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4335" yWindow="2970" windowWidth="10635" windowHeight="1755" tabRatio="954"/>
  </bookViews>
  <sheets>
    <sheet name="Synthese 1 " sheetId="16" r:id="rId1"/>
    <sheet name="Relevé cote n° 1" sheetId="2" r:id="rId2"/>
    <sheet name="Relevé cote n° 1 (2)" sheetId="20" r:id="rId3"/>
    <sheet name="Grille relevé manuscrite" sheetId="13" state="hidden" r:id="rId4"/>
  </sheets>
  <definedNames>
    <definedName name="_xlnm.Print_Titles" localSheetId="1">'Relevé cote n° 1'!$2:$9</definedName>
    <definedName name="_xlnm.Print_Titles" localSheetId="2">'Relevé cote n° 1 (2)'!$2:$9</definedName>
    <definedName name="m" localSheetId="1">'Relevé cote n° 1'!#REF!</definedName>
    <definedName name="m" localSheetId="2">'Relevé cote n° 1 (2)'!#REF!</definedName>
    <definedName name="m" localSheetId="0">'Synthese 1 '!#REF!</definedName>
    <definedName name="m">#REF!</definedName>
    <definedName name="p" localSheetId="1">'Relevé cote n° 1'!#REF!</definedName>
    <definedName name="p" localSheetId="2">'Relevé cote n° 1 (2)'!#REF!</definedName>
    <definedName name="p" localSheetId="0">'Synthese 1 '!#REF!</definedName>
    <definedName name="p">#REF!</definedName>
    <definedName name="_xlnm.Print_Area" localSheetId="3">'Grille relevé manuscrite'!$C$4:$Y$74</definedName>
    <definedName name="_xlnm.Print_Area" localSheetId="1">'Relevé cote n° 1'!$B$2:$Z$57</definedName>
    <definedName name="_xlnm.Print_Area" localSheetId="2">'Relevé cote n° 1 (2)'!$B$2:$Z$63</definedName>
    <definedName name="_xlnm.Print_Area" localSheetId="0">'Synthese 1 '!$B$1:$Z$31</definedName>
  </definedNames>
  <calcPr calcId="152511"/>
</workbook>
</file>

<file path=xl/calcChain.xml><?xml version="1.0" encoding="utf-8"?>
<calcChain xmlns="http://schemas.openxmlformats.org/spreadsheetml/2006/main">
  <c r="C4" i="13" l="1"/>
  <c r="H4" i="13"/>
  <c r="P4" i="13"/>
  <c r="U4" i="13"/>
  <c r="C5" i="13"/>
  <c r="H5" i="13"/>
  <c r="P5" i="13"/>
  <c r="U5" i="13"/>
  <c r="C6" i="13"/>
  <c r="H6" i="13"/>
  <c r="P6" i="13"/>
  <c r="U6" i="13"/>
  <c r="C7" i="13"/>
  <c r="H7" i="13"/>
  <c r="P7" i="13"/>
  <c r="U7" i="13"/>
  <c r="AR81" i="13"/>
  <c r="AQ80" i="13"/>
  <c r="AP80" i="13" s="1"/>
  <c r="AQ79" i="13" s="1"/>
  <c r="AP79" i="13" s="1"/>
  <c r="AS79" i="13" s="1"/>
  <c r="AT79" i="13" s="1"/>
  <c r="AS81" i="13"/>
  <c r="AT81" i="13" s="1"/>
  <c r="AO81" i="13"/>
  <c r="AU81" i="13" s="1"/>
  <c r="AP81" i="13"/>
  <c r="AQ81" i="13" s="1"/>
  <c r="AP82" i="13" s="1"/>
  <c r="AS80" i="13" l="1"/>
  <c r="AT80" i="13" s="1"/>
  <c r="AO80" i="13"/>
  <c r="AU80" i="13" s="1"/>
  <c r="AR80" i="13"/>
  <c r="AQ78" i="13"/>
  <c r="AP78" i="13" s="1"/>
  <c r="AO78" i="13" s="1"/>
  <c r="AR79" i="13"/>
  <c r="AO79" i="13"/>
  <c r="AU79" i="13" s="1"/>
  <c r="AN81" i="13"/>
  <c r="AO82" i="13"/>
  <c r="AQ82" i="13"/>
  <c r="AS82" i="13"/>
  <c r="AT82" i="13" s="1"/>
  <c r="AQ77" i="13" l="1"/>
  <c r="AS78" i="13"/>
  <c r="AT78" i="13" s="1"/>
  <c r="AR78" i="13"/>
  <c r="AN80" i="13"/>
  <c r="AN79" i="13"/>
  <c r="AP77" i="13"/>
  <c r="AR77" i="13" s="1"/>
  <c r="AP83" i="13"/>
  <c r="AR82" i="13"/>
  <c r="AU82" i="13"/>
  <c r="AN82" i="13"/>
  <c r="AU78" i="13"/>
  <c r="AN78" i="13"/>
  <c r="AO83" i="13" l="1"/>
  <c r="AQ83" i="13"/>
  <c r="AS83" i="13"/>
  <c r="AT83" i="13" s="1"/>
  <c r="AO77" i="13"/>
  <c r="AQ76" i="13"/>
  <c r="AS77" i="13"/>
  <c r="AT77" i="13" s="1"/>
  <c r="AP76" i="13" l="1"/>
  <c r="AU77" i="13"/>
  <c r="AN77" i="13"/>
  <c r="AP84" i="13"/>
  <c r="AR83" i="13"/>
  <c r="AU83" i="13"/>
  <c r="AN83" i="13"/>
  <c r="AO84" i="13" l="1"/>
  <c r="AQ84" i="13"/>
  <c r="AS84" i="13"/>
  <c r="AT84" i="13" s="1"/>
  <c r="AO76" i="13"/>
  <c r="AS76" i="13"/>
  <c r="AT76" i="13" s="1"/>
  <c r="AR76" i="13"/>
  <c r="AR118" i="13" l="1"/>
  <c r="AR117" i="13"/>
  <c r="AN76" i="13"/>
  <c r="AU76" i="13"/>
  <c r="AU84" i="13"/>
  <c r="AN84" i="13"/>
  <c r="AP85" i="13"/>
  <c r="AR84" i="13"/>
  <c r="AU117" i="13" l="1"/>
  <c r="AL84" i="13" s="1"/>
  <c r="AO85" i="13"/>
  <c r="AQ85" i="13"/>
  <c r="AS85" i="13"/>
  <c r="AT85" i="13" s="1"/>
  <c r="AL76" i="13"/>
  <c r="AV84" i="13" l="1"/>
  <c r="AP86" i="13"/>
  <c r="AR85" i="13"/>
  <c r="AU85" i="13"/>
  <c r="AV85" i="13" s="1"/>
  <c r="AN85" i="13"/>
  <c r="AL85" i="13" s="1"/>
  <c r="AV81" i="13"/>
  <c r="AV79" i="13"/>
  <c r="AV117" i="13"/>
  <c r="AL79" i="13"/>
  <c r="AL81" i="13"/>
  <c r="AV80" i="13"/>
  <c r="AL80" i="13"/>
  <c r="AV82" i="13"/>
  <c r="AV78" i="13"/>
  <c r="AL78" i="13"/>
  <c r="AL82" i="13"/>
  <c r="AV83" i="13"/>
  <c r="AL83" i="13"/>
  <c r="AL77" i="13"/>
  <c r="AV77" i="13"/>
  <c r="AV76" i="13"/>
  <c r="AO86" i="13" l="1"/>
  <c r="AS86" i="13"/>
  <c r="AT86" i="13" s="1"/>
  <c r="AQ86" i="13"/>
  <c r="AR86" i="13" l="1"/>
  <c r="AP87" i="13"/>
  <c r="AN86" i="13"/>
  <c r="AL86" i="13" s="1"/>
  <c r="AU86" i="13"/>
  <c r="AV86" i="13" s="1"/>
  <c r="AS87" i="13" l="1"/>
  <c r="AT87" i="13" s="1"/>
  <c r="AO87" i="13"/>
  <c r="AQ87" i="13"/>
  <c r="AR87" i="13" l="1"/>
  <c r="AP88" i="13"/>
  <c r="AN87" i="13"/>
  <c r="AL87" i="13" s="1"/>
  <c r="AU87" i="13"/>
  <c r="AV87" i="13" s="1"/>
  <c r="AQ88" i="13" l="1"/>
  <c r="AS88" i="13"/>
  <c r="AT88" i="13" s="1"/>
  <c r="AO88" i="13"/>
  <c r="AN88" i="13" l="1"/>
  <c r="AL88" i="13" s="1"/>
  <c r="AU88" i="13"/>
  <c r="AV88" i="13" s="1"/>
  <c r="AR88" i="13"/>
  <c r="AP89" i="13"/>
  <c r="AO89" i="13" l="1"/>
  <c r="AS89" i="13"/>
  <c r="AT89" i="13" s="1"/>
  <c r="AQ89" i="13"/>
  <c r="AR89" i="13" l="1"/>
  <c r="AP90" i="13"/>
  <c r="AU89" i="13"/>
  <c r="AV89" i="13" s="1"/>
  <c r="AN89" i="13"/>
  <c r="AL89" i="13" s="1"/>
  <c r="AQ90" i="13" l="1"/>
  <c r="AS90" i="13"/>
  <c r="AT90" i="13" s="1"/>
  <c r="AO90" i="13"/>
  <c r="AU90" i="13" l="1"/>
  <c r="AV90" i="13" s="1"/>
  <c r="AN90" i="13"/>
  <c r="AL90" i="13" s="1"/>
  <c r="AR90" i="13"/>
  <c r="AP91" i="13"/>
  <c r="AO91" i="13" l="1"/>
  <c r="AS91" i="13"/>
  <c r="AT91" i="13" s="1"/>
  <c r="AQ91" i="13"/>
  <c r="AR91" i="13" l="1"/>
  <c r="AP92" i="13"/>
  <c r="AU91" i="13"/>
  <c r="AV91" i="13" s="1"/>
  <c r="AN91" i="13"/>
  <c r="AL91" i="13" s="1"/>
  <c r="AQ92" i="13" l="1"/>
  <c r="AS92" i="13"/>
  <c r="AT92" i="13" s="1"/>
  <c r="AO92" i="13"/>
  <c r="AN92" i="13" l="1"/>
  <c r="AL92" i="13" s="1"/>
  <c r="AU92" i="13"/>
  <c r="AV92" i="13" s="1"/>
  <c r="AR92" i="13"/>
  <c r="AP93" i="13"/>
  <c r="AO93" i="13" l="1"/>
  <c r="AS93" i="13"/>
  <c r="AT93" i="13" s="1"/>
  <c r="AQ93" i="13"/>
  <c r="AR93" i="13" l="1"/>
  <c r="AP94" i="13"/>
  <c r="AU93" i="13"/>
  <c r="AV93" i="13" s="1"/>
  <c r="AN93" i="13"/>
  <c r="AL93" i="13" s="1"/>
  <c r="AQ94" i="13" l="1"/>
  <c r="AS94" i="13"/>
  <c r="AT94" i="13" s="1"/>
  <c r="AO94" i="13"/>
  <c r="AU94" i="13" l="1"/>
  <c r="AV94" i="13" s="1"/>
  <c r="AN94" i="13"/>
  <c r="AL94" i="13" s="1"/>
  <c r="AR94" i="13"/>
  <c r="AP95" i="13"/>
  <c r="AO95" i="13" l="1"/>
  <c r="AS95" i="13"/>
  <c r="AT95" i="13" s="1"/>
  <c r="AQ95" i="13"/>
  <c r="AR95" i="13" l="1"/>
  <c r="AP96" i="13"/>
  <c r="AU95" i="13"/>
  <c r="AV95" i="13" s="1"/>
  <c r="AN95" i="13"/>
  <c r="AL95" i="13" s="1"/>
  <c r="AQ96" i="13" l="1"/>
  <c r="AS96" i="13"/>
  <c r="AT96" i="13" s="1"/>
  <c r="AO96" i="13"/>
  <c r="AN96" i="13" l="1"/>
  <c r="AL96" i="13" s="1"/>
  <c r="AU96" i="13"/>
  <c r="AV96" i="13" s="1"/>
  <c r="AR96" i="13"/>
  <c r="AP97" i="13"/>
  <c r="AO97" i="13" l="1"/>
  <c r="AS97" i="13"/>
  <c r="AT97" i="13" s="1"/>
  <c r="AQ97" i="13"/>
  <c r="AU97" i="13" l="1"/>
  <c r="AV97" i="13" s="1"/>
  <c r="AN97" i="13"/>
  <c r="AL97" i="13" s="1"/>
  <c r="AR97" i="13"/>
  <c r="AP98" i="13"/>
  <c r="AQ98" i="13" l="1"/>
  <c r="AS98" i="13"/>
  <c r="AT98" i="13" s="1"/>
  <c r="AO98" i="13"/>
  <c r="AU98" i="13" l="1"/>
  <c r="AV98" i="13" s="1"/>
  <c r="AN98" i="13"/>
  <c r="AL98" i="13" s="1"/>
  <c r="AR98" i="13"/>
  <c r="AP99" i="13"/>
  <c r="AO99" i="13" l="1"/>
  <c r="AS99" i="13"/>
  <c r="AT99" i="13" s="1"/>
  <c r="AQ99" i="13"/>
  <c r="AR99" i="13" l="1"/>
  <c r="AP100" i="13"/>
  <c r="AU99" i="13"/>
  <c r="AV99" i="13" s="1"/>
  <c r="AN99" i="13"/>
  <c r="AL99" i="13" s="1"/>
  <c r="AQ100" i="13" l="1"/>
  <c r="AS100" i="13"/>
  <c r="AT100" i="13" s="1"/>
  <c r="AO100" i="13"/>
  <c r="AU100" i="13" l="1"/>
  <c r="AV100" i="13" s="1"/>
  <c r="AN100" i="13"/>
  <c r="AL100" i="13" s="1"/>
  <c r="AR100" i="13"/>
  <c r="AP101" i="13"/>
  <c r="AO101" i="13" l="1"/>
  <c r="AS101" i="13"/>
  <c r="AT101" i="13" s="1"/>
  <c r="AQ101" i="13"/>
  <c r="AR101" i="13" l="1"/>
  <c r="AP102" i="13"/>
  <c r="AU101" i="13"/>
  <c r="AV101" i="13" s="1"/>
  <c r="AN101" i="13"/>
  <c r="AL101" i="13" s="1"/>
  <c r="AQ102" i="13" l="1"/>
  <c r="AS102" i="13"/>
  <c r="AT102" i="13" s="1"/>
  <c r="AO102" i="13"/>
  <c r="AU102" i="13" l="1"/>
  <c r="AV102" i="13" s="1"/>
  <c r="AN102" i="13"/>
  <c r="AL102" i="13" s="1"/>
  <c r="AR102" i="13"/>
  <c r="AP103" i="13"/>
  <c r="AO103" i="13" l="1"/>
  <c r="AS103" i="13"/>
  <c r="AT103" i="13" s="1"/>
  <c r="AQ103" i="13"/>
  <c r="AR103" i="13" l="1"/>
  <c r="AP104" i="13"/>
  <c r="AU103" i="13"/>
  <c r="AV103" i="13" s="1"/>
  <c r="AN103" i="13"/>
  <c r="AL103" i="13" s="1"/>
  <c r="AQ104" i="13" l="1"/>
  <c r="AS104" i="13"/>
  <c r="AT104" i="13" s="1"/>
  <c r="AO104" i="13"/>
  <c r="AU104" i="13" l="1"/>
  <c r="AV104" i="13" s="1"/>
  <c r="AN104" i="13"/>
  <c r="AL104" i="13" s="1"/>
  <c r="AR104" i="13"/>
  <c r="AP105" i="13"/>
  <c r="AO105" i="13" l="1"/>
  <c r="AS105" i="13"/>
  <c r="AT105" i="13" s="1"/>
  <c r="AQ105" i="13"/>
  <c r="AU105" i="13" l="1"/>
  <c r="AV105" i="13" s="1"/>
  <c r="AN105" i="13"/>
  <c r="AL105" i="13" s="1"/>
  <c r="AR105" i="13"/>
  <c r="AP106" i="13"/>
  <c r="AQ106" i="13" l="1"/>
  <c r="AS106" i="13"/>
  <c r="AT106" i="13" s="1"/>
  <c r="AO106" i="13"/>
  <c r="AU106" i="13" l="1"/>
  <c r="AV106" i="13" s="1"/>
  <c r="AN106" i="13"/>
  <c r="AL106" i="13" s="1"/>
  <c r="AR106" i="13"/>
  <c r="AP107" i="13"/>
  <c r="AO107" i="13" l="1"/>
  <c r="AS107" i="13"/>
  <c r="AT107" i="13" s="1"/>
  <c r="AQ107" i="13"/>
  <c r="AU107" i="13" l="1"/>
  <c r="AV107" i="13" s="1"/>
  <c r="AN107" i="13"/>
  <c r="AL107" i="13" s="1"/>
  <c r="AR107" i="13"/>
  <c r="AP108" i="13"/>
  <c r="AQ108" i="13" l="1"/>
  <c r="AS108" i="13"/>
  <c r="AT108" i="13" s="1"/>
  <c r="AO108" i="13"/>
  <c r="AU108" i="13" l="1"/>
  <c r="AV108" i="13" s="1"/>
  <c r="AN108" i="13"/>
  <c r="AL108" i="13" s="1"/>
  <c r="AR108" i="13"/>
  <c r="AP109" i="13"/>
  <c r="AO109" i="13" l="1"/>
  <c r="AS109" i="13"/>
  <c r="AT109" i="13" s="1"/>
  <c r="AQ109" i="13"/>
  <c r="AR109" i="13" l="1"/>
  <c r="AP110" i="13"/>
  <c r="AU109" i="13"/>
  <c r="AV109" i="13" s="1"/>
  <c r="AN109" i="13"/>
  <c r="AL109" i="13" s="1"/>
  <c r="AQ110" i="13" l="1"/>
  <c r="AS110" i="13"/>
  <c r="AT110" i="13" s="1"/>
  <c r="AO110" i="13"/>
  <c r="AN110" i="13" l="1"/>
  <c r="AL110" i="13" s="1"/>
  <c r="AU110" i="13"/>
  <c r="AV110" i="13" s="1"/>
  <c r="AR110" i="13"/>
  <c r="AP111" i="13"/>
  <c r="AO111" i="13" l="1"/>
  <c r="AQ111" i="13"/>
  <c r="AS111" i="13"/>
  <c r="AT111" i="13" s="1"/>
  <c r="AU111" i="13" l="1"/>
  <c r="AV111" i="13" s="1"/>
  <c r="AN111" i="13"/>
  <c r="AL111" i="13" s="1"/>
  <c r="AR111" i="13"/>
  <c r="AP112" i="13"/>
  <c r="AS112" i="13" l="1"/>
  <c r="AT112" i="13" s="1"/>
  <c r="AQ112" i="13"/>
  <c r="AO112" i="13"/>
  <c r="AU112" i="13" l="1"/>
  <c r="AV112" i="13" s="1"/>
  <c r="AN112" i="13"/>
  <c r="AL112" i="13" s="1"/>
  <c r="AR112" i="13"/>
  <c r="AP113" i="13"/>
  <c r="AO113" i="13" l="1"/>
  <c r="AS113" i="13"/>
  <c r="AT113" i="13" s="1"/>
  <c r="AQ113" i="13"/>
  <c r="AP114" i="13" l="1"/>
  <c r="AR113" i="13"/>
  <c r="AU113" i="13"/>
  <c r="AV113" i="13" s="1"/>
  <c r="AN113" i="13"/>
  <c r="AL113" i="13" s="1"/>
  <c r="AS114" i="13" l="1"/>
  <c r="AT114" i="13" s="1"/>
  <c r="AQ114" i="13"/>
  <c r="AO114" i="13"/>
  <c r="AN114" i="13" l="1"/>
  <c r="AL114" i="13" s="1"/>
  <c r="AU114" i="13"/>
  <c r="AV114" i="13" s="1"/>
  <c r="AP115" i="13"/>
  <c r="AR114" i="13"/>
  <c r="AO115" i="13" l="1"/>
  <c r="AQ115" i="13"/>
  <c r="AS115" i="13"/>
  <c r="AT115" i="13" s="1"/>
  <c r="AU115" i="13" l="1"/>
  <c r="AV115" i="13" s="1"/>
  <c r="AN115" i="13"/>
  <c r="AL115" i="13" s="1"/>
  <c r="AR115" i="13"/>
  <c r="AP116" i="13"/>
  <c r="AS116" i="13" l="1"/>
  <c r="AT116" i="13" s="1"/>
  <c r="AQ116" i="13"/>
  <c r="AR116" i="13" s="1"/>
  <c r="AO116" i="13"/>
  <c r="AU116" i="13" l="1"/>
  <c r="AV116" i="13" s="1"/>
  <c r="AN116" i="13"/>
  <c r="AL116" i="13" s="1"/>
</calcChain>
</file>

<file path=xl/sharedStrings.xml><?xml version="1.0" encoding="utf-8"?>
<sst xmlns="http://schemas.openxmlformats.org/spreadsheetml/2006/main" count="202" uniqueCount="94">
  <si>
    <t>X1</t>
  </si>
  <si>
    <t>X2</t>
  </si>
  <si>
    <t>X3</t>
  </si>
  <si>
    <t>X4</t>
  </si>
  <si>
    <t>X5</t>
  </si>
  <si>
    <t>Echantillons</t>
  </si>
  <si>
    <t>Moyenne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</si>
  <si>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</si>
  <si>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</si>
  <si>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</si>
  <si>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</si>
  <si>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</si>
  <si>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</si>
  <si>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</si>
  <si>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</si>
  <si>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</si>
  <si>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</si>
  <si>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</si>
  <si>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</si>
  <si>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</si>
  <si>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</si>
  <si>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</si>
  <si>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</si>
  <si>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</si>
  <si>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</si>
  <si>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</si>
  <si>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</si>
  <si>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 xml:space="preserve">Côte n° 1 </t>
  </si>
  <si>
    <t>Nominale :</t>
  </si>
  <si>
    <t>Client</t>
  </si>
  <si>
    <t>Code article</t>
  </si>
  <si>
    <t>Article</t>
  </si>
  <si>
    <t>N° plan</t>
  </si>
  <si>
    <t>Référence</t>
  </si>
  <si>
    <t>Lot de fabrication</t>
  </si>
  <si>
    <t>Matière</t>
  </si>
  <si>
    <t>Tolérances générales</t>
  </si>
  <si>
    <t>CARTE DE CONTRÔLE et 
MAITRISE STATISTIQUE des PROCEDES</t>
  </si>
  <si>
    <t>Cp :</t>
  </si>
  <si>
    <t>Cpk :</t>
  </si>
  <si>
    <r>
      <t>Modifications</t>
    </r>
    <r>
      <rPr>
        <b/>
        <sz val="12"/>
        <color indexed="8"/>
        <rFont val="Calibri"/>
        <family val="2"/>
      </rPr>
      <t xml:space="preserve"> /
</t>
    </r>
    <r>
      <rPr>
        <b/>
        <u/>
        <sz val="12"/>
        <color indexed="8"/>
        <rFont val="Calibri"/>
        <family val="2"/>
      </rPr>
      <t xml:space="preserve">Facteurs impactants
</t>
    </r>
    <r>
      <rPr>
        <sz val="11"/>
        <color theme="1"/>
        <rFont val="Calibri"/>
        <family val="2"/>
        <scheme val="minor"/>
      </rPr>
      <t xml:space="preserve">
pouvant expliquer les variations des relevés</t>
    </r>
  </si>
  <si>
    <t>% HT Sup :</t>
  </si>
  <si>
    <t>% HT Inf :</t>
  </si>
  <si>
    <t>u mini :</t>
  </si>
  <si>
    <t>u Maxi :</t>
  </si>
  <si>
    <t>% HT Total :</t>
  </si>
  <si>
    <t>Etude de capabilité :</t>
  </si>
  <si>
    <t>Nb valeurs :</t>
  </si>
  <si>
    <t>Moyenne :</t>
  </si>
  <si>
    <r>
      <t>Ecart Type (</t>
    </r>
    <r>
      <rPr>
        <b/>
        <sz val="12"/>
        <color indexed="8"/>
        <rFont val="Calibri"/>
        <family val="2"/>
      </rPr>
      <t xml:space="preserve">Ơ) </t>
    </r>
    <r>
      <rPr>
        <b/>
        <sz val="12"/>
        <color indexed="8"/>
        <rFont val="Calibri"/>
        <family val="2"/>
      </rPr>
      <t>:</t>
    </r>
  </si>
  <si>
    <t>Moy + 3Ơ :</t>
  </si>
  <si>
    <t>Moy - 3Ơ :</t>
  </si>
  <si>
    <r>
      <t xml:space="preserve">6 </t>
    </r>
    <r>
      <rPr>
        <b/>
        <sz val="12"/>
        <color indexed="8"/>
        <rFont val="Calibri"/>
        <family val="2"/>
      </rPr>
      <t>Ơ :</t>
    </r>
  </si>
  <si>
    <t>Maxi :</t>
  </si>
  <si>
    <t>mini :</t>
  </si>
  <si>
    <t>1 &lt; C&lt; 1.33</t>
  </si>
  <si>
    <t xml:space="preserve">Très moyenne </t>
  </si>
  <si>
    <t>1.33 &lt; C&lt; 1.67</t>
  </si>
  <si>
    <t>1.67 &lt; C&lt; 2</t>
  </si>
  <si>
    <t>Bonne</t>
  </si>
  <si>
    <t>C &gt; 2</t>
  </si>
  <si>
    <t xml:space="preserve">Très bonne </t>
  </si>
  <si>
    <t>Valeurs Statistiques :</t>
  </si>
  <si>
    <t>max</t>
  </si>
  <si>
    <t>min</t>
  </si>
  <si>
    <t>Limite Maxi :</t>
  </si>
  <si>
    <t>Limite Mini :</t>
  </si>
  <si>
    <r>
      <rPr>
        <b/>
        <u/>
        <sz val="18"/>
        <color indexed="8"/>
        <rFont val="Calibri"/>
        <family val="2"/>
      </rPr>
      <t>Carte de Contrôle</t>
    </r>
    <r>
      <rPr>
        <b/>
        <sz val="18"/>
        <color indexed="8"/>
        <rFont val="Calibri"/>
        <family val="2"/>
      </rPr>
      <t xml:space="preserve"> :</t>
    </r>
  </si>
  <si>
    <r>
      <rPr>
        <b/>
        <u/>
        <sz val="14"/>
        <color indexed="8"/>
        <rFont val="Calibri"/>
        <family val="2"/>
      </rPr>
      <t>Observations</t>
    </r>
    <r>
      <rPr>
        <b/>
        <sz val="14"/>
        <color indexed="8"/>
        <rFont val="Calibri"/>
        <family val="2"/>
      </rPr>
      <t xml:space="preserve"> : </t>
    </r>
  </si>
  <si>
    <r>
      <rPr>
        <u/>
        <sz val="14"/>
        <color indexed="8"/>
        <rFont val="Calibri"/>
        <family val="2"/>
      </rPr>
      <t>Mesur(e)s relevées</t>
    </r>
    <r>
      <rPr>
        <sz val="14"/>
        <color indexed="8"/>
        <rFont val="Calibri"/>
        <family val="2"/>
      </rPr>
      <t xml:space="preserve"> : </t>
    </r>
  </si>
  <si>
    <t xml:space="preserve">Côte n° 2 </t>
  </si>
  <si>
    <t xml:space="preserve">Côte n° 3 </t>
  </si>
  <si>
    <t xml:space="preserve">Côte n° 4 </t>
  </si>
  <si>
    <t>Côte n° 6</t>
  </si>
  <si>
    <t xml:space="preserve">Côte n° 7 </t>
  </si>
  <si>
    <t xml:space="preserve">Côte n° 5 </t>
  </si>
  <si>
    <t>Côte n° 8</t>
  </si>
  <si>
    <t>Moyen de contrôle :</t>
  </si>
  <si>
    <t xml:space="preserve">Cp :   </t>
  </si>
  <si>
    <t xml:space="preserve">Cpk :   </t>
  </si>
  <si>
    <t xml:space="preserve">% HT Théo :   </t>
  </si>
  <si>
    <t xml:space="preserve">Proposition de modification :   </t>
  </si>
  <si>
    <t>Conformité des relevés :</t>
  </si>
  <si>
    <r>
      <rPr>
        <b/>
        <u/>
        <sz val="14"/>
        <color indexed="8"/>
        <rFont val="Calibri"/>
        <family val="2"/>
      </rPr>
      <t>Bilan des relevés effectués</t>
    </r>
    <r>
      <rPr>
        <b/>
        <sz val="14"/>
        <color indexed="8"/>
        <rFont val="Calibri"/>
        <family val="2"/>
      </rPr>
      <t xml:space="preserve"> : </t>
    </r>
  </si>
  <si>
    <t>Capabilités selon exigences client</t>
  </si>
  <si>
    <t>Capabilités selon proposition SOMOCAP</t>
  </si>
  <si>
    <r>
      <rPr>
        <u/>
        <sz val="14"/>
        <color indexed="8"/>
        <rFont val="Calibri"/>
        <family val="2"/>
      </rPr>
      <t>Mesures relevées</t>
    </r>
    <r>
      <rPr>
        <sz val="14"/>
        <color indexed="8"/>
        <rFont val="Calibri"/>
        <family val="2"/>
      </rPr>
      <t xml:space="preserve"> : </t>
    </r>
  </si>
  <si>
    <t>___</t>
  </si>
  <si>
    <t>Classement du 
+ critique au - critique</t>
  </si>
  <si>
    <t>C</t>
  </si>
  <si>
    <t/>
  </si>
  <si>
    <t>J'ai les onglets rouges par défaut qui se remplissent à partir des onglets verts.</t>
  </si>
  <si>
    <t>(je n'ai laissé qu'un onglet de chaque pour alléger le fichier)</t>
  </si>
  <si>
    <t>Ici quand j'ai un C sur la ligne 33, je veux que l'onglet rouge soit supprimé..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</si>
</sst>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4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8"/>
      <color indexed="8"/>
      <name val="Calibri"/>
      <family val="2"/>
    </font>
    <font>
      <b/>
      <sz val="22"/>
      <color indexed="8"/>
      <name val="Calibri"/>
      <family val="2"/>
    </font>
    <font>
      <b/>
      <u/>
      <sz val="12"/>
      <color indexed="8"/>
      <name val="Calibri"/>
      <family val="2"/>
    </font>
    <font>
      <b/>
      <u/>
      <sz val="18"/>
      <color indexed="8"/>
      <name val="Calibri"/>
      <family val="2"/>
    </font>
    <font>
      <b/>
      <sz val="11"/>
      <name val="Tw Cen MT"/>
      <family val="2"/>
    </font>
    <font>
      <sz val="12"/>
      <name val="Trebuchet MS"/>
      <family val="2"/>
    </font>
    <font>
      <b/>
      <sz val="16"/>
      <name val="Tw Cen MT"/>
      <family val="2"/>
    </font>
    <font>
      <b/>
      <u/>
      <sz val="26"/>
      <color indexed="8"/>
      <name val="Calibri"/>
      <family val="2"/>
    </font>
    <font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0"/>
      <name val="MS Sans Serif"/>
      <family val="2"/>
    </font>
    <font>
      <i/>
      <sz val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9"/>
      <name val="Arial"/>
      <family val="2"/>
    </font>
    <font>
      <b/>
      <sz val="11"/>
      <color indexed="9"/>
      <name val="Arial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u/>
      <sz val="14"/>
      <color indexed="8"/>
      <name val="Calibri"/>
      <family val="2"/>
    </font>
    <font>
      <b/>
      <i/>
      <sz val="12"/>
      <color indexed="8"/>
      <name val="Calibri"/>
      <family val="2"/>
    </font>
    <font>
      <b/>
      <sz val="14"/>
      <color indexed="30"/>
      <name val="Calibri"/>
      <family val="2"/>
    </font>
    <font>
      <b/>
      <sz val="11"/>
      <color indexed="30"/>
      <name val="Calibri"/>
      <family val="2"/>
    </font>
    <font>
      <sz val="14"/>
      <color indexed="8"/>
      <name val="Calibri"/>
      <family val="2"/>
    </font>
    <font>
      <sz val="11"/>
      <color indexed="9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</font>
    <font>
      <sz val="9"/>
      <name val="Calibri"/>
      <family val="2"/>
    </font>
    <font>
      <sz val="11"/>
      <color theme="0"/>
      <name val="Calibri"/>
      <family val="2"/>
    </font>
    <font>
      <sz val="11"/>
      <color theme="0" tint="-0.34998626667073579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tted">
        <color indexed="23"/>
      </left>
      <right style="dotted">
        <color indexed="23"/>
      </right>
      <top/>
      <bottom/>
      <diagonal/>
    </border>
    <border>
      <left style="dotted">
        <color indexed="23"/>
      </left>
      <right style="dotted">
        <color indexed="23"/>
      </right>
      <top/>
      <bottom style="thin">
        <color indexed="8"/>
      </bottom>
      <diagonal/>
    </border>
    <border>
      <left style="dotted">
        <color indexed="23"/>
      </left>
      <right style="dotted">
        <color indexed="23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</borders>
  <cellStyleXfs count="3">
    <xf numFmtId="0" fontId="0" fillId="0" borderId="0"/>
    <xf numFmtId="0" fontId="17" fillId="0" borderId="0"/>
    <xf numFmtId="9" fontId="15" fillId="0" borderId="0" applyFont="0" applyFill="0" applyBorder="0" applyAlignment="0" applyProtection="0"/>
  </cellStyleXfs>
  <cellXfs count="3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0" fillId="0" borderId="0" xfId="0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0" borderId="0" xfId="0" applyFont="1" applyBorder="1" applyAlignment="1">
      <alignment vertical="center"/>
    </xf>
    <xf numFmtId="0" fontId="3" fillId="0" borderId="26" xfId="0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2" fontId="6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0" fontId="6" fillId="0" borderId="0" xfId="0" applyNumberFormat="1" applyFont="1" applyBorder="1" applyAlignment="1">
      <alignment horizontal="center" vertical="center"/>
    </xf>
    <xf numFmtId="164" fontId="0" fillId="2" borderId="1" xfId="0" applyNumberFormat="1" applyFill="1" applyBorder="1"/>
    <xf numFmtId="2" fontId="0" fillId="2" borderId="1" xfId="0" applyNumberFormat="1" applyFill="1" applyBorder="1"/>
    <xf numFmtId="0" fontId="0" fillId="2" borderId="1" xfId="0" applyFill="1" applyBorder="1"/>
    <xf numFmtId="165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17" fillId="2" borderId="1" xfId="1" applyFill="1" applyBorder="1"/>
    <xf numFmtId="0" fontId="17" fillId="2" borderId="1" xfId="1" applyFill="1" applyBorder="1" applyAlignment="1">
      <alignment horizontal="right"/>
    </xf>
    <xf numFmtId="0" fontId="18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/>
    <xf numFmtId="164" fontId="0" fillId="2" borderId="0" xfId="0" applyNumberFormat="1" applyFill="1" applyBorder="1"/>
    <xf numFmtId="49" fontId="0" fillId="2" borderId="0" xfId="0" applyNumberFormat="1" applyFill="1" applyBorder="1" applyAlignment="1"/>
    <xf numFmtId="0" fontId="0" fillId="2" borderId="0" xfId="0" applyFill="1" applyBorder="1" applyAlignment="1"/>
    <xf numFmtId="165" fontId="0" fillId="2" borderId="0" xfId="0" applyNumberFormat="1" applyFill="1" applyBorder="1"/>
    <xf numFmtId="0" fontId="0" fillId="2" borderId="0" xfId="0" applyNumberFormat="1" applyFill="1" applyBorder="1" applyAlignment="1"/>
    <xf numFmtId="1" fontId="0" fillId="2" borderId="0" xfId="0" applyNumberFormat="1" applyFill="1" applyBorder="1"/>
    <xf numFmtId="0" fontId="0" fillId="2" borderId="0" xfId="0" applyFill="1" applyBorder="1"/>
    <xf numFmtId="0" fontId="0" fillId="2" borderId="0" xfId="0" applyFill="1"/>
    <xf numFmtId="0" fontId="0" fillId="3" borderId="0" xfId="0" applyFill="1"/>
    <xf numFmtId="0" fontId="19" fillId="4" borderId="1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left" vertical="center" indent="1"/>
    </xf>
    <xf numFmtId="0" fontId="1" fillId="0" borderId="22" xfId="0" applyFont="1" applyBorder="1" applyAlignment="1">
      <alignment horizontal="left" vertical="center" indent="1"/>
    </xf>
    <xf numFmtId="2" fontId="24" fillId="6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1" fillId="7" borderId="1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1" fontId="31" fillId="0" borderId="0" xfId="2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2" fontId="23" fillId="0" borderId="27" xfId="0" applyNumberFormat="1" applyFont="1" applyBorder="1" applyAlignment="1">
      <alignment horizontal="center" vertical="center"/>
    </xf>
    <xf numFmtId="9" fontId="23" fillId="0" borderId="27" xfId="2" applyFont="1" applyBorder="1" applyAlignment="1">
      <alignment horizontal="center" vertical="center"/>
    </xf>
    <xf numFmtId="1" fontId="31" fillId="0" borderId="27" xfId="2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2" fillId="2" borderId="2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1"/>
    </xf>
    <xf numFmtId="0" fontId="31" fillId="2" borderId="0" xfId="0" applyFont="1" applyFill="1" applyBorder="1" applyAlignment="1">
      <alignment horizontal="right" vertical="center" indent="2"/>
    </xf>
    <xf numFmtId="0" fontId="1" fillId="0" borderId="0" xfId="0" applyFont="1" applyBorder="1" applyAlignment="1">
      <alignment horizontal="center" vertical="center" wrapText="1"/>
    </xf>
    <xf numFmtId="0" fontId="24" fillId="0" borderId="16" xfId="0" applyFont="1" applyBorder="1" applyAlignment="1" applyProtection="1">
      <alignment horizontal="center" vertical="center"/>
      <protection locked="0"/>
    </xf>
    <xf numFmtId="0" fontId="24" fillId="0" borderId="17" xfId="0" applyFont="1" applyBorder="1" applyAlignment="1" applyProtection="1">
      <alignment horizontal="center" vertical="center"/>
      <protection locked="0"/>
    </xf>
    <xf numFmtId="0" fontId="24" fillId="0" borderId="18" xfId="0" applyFont="1" applyBorder="1" applyAlignment="1" applyProtection="1">
      <alignment horizontal="center" vertical="center"/>
      <protection locked="0"/>
    </xf>
    <xf numFmtId="0" fontId="24" fillId="0" borderId="14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center" vertical="center"/>
      <protection locked="0"/>
    </xf>
    <xf numFmtId="0" fontId="24" fillId="0" borderId="10" xfId="0" applyFont="1" applyBorder="1" applyAlignment="1" applyProtection="1">
      <alignment horizontal="center" vertical="center"/>
      <protection locked="0"/>
    </xf>
    <xf numFmtId="0" fontId="24" fillId="0" borderId="11" xfId="0" applyFont="1" applyBorder="1" applyAlignment="1" applyProtection="1">
      <alignment horizontal="center" vertical="center"/>
      <protection locked="0"/>
    </xf>
    <xf numFmtId="0" fontId="24" fillId="0" borderId="12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indent="1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2" fontId="28" fillId="0" borderId="24" xfId="0" applyNumberFormat="1" applyFont="1" applyBorder="1" applyAlignment="1" applyProtection="1">
      <alignment horizontal="center" vertical="center"/>
      <protection locked="0"/>
    </xf>
    <xf numFmtId="2" fontId="27" fillId="0" borderId="4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12" fillId="0" borderId="22" xfId="0" applyFont="1" applyBorder="1" applyAlignment="1" applyProtection="1">
      <alignment vertical="center"/>
    </xf>
    <xf numFmtId="0" fontId="12" fillId="0" borderId="23" xfId="0" applyFont="1" applyBorder="1" applyAlignment="1" applyProtection="1">
      <alignment vertical="center"/>
    </xf>
    <xf numFmtId="0" fontId="12" fillId="0" borderId="24" xfId="0" applyFont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textRotation="90"/>
    </xf>
    <xf numFmtId="0" fontId="0" fillId="0" borderId="3" xfId="0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left" vertical="center" indent="1"/>
    </xf>
    <xf numFmtId="0" fontId="0" fillId="0" borderId="0" xfId="0" applyBorder="1" applyAlignment="1" applyProtection="1">
      <alignment horizontal="center" vertical="center" textRotation="90"/>
    </xf>
    <xf numFmtId="0" fontId="0" fillId="0" borderId="2" xfId="0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left" vertical="center" indent="1"/>
    </xf>
    <xf numFmtId="2" fontId="27" fillId="0" borderId="4" xfId="0" applyNumberFormat="1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2" fontId="24" fillId="6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22" xfId="0" applyFont="1" applyBorder="1" applyAlignment="1" applyProtection="1">
      <alignment horizontal="left" vertical="center" indent="1"/>
    </xf>
    <xf numFmtId="2" fontId="28" fillId="0" borderId="24" xfId="0" applyNumberFormat="1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/>
    </xf>
    <xf numFmtId="0" fontId="24" fillId="0" borderId="17" xfId="0" applyFont="1" applyBorder="1" applyAlignment="1" applyProtection="1">
      <alignment horizontal="center" vertical="center"/>
    </xf>
    <xf numFmtId="0" fontId="24" fillId="0" borderId="18" xfId="0" applyFont="1" applyBorder="1" applyAlignment="1" applyProtection="1">
      <alignment horizontal="center" vertical="center"/>
    </xf>
    <xf numFmtId="0" fontId="24" fillId="0" borderId="14" xfId="0" applyFont="1" applyBorder="1" applyAlignment="1" applyProtection="1">
      <alignment horizontal="center" vertical="center"/>
    </xf>
    <xf numFmtId="0" fontId="24" fillId="0" borderId="1" xfId="0" applyFont="1" applyBorder="1" applyAlignment="1" applyProtection="1">
      <alignment horizontal="center" vertical="center"/>
    </xf>
    <xf numFmtId="0" fontId="24" fillId="0" borderId="15" xfId="0" applyFont="1" applyBorder="1" applyAlignment="1" applyProtection="1">
      <alignment horizontal="center" vertical="center"/>
    </xf>
    <xf numFmtId="0" fontId="24" fillId="0" borderId="10" xfId="0" applyFont="1" applyBorder="1" applyAlignment="1" applyProtection="1">
      <alignment horizontal="center" vertical="center"/>
    </xf>
    <xf numFmtId="0" fontId="24" fillId="0" borderId="11" xfId="0" applyFont="1" applyBorder="1" applyAlignment="1" applyProtection="1">
      <alignment horizontal="center" vertical="center"/>
    </xf>
    <xf numFmtId="0" fontId="24" fillId="0" borderId="12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vertical="center"/>
    </xf>
    <xf numFmtId="0" fontId="3" fillId="0" borderId="26" xfId="0" applyFont="1" applyBorder="1" applyAlignment="1" applyProtection="1">
      <alignment horizontal="right" vertical="center"/>
    </xf>
    <xf numFmtId="0" fontId="6" fillId="0" borderId="4" xfId="0" applyFont="1" applyBorder="1" applyAlignment="1" applyProtection="1">
      <alignment horizontal="center" vertical="center"/>
    </xf>
    <xf numFmtId="2" fontId="6" fillId="0" borderId="4" xfId="0" applyNumberFormat="1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2" fontId="6" fillId="0" borderId="0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10" fontId="6" fillId="0" borderId="0" xfId="0" applyNumberFormat="1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 indent="1"/>
    </xf>
    <xf numFmtId="0" fontId="6" fillId="0" borderId="0" xfId="0" applyFon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2" fontId="6" fillId="0" borderId="24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1" fillId="0" borderId="25" xfId="0" applyFont="1" applyBorder="1" applyAlignment="1" applyProtection="1">
      <alignment horizontal="center" vertical="center"/>
    </xf>
    <xf numFmtId="2" fontId="6" fillId="0" borderId="24" xfId="0" applyNumberFormat="1" applyFont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right" vertical="center"/>
    </xf>
    <xf numFmtId="0" fontId="3" fillId="0" borderId="23" xfId="0" applyFont="1" applyBorder="1" applyAlignment="1" applyProtection="1">
      <alignment horizontal="right" vertical="center"/>
    </xf>
    <xf numFmtId="0" fontId="0" fillId="0" borderId="0" xfId="0" applyAlignment="1">
      <alignment horizontal="left" vertical="center" indent="1"/>
    </xf>
    <xf numFmtId="0" fontId="34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0" borderId="0" xfId="0" applyFont="1" applyBorder="1" applyAlignment="1" applyProtection="1">
      <alignment vertical="top" wrapText="1"/>
      <protection locked="0"/>
    </xf>
    <xf numFmtId="2" fontId="0" fillId="0" borderId="0" xfId="0" applyNumberFormat="1" applyAlignment="1">
      <alignment horizontal="center" vertical="center"/>
    </xf>
    <xf numFmtId="1" fontId="37" fillId="0" borderId="50" xfId="0" applyNumberFormat="1" applyFont="1" applyBorder="1" applyAlignment="1" applyProtection="1">
      <alignment vertical="center"/>
      <protection locked="0"/>
    </xf>
    <xf numFmtId="0" fontId="35" fillId="0" borderId="0" xfId="0" applyFont="1" applyBorder="1" applyAlignment="1">
      <alignment horizontal="center" vertical="center"/>
    </xf>
    <xf numFmtId="0" fontId="38" fillId="2" borderId="0" xfId="0" applyFont="1" applyFill="1" applyBorder="1" applyAlignment="1">
      <alignment horizontal="center" vertical="center"/>
    </xf>
    <xf numFmtId="2" fontId="36" fillId="2" borderId="31" xfId="0" applyNumberFormat="1" applyFont="1" applyFill="1" applyBorder="1" applyAlignment="1">
      <alignment horizontal="center" vertical="center"/>
    </xf>
    <xf numFmtId="2" fontId="36" fillId="2" borderId="29" xfId="0" applyNumberFormat="1" applyFont="1" applyFill="1" applyBorder="1" applyAlignment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39" fillId="0" borderId="0" xfId="0" applyFont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2" fontId="39" fillId="0" borderId="0" xfId="0" applyNumberFormat="1" applyFont="1" applyBorder="1" applyAlignment="1" applyProtection="1">
      <alignment horizontal="center" vertical="center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textRotation="90"/>
    </xf>
    <xf numFmtId="164" fontId="6" fillId="0" borderId="23" xfId="0" applyNumberFormat="1" applyFont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0" fontId="6" fillId="0" borderId="23" xfId="0" applyNumberFormat="1" applyFont="1" applyBorder="1" applyAlignment="1">
      <alignment horizontal="center" vertical="center"/>
    </xf>
    <xf numFmtId="10" fontId="6" fillId="0" borderId="24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2" fontId="6" fillId="0" borderId="23" xfId="0" applyNumberFormat="1" applyFont="1" applyBorder="1" applyAlignment="1">
      <alignment horizontal="center" vertical="center"/>
    </xf>
    <xf numFmtId="2" fontId="6" fillId="0" borderId="24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10" fontId="6" fillId="0" borderId="3" xfId="0" applyNumberFormat="1" applyFont="1" applyBorder="1" applyAlignment="1">
      <alignment horizontal="center" vertical="center"/>
    </xf>
    <xf numFmtId="10" fontId="6" fillId="0" borderId="4" xfId="0" applyNumberFormat="1" applyFont="1" applyBorder="1" applyAlignment="1">
      <alignment horizontal="center" vertical="center"/>
    </xf>
    <xf numFmtId="10" fontId="6" fillId="0" borderId="2" xfId="0" applyNumberFormat="1" applyFont="1" applyBorder="1" applyAlignment="1">
      <alignment horizontal="center" vertical="center"/>
    </xf>
    <xf numFmtId="10" fontId="6" fillId="0" borderId="37" xfId="0" applyNumberFormat="1" applyFont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 wrapText="1"/>
    </xf>
    <xf numFmtId="14" fontId="11" fillId="8" borderId="1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4" fillId="8" borderId="23" xfId="0" applyFont="1" applyFill="1" applyBorder="1" applyAlignment="1">
      <alignment horizontal="center" vertical="center"/>
    </xf>
    <xf numFmtId="0" fontId="14" fillId="8" borderId="24" xfId="0" applyFont="1" applyFill="1" applyBorder="1" applyAlignment="1">
      <alignment horizontal="center" vertical="center"/>
    </xf>
    <xf numFmtId="0" fontId="6" fillId="0" borderId="34" xfId="0" applyFont="1" applyBorder="1" applyAlignment="1" applyProtection="1">
      <alignment horizontal="left" vertical="top" wrapText="1"/>
    </xf>
    <xf numFmtId="0" fontId="6" fillId="0" borderId="35" xfId="0" applyFont="1" applyBorder="1" applyAlignment="1" applyProtection="1">
      <alignment horizontal="left" vertical="top" wrapText="1"/>
    </xf>
    <xf numFmtId="0" fontId="6" fillId="0" borderId="36" xfId="0" applyFont="1" applyBorder="1" applyAlignment="1" applyProtection="1">
      <alignment horizontal="left" vertical="top" wrapText="1"/>
    </xf>
    <xf numFmtId="0" fontId="3" fillId="0" borderId="22" xfId="0" applyFont="1" applyBorder="1" applyAlignment="1" applyProtection="1">
      <alignment horizontal="center" vertical="center"/>
    </xf>
    <xf numFmtId="0" fontId="3" fillId="0" borderId="23" xfId="0" applyFont="1" applyBorder="1" applyAlignment="1" applyProtection="1">
      <alignment horizontal="center" vertical="center"/>
    </xf>
    <xf numFmtId="10" fontId="6" fillId="0" borderId="23" xfId="0" applyNumberFormat="1" applyFont="1" applyBorder="1" applyAlignment="1" applyProtection="1">
      <alignment horizontal="center" vertical="center"/>
    </xf>
    <xf numFmtId="10" fontId="6" fillId="0" borderId="24" xfId="0" applyNumberFormat="1" applyFont="1" applyBorder="1" applyAlignment="1" applyProtection="1">
      <alignment horizontal="center" vertical="center"/>
    </xf>
    <xf numFmtId="10" fontId="6" fillId="0" borderId="3" xfId="0" applyNumberFormat="1" applyFont="1" applyBorder="1" applyAlignment="1" applyProtection="1">
      <alignment horizontal="center" vertical="center"/>
    </xf>
    <xf numFmtId="10" fontId="6" fillId="0" borderId="4" xfId="0" applyNumberFormat="1" applyFont="1" applyBorder="1" applyAlignment="1" applyProtection="1">
      <alignment horizontal="center" vertical="center"/>
    </xf>
    <xf numFmtId="10" fontId="6" fillId="0" borderId="2" xfId="0" applyNumberFormat="1" applyFont="1" applyBorder="1" applyAlignment="1" applyProtection="1">
      <alignment horizontal="center" vertical="center"/>
    </xf>
    <xf numFmtId="10" fontId="6" fillId="0" borderId="37" xfId="0" applyNumberFormat="1" applyFont="1" applyBorder="1" applyAlignment="1" applyProtection="1">
      <alignment horizontal="center" vertical="center"/>
    </xf>
    <xf numFmtId="0" fontId="6" fillId="0" borderId="23" xfId="0" applyFont="1" applyBorder="1" applyAlignment="1" applyProtection="1">
      <alignment horizontal="center" vertical="center"/>
    </xf>
    <xf numFmtId="0" fontId="6" fillId="0" borderId="24" xfId="0" applyFont="1" applyBorder="1" applyAlignment="1" applyProtection="1">
      <alignment horizontal="center" vertical="center"/>
    </xf>
    <xf numFmtId="2" fontId="6" fillId="0" borderId="23" xfId="0" applyNumberFormat="1" applyFont="1" applyBorder="1" applyAlignment="1" applyProtection="1">
      <alignment horizontal="center" vertical="center"/>
    </xf>
    <xf numFmtId="2" fontId="6" fillId="0" borderId="24" xfId="0" applyNumberFormat="1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 textRotation="90"/>
    </xf>
    <xf numFmtId="0" fontId="3" fillId="0" borderId="22" xfId="0" applyFont="1" applyBorder="1" applyAlignment="1" applyProtection="1">
      <alignment horizontal="right" vertical="center"/>
    </xf>
    <xf numFmtId="0" fontId="3" fillId="0" borderId="23" xfId="0" applyFont="1" applyBorder="1" applyAlignment="1" applyProtection="1">
      <alignment horizontal="right" vertical="center"/>
    </xf>
    <xf numFmtId="164" fontId="6" fillId="0" borderId="23" xfId="0" applyNumberFormat="1" applyFont="1" applyBorder="1" applyAlignment="1" applyProtection="1">
      <alignment horizontal="center" vertical="center"/>
    </xf>
    <xf numFmtId="164" fontId="6" fillId="0" borderId="24" xfId="0" applyNumberFormat="1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8" borderId="22" xfId="0" applyFont="1" applyFill="1" applyBorder="1" applyAlignment="1" applyProtection="1">
      <alignment horizontal="center" vertical="center"/>
    </xf>
    <xf numFmtId="0" fontId="14" fillId="8" borderId="23" xfId="0" applyFont="1" applyFill="1" applyBorder="1" applyAlignment="1" applyProtection="1">
      <alignment horizontal="center" vertical="center"/>
    </xf>
    <xf numFmtId="0" fontId="14" fillId="8" borderId="24" xfId="0" applyFont="1" applyFill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3" fillId="0" borderId="24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/>
    </xf>
    <xf numFmtId="0" fontId="12" fillId="0" borderId="23" xfId="0" applyFont="1" applyBorder="1" applyAlignment="1" applyProtection="1">
      <alignment horizontal="center" vertical="center"/>
    </xf>
    <xf numFmtId="0" fontId="12" fillId="0" borderId="24" xfId="0" applyFont="1" applyBorder="1" applyAlignment="1" applyProtection="1">
      <alignment horizontal="center" vertical="center"/>
    </xf>
    <xf numFmtId="0" fontId="26" fillId="0" borderId="22" xfId="0" applyFont="1" applyBorder="1" applyAlignment="1" applyProtection="1">
      <alignment horizontal="center" vertical="center"/>
    </xf>
    <xf numFmtId="0" fontId="26" fillId="0" borderId="23" xfId="0" applyFont="1" applyBorder="1" applyAlignment="1" applyProtection="1">
      <alignment horizontal="center" vertical="center"/>
    </xf>
    <xf numFmtId="0" fontId="26" fillId="0" borderId="24" xfId="0" applyFont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0" fontId="13" fillId="8" borderId="1" xfId="0" applyFont="1" applyFill="1" applyBorder="1" applyAlignment="1" applyProtection="1">
      <alignment horizontal="center" vertical="center" wrapText="1"/>
    </xf>
    <xf numFmtId="14" fontId="11" fillId="8" borderId="1" xfId="0" applyNumberFormat="1" applyFont="1" applyFill="1" applyBorder="1" applyAlignment="1" applyProtection="1">
      <alignment horizontal="center" vertical="center" wrapText="1"/>
    </xf>
    <xf numFmtId="0" fontId="11" fillId="8" borderId="1" xfId="0" applyFont="1" applyFill="1" applyBorder="1" applyAlignment="1" applyProtection="1">
      <alignment horizontal="center" vertical="center" wrapText="1"/>
    </xf>
    <xf numFmtId="0" fontId="7" fillId="0" borderId="22" xfId="0" applyFont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0" fontId="12" fillId="7" borderId="39" xfId="0" applyFont="1" applyFill="1" applyBorder="1" applyAlignment="1">
      <alignment horizontal="center" vertical="center"/>
    </xf>
    <xf numFmtId="0" fontId="12" fillId="7" borderId="40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2" fillId="7" borderId="41" xfId="0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0" fontId="12" fillId="7" borderId="23" xfId="0" applyFont="1" applyFill="1" applyBorder="1" applyAlignment="1">
      <alignment horizontal="center" vertical="center"/>
    </xf>
    <xf numFmtId="0" fontId="12" fillId="7" borderId="24" xfId="0" applyFont="1" applyFill="1" applyBorder="1" applyAlignment="1">
      <alignment horizontal="center" vertical="center"/>
    </xf>
    <xf numFmtId="0" fontId="12" fillId="7" borderId="45" xfId="0" applyFont="1" applyFill="1" applyBorder="1" applyAlignment="1">
      <alignment horizontal="center" vertical="center"/>
    </xf>
    <xf numFmtId="0" fontId="12" fillId="7" borderId="46" xfId="0" applyFont="1" applyFill="1" applyBorder="1" applyAlignment="1">
      <alignment horizontal="center" vertical="center"/>
    </xf>
    <xf numFmtId="0" fontId="12" fillId="7" borderId="47" xfId="0" applyFont="1" applyFill="1" applyBorder="1" applyAlignment="1">
      <alignment horizontal="center" vertical="center"/>
    </xf>
    <xf numFmtId="0" fontId="12" fillId="7" borderId="48" xfId="0" applyFont="1" applyFill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6" fillId="0" borderId="4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12" fillId="7" borderId="43" xfId="0" applyFont="1" applyFill="1" applyBorder="1" applyAlignment="1">
      <alignment horizontal="center" vertical="center"/>
    </xf>
    <xf numFmtId="0" fontId="26" fillId="0" borderId="44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</cellXfs>
  <cellStyles count="3">
    <cellStyle name="Normal" xfId="0" builtinId="0"/>
    <cellStyle name="Normal_Feuil1" xfId="1"/>
    <cellStyle name="Pourcentage" xfId="2" builtinId="5"/>
  </cellStyles>
  <dxfs count="7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34998626667073579"/>
      </font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numFmt numFmtId="30" formatCode="@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35930847392561"/>
          <c:y val="7.7329351704648094E-2"/>
          <c:w val="0.80544339657835062"/>
          <c:h val="0.88270435219122945"/>
        </c:manualLayout>
      </c:layout>
      <c:areaChart>
        <c:grouping val="standard"/>
        <c:varyColors val="0"/>
        <c:ser>
          <c:idx val="5"/>
          <c:order val="3"/>
          <c:tx>
            <c:strRef>
              <c:f>'Synthese 1 '!$C$10</c:f>
              <c:strCache>
                <c:ptCount val="1"/>
              </c:strCache>
            </c:strRef>
          </c:tx>
          <c:spPr>
            <a:solidFill>
              <a:srgbClr val="00B050">
                <a:alpha val="20000"/>
              </a:srgbClr>
            </a:solidFill>
            <a:ln>
              <a:solidFill>
                <a:srgbClr val="00B050"/>
              </a:solidFill>
            </a:ln>
          </c:spPr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'!$D$10:$W$10</c:f>
              <c:numCache>
                <c:formatCode>General</c:formatCode>
                <c:ptCount val="2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676-4E15-9B30-65959C354170}"/>
            </c:ext>
          </c:extLst>
        </c:ser>
        <c:ser>
          <c:idx val="4"/>
          <c:order val="4"/>
          <c:tx>
            <c:strRef>
              <c:f>'Synthese 1 '!$C$11</c:f>
              <c:strCache>
                <c:ptCount val="1"/>
              </c:strCache>
            </c:strRef>
          </c:tx>
          <c:spPr>
            <a:solidFill>
              <a:srgbClr val="FFC000">
                <a:alpha val="20000"/>
              </a:srgbClr>
            </a:solidFill>
            <a:ln>
              <a:solidFill>
                <a:srgbClr val="FFC000"/>
              </a:solidFill>
            </a:ln>
          </c:spPr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'!$D$11:$W$11</c:f>
              <c:numCache>
                <c:formatCode>General</c:formatCode>
                <c:ptCount val="20"/>
                <c:pt idx="0">
                  <c:v>1.67</c:v>
                </c:pt>
                <c:pt idx="1">
                  <c:v>1.67</c:v>
                </c:pt>
                <c:pt idx="2">
                  <c:v>1.67</c:v>
                </c:pt>
                <c:pt idx="3">
                  <c:v>1.67</c:v>
                </c:pt>
                <c:pt idx="4">
                  <c:v>1.67</c:v>
                </c:pt>
                <c:pt idx="5">
                  <c:v>1.67</c:v>
                </c:pt>
                <c:pt idx="6">
                  <c:v>1.67</c:v>
                </c:pt>
                <c:pt idx="7">
                  <c:v>1.67</c:v>
                </c:pt>
                <c:pt idx="8">
                  <c:v>1.67</c:v>
                </c:pt>
                <c:pt idx="9">
                  <c:v>1.67</c:v>
                </c:pt>
                <c:pt idx="10">
                  <c:v>1.67</c:v>
                </c:pt>
                <c:pt idx="11">
                  <c:v>1.67</c:v>
                </c:pt>
                <c:pt idx="12">
                  <c:v>1.67</c:v>
                </c:pt>
                <c:pt idx="13">
                  <c:v>1.67</c:v>
                </c:pt>
                <c:pt idx="14">
                  <c:v>1.67</c:v>
                </c:pt>
                <c:pt idx="15">
                  <c:v>1.67</c:v>
                </c:pt>
                <c:pt idx="16">
                  <c:v>1.67</c:v>
                </c:pt>
                <c:pt idx="17">
                  <c:v>1.67</c:v>
                </c:pt>
                <c:pt idx="18">
                  <c:v>1.67</c:v>
                </c:pt>
                <c:pt idx="19">
                  <c:v>1.67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676-4E15-9B30-65959C354170}"/>
            </c:ext>
          </c:extLst>
        </c:ser>
        <c:ser>
          <c:idx val="3"/>
          <c:order val="5"/>
          <c:tx>
            <c:strRef>
              <c:f>'Synthese 1 '!$C$12</c:f>
              <c:strCache>
                <c:ptCount val="1"/>
              </c:strCache>
            </c:strRef>
          </c:tx>
          <c:spPr>
            <a:solidFill>
              <a:srgbClr val="FF0000">
                <a:alpha val="20000"/>
              </a:srgbClr>
            </a:solidFill>
            <a:ln>
              <a:solidFill>
                <a:srgbClr val="FF0000"/>
              </a:solidFill>
            </a:ln>
          </c:spPr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'!$D$12:$W$12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676-4E15-9B30-65959C3541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844896"/>
        <c:axId val="207812872"/>
      </c:areaChart>
      <c:barChart>
        <c:barDir val="col"/>
        <c:grouping val="clustered"/>
        <c:varyColors val="0"/>
        <c:ser>
          <c:idx val="0"/>
          <c:order val="0"/>
          <c:tx>
            <c:strRef>
              <c:f>'Synthese 1 '!$C$5</c:f>
              <c:strCache>
                <c:ptCount val="1"/>
                <c:pt idx="0">
                  <c:v>Cp :   </c:v>
                </c:pt>
              </c:strCache>
            </c:strRef>
          </c:tx>
          <c:invertIfNegative val="0"/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'!$D$5:$W$5</c:f>
              <c:numCache>
                <c:formatCode>0.00</c:formatCode>
                <c:ptCount val="20"/>
                <c:pt idx="0">
                  <c:v>1.6779991591935444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A676-4E15-9B30-65959C354170}"/>
            </c:ext>
          </c:extLst>
        </c:ser>
        <c:ser>
          <c:idx val="1"/>
          <c:order val="1"/>
          <c:tx>
            <c:strRef>
              <c:f>'Synthese 1 '!$C$6</c:f>
              <c:strCache>
                <c:ptCount val="1"/>
                <c:pt idx="0">
                  <c:v>Cpk :   </c:v>
                </c:pt>
              </c:strCache>
            </c:strRef>
          </c:tx>
          <c:invertIfNegative val="0"/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'!$D$6:$W$6</c:f>
              <c:numCache>
                <c:formatCode>0.00</c:formatCode>
                <c:ptCount val="20"/>
                <c:pt idx="0">
                  <c:v>1.6024891970298321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676-4E15-9B30-65959C3541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1"/>
        <c:axId val="207844896"/>
        <c:axId val="207812872"/>
      </c:barChart>
      <c:barChart>
        <c:barDir val="col"/>
        <c:grouping val="clustered"/>
        <c:varyColors val="0"/>
        <c:ser>
          <c:idx val="2"/>
          <c:order val="2"/>
          <c:tx>
            <c:strRef>
              <c:f>'Synthese 1 '!$C$7</c:f>
              <c:strCache>
                <c:ptCount val="1"/>
                <c:pt idx="0">
                  <c:v>% HT Théo :   </c:v>
                </c:pt>
              </c:strCache>
            </c:strRef>
          </c:tx>
          <c:spPr>
            <a:solidFill>
              <a:srgbClr val="FF0000">
                <a:alpha val="10000"/>
              </a:srgbClr>
            </a:solidFill>
            <a:ln>
              <a:solidFill>
                <a:srgbClr val="FF0000"/>
              </a:solidFill>
            </a:ln>
          </c:spPr>
          <c:invertIfNegative val="0"/>
          <c:cat>
            <c:numRef>
              <c:f>'Synthese 1 '!$D$4:$W$4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cat>
          <c:val>
            <c:numRef>
              <c:f>'Synthese 1 '!$D$7:$W$7</c:f>
              <c:numCache>
                <c:formatCode>0%</c:formatCode>
                <c:ptCount val="20"/>
                <c:pt idx="0">
                  <c:v>8.360925405348496E-7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A676-4E15-9B30-65959C3541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4"/>
        <c:overlap val="100"/>
        <c:axId val="207813256"/>
        <c:axId val="207817736"/>
      </c:barChart>
      <c:catAx>
        <c:axId val="20784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7812872"/>
        <c:crosses val="autoZero"/>
        <c:auto val="1"/>
        <c:lblAlgn val="ctr"/>
        <c:lblOffset val="100"/>
        <c:noMultiLvlLbl val="0"/>
      </c:catAx>
      <c:valAx>
        <c:axId val="207812872"/>
        <c:scaling>
          <c:orientation val="minMax"/>
          <c:max val="3"/>
          <c:min val="-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7844896"/>
        <c:crosses val="autoZero"/>
        <c:crossBetween val="between"/>
        <c:majorUnit val="1"/>
        <c:minorUnit val="0.1"/>
      </c:valAx>
      <c:catAx>
        <c:axId val="207813256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one"/>
        <c:crossAx val="207817736"/>
        <c:crosses val="autoZero"/>
        <c:auto val="1"/>
        <c:lblAlgn val="ctr"/>
        <c:lblOffset val="100"/>
        <c:noMultiLvlLbl val="0"/>
      </c:catAx>
      <c:valAx>
        <c:axId val="207817736"/>
        <c:scaling>
          <c:orientation val="maxMin"/>
          <c:max val="1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crossAx val="207813256"/>
        <c:crosses val="max"/>
        <c:crossBetween val="between"/>
        <c:majorUnit val="0.1"/>
        <c:minorUnit val="1.0000000000000005E-2"/>
      </c:valAx>
      <c:spPr>
        <a:noFill/>
        <a:ln w="25400">
          <a:noFill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8.056402686385496E-3"/>
          <c:y val="5.5214723926380514E-2"/>
          <c:w val="7.5528775184863561E-2"/>
          <c:h val="0.82208588957055262"/>
        </c:manualLayout>
      </c:layout>
      <c:overlay val="0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09064709142797E-2"/>
          <c:y val="4.1613845634985346E-2"/>
          <c:w val="0.89937940825341489"/>
          <c:h val="0.8560167333677644"/>
        </c:manualLayout>
      </c:layout>
      <c:lineChart>
        <c:grouping val="standard"/>
        <c:varyColors val="0"/>
        <c:ser>
          <c:idx val="0"/>
          <c:order val="0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0070C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C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D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E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F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0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1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2-9947-4D00-9F02-072DFC1046D5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rgbClr val="0070C0"/>
                </a:solidFill>
              </a:ln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'Relevé cote n° 1'!$F$18:$Y$18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3-9947-4D00-9F02-072DFC1046D5}"/>
            </c:ext>
          </c:extLst>
        </c:ser>
        <c:ser>
          <c:idx val="1"/>
          <c:order val="1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0070C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4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5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6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7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8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9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A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B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C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D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E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F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0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1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2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3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4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5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6-9947-4D00-9F02-072DFC1046D5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rgbClr val="0070C0"/>
                </a:solidFill>
              </a:ln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7-9947-4D00-9F02-072DFC1046D5}"/>
            </c:ext>
          </c:extLst>
        </c:ser>
        <c:ser>
          <c:idx val="2"/>
          <c:order val="2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FF0000"/>
              </a:solidFill>
              <a:prstDash val="dash"/>
            </a:ln>
          </c:spPr>
          <c:marker>
            <c:symbol val="none"/>
          </c:marker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8-9947-4D00-9F02-072DFC1046D5}"/>
            </c:ext>
          </c:extLst>
        </c:ser>
        <c:ser>
          <c:idx val="3"/>
          <c:order val="3"/>
          <c:tx>
            <c:strRef>
              <c:f>'Relevé cote n° 1'!$C$15</c:f>
              <c:strCache>
                <c:ptCount val="1"/>
                <c:pt idx="0">
                  <c:v>Limite Maxi :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0"/>
              <c:spPr>
                <a:solidFill>
                  <a:schemeClr val="bg1"/>
                </a:solidFill>
                <a:ln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u="sng"/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A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B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C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D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E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F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0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1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2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3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4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5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6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7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8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9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A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B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C-9947-4D00-9F02-072DFC1046D5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FF0000"/>
                </a:solidFill>
              </a:ln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1'!$F$15:$Y$15</c:f>
              <c:numCache>
                <c:formatCode>0.00</c:formatCode>
                <c:ptCount val="20"/>
                <c:pt idx="0">
                  <c:v>101</c:v>
                </c:pt>
                <c:pt idx="1">
                  <c:v>101</c:v>
                </c:pt>
                <c:pt idx="2">
                  <c:v>101</c:v>
                </c:pt>
                <c:pt idx="3">
                  <c:v>101</c:v>
                </c:pt>
                <c:pt idx="4">
                  <c:v>101</c:v>
                </c:pt>
                <c:pt idx="5">
                  <c:v>101</c:v>
                </c:pt>
                <c:pt idx="6">
                  <c:v>101</c:v>
                </c:pt>
                <c:pt idx="7">
                  <c:v>101</c:v>
                </c:pt>
                <c:pt idx="8">
                  <c:v>101</c:v>
                </c:pt>
                <c:pt idx="9">
                  <c:v>101</c:v>
                </c:pt>
                <c:pt idx="10">
                  <c:v>101</c:v>
                </c:pt>
                <c:pt idx="11">
                  <c:v>101</c:v>
                </c:pt>
                <c:pt idx="12">
                  <c:v>101</c:v>
                </c:pt>
                <c:pt idx="13">
                  <c:v>101</c:v>
                </c:pt>
                <c:pt idx="14">
                  <c:v>101</c:v>
                </c:pt>
                <c:pt idx="15">
                  <c:v>101</c:v>
                </c:pt>
                <c:pt idx="16">
                  <c:v>101</c:v>
                </c:pt>
                <c:pt idx="17">
                  <c:v>101</c:v>
                </c:pt>
                <c:pt idx="18">
                  <c:v>101</c:v>
                </c:pt>
                <c:pt idx="19">
                  <c:v>101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3D-9947-4D00-9F02-072DFC1046D5}"/>
            </c:ext>
          </c:extLst>
        </c:ser>
        <c:ser>
          <c:idx val="5"/>
          <c:order val="4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circle"/>
            <c:size val="5"/>
            <c:spPr>
              <a:solidFill>
                <a:srgbClr val="FF0000"/>
              </a:solidFill>
            </c:spPr>
          </c:marker>
          <c:dLbls>
            <c:dLbl>
              <c:idx val="0"/>
              <c:layout>
                <c:manualLayout>
                  <c:x val="-1.8022159672376175E-2"/>
                  <c:y val="-3.9488956928741714E-2"/>
                </c:manualLayout>
              </c:layout>
              <c:spPr>
                <a:solidFill>
                  <a:sysClr val="window" lastClr="FFFFFF">
                    <a:alpha val="60000"/>
                  </a:sysClr>
                </a:solidFill>
                <a:ln>
                  <a:solidFill>
                    <a:srgbClr val="C00000"/>
                  </a:solidFill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E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F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0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1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2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3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4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5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6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7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8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9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A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B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C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D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E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F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0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1-9947-4D00-9F02-072DFC1046D5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60000"/>
                </a:sysClr>
              </a:solidFill>
              <a:ln>
                <a:solidFill>
                  <a:srgbClr val="C00000"/>
                </a:solidFill>
              </a:ln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2-9947-4D00-9F02-072DFC1046D5}"/>
            </c:ext>
          </c:extLst>
        </c:ser>
        <c:ser>
          <c:idx val="4"/>
          <c:order val="5"/>
          <c:tx>
            <c:strRef>
              <c:f>'Relevé cote n° 1'!$D$19</c:f>
              <c:strCache>
                <c:ptCount val="1"/>
                <c:pt idx="0">
                  <c:v>X1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1'!$F$19:$Y$19</c:f>
              <c:numCache>
                <c:formatCode>General</c:formatCode>
                <c:ptCount val="2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3-9947-4D00-9F02-072DFC1046D5}"/>
            </c:ext>
          </c:extLst>
        </c:ser>
        <c:ser>
          <c:idx val="6"/>
          <c:order val="6"/>
          <c:tx>
            <c:strRef>
              <c:f>'Relevé cote n° 1'!$D$20</c:f>
              <c:strCache>
                <c:ptCount val="1"/>
                <c:pt idx="0">
                  <c:v>X2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1'!$F$20:$Y$20</c:f>
              <c:numCache>
                <c:formatCode>General</c:formatCode>
                <c:ptCount val="2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100.9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100.9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4-9947-4D00-9F02-072DFC1046D5}"/>
            </c:ext>
          </c:extLst>
        </c:ser>
        <c:ser>
          <c:idx val="7"/>
          <c:order val="7"/>
          <c:tx>
            <c:strRef>
              <c:f>'Relevé cote n° 1'!$D$21</c:f>
              <c:strCache>
                <c:ptCount val="1"/>
                <c:pt idx="0">
                  <c:v>X3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1'!$F$21:$Y$21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5-9947-4D00-9F02-072DFC1046D5}"/>
            </c:ext>
          </c:extLst>
        </c:ser>
        <c:ser>
          <c:idx val="8"/>
          <c:order val="8"/>
          <c:tx>
            <c:strRef>
              <c:f>'Relevé cote n° 1'!$D$22</c:f>
              <c:strCache>
                <c:ptCount val="1"/>
                <c:pt idx="0">
                  <c:v>X4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1'!$F$22:$Y$22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6-9947-4D00-9F02-072DFC1046D5}"/>
            </c:ext>
          </c:extLst>
        </c:ser>
        <c:ser>
          <c:idx val="9"/>
          <c:order val="9"/>
          <c:tx>
            <c:strRef>
              <c:f>'Relevé cote n° 1'!$D$23</c:f>
              <c:strCache>
                <c:ptCount val="1"/>
                <c:pt idx="0">
                  <c:v>X5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5"/>
            <c:spPr>
              <a:noFill/>
              <a:ln>
                <a:solidFill>
                  <a:srgbClr val="FF0000"/>
                </a:solidFill>
              </a:ln>
            </c:spPr>
          </c:marker>
          <c:val>
            <c:numRef>
              <c:f>'Relevé cote n° 1'!$F$23:$Y$23</c:f>
              <c:numCache>
                <c:formatCode>General</c:formatCode>
                <c:ptCount val="20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7-9947-4D00-9F02-072DFC1046D5}"/>
            </c:ext>
          </c:extLst>
        </c:ser>
        <c:ser>
          <c:idx val="10"/>
          <c:order val="10"/>
          <c:tx>
            <c:strRef>
              <c:f>'Relevé cote n° 1'!$C$16</c:f>
              <c:strCache>
                <c:ptCount val="1"/>
                <c:pt idx="0">
                  <c:v>Limite Mini :</c:v>
                </c:pt>
              </c:strCache>
            </c:strRef>
          </c:tx>
          <c:spPr>
            <a:ln w="9525"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8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9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A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B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C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D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E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F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0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1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2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3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4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5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6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7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8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9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A-9947-4D00-9F02-072DFC1046D5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FF0000"/>
                </a:solidFill>
              </a:ln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1'!$F$16:$Y$16</c:f>
              <c:numCache>
                <c:formatCode>0.00</c:formatCode>
                <c:ptCount val="20"/>
                <c:pt idx="0">
                  <c:v>99</c:v>
                </c:pt>
                <c:pt idx="1">
                  <c:v>99</c:v>
                </c:pt>
                <c:pt idx="2">
                  <c:v>99</c:v>
                </c:pt>
                <c:pt idx="3">
                  <c:v>99</c:v>
                </c:pt>
                <c:pt idx="4">
                  <c:v>99</c:v>
                </c:pt>
                <c:pt idx="5">
                  <c:v>99</c:v>
                </c:pt>
                <c:pt idx="6">
                  <c:v>99</c:v>
                </c:pt>
                <c:pt idx="7">
                  <c:v>99</c:v>
                </c:pt>
                <c:pt idx="8">
                  <c:v>99</c:v>
                </c:pt>
                <c:pt idx="9">
                  <c:v>99</c:v>
                </c:pt>
                <c:pt idx="10">
                  <c:v>99</c:v>
                </c:pt>
                <c:pt idx="11">
                  <c:v>99</c:v>
                </c:pt>
                <c:pt idx="12">
                  <c:v>99</c:v>
                </c:pt>
                <c:pt idx="13">
                  <c:v>99</c:v>
                </c:pt>
                <c:pt idx="14">
                  <c:v>99</c:v>
                </c:pt>
                <c:pt idx="15">
                  <c:v>99</c:v>
                </c:pt>
                <c:pt idx="16">
                  <c:v>99</c:v>
                </c:pt>
                <c:pt idx="17">
                  <c:v>99</c:v>
                </c:pt>
                <c:pt idx="18">
                  <c:v>99</c:v>
                </c:pt>
                <c:pt idx="19">
                  <c:v>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6B-9947-4D00-9F02-072DFC104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248736"/>
        <c:axId val="278916112"/>
      </c:lineChart>
      <c:lineChart>
        <c:grouping val="standard"/>
        <c:varyColors val="0"/>
        <c:ser>
          <c:idx val="11"/>
          <c:order val="11"/>
          <c:tx>
            <c:strRef>
              <c:f>'Relevé cote n° 1'!#REF!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/>
          </c:spPr>
          <c:marker>
            <c:symbol val="none"/>
          </c:marker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C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D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E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F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0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1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2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3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4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5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6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7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8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9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A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B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C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D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vi-VN">
                        <a:latin typeface="Calibri" pitchFamily="34" charset="0"/>
                        <a:cs typeface="Calibri" pitchFamily="34" charset="0"/>
                      </a:rPr>
                      <a:t>Ecart Type (Ơ) :</a:t>
                    </a:r>
                  </a:p>
                </c:rich>
              </c:tx>
              <c:spPr>
                <a:solidFill>
                  <a:sysClr val="window" lastClr="FFFFFF">
                    <a:alpha val="60000"/>
                  </a:sysClr>
                </a:solidFill>
                <a:ln>
                  <a:solidFill>
                    <a:srgbClr val="F79646">
                      <a:lumMod val="75000"/>
                    </a:srgbClr>
                  </a:solidFill>
                </a:ln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E-9947-4D00-9F02-072DFC1046D5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7F-9947-4D00-9F02-072DFC1046D5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60000"/>
                </a:sysClr>
              </a:solidFill>
              <a:ln>
                <a:solidFill>
                  <a:srgbClr val="F79646">
                    <a:lumMod val="75000"/>
                  </a:srgbClr>
                </a:solidFill>
              </a:ln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80-9947-4D00-9F02-072DFC104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441120"/>
        <c:axId val="279928312"/>
      </c:lineChart>
      <c:catAx>
        <c:axId val="2072487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278916112"/>
        <c:crosses val="autoZero"/>
        <c:auto val="1"/>
        <c:lblAlgn val="ctr"/>
        <c:lblOffset val="100"/>
        <c:noMultiLvlLbl val="0"/>
      </c:catAx>
      <c:valAx>
        <c:axId val="27891611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 b="1"/>
            </a:pPr>
            <a:endParaRPr lang="fr-FR"/>
          </a:p>
        </c:txPr>
        <c:crossAx val="207248736"/>
        <c:crosses val="autoZero"/>
        <c:crossBetween val="between"/>
      </c:valAx>
      <c:catAx>
        <c:axId val="147441120"/>
        <c:scaling>
          <c:orientation val="minMax"/>
        </c:scaling>
        <c:delete val="1"/>
        <c:axPos val="b"/>
        <c:majorTickMark val="out"/>
        <c:minorTickMark val="none"/>
        <c:tickLblPos val="none"/>
        <c:crossAx val="279928312"/>
        <c:crosses val="autoZero"/>
        <c:auto val="1"/>
        <c:lblAlgn val="ctr"/>
        <c:lblOffset val="100"/>
        <c:noMultiLvlLbl val="0"/>
      </c:catAx>
      <c:valAx>
        <c:axId val="27992831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47441120"/>
        <c:crosses val="max"/>
        <c:crossBetween val="between"/>
      </c:valAx>
    </c:plotArea>
    <c:plotVisOnly val="1"/>
    <c:dispBlanksAs val="gap"/>
    <c:showDLblsOverMax val="0"/>
  </c:chart>
  <c:spPr>
    <a:noFill/>
    <a:ln w="9525">
      <a:noFill/>
    </a:ln>
  </c:sp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102850782370245E-2"/>
          <c:y val="4.5056899855694534E-2"/>
          <c:w val="0.89937940825341511"/>
          <c:h val="0.8560167333677644"/>
        </c:manualLayout>
      </c:layout>
      <c:lineChart>
        <c:grouping val="standard"/>
        <c:varyColors val="0"/>
        <c:ser>
          <c:idx val="0"/>
          <c:order val="0"/>
          <c:tx>
            <c:strRef>
              <c:f>'Relevé cote n° 1 (2)'!#REF!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0070C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C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D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E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F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0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1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2-1CCB-4548-B09F-512D084543D7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rgbClr val="0070C0"/>
                </a:solidFill>
              </a:ln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'Relevé cote n° 1 (2)'!$F$18:$Y$18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'Relevé cote n° 1 (2)'!#REF!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3-1CCB-4548-B09F-512D084543D7}"/>
            </c:ext>
          </c:extLst>
        </c:ser>
        <c:ser>
          <c:idx val="1"/>
          <c:order val="1"/>
          <c:tx>
            <c:strRef>
              <c:f>'Relevé cote n° 1 (2)'!#REF!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0070C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4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5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6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7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8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9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A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B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C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D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E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F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0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1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2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3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4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5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6-1CCB-4548-B09F-512D084543D7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rgbClr val="0070C0"/>
                </a:solidFill>
              </a:ln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 (2)'!#REF!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7-1CCB-4548-B09F-512D084543D7}"/>
            </c:ext>
          </c:extLst>
        </c:ser>
        <c:ser>
          <c:idx val="2"/>
          <c:order val="2"/>
          <c:tx>
            <c:strRef>
              <c:f>'Relevé cote n° 1 (2)'!#REF!</c:f>
              <c:strCache>
                <c:ptCount val="1"/>
                <c:pt idx="0">
                  <c:v>#REF!</c:v>
                </c:pt>
              </c:strCache>
            </c:strRef>
          </c:tx>
          <c:spPr>
            <a:ln w="9525">
              <a:solidFill>
                <a:srgbClr val="FF0000"/>
              </a:solidFill>
              <a:prstDash val="dash"/>
            </a:ln>
          </c:spPr>
          <c:marker>
            <c:symbol val="none"/>
          </c:marker>
          <c:val>
            <c:numRef>
              <c:f>'Relevé cote n° 1 (2)'!#REF!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8-1CCB-4548-B09F-512D084543D7}"/>
            </c:ext>
          </c:extLst>
        </c:ser>
        <c:ser>
          <c:idx val="3"/>
          <c:order val="3"/>
          <c:tx>
            <c:strRef>
              <c:f>'Relevé cote n° 1 (2)'!$C$15</c:f>
              <c:strCache>
                <c:ptCount val="1"/>
                <c:pt idx="0">
                  <c:v>Limite Maxi :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0"/>
              <c:spPr>
                <a:solidFill>
                  <a:schemeClr val="bg1"/>
                </a:solidFill>
                <a:ln>
                  <a:solidFill>
                    <a:srgbClr val="FF0000"/>
                  </a:solidFill>
                </a:ln>
              </c:spPr>
              <c:txPr>
                <a:bodyPr/>
                <a:lstStyle/>
                <a:p>
                  <a:pPr>
                    <a:defRPr u="sng"/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A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B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C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D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E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2F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0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1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2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3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4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5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6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7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8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9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A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B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C-1CCB-4548-B09F-512D084543D7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FF0000"/>
                </a:solidFill>
              </a:ln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 (2)'!$F$15:$Y$15</c:f>
              <c:numCache>
                <c:formatCode>0.00</c:formatCode>
                <c:ptCount val="20"/>
                <c:pt idx="0">
                  <c:v>100.83959714030736</c:v>
                </c:pt>
                <c:pt idx="1">
                  <c:v>100.83959714030736</c:v>
                </c:pt>
                <c:pt idx="2">
                  <c:v>100.83959714030736</c:v>
                </c:pt>
                <c:pt idx="3">
                  <c:v>100.83959714030736</c:v>
                </c:pt>
                <c:pt idx="4">
                  <c:v>100.83959714030736</c:v>
                </c:pt>
                <c:pt idx="5">
                  <c:v>100.83959714030736</c:v>
                </c:pt>
                <c:pt idx="6">
                  <c:v>100.83959714030736</c:v>
                </c:pt>
                <c:pt idx="7">
                  <c:v>100.83959714030736</c:v>
                </c:pt>
                <c:pt idx="8">
                  <c:v>100.83959714030736</c:v>
                </c:pt>
                <c:pt idx="9">
                  <c:v>100.83959714030736</c:v>
                </c:pt>
                <c:pt idx="10">
                  <c:v>100.83959714030736</c:v>
                </c:pt>
                <c:pt idx="11">
                  <c:v>100.83959714030736</c:v>
                </c:pt>
                <c:pt idx="12">
                  <c:v>100.83959714030736</c:v>
                </c:pt>
                <c:pt idx="13">
                  <c:v>100.83959714030736</c:v>
                </c:pt>
                <c:pt idx="14">
                  <c:v>100.83959714030736</c:v>
                </c:pt>
                <c:pt idx="15">
                  <c:v>100.83959714030736</c:v>
                </c:pt>
                <c:pt idx="16">
                  <c:v>100.83959714030736</c:v>
                </c:pt>
                <c:pt idx="17">
                  <c:v>100.83959714030736</c:v>
                </c:pt>
                <c:pt idx="18">
                  <c:v>100.83959714030736</c:v>
                </c:pt>
                <c:pt idx="19">
                  <c:v>100.83959714030736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3D-1CCB-4548-B09F-512D084543D7}"/>
            </c:ext>
          </c:extLst>
        </c:ser>
        <c:ser>
          <c:idx val="4"/>
          <c:order val="4"/>
          <c:tx>
            <c:strRef>
              <c:f>'Relevé cote n° 1 (2)'!$C$16</c:f>
              <c:strCache>
                <c:ptCount val="1"/>
                <c:pt idx="0">
                  <c:v>Limite Mini :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E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3F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0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1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2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3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4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5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6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7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8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9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A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B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C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D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E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4F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0-1CCB-4548-B09F-512D084543D7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rgbClr val="FF0000"/>
                </a:solidFill>
              </a:ln>
            </c:spPr>
            <c:txPr>
              <a:bodyPr/>
              <a:lstStyle/>
              <a:p>
                <a:pPr>
                  <a:defRPr u="sng"/>
                </a:pPr>
                <a:endParaRPr lang="fr-FR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 (2)'!$F$16:$Y$16</c:f>
              <c:numCache>
                <c:formatCode>0.00</c:formatCode>
                <c:ptCount val="20"/>
                <c:pt idx="0">
                  <c:v>99.250402859692642</c:v>
                </c:pt>
                <c:pt idx="1">
                  <c:v>99.250402859692642</c:v>
                </c:pt>
                <c:pt idx="2">
                  <c:v>99.250402859692642</c:v>
                </c:pt>
                <c:pt idx="3">
                  <c:v>99.250402859692642</c:v>
                </c:pt>
                <c:pt idx="4">
                  <c:v>99.250402859692642</c:v>
                </c:pt>
                <c:pt idx="5">
                  <c:v>99.250402859692642</c:v>
                </c:pt>
                <c:pt idx="6">
                  <c:v>99.250402859692642</c:v>
                </c:pt>
                <c:pt idx="7">
                  <c:v>99.250402859692642</c:v>
                </c:pt>
                <c:pt idx="8">
                  <c:v>99.250402859692642</c:v>
                </c:pt>
                <c:pt idx="9">
                  <c:v>99.250402859692642</c:v>
                </c:pt>
                <c:pt idx="10">
                  <c:v>99.250402859692642</c:v>
                </c:pt>
                <c:pt idx="11">
                  <c:v>99.250402859692642</c:v>
                </c:pt>
                <c:pt idx="12">
                  <c:v>99.250402859692642</c:v>
                </c:pt>
                <c:pt idx="13">
                  <c:v>99.250402859692642</c:v>
                </c:pt>
                <c:pt idx="14">
                  <c:v>99.250402859692642</c:v>
                </c:pt>
                <c:pt idx="15">
                  <c:v>99.250402859692642</c:v>
                </c:pt>
                <c:pt idx="16">
                  <c:v>99.250402859692642</c:v>
                </c:pt>
                <c:pt idx="17">
                  <c:v>99.250402859692642</c:v>
                </c:pt>
                <c:pt idx="18">
                  <c:v>99.250402859692642</c:v>
                </c:pt>
                <c:pt idx="19">
                  <c:v>99.250402859692642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51-1CCB-4548-B09F-512D084543D7}"/>
            </c:ext>
          </c:extLst>
        </c:ser>
        <c:ser>
          <c:idx val="5"/>
          <c:order val="5"/>
          <c:tx>
            <c:strRef>
              <c:f>'Relevé cote n° 1 (2)'!#REF!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circle"/>
            <c:size val="5"/>
            <c:spPr>
              <a:solidFill>
                <a:srgbClr val="FF0000"/>
              </a:solidFill>
            </c:spPr>
          </c:marker>
          <c:dLbls>
            <c:dLbl>
              <c:idx val="0"/>
              <c:layout>
                <c:manualLayout>
                  <c:x val="-1.8022159672376182E-2"/>
                  <c:y val="-3.9488956928741714E-2"/>
                </c:manualLayout>
              </c:layout>
              <c:spPr>
                <a:solidFill>
                  <a:sysClr val="window" lastClr="FFFFFF">
                    <a:alpha val="60000"/>
                  </a:sysClr>
                </a:solidFill>
                <a:ln>
                  <a:solidFill>
                    <a:srgbClr val="C00000"/>
                  </a:solidFill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2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3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4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5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6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7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8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9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A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B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C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D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E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5F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0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1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2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3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4-1CCB-4548-B09F-512D084543D7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65-1CCB-4548-B09F-512D084543D7}"/>
                </c:ex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>
                  <a:alpha val="60000"/>
                </a:sysClr>
              </a:solidFill>
              <a:ln>
                <a:solidFill>
                  <a:srgbClr val="C00000"/>
                </a:solidFill>
              </a:ln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'Relevé cote n° 1 (2)'!#REF!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66-1CCB-4548-B09F-512D084543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9211216"/>
        <c:axId val="208495008"/>
      </c:lineChart>
      <c:catAx>
        <c:axId val="2792112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208495008"/>
        <c:crosses val="autoZero"/>
        <c:auto val="1"/>
        <c:lblAlgn val="ctr"/>
        <c:lblOffset val="100"/>
        <c:noMultiLvlLbl val="0"/>
      </c:catAx>
      <c:valAx>
        <c:axId val="2084950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 b="1"/>
            </a:pPr>
            <a:endParaRPr lang="fr-FR"/>
          </a:p>
        </c:txPr>
        <c:crossAx val="279211216"/>
        <c:crosses val="autoZero"/>
        <c:crossBetween val="between"/>
      </c:valAx>
    </c:plotArea>
    <c:plotVisOnly val="1"/>
    <c:dispBlanksAs val="gap"/>
    <c:showDLblsOverMax val="0"/>
  </c:chart>
  <c:spPr>
    <a:noFill/>
    <a:ln w="9525">
      <a:noFill/>
    </a:ln>
  </c:sp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7</xdr:row>
      <xdr:rowOff>33617</xdr:rowOff>
    </xdr:from>
    <xdr:to>
      <xdr:col>24</xdr:col>
      <xdr:colOff>314325</xdr:colOff>
      <xdr:row>24</xdr:row>
      <xdr:rowOff>114300</xdr:rowOff>
    </xdr:to>
    <xdr:graphicFrame macro="">
      <xdr:nvGraphicFramePr>
        <xdr:cNvPr id="2050" name="Graphique 3">
          <a:extLst>
            <a:ext uri="{FF2B5EF4-FFF2-40B4-BE49-F238E27FC236}">
              <a16:creationId xmlns="" xmlns:a16="http://schemas.microsoft.com/office/drawing/2014/main" id="{00000000-0008-0000-0000-000002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19</xdr:col>
      <xdr:colOff>252503</xdr:colOff>
      <xdr:row>13</xdr:row>
      <xdr:rowOff>64655</xdr:rowOff>
    </xdr:from>
    <xdr:ext cx="858752" cy="172227"/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8090217" y="5616369"/>
          <a:ext cx="858752" cy="172227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none" lIns="36000" tIns="0" rIns="36000" bIns="0" rtlCol="0" anchor="ctr">
          <a:spAutoFit/>
        </a:bodyPr>
        <a:lstStyle/>
        <a:p>
          <a:pPr algn="ctr"/>
          <a:r>
            <a:rPr lang="fr-FR" sz="1100"/>
            <a:t>C &gt; 1.67 : Bon</a:t>
          </a:r>
        </a:p>
      </xdr:txBody>
    </xdr:sp>
    <xdr:clientData/>
  </xdr:oneCellAnchor>
  <xdr:oneCellAnchor>
    <xdr:from>
      <xdr:col>19</xdr:col>
      <xdr:colOff>54054</xdr:colOff>
      <xdr:row>15</xdr:row>
      <xdr:rowOff>11426</xdr:rowOff>
    </xdr:from>
    <xdr:ext cx="1274699" cy="172227"/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7891768" y="5944140"/>
          <a:ext cx="1274699" cy="172227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none" lIns="36000" tIns="0" rIns="36000" bIns="0" rtlCol="0" anchor="ctr">
          <a:spAutoFit/>
        </a:bodyPr>
        <a:lstStyle/>
        <a:p>
          <a:pPr algn="ctr"/>
          <a:r>
            <a:rPr lang="fr-FR" sz="1100">
              <a:solidFill>
                <a:schemeClr val="tx1"/>
              </a:solidFill>
            </a:rPr>
            <a:t>1 &lt; C &lt; 1.67 = Moyen</a:t>
          </a:r>
        </a:p>
      </xdr:txBody>
    </xdr:sp>
    <xdr:clientData/>
  </xdr:oneCellAnchor>
  <xdr:oneCellAnchor>
    <xdr:from>
      <xdr:col>19</xdr:col>
      <xdr:colOff>199265</xdr:colOff>
      <xdr:row>18</xdr:row>
      <xdr:rowOff>11423</xdr:rowOff>
    </xdr:from>
    <xdr:ext cx="968589" cy="172227"/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8036979" y="6515637"/>
          <a:ext cx="968589" cy="172227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none" lIns="36000" tIns="0" rIns="36000" bIns="0" rtlCol="0" anchor="ctr">
          <a:spAutoFit/>
        </a:bodyPr>
        <a:lstStyle/>
        <a:p>
          <a:pPr algn="ctr"/>
          <a:r>
            <a:rPr lang="fr-FR" sz="1100"/>
            <a:t>C &lt; 1 = Mauvais</a:t>
          </a:r>
        </a:p>
      </xdr:txBody>
    </xdr:sp>
    <xdr:clientData/>
  </xdr:oneCellAnchor>
  <xdr:oneCellAnchor>
    <xdr:from>
      <xdr:col>19</xdr:col>
      <xdr:colOff>199219</xdr:colOff>
      <xdr:row>10</xdr:row>
      <xdr:rowOff>189607</xdr:rowOff>
    </xdr:from>
    <xdr:ext cx="965319" cy="172227"/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8036933" y="5169821"/>
          <a:ext cx="965319" cy="172227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none" lIns="36000" tIns="0" rIns="36000" bIns="0" rtlCol="0" anchor="ctr">
          <a:spAutoFit/>
        </a:bodyPr>
        <a:lstStyle/>
        <a:p>
          <a:pPr algn="ctr"/>
          <a:r>
            <a:rPr lang="fr-FR" sz="1100" b="1"/>
            <a:t>C &gt; 2 : Très Bon</a:t>
          </a:r>
        </a:p>
      </xdr:txBody>
    </xdr:sp>
    <xdr:clientData/>
  </xdr:oneCellAnchor>
  <xdr:twoCellAnchor>
    <xdr:from>
      <xdr:col>3</xdr:col>
      <xdr:colOff>190501</xdr:colOff>
      <xdr:row>28</xdr:row>
      <xdr:rowOff>51955</xdr:rowOff>
    </xdr:from>
    <xdr:to>
      <xdr:col>6</xdr:col>
      <xdr:colOff>69274</xdr:colOff>
      <xdr:row>36</xdr:row>
      <xdr:rowOff>69272</xdr:rowOff>
    </xdr:to>
    <xdr:cxnSp macro="">
      <xdr:nvCxnSpPr>
        <xdr:cNvPr id="11" name="Connecteur droit avec flèche 10"/>
        <xdr:cNvCxnSpPr/>
      </xdr:nvCxnSpPr>
      <xdr:spPr>
        <a:xfrm rot="16200000" flipV="1">
          <a:off x="1827070" y="6728113"/>
          <a:ext cx="1212272" cy="1021773"/>
        </a:xfrm>
        <a:prstGeom prst="bentConnector3">
          <a:avLst>
            <a:gd name="adj1" fmla="val 0"/>
          </a:avLst>
        </a:prstGeom>
        <a:ln w="38100">
          <a:solidFill>
            <a:srgbClr val="FF0000"/>
          </a:solidFill>
          <a:headEnd type="non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38100</xdr:rowOff>
    </xdr:from>
    <xdr:to>
      <xdr:col>25</xdr:col>
      <xdr:colOff>142875</xdr:colOff>
      <xdr:row>55</xdr:row>
      <xdr:rowOff>0</xdr:rowOff>
    </xdr:to>
    <xdr:graphicFrame macro="">
      <xdr:nvGraphicFramePr>
        <xdr:cNvPr id="22529" name="Graphique 1">
          <a:extLst>
            <a:ext uri="{FF2B5EF4-FFF2-40B4-BE49-F238E27FC236}">
              <a16:creationId xmlns="" xmlns:a16="http://schemas.microsoft.com/office/drawing/2014/main" id="{00000000-0008-0000-0300-000001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66675</xdr:colOff>
      <xdr:row>2</xdr:row>
      <xdr:rowOff>19050</xdr:rowOff>
    </xdr:from>
    <xdr:to>
      <xdr:col>4</xdr:col>
      <xdr:colOff>0</xdr:colOff>
      <xdr:row>2</xdr:row>
      <xdr:rowOff>552450</xdr:rowOff>
    </xdr:to>
    <xdr:pic>
      <xdr:nvPicPr>
        <xdr:cNvPr id="22530" name="Image 2" descr="Picture2">
          <a:extLst>
            <a:ext uri="{FF2B5EF4-FFF2-40B4-BE49-F238E27FC236}">
              <a16:creationId xmlns="" xmlns:a16="http://schemas.microsoft.com/office/drawing/2014/main" id="{00000000-0008-0000-0300-0000025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975" y="400050"/>
          <a:ext cx="1638300" cy="533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38100</xdr:rowOff>
    </xdr:from>
    <xdr:to>
      <xdr:col>25</xdr:col>
      <xdr:colOff>142875</xdr:colOff>
      <xdr:row>55</xdr:row>
      <xdr:rowOff>0</xdr:rowOff>
    </xdr:to>
    <xdr:graphicFrame macro="">
      <xdr:nvGraphicFramePr>
        <xdr:cNvPr id="24577" name="Graphique 1">
          <a:extLst>
            <a:ext uri="{FF2B5EF4-FFF2-40B4-BE49-F238E27FC236}">
              <a16:creationId xmlns="" xmlns:a16="http://schemas.microsoft.com/office/drawing/2014/main" id="{00000000-0008-0000-0400-0000016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66675</xdr:colOff>
      <xdr:row>2</xdr:row>
      <xdr:rowOff>19050</xdr:rowOff>
    </xdr:from>
    <xdr:to>
      <xdr:col>4</xdr:col>
      <xdr:colOff>0</xdr:colOff>
      <xdr:row>2</xdr:row>
      <xdr:rowOff>552450</xdr:rowOff>
    </xdr:to>
    <xdr:pic>
      <xdr:nvPicPr>
        <xdr:cNvPr id="24578" name="Image 2" descr="Picture2">
          <a:extLst>
            <a:ext uri="{FF2B5EF4-FFF2-40B4-BE49-F238E27FC236}">
              <a16:creationId xmlns="" xmlns:a16="http://schemas.microsoft.com/office/drawing/2014/main" id="{00000000-0008-0000-0400-0000026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975" y="400050"/>
          <a:ext cx="1638300" cy="533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</xdr:row>
      <xdr:rowOff>0</xdr:rowOff>
    </xdr:from>
    <xdr:to>
      <xdr:col>2</xdr:col>
      <xdr:colOff>66675</xdr:colOff>
      <xdr:row>2</xdr:row>
      <xdr:rowOff>171450</xdr:rowOff>
    </xdr:to>
    <xdr:pic>
      <xdr:nvPicPr>
        <xdr:cNvPr id="62465" name="Image 2" descr="Picture2">
          <a:extLst>
            <a:ext uri="{FF2B5EF4-FFF2-40B4-BE49-F238E27FC236}">
              <a16:creationId xmlns="" xmlns:a16="http://schemas.microsoft.com/office/drawing/2014/main" id="{00000000-0008-0000-1300-000001F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1975" y="381000"/>
          <a:ext cx="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AU216"/>
  <sheetViews>
    <sheetView showGridLines="0" tabSelected="1" zoomScale="55" zoomScaleNormal="55" zoomScaleSheetLayoutView="77" workbookViewId="0">
      <selection activeCell="I61" sqref="I61"/>
    </sheetView>
  </sheetViews>
  <sheetFormatPr baseColWidth="10" defaultRowHeight="0" customHeight="1" zeroHeight="1" x14ac:dyDescent="0.25"/>
  <cols>
    <col min="1" max="1" width="4.42578125" style="1" customWidth="1"/>
    <col min="2" max="2" width="3.7109375" style="1" customWidth="1"/>
    <col min="3" max="3" width="18" style="1" customWidth="1"/>
    <col min="4" max="25" width="5.7109375" style="1" customWidth="1"/>
    <col min="26" max="26" width="3.7109375" style="1" customWidth="1"/>
    <col min="27" max="27" width="15" style="1" customWidth="1"/>
    <col min="28" max="47" width="7.28515625" style="1" customWidth="1"/>
    <col min="48" max="16384" width="11.42578125" style="1"/>
  </cols>
  <sheetData>
    <row r="1" spans="2:47" ht="6.95" customHeight="1" x14ac:dyDescent="0.25"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2:47" ht="20.100000000000001" customHeight="1" x14ac:dyDescent="0.25">
      <c r="B2" s="2"/>
      <c r="C2" s="103" t="s">
        <v>83</v>
      </c>
      <c r="D2" s="80"/>
      <c r="E2" s="80"/>
      <c r="F2" s="80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2:47" ht="15" customHeight="1" x14ac:dyDescent="0.25">
      <c r="B3" s="2"/>
      <c r="C3" s="2"/>
      <c r="D3" s="80"/>
      <c r="E3" s="80"/>
      <c r="F3" s="80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2:47" ht="15" customHeight="1" x14ac:dyDescent="0.25">
      <c r="B4" s="2"/>
      <c r="C4" s="2"/>
      <c r="D4" s="98">
        <v>1</v>
      </c>
      <c r="E4" s="98" t="e">
        <v>#REF!</v>
      </c>
      <c r="F4" s="98" t="e">
        <v>#REF!</v>
      </c>
      <c r="G4" s="98" t="e">
        <v>#REF!</v>
      </c>
      <c r="H4" s="98" t="e">
        <v>#REF!</v>
      </c>
      <c r="I4" s="98" t="e">
        <v>#REF!</v>
      </c>
      <c r="J4" s="98" t="e">
        <v>#REF!</v>
      </c>
      <c r="K4" s="98" t="e">
        <v>#REF!</v>
      </c>
      <c r="L4" s="98" t="e">
        <v>#REF!</v>
      </c>
      <c r="M4" s="98" t="e">
        <v>#REF!</v>
      </c>
      <c r="N4" s="98" t="e">
        <v>#REF!</v>
      </c>
      <c r="O4" s="98" t="e">
        <v>#REF!</v>
      </c>
      <c r="P4" s="98" t="e">
        <v>#REF!</v>
      </c>
      <c r="Q4" s="98" t="e">
        <v>#REF!</v>
      </c>
      <c r="R4" s="98" t="e">
        <v>#REF!</v>
      </c>
      <c r="S4" s="98" t="e">
        <v>#REF!</v>
      </c>
      <c r="T4" s="98" t="e">
        <v>#REF!</v>
      </c>
      <c r="U4" s="98" t="e">
        <v>#REF!</v>
      </c>
      <c r="V4" s="98" t="e">
        <v>#REF!</v>
      </c>
      <c r="W4" s="98" t="e">
        <v>#REF!</v>
      </c>
      <c r="X4" s="2"/>
      <c r="Y4" s="2"/>
      <c r="Z4" s="2"/>
    </row>
    <row r="5" spans="2:47" ht="15" customHeight="1" x14ac:dyDescent="0.25">
      <c r="B5" s="2"/>
      <c r="C5" s="79" t="s">
        <v>78</v>
      </c>
      <c r="D5" s="94">
        <v>1.6779991591935444</v>
      </c>
      <c r="E5" s="94" t="e">
        <v>#REF!</v>
      </c>
      <c r="F5" s="94" t="e">
        <v>#REF!</v>
      </c>
      <c r="G5" s="94" t="e">
        <v>#REF!</v>
      </c>
      <c r="H5" s="94" t="e">
        <v>#REF!</v>
      </c>
      <c r="I5" s="94" t="e">
        <v>#REF!</v>
      </c>
      <c r="J5" s="94" t="e">
        <v>#REF!</v>
      </c>
      <c r="K5" s="94" t="e">
        <v>#REF!</v>
      </c>
      <c r="L5" s="94" t="e">
        <v>#REF!</v>
      </c>
      <c r="M5" s="94" t="e">
        <v>#REF!</v>
      </c>
      <c r="N5" s="94" t="e">
        <v>#REF!</v>
      </c>
      <c r="O5" s="94" t="e">
        <v>#REF!</v>
      </c>
      <c r="P5" s="94" t="e">
        <v>#REF!</v>
      </c>
      <c r="Q5" s="94" t="e">
        <v>#REF!</v>
      </c>
      <c r="R5" s="94" t="e">
        <v>#REF!</v>
      </c>
      <c r="S5" s="94" t="e">
        <v>#REF!</v>
      </c>
      <c r="T5" s="94" t="e">
        <v>#REF!</v>
      </c>
      <c r="U5" s="94" t="e">
        <v>#REF!</v>
      </c>
      <c r="V5" s="94" t="e">
        <v>#REF!</v>
      </c>
      <c r="W5" s="94" t="e">
        <v>#REF!</v>
      </c>
      <c r="X5" s="2"/>
      <c r="Y5" s="2"/>
      <c r="Z5" s="2"/>
      <c r="AB5" s="189"/>
      <c r="AC5" s="189"/>
      <c r="AD5" s="189"/>
      <c r="AE5" s="189"/>
      <c r="AF5" s="189"/>
      <c r="AG5" s="189"/>
      <c r="AH5" s="189"/>
      <c r="AI5" s="189"/>
      <c r="AJ5" s="189"/>
      <c r="AK5" s="189"/>
      <c r="AL5" s="189"/>
      <c r="AM5" s="189"/>
      <c r="AN5" s="189"/>
      <c r="AO5" s="189"/>
      <c r="AP5" s="189"/>
      <c r="AQ5" s="189"/>
      <c r="AR5" s="189"/>
      <c r="AS5" s="189"/>
      <c r="AT5" s="189"/>
      <c r="AU5" s="189"/>
    </row>
    <row r="6" spans="2:47" ht="15" customHeight="1" x14ac:dyDescent="0.25">
      <c r="B6" s="2"/>
      <c r="C6" s="79" t="s">
        <v>79</v>
      </c>
      <c r="D6" s="94">
        <v>1.6024891970298321</v>
      </c>
      <c r="E6" s="94" t="e">
        <v>#REF!</v>
      </c>
      <c r="F6" s="94" t="e">
        <v>#REF!</v>
      </c>
      <c r="G6" s="94" t="e">
        <v>#REF!</v>
      </c>
      <c r="H6" s="94" t="e">
        <v>#REF!</v>
      </c>
      <c r="I6" s="94" t="e">
        <v>#REF!</v>
      </c>
      <c r="J6" s="94" t="e">
        <v>#REF!</v>
      </c>
      <c r="K6" s="94" t="e">
        <v>#REF!</v>
      </c>
      <c r="L6" s="94" t="e">
        <v>#REF!</v>
      </c>
      <c r="M6" s="94" t="e">
        <v>#REF!</v>
      </c>
      <c r="N6" s="94" t="e">
        <v>#REF!</v>
      </c>
      <c r="O6" s="94" t="e">
        <v>#REF!</v>
      </c>
      <c r="P6" s="94" t="e">
        <v>#REF!</v>
      </c>
      <c r="Q6" s="94" t="e">
        <v>#REF!</v>
      </c>
      <c r="R6" s="94" t="e">
        <v>#REF!</v>
      </c>
      <c r="S6" s="94" t="e">
        <v>#REF!</v>
      </c>
      <c r="T6" s="94" t="e">
        <v>#REF!</v>
      </c>
      <c r="U6" s="94" t="e">
        <v>#REF!</v>
      </c>
      <c r="V6" s="94" t="e">
        <v>#REF!</v>
      </c>
      <c r="W6" s="94" t="e">
        <v>#REF!</v>
      </c>
      <c r="X6" s="2"/>
      <c r="Y6" s="2"/>
      <c r="Z6" s="2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  <c r="AM6" s="189"/>
      <c r="AN6" s="189"/>
      <c r="AO6" s="189"/>
      <c r="AP6" s="189"/>
      <c r="AQ6" s="189"/>
      <c r="AR6" s="189"/>
      <c r="AS6" s="189"/>
      <c r="AT6" s="189"/>
      <c r="AU6" s="189"/>
    </row>
    <row r="7" spans="2:47" ht="15" customHeight="1" x14ac:dyDescent="0.25">
      <c r="B7" s="2"/>
      <c r="C7" s="79" t="s">
        <v>80</v>
      </c>
      <c r="D7" s="95">
        <v>8.360925405348496E-7</v>
      </c>
      <c r="E7" s="95" t="e">
        <v>#REF!</v>
      </c>
      <c r="F7" s="95" t="e">
        <v>#REF!</v>
      </c>
      <c r="G7" s="95" t="e">
        <v>#REF!</v>
      </c>
      <c r="H7" s="95" t="e">
        <v>#REF!</v>
      </c>
      <c r="I7" s="95" t="e">
        <v>#REF!</v>
      </c>
      <c r="J7" s="95" t="e">
        <v>#REF!</v>
      </c>
      <c r="K7" s="95" t="e">
        <v>#REF!</v>
      </c>
      <c r="L7" s="95" t="e">
        <v>#REF!</v>
      </c>
      <c r="M7" s="95" t="e">
        <v>#REF!</v>
      </c>
      <c r="N7" s="95" t="e">
        <v>#REF!</v>
      </c>
      <c r="O7" s="95" t="e">
        <v>#REF!</v>
      </c>
      <c r="P7" s="95" t="e">
        <v>#REF!</v>
      </c>
      <c r="Q7" s="95" t="e">
        <v>#REF!</v>
      </c>
      <c r="R7" s="95" t="e">
        <v>#REF!</v>
      </c>
      <c r="S7" s="95" t="e">
        <v>#REF!</v>
      </c>
      <c r="T7" s="95" t="e">
        <v>#REF!</v>
      </c>
      <c r="U7" s="95" t="e">
        <v>#REF!</v>
      </c>
      <c r="V7" s="95" t="e">
        <v>#REF!</v>
      </c>
      <c r="W7" s="95" t="e">
        <v>#REF!</v>
      </c>
      <c r="X7" s="2"/>
      <c r="Y7" s="2"/>
      <c r="Z7" s="2"/>
    </row>
    <row r="8" spans="2:47" ht="15" customHeight="1" x14ac:dyDescent="0.25">
      <c r="B8" s="191"/>
      <c r="C8" s="192"/>
      <c r="D8" s="193">
        <v>1.6024891970298321</v>
      </c>
      <c r="E8" s="193" t="e">
        <v>#REF!</v>
      </c>
      <c r="F8" s="193" t="e">
        <v>#REF!</v>
      </c>
      <c r="G8" s="193" t="e">
        <v>#REF!</v>
      </c>
      <c r="H8" s="193" t="e">
        <v>#REF!</v>
      </c>
      <c r="I8" s="193" t="e">
        <v>#REF!</v>
      </c>
      <c r="J8" s="193" t="e">
        <v>#REF!</v>
      </c>
      <c r="K8" s="193" t="e">
        <v>#REF!</v>
      </c>
      <c r="L8" s="193" t="e">
        <v>#REF!</v>
      </c>
      <c r="M8" s="193" t="e">
        <v>#REF!</v>
      </c>
      <c r="N8" s="193" t="e">
        <v>#REF!</v>
      </c>
      <c r="O8" s="193" t="e">
        <v>#REF!</v>
      </c>
      <c r="P8" s="193" t="e">
        <v>#REF!</v>
      </c>
      <c r="Q8" s="193" t="e">
        <v>#REF!</v>
      </c>
      <c r="R8" s="193" t="e">
        <v>#REF!</v>
      </c>
      <c r="S8" s="193" t="e">
        <v>#REF!</v>
      </c>
      <c r="T8" s="193" t="e">
        <v>#REF!</v>
      </c>
      <c r="U8" s="193" t="e">
        <v>#REF!</v>
      </c>
      <c r="V8" s="193" t="e">
        <v>#REF!</v>
      </c>
      <c r="W8" s="193" t="e">
        <v>#REF!</v>
      </c>
      <c r="X8" s="192"/>
      <c r="Y8" s="191"/>
      <c r="Z8" s="191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</row>
    <row r="9" spans="2:47" ht="15" customHeight="1" x14ac:dyDescent="0.25">
      <c r="B9" s="191"/>
      <c r="C9" s="192"/>
      <c r="D9" s="194">
        <v>1.6024891970298321</v>
      </c>
      <c r="E9" s="194" t="s">
        <v>90</v>
      </c>
      <c r="F9" s="194" t="s">
        <v>90</v>
      </c>
      <c r="G9" s="194" t="s">
        <v>90</v>
      </c>
      <c r="H9" s="194" t="s">
        <v>90</v>
      </c>
      <c r="I9" s="194" t="s">
        <v>90</v>
      </c>
      <c r="J9" s="194" t="s">
        <v>90</v>
      </c>
      <c r="K9" s="194" t="s">
        <v>90</v>
      </c>
      <c r="L9" s="194" t="s">
        <v>90</v>
      </c>
      <c r="M9" s="194" t="s">
        <v>90</v>
      </c>
      <c r="N9" s="194" t="s">
        <v>90</v>
      </c>
      <c r="O9" s="194" t="s">
        <v>90</v>
      </c>
      <c r="P9" s="194" t="s">
        <v>90</v>
      </c>
      <c r="Q9" s="194" t="s">
        <v>90</v>
      </c>
      <c r="R9" s="194" t="s">
        <v>90</v>
      </c>
      <c r="S9" s="194" t="s">
        <v>90</v>
      </c>
      <c r="T9" s="194" t="s">
        <v>90</v>
      </c>
      <c r="U9" s="194" t="s">
        <v>90</v>
      </c>
      <c r="V9" s="194" t="s">
        <v>90</v>
      </c>
      <c r="W9" s="194" t="s">
        <v>90</v>
      </c>
      <c r="X9" s="192"/>
      <c r="Y9" s="191"/>
      <c r="Z9" s="191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</row>
    <row r="10" spans="2:47" ht="15" customHeight="1" x14ac:dyDescent="0.25">
      <c r="B10" s="2"/>
      <c r="C10" s="104"/>
      <c r="D10" s="102">
        <v>2</v>
      </c>
      <c r="E10" s="102">
        <v>2</v>
      </c>
      <c r="F10" s="102">
        <v>2</v>
      </c>
      <c r="G10" s="102">
        <v>2</v>
      </c>
      <c r="H10" s="102">
        <v>2</v>
      </c>
      <c r="I10" s="102">
        <v>2</v>
      </c>
      <c r="J10" s="102">
        <v>2</v>
      </c>
      <c r="K10" s="102">
        <v>2</v>
      </c>
      <c r="L10" s="102">
        <v>2</v>
      </c>
      <c r="M10" s="102">
        <v>2</v>
      </c>
      <c r="N10" s="102">
        <v>2</v>
      </c>
      <c r="O10" s="102">
        <v>2</v>
      </c>
      <c r="P10" s="102">
        <v>2</v>
      </c>
      <c r="Q10" s="102">
        <v>2</v>
      </c>
      <c r="R10" s="102">
        <v>2</v>
      </c>
      <c r="S10" s="102">
        <v>2</v>
      </c>
      <c r="T10" s="102">
        <v>2</v>
      </c>
      <c r="U10" s="102">
        <v>2</v>
      </c>
      <c r="V10" s="102">
        <v>2</v>
      </c>
      <c r="W10" s="102">
        <v>2</v>
      </c>
      <c r="X10" s="101"/>
      <c r="Y10" s="2"/>
      <c r="Z10" s="2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</row>
    <row r="11" spans="2:47" ht="15" customHeight="1" x14ac:dyDescent="0.25">
      <c r="B11" s="2"/>
      <c r="C11" s="104"/>
      <c r="D11" s="102">
        <v>1.67</v>
      </c>
      <c r="E11" s="102">
        <v>1.67</v>
      </c>
      <c r="F11" s="102">
        <v>1.67</v>
      </c>
      <c r="G11" s="102">
        <v>1.67</v>
      </c>
      <c r="H11" s="102">
        <v>1.67</v>
      </c>
      <c r="I11" s="102">
        <v>1.67</v>
      </c>
      <c r="J11" s="102">
        <v>1.67</v>
      </c>
      <c r="K11" s="102">
        <v>1.67</v>
      </c>
      <c r="L11" s="102">
        <v>1.67</v>
      </c>
      <c r="M11" s="102">
        <v>1.67</v>
      </c>
      <c r="N11" s="102">
        <v>1.67</v>
      </c>
      <c r="O11" s="102">
        <v>1.67</v>
      </c>
      <c r="P11" s="102">
        <v>1.67</v>
      </c>
      <c r="Q11" s="102">
        <v>1.67</v>
      </c>
      <c r="R11" s="102">
        <v>1.67</v>
      </c>
      <c r="S11" s="102">
        <v>1.67</v>
      </c>
      <c r="T11" s="102">
        <v>1.67</v>
      </c>
      <c r="U11" s="102">
        <v>1.67</v>
      </c>
      <c r="V11" s="102">
        <v>1.67</v>
      </c>
      <c r="W11" s="102">
        <v>1.67</v>
      </c>
      <c r="X11" s="101"/>
      <c r="Y11" s="2"/>
      <c r="Z11" s="2"/>
    </row>
    <row r="12" spans="2:47" ht="15" customHeight="1" x14ac:dyDescent="0.25">
      <c r="B12" s="2"/>
      <c r="C12" s="104"/>
      <c r="D12" s="102">
        <v>1</v>
      </c>
      <c r="E12" s="102">
        <v>1</v>
      </c>
      <c r="F12" s="102">
        <v>1</v>
      </c>
      <c r="G12" s="102">
        <v>1</v>
      </c>
      <c r="H12" s="102">
        <v>1</v>
      </c>
      <c r="I12" s="102">
        <v>1</v>
      </c>
      <c r="J12" s="102">
        <v>1</v>
      </c>
      <c r="K12" s="102">
        <v>1</v>
      </c>
      <c r="L12" s="102">
        <v>1</v>
      </c>
      <c r="M12" s="102">
        <v>1</v>
      </c>
      <c r="N12" s="102">
        <v>1</v>
      </c>
      <c r="O12" s="102">
        <v>1</v>
      </c>
      <c r="P12" s="102">
        <v>1</v>
      </c>
      <c r="Q12" s="102">
        <v>1</v>
      </c>
      <c r="R12" s="102">
        <v>1</v>
      </c>
      <c r="S12" s="102">
        <v>1</v>
      </c>
      <c r="T12" s="102">
        <v>1</v>
      </c>
      <c r="U12" s="102">
        <v>1</v>
      </c>
      <c r="V12" s="102">
        <v>1</v>
      </c>
      <c r="W12" s="102">
        <v>1</v>
      </c>
      <c r="X12" s="101"/>
      <c r="Y12" s="2"/>
      <c r="Z12" s="2"/>
    </row>
    <row r="13" spans="2:47" ht="15" customHeight="1" x14ac:dyDescent="0.25">
      <c r="B13" s="2"/>
      <c r="C13" s="2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2"/>
      <c r="Y13" s="2"/>
      <c r="Z13" s="2"/>
    </row>
    <row r="14" spans="2:47" ht="15" customHeight="1" x14ac:dyDescent="0.25">
      <c r="B14" s="2"/>
      <c r="C14" s="2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2"/>
      <c r="Y14" s="2"/>
      <c r="Z14" s="2"/>
    </row>
    <row r="15" spans="2:47" ht="15" customHeight="1" x14ac:dyDescent="0.25">
      <c r="B15" s="2"/>
      <c r="C15" s="2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2"/>
      <c r="Y15" s="2"/>
      <c r="Z15" s="2"/>
    </row>
    <row r="16" spans="2:47" ht="15" customHeight="1" x14ac:dyDescent="0.25">
      <c r="B16" s="2"/>
      <c r="C16" s="2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2"/>
      <c r="Y16" s="2"/>
      <c r="Z16" s="2"/>
    </row>
    <row r="17" spans="2:26" ht="15" customHeight="1" x14ac:dyDescent="0.25">
      <c r="B17" s="2"/>
      <c r="C17" s="2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2"/>
      <c r="Y17" s="2"/>
      <c r="Z17" s="2"/>
    </row>
    <row r="18" spans="2:26" ht="15" customHeight="1" x14ac:dyDescent="0.25">
      <c r="B18" s="2"/>
      <c r="C18" s="2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2"/>
      <c r="Y18" s="2"/>
      <c r="Z18" s="2"/>
    </row>
    <row r="19" spans="2:26" ht="15" customHeight="1" x14ac:dyDescent="0.25">
      <c r="B19" s="2"/>
      <c r="C19" s="2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2"/>
      <c r="Y19" s="2"/>
      <c r="Z19" s="2"/>
    </row>
    <row r="20" spans="2:26" ht="15" customHeight="1" x14ac:dyDescent="0.25">
      <c r="B20" s="2"/>
      <c r="C20" s="2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2"/>
      <c r="Y20" s="2"/>
      <c r="Z20" s="2"/>
    </row>
    <row r="21" spans="2:26" ht="15" customHeight="1" x14ac:dyDescent="0.25">
      <c r="B21" s="2"/>
      <c r="C21" s="2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2"/>
      <c r="Y21" s="2"/>
      <c r="Z21" s="2"/>
    </row>
    <row r="22" spans="2:26" ht="15" customHeight="1" x14ac:dyDescent="0.25">
      <c r="B22" s="2"/>
      <c r="C22" s="2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2"/>
      <c r="Y22" s="2"/>
      <c r="Z22" s="2"/>
    </row>
    <row r="23" spans="2:26" ht="15" customHeight="1" x14ac:dyDescent="0.25">
      <c r="B23" s="2"/>
      <c r="C23" s="2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2"/>
      <c r="Y23" s="2"/>
      <c r="Z23" s="2"/>
    </row>
    <row r="24" spans="2:26" ht="15" customHeight="1" x14ac:dyDescent="0.25">
      <c r="B24" s="2"/>
      <c r="C24" s="2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2"/>
      <c r="Y24" s="2"/>
      <c r="Z24" s="2"/>
    </row>
    <row r="25" spans="2:26" ht="15" customHeight="1" x14ac:dyDescent="0.25">
      <c r="B25" s="2"/>
      <c r="C25" s="2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2"/>
      <c r="Y25" s="2"/>
      <c r="Z25" s="2"/>
    </row>
    <row r="26" spans="2:26" ht="30" x14ac:dyDescent="0.25">
      <c r="B26" s="2"/>
      <c r="C26" s="105" t="s">
        <v>82</v>
      </c>
      <c r="D26" s="93" t="s">
        <v>89</v>
      </c>
      <c r="E26" s="93" t="e">
        <v>#REF!</v>
      </c>
      <c r="F26" s="93" t="e">
        <v>#REF!</v>
      </c>
      <c r="G26" s="93" t="e">
        <v>#REF!</v>
      </c>
      <c r="H26" s="93" t="e">
        <v>#REF!</v>
      </c>
      <c r="I26" s="93" t="e">
        <v>#REF!</v>
      </c>
      <c r="J26" s="93" t="e">
        <v>#REF!</v>
      </c>
      <c r="K26" s="93" t="e">
        <v>#REF!</v>
      </c>
      <c r="L26" s="93" t="e">
        <v>#REF!</v>
      </c>
      <c r="M26" s="93" t="e">
        <v>#REF!</v>
      </c>
      <c r="N26" s="93" t="e">
        <v>#REF!</v>
      </c>
      <c r="O26" s="93" t="e">
        <v>#REF!</v>
      </c>
      <c r="P26" s="93" t="e">
        <v>#REF!</v>
      </c>
      <c r="Q26" s="93" t="e">
        <v>#REF!</v>
      </c>
      <c r="R26" s="93" t="e">
        <v>#REF!</v>
      </c>
      <c r="S26" s="93" t="e">
        <v>#REF!</v>
      </c>
      <c r="T26" s="93" t="e">
        <v>#REF!</v>
      </c>
      <c r="U26" s="93" t="e">
        <v>#REF!</v>
      </c>
      <c r="V26" s="93" t="e">
        <v>#REF!</v>
      </c>
      <c r="W26" s="93" t="e">
        <v>#REF!</v>
      </c>
      <c r="X26" s="2"/>
      <c r="Y26" s="2"/>
      <c r="Z26" s="2"/>
    </row>
    <row r="27" spans="2:26" ht="15" customHeight="1" x14ac:dyDescent="0.25">
      <c r="B27" s="2"/>
      <c r="C27" s="2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2"/>
      <c r="Y27" s="2"/>
      <c r="Z27" s="2"/>
    </row>
    <row r="28" spans="2:26" ht="30" x14ac:dyDescent="0.25">
      <c r="B28" s="2"/>
      <c r="C28" s="105" t="s">
        <v>81</v>
      </c>
      <c r="D28" s="96">
        <v>1</v>
      </c>
      <c r="E28" s="96" t="e">
        <v>#REF!</v>
      </c>
      <c r="F28" s="96" t="e">
        <v>#REF!</v>
      </c>
      <c r="G28" s="96" t="e">
        <v>#REF!</v>
      </c>
      <c r="H28" s="96" t="e">
        <v>#REF!</v>
      </c>
      <c r="I28" s="96" t="e">
        <v>#REF!</v>
      </c>
      <c r="J28" s="96" t="e">
        <v>#REF!</v>
      </c>
      <c r="K28" s="96" t="e">
        <v>#REF!</v>
      </c>
      <c r="L28" s="96" t="e">
        <v>#REF!</v>
      </c>
      <c r="M28" s="96" t="e">
        <v>#REF!</v>
      </c>
      <c r="N28" s="96" t="e">
        <v>#REF!</v>
      </c>
      <c r="O28" s="96" t="e">
        <v>#REF!</v>
      </c>
      <c r="P28" s="96" t="e">
        <v>#REF!</v>
      </c>
      <c r="Q28" s="96" t="e">
        <v>#REF!</v>
      </c>
      <c r="R28" s="96" t="e">
        <v>#REF!</v>
      </c>
      <c r="S28" s="96" t="e">
        <v>#REF!</v>
      </c>
      <c r="T28" s="96" t="e">
        <v>#REF!</v>
      </c>
      <c r="U28" s="96" t="e">
        <v>#REF!</v>
      </c>
      <c r="V28" s="96" t="e">
        <v>#REF!</v>
      </c>
      <c r="W28" s="96" t="e">
        <v>#REF!</v>
      </c>
      <c r="X28" s="2"/>
      <c r="Y28" s="2"/>
      <c r="Z28" s="2"/>
    </row>
    <row r="29" spans="2:26" s="86" customFormat="1" ht="9.9499999999999993" customHeight="1" thickBot="1" x14ac:dyDescent="0.3">
      <c r="B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</row>
    <row r="30" spans="2:26" ht="16.5" customHeight="1" x14ac:dyDescent="0.25">
      <c r="B30" s="202" t="s">
        <v>88</v>
      </c>
      <c r="C30" s="202"/>
      <c r="D30" s="190">
        <v>1</v>
      </c>
      <c r="E30" s="190" t="e">
        <v>#VALUE!</v>
      </c>
      <c r="F30" s="190" t="e">
        <v>#VALUE!</v>
      </c>
      <c r="G30" s="190" t="e">
        <v>#VALUE!</v>
      </c>
      <c r="H30" s="190" t="e">
        <v>#VALUE!</v>
      </c>
      <c r="I30" s="190" t="e">
        <v>#VALUE!</v>
      </c>
      <c r="J30" s="190" t="e">
        <v>#VALUE!</v>
      </c>
      <c r="K30" s="190" t="e">
        <v>#VALUE!</v>
      </c>
      <c r="L30" s="190" t="e">
        <v>#VALUE!</v>
      </c>
      <c r="M30" s="190" t="e">
        <v>#VALUE!</v>
      </c>
      <c r="N30" s="190" t="e">
        <v>#VALUE!</v>
      </c>
      <c r="O30" s="190" t="e">
        <v>#VALUE!</v>
      </c>
      <c r="P30" s="190" t="e">
        <v>#VALUE!</v>
      </c>
      <c r="Q30" s="190" t="e">
        <v>#VALUE!</v>
      </c>
      <c r="R30" s="190" t="e">
        <v>#VALUE!</v>
      </c>
      <c r="S30" s="190" t="e">
        <v>#VALUE!</v>
      </c>
      <c r="T30" s="190" t="e">
        <v>#VALUE!</v>
      </c>
      <c r="U30" s="190" t="e">
        <v>#VALUE!</v>
      </c>
      <c r="V30" s="190" t="e">
        <v>#VALUE!</v>
      </c>
      <c r="W30" s="190" t="e">
        <v>#VALUE!</v>
      </c>
      <c r="X30" s="2"/>
      <c r="Y30" s="2"/>
      <c r="Z30" s="2"/>
    </row>
    <row r="31" spans="2:26" ht="9.9499999999999993" customHeight="1" x14ac:dyDescent="0.25">
      <c r="B31" s="2"/>
      <c r="C31" s="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2"/>
      <c r="Y31" s="2"/>
      <c r="Z31" s="2"/>
    </row>
    <row r="32" spans="2:26" ht="15" x14ac:dyDescent="0.25"/>
    <row r="33" spans="3:8" ht="15" x14ac:dyDescent="0.25"/>
    <row r="34" spans="3:8" ht="18.75" x14ac:dyDescent="0.25">
      <c r="H34" s="200"/>
    </row>
    <row r="35" spans="3:8" ht="18.75" x14ac:dyDescent="0.25">
      <c r="H35" s="200"/>
    </row>
    <row r="36" spans="3:8" ht="18.75" x14ac:dyDescent="0.25">
      <c r="H36" s="200"/>
    </row>
    <row r="37" spans="3:8" ht="18.75" x14ac:dyDescent="0.25">
      <c r="H37" s="199" t="s">
        <v>91</v>
      </c>
    </row>
    <row r="38" spans="3:8" ht="18.75" x14ac:dyDescent="0.25">
      <c r="H38" s="199" t="s">
        <v>92</v>
      </c>
    </row>
    <row r="39" spans="3:8" ht="18.75" x14ac:dyDescent="0.25">
      <c r="H39" s="200"/>
    </row>
    <row r="40" spans="3:8" ht="26.25" x14ac:dyDescent="0.25">
      <c r="C40" s="201"/>
      <c r="H40" s="199" t="s">
        <v>93</v>
      </c>
    </row>
    <row r="41" spans="3:8" ht="18.75" x14ac:dyDescent="0.25">
      <c r="H41" s="200"/>
    </row>
    <row r="42" spans="3:8" ht="18.75" x14ac:dyDescent="0.25">
      <c r="H42" s="200"/>
    </row>
    <row r="43" spans="3:8" ht="18.75" x14ac:dyDescent="0.25">
      <c r="H43" s="200"/>
    </row>
    <row r="44" spans="3:8" ht="18.75" x14ac:dyDescent="0.25">
      <c r="H44" s="200"/>
    </row>
    <row r="45" spans="3:8" ht="18.75" x14ac:dyDescent="0.25">
      <c r="H45" s="200"/>
    </row>
    <row r="46" spans="3:8" ht="18.75" x14ac:dyDescent="0.25">
      <c r="H46" s="200"/>
    </row>
    <row r="47" spans="3:8" ht="18.75" x14ac:dyDescent="0.25">
      <c r="H47" s="200"/>
    </row>
    <row r="48" spans="3:8" ht="18.75" x14ac:dyDescent="0.25">
      <c r="H48" s="200"/>
    </row>
    <row r="49" spans="8:8" ht="18.75" x14ac:dyDescent="0.25">
      <c r="H49" s="200"/>
    </row>
    <row r="50" spans="8:8" ht="18.75" x14ac:dyDescent="0.25">
      <c r="H50" s="200"/>
    </row>
    <row r="51" spans="8:8" ht="18.75" x14ac:dyDescent="0.25">
      <c r="H51" s="200"/>
    </row>
    <row r="52" spans="8:8" ht="18.75" x14ac:dyDescent="0.25">
      <c r="H52" s="200"/>
    </row>
    <row r="53" spans="8:8" ht="18.75" x14ac:dyDescent="0.25">
      <c r="H53" s="200"/>
    </row>
    <row r="54" spans="8:8" ht="18.75" x14ac:dyDescent="0.25">
      <c r="H54" s="200"/>
    </row>
    <row r="55" spans="8:8" ht="18.75" x14ac:dyDescent="0.25">
      <c r="H55" s="200"/>
    </row>
    <row r="56" spans="8:8" ht="18.75" x14ac:dyDescent="0.25">
      <c r="H56" s="200"/>
    </row>
    <row r="57" spans="8:8" ht="18.75" x14ac:dyDescent="0.25">
      <c r="H57" s="200"/>
    </row>
    <row r="58" spans="8:8" ht="18.75" x14ac:dyDescent="0.25">
      <c r="H58" s="200"/>
    </row>
    <row r="59" spans="8:8" ht="18.75" x14ac:dyDescent="0.25">
      <c r="H59" s="200"/>
    </row>
    <row r="60" spans="8:8" ht="18.75" x14ac:dyDescent="0.25">
      <c r="H60" s="200"/>
    </row>
    <row r="61" spans="8:8" ht="18.75" x14ac:dyDescent="0.25">
      <c r="H61" s="200"/>
    </row>
    <row r="62" spans="8:8" ht="18.75" x14ac:dyDescent="0.25">
      <c r="H62" s="200"/>
    </row>
    <row r="63" spans="8:8" ht="18.75" x14ac:dyDescent="0.25">
      <c r="H63" s="200"/>
    </row>
    <row r="64" spans="8:8" ht="18.75" x14ac:dyDescent="0.25">
      <c r="H64" s="200"/>
    </row>
    <row r="65" spans="8:8" ht="18.75" x14ac:dyDescent="0.25">
      <c r="H65" s="200"/>
    </row>
    <row r="66" spans="8:8" ht="18.75" x14ac:dyDescent="0.25">
      <c r="H66" s="200"/>
    </row>
    <row r="67" spans="8:8" ht="18.75" x14ac:dyDescent="0.25">
      <c r="H67" s="200"/>
    </row>
    <row r="68" spans="8:8" ht="18.75" x14ac:dyDescent="0.25">
      <c r="H68" s="200"/>
    </row>
    <row r="69" spans="8:8" ht="18.75" x14ac:dyDescent="0.25">
      <c r="H69" s="200"/>
    </row>
    <row r="70" spans="8:8" ht="18.75" x14ac:dyDescent="0.25">
      <c r="H70" s="200"/>
    </row>
    <row r="71" spans="8:8" ht="18.75" x14ac:dyDescent="0.25">
      <c r="H71" s="200"/>
    </row>
    <row r="72" spans="8:8" ht="18.75" x14ac:dyDescent="0.25">
      <c r="H72" s="200"/>
    </row>
    <row r="73" spans="8:8" ht="18.75" x14ac:dyDescent="0.25">
      <c r="H73" s="200"/>
    </row>
    <row r="74" spans="8:8" ht="15" customHeight="1" x14ac:dyDescent="0.25">
      <c r="H74" s="200"/>
    </row>
    <row r="75" spans="8:8" ht="15" customHeight="1" x14ac:dyDescent="0.25">
      <c r="H75" s="200"/>
    </row>
    <row r="76" spans="8:8" ht="15" customHeight="1" x14ac:dyDescent="0.25">
      <c r="H76" s="200"/>
    </row>
    <row r="77" spans="8:8" ht="15" customHeight="1" x14ac:dyDescent="0.25">
      <c r="H77" s="200"/>
    </row>
    <row r="78" spans="8:8" ht="15" customHeight="1" x14ac:dyDescent="0.25">
      <c r="H78" s="200"/>
    </row>
    <row r="79" spans="8:8" ht="15" customHeight="1" x14ac:dyDescent="0.25">
      <c r="H79" s="200"/>
    </row>
    <row r="80" spans="8:8" ht="15" customHeight="1" x14ac:dyDescent="0.25">
      <c r="H80" s="200"/>
    </row>
    <row r="81" spans="8:8" ht="15" customHeight="1" x14ac:dyDescent="0.25">
      <c r="H81" s="200"/>
    </row>
    <row r="82" spans="8:8" ht="15" customHeight="1" x14ac:dyDescent="0.25">
      <c r="H82" s="200"/>
    </row>
    <row r="83" spans="8:8" ht="15" customHeight="1" x14ac:dyDescent="0.25">
      <c r="H83" s="200"/>
    </row>
    <row r="84" spans="8:8" ht="15" customHeight="1" x14ac:dyDescent="0.25">
      <c r="H84" s="200"/>
    </row>
    <row r="85" spans="8:8" ht="15" customHeight="1" x14ac:dyDescent="0.25">
      <c r="H85" s="200"/>
    </row>
    <row r="86" spans="8:8" ht="15" customHeight="1" x14ac:dyDescent="0.25">
      <c r="H86" s="200"/>
    </row>
    <row r="87" spans="8:8" ht="15" customHeight="1" x14ac:dyDescent="0.25">
      <c r="H87" s="200"/>
    </row>
    <row r="88" spans="8:8" ht="15" customHeight="1" x14ac:dyDescent="0.25">
      <c r="H88" s="200"/>
    </row>
    <row r="89" spans="8:8" ht="15" customHeight="1" x14ac:dyDescent="0.25">
      <c r="H89" s="200"/>
    </row>
    <row r="90" spans="8:8" ht="15" customHeight="1" x14ac:dyDescent="0.25">
      <c r="H90" s="200"/>
    </row>
    <row r="91" spans="8:8" ht="15" customHeight="1" x14ac:dyDescent="0.25">
      <c r="H91" s="200"/>
    </row>
    <row r="92" spans="8:8" ht="15" customHeight="1" x14ac:dyDescent="0.25">
      <c r="H92" s="200"/>
    </row>
    <row r="93" spans="8:8" ht="15" customHeight="1" x14ac:dyDescent="0.25">
      <c r="H93" s="200"/>
    </row>
    <row r="94" spans="8:8" ht="15" customHeight="1" x14ac:dyDescent="0.25">
      <c r="H94" s="200"/>
    </row>
    <row r="95" spans="8:8" ht="15" customHeight="1" x14ac:dyDescent="0.25"/>
    <row r="96" spans="8:8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</sheetData>
  <sheetProtection sheet="1" objects="1" scenarios="1" selectLockedCells="1"/>
  <mergeCells count="1">
    <mergeCell ref="B30:C30"/>
  </mergeCells>
  <phoneticPr fontId="33" type="noConversion"/>
  <conditionalFormatting sqref="D28:W28">
    <cfRule type="cellIs" dxfId="76" priority="198" operator="notEqual">
      <formula>0</formula>
    </cfRule>
  </conditionalFormatting>
  <conditionalFormatting sqref="A1:XFD1048576">
    <cfRule type="containsErrors" dxfId="75" priority="199">
      <formula>ISERROR(A1)</formula>
    </cfRule>
  </conditionalFormatting>
  <conditionalFormatting sqref="D26:W26">
    <cfRule type="cellIs" dxfId="74" priority="1" operator="equal">
      <formula>"NC"</formula>
    </cfRule>
    <cfRule type="cellIs" dxfId="73" priority="2" operator="equal">
      <formula>"c"</formula>
    </cfRule>
  </conditionalFormatting>
  <printOptions horizontalCentered="1"/>
  <pageMargins left="0.11811023622047245" right="0.11811023622047245" top="0.15748031496062992" bottom="0.15748031496062992" header="0.11811023622047245" footer="0.11811023622047245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B1:Z137"/>
  <sheetViews>
    <sheetView showGridLines="0" view="pageBreakPreview" topLeftCell="A11" zoomScale="70" zoomScaleNormal="55" zoomScaleSheetLayoutView="70" workbookViewId="0">
      <selection activeCell="I61" sqref="I61"/>
    </sheetView>
  </sheetViews>
  <sheetFormatPr baseColWidth="10" defaultRowHeight="15" zeroHeight="1" x14ac:dyDescent="0.25"/>
  <cols>
    <col min="1" max="2" width="3.7109375" style="1" customWidth="1"/>
    <col min="3" max="3" width="16" style="1" customWidth="1"/>
    <col min="4" max="4" width="9.5703125" style="1" customWidth="1"/>
    <col min="5" max="5" width="0.85546875" style="1" customWidth="1"/>
    <col min="6" max="25" width="5.7109375" style="1" customWidth="1"/>
    <col min="26" max="26" width="3.7109375" style="1" customWidth="1"/>
    <col min="27" max="27" width="11.42578125" style="1" customWidth="1"/>
    <col min="28" max="16384" width="11.42578125" style="1"/>
  </cols>
  <sheetData>
    <row r="1" spans="2:26" x14ac:dyDescent="0.25"/>
    <row r="2" spans="2:26" x14ac:dyDescent="0.25"/>
    <row r="3" spans="2:26" ht="45" customHeight="1" x14ac:dyDescent="0.25">
      <c r="C3" s="220"/>
      <c r="D3" s="220"/>
      <c r="E3" s="220"/>
      <c r="F3" s="221" t="s">
        <v>37</v>
      </c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2" t="e">
        <v>#REF!</v>
      </c>
      <c r="W3" s="223"/>
      <c r="X3" s="223"/>
      <c r="Y3" s="223"/>
    </row>
    <row r="4" spans="2:26" x14ac:dyDescent="0.25"/>
    <row r="5" spans="2:26" ht="24.95" customHeight="1" x14ac:dyDescent="0.25">
      <c r="C5" s="224" t="s">
        <v>29</v>
      </c>
      <c r="D5" s="225"/>
      <c r="E5" s="225"/>
      <c r="F5" s="225"/>
      <c r="G5" s="226"/>
      <c r="H5" s="206" t="e">
        <v>#REF!</v>
      </c>
      <c r="I5" s="207"/>
      <c r="J5" s="207"/>
      <c r="K5" s="207"/>
      <c r="L5" s="207"/>
      <c r="M5" s="207"/>
      <c r="N5" s="207"/>
      <c r="O5" s="227"/>
      <c r="P5" s="33" t="s">
        <v>30</v>
      </c>
      <c r="Q5" s="34"/>
      <c r="R5" s="34"/>
      <c r="S5" s="34"/>
      <c r="T5" s="35"/>
      <c r="U5" s="228" t="e">
        <v>#REF!</v>
      </c>
      <c r="V5" s="229"/>
      <c r="W5" s="229"/>
      <c r="X5" s="229"/>
      <c r="Y5" s="230"/>
    </row>
    <row r="6" spans="2:26" ht="24.95" customHeight="1" x14ac:dyDescent="0.25">
      <c r="C6" s="224" t="s">
        <v>31</v>
      </c>
      <c r="D6" s="225"/>
      <c r="E6" s="225"/>
      <c r="F6" s="225"/>
      <c r="G6" s="226"/>
      <c r="H6" s="233" t="e">
        <v>#REF!</v>
      </c>
      <c r="I6" s="234"/>
      <c r="J6" s="234"/>
      <c r="K6" s="234"/>
      <c r="L6" s="234"/>
      <c r="M6" s="234"/>
      <c r="N6" s="234"/>
      <c r="O6" s="235"/>
      <c r="P6" s="33" t="s">
        <v>32</v>
      </c>
      <c r="Q6" s="34"/>
      <c r="R6" s="34"/>
      <c r="S6" s="34"/>
      <c r="T6" s="35"/>
      <c r="U6" s="233" t="e">
        <v>#REF!</v>
      </c>
      <c r="V6" s="234"/>
      <c r="W6" s="234"/>
      <c r="X6" s="234"/>
      <c r="Y6" s="235"/>
    </row>
    <row r="7" spans="2:26" ht="24.95" customHeight="1" x14ac:dyDescent="0.25">
      <c r="C7" s="224" t="s">
        <v>33</v>
      </c>
      <c r="D7" s="225"/>
      <c r="E7" s="225"/>
      <c r="F7" s="225"/>
      <c r="G7" s="226"/>
      <c r="H7" s="233" t="e">
        <v>#REF!</v>
      </c>
      <c r="I7" s="234"/>
      <c r="J7" s="234"/>
      <c r="K7" s="234"/>
      <c r="L7" s="234"/>
      <c r="M7" s="234"/>
      <c r="N7" s="234"/>
      <c r="O7" s="235"/>
      <c r="P7" s="33" t="s">
        <v>34</v>
      </c>
      <c r="Q7" s="34"/>
      <c r="R7" s="34"/>
      <c r="S7" s="34"/>
      <c r="T7" s="35"/>
      <c r="U7" s="206" t="e">
        <v>#REF!</v>
      </c>
      <c r="V7" s="207"/>
      <c r="W7" s="207"/>
      <c r="X7" s="207"/>
      <c r="Y7" s="227"/>
    </row>
    <row r="8" spans="2:26" ht="24.95" customHeight="1" x14ac:dyDescent="0.25">
      <c r="C8" s="224" t="s">
        <v>35</v>
      </c>
      <c r="D8" s="225"/>
      <c r="E8" s="225"/>
      <c r="F8" s="225"/>
      <c r="G8" s="226"/>
      <c r="H8" s="233" t="e">
        <v>#REF!</v>
      </c>
      <c r="I8" s="234"/>
      <c r="J8" s="234"/>
      <c r="K8" s="234"/>
      <c r="L8" s="234"/>
      <c r="M8" s="234"/>
      <c r="N8" s="234"/>
      <c r="O8" s="235"/>
      <c r="P8" s="33" t="s">
        <v>36</v>
      </c>
      <c r="Q8" s="34"/>
      <c r="R8" s="34"/>
      <c r="S8" s="34"/>
      <c r="T8" s="35"/>
      <c r="U8" s="233" t="e">
        <v>#REF!</v>
      </c>
      <c r="V8" s="234"/>
      <c r="W8" s="234"/>
      <c r="X8" s="234"/>
      <c r="Y8" s="235"/>
    </row>
    <row r="9" spans="2:26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2:26" ht="45" customHeight="1" x14ac:dyDescent="0.25">
      <c r="B10" s="2"/>
      <c r="C10" s="237" t="s">
        <v>84</v>
      </c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8"/>
      <c r="Y10" s="239"/>
      <c r="Z10" s="2"/>
    </row>
    <row r="11" spans="2:26" s="124" customFormat="1" ht="6.95" customHeight="1" x14ac:dyDescent="0.25">
      <c r="B11" s="128"/>
      <c r="C11" s="129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28"/>
    </row>
    <row r="12" spans="2:26" ht="33.75" x14ac:dyDescent="0.25">
      <c r="B12" s="2"/>
      <c r="C12" s="236" t="s">
        <v>27</v>
      </c>
      <c r="D12" s="236"/>
      <c r="E12" s="11"/>
      <c r="F12" s="195" t="s">
        <v>87</v>
      </c>
      <c r="G12" s="2"/>
      <c r="H12" s="2"/>
      <c r="I12" s="77"/>
      <c r="J12" s="2"/>
      <c r="K12" s="2"/>
      <c r="L12" s="2"/>
      <c r="M12" s="2"/>
      <c r="N12" s="2"/>
      <c r="O12" s="91" t="s">
        <v>77</v>
      </c>
      <c r="P12" s="115" t="s">
        <v>87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2:26" ht="6.95" customHeight="1" x14ac:dyDescent="0.25">
      <c r="B13" s="2"/>
      <c r="C13" s="4"/>
      <c r="D13" s="2"/>
      <c r="E13" s="2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2"/>
    </row>
    <row r="14" spans="2:26" s="5" customFormat="1" ht="18.75" x14ac:dyDescent="0.25">
      <c r="B14" s="6"/>
      <c r="C14" s="73" t="s">
        <v>28</v>
      </c>
      <c r="D14" s="123">
        <v>100</v>
      </c>
      <c r="E14" s="12"/>
      <c r="F14" s="75">
        <v>100</v>
      </c>
      <c r="G14" s="75">
        <v>100</v>
      </c>
      <c r="H14" s="75">
        <v>100</v>
      </c>
      <c r="I14" s="75">
        <v>100</v>
      </c>
      <c r="J14" s="75">
        <v>100</v>
      </c>
      <c r="K14" s="75">
        <v>100</v>
      </c>
      <c r="L14" s="75">
        <v>100</v>
      </c>
      <c r="M14" s="75">
        <v>100</v>
      </c>
      <c r="N14" s="75">
        <v>100</v>
      </c>
      <c r="O14" s="75">
        <v>100</v>
      </c>
      <c r="P14" s="75">
        <v>100</v>
      </c>
      <c r="Q14" s="75">
        <v>100</v>
      </c>
      <c r="R14" s="75">
        <v>100</v>
      </c>
      <c r="S14" s="75">
        <v>100</v>
      </c>
      <c r="T14" s="75">
        <v>100</v>
      </c>
      <c r="U14" s="75">
        <v>100</v>
      </c>
      <c r="V14" s="75">
        <v>100</v>
      </c>
      <c r="W14" s="75">
        <v>100</v>
      </c>
      <c r="X14" s="75">
        <v>100</v>
      </c>
      <c r="Y14" s="75">
        <v>100</v>
      </c>
      <c r="Z14" s="6"/>
    </row>
    <row r="15" spans="2:26" s="5" customFormat="1" x14ac:dyDescent="0.25">
      <c r="B15" s="6"/>
      <c r="C15" s="74" t="s">
        <v>65</v>
      </c>
      <c r="D15" s="122">
        <v>101</v>
      </c>
      <c r="E15" s="13"/>
      <c r="F15" s="75">
        <v>101</v>
      </c>
      <c r="G15" s="75">
        <v>101</v>
      </c>
      <c r="H15" s="75">
        <v>101</v>
      </c>
      <c r="I15" s="75">
        <v>101</v>
      </c>
      <c r="J15" s="75">
        <v>101</v>
      </c>
      <c r="K15" s="75">
        <v>101</v>
      </c>
      <c r="L15" s="75">
        <v>101</v>
      </c>
      <c r="M15" s="75">
        <v>101</v>
      </c>
      <c r="N15" s="75">
        <v>101</v>
      </c>
      <c r="O15" s="75">
        <v>101</v>
      </c>
      <c r="P15" s="75">
        <v>101</v>
      </c>
      <c r="Q15" s="75">
        <v>101</v>
      </c>
      <c r="R15" s="75">
        <v>101</v>
      </c>
      <c r="S15" s="75">
        <v>101</v>
      </c>
      <c r="T15" s="75">
        <v>101</v>
      </c>
      <c r="U15" s="75">
        <v>101</v>
      </c>
      <c r="V15" s="75">
        <v>101</v>
      </c>
      <c r="W15" s="75">
        <v>101</v>
      </c>
      <c r="X15" s="75">
        <v>101</v>
      </c>
      <c r="Y15" s="75">
        <v>101</v>
      </c>
      <c r="Z15" s="6"/>
    </row>
    <row r="16" spans="2:26" s="5" customFormat="1" x14ac:dyDescent="0.25">
      <c r="B16" s="6"/>
      <c r="C16" s="74" t="s">
        <v>66</v>
      </c>
      <c r="D16" s="122">
        <v>99</v>
      </c>
      <c r="E16" s="13"/>
      <c r="F16" s="75">
        <v>99</v>
      </c>
      <c r="G16" s="75">
        <v>99</v>
      </c>
      <c r="H16" s="75">
        <v>99</v>
      </c>
      <c r="I16" s="75">
        <v>99</v>
      </c>
      <c r="J16" s="75">
        <v>99</v>
      </c>
      <c r="K16" s="75">
        <v>99</v>
      </c>
      <c r="L16" s="75">
        <v>99</v>
      </c>
      <c r="M16" s="75">
        <v>99</v>
      </c>
      <c r="N16" s="75">
        <v>99</v>
      </c>
      <c r="O16" s="75">
        <v>99</v>
      </c>
      <c r="P16" s="75">
        <v>99</v>
      </c>
      <c r="Q16" s="75">
        <v>99</v>
      </c>
      <c r="R16" s="75">
        <v>99</v>
      </c>
      <c r="S16" s="75">
        <v>99</v>
      </c>
      <c r="T16" s="75">
        <v>99</v>
      </c>
      <c r="U16" s="75">
        <v>99</v>
      </c>
      <c r="V16" s="75">
        <v>99</v>
      </c>
      <c r="W16" s="75">
        <v>99</v>
      </c>
      <c r="X16" s="75">
        <v>99</v>
      </c>
      <c r="Y16" s="75">
        <v>99</v>
      </c>
      <c r="Z16" s="6"/>
    </row>
    <row r="17" spans="2:26" ht="6.95" customHeight="1" thickBot="1" x14ac:dyDescent="0.3">
      <c r="B17" s="2"/>
      <c r="C17" s="4"/>
      <c r="D17" s="2"/>
      <c r="E17" s="2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2"/>
    </row>
    <row r="18" spans="2:26" ht="15.75" thickBot="1" x14ac:dyDescent="0.3">
      <c r="B18" s="2"/>
      <c r="C18" s="2"/>
      <c r="D18" s="2"/>
      <c r="E18" s="2"/>
      <c r="F18" s="30">
        <v>1</v>
      </c>
      <c r="G18" s="31">
        <v>2</v>
      </c>
      <c r="H18" s="31">
        <v>3</v>
      </c>
      <c r="I18" s="31">
        <v>4</v>
      </c>
      <c r="J18" s="32">
        <v>5</v>
      </c>
      <c r="K18" s="30">
        <v>6</v>
      </c>
      <c r="L18" s="31">
        <v>7</v>
      </c>
      <c r="M18" s="31">
        <v>8</v>
      </c>
      <c r="N18" s="31">
        <v>9</v>
      </c>
      <c r="O18" s="32">
        <v>10</v>
      </c>
      <c r="P18" s="30">
        <v>11</v>
      </c>
      <c r="Q18" s="31">
        <v>12</v>
      </c>
      <c r="R18" s="31">
        <v>13</v>
      </c>
      <c r="S18" s="31">
        <v>14</v>
      </c>
      <c r="T18" s="32">
        <v>15</v>
      </c>
      <c r="U18" s="30">
        <v>16</v>
      </c>
      <c r="V18" s="31">
        <v>17</v>
      </c>
      <c r="W18" s="31">
        <v>18</v>
      </c>
      <c r="X18" s="31">
        <v>19</v>
      </c>
      <c r="Y18" s="32">
        <v>20</v>
      </c>
      <c r="Z18" s="2"/>
    </row>
    <row r="19" spans="2:26" x14ac:dyDescent="0.25">
      <c r="B19" s="2"/>
      <c r="C19" s="231" t="s">
        <v>5</v>
      </c>
      <c r="D19" s="176" t="s">
        <v>0</v>
      </c>
      <c r="E19" s="21"/>
      <c r="F19" s="106">
        <v>100</v>
      </c>
      <c r="G19" s="107">
        <v>100</v>
      </c>
      <c r="H19" s="107">
        <v>100</v>
      </c>
      <c r="I19" s="107">
        <v>100</v>
      </c>
      <c r="J19" s="108">
        <v>100</v>
      </c>
      <c r="K19" s="106">
        <v>100</v>
      </c>
      <c r="L19" s="107">
        <v>100</v>
      </c>
      <c r="M19" s="107">
        <v>100</v>
      </c>
      <c r="N19" s="107">
        <v>100</v>
      </c>
      <c r="O19" s="108">
        <v>100</v>
      </c>
      <c r="P19" s="106">
        <v>100</v>
      </c>
      <c r="Q19" s="107">
        <v>100</v>
      </c>
      <c r="R19" s="107">
        <v>100</v>
      </c>
      <c r="S19" s="107">
        <v>100</v>
      </c>
      <c r="T19" s="108">
        <v>100</v>
      </c>
      <c r="U19" s="106">
        <v>100</v>
      </c>
      <c r="V19" s="107">
        <v>100</v>
      </c>
      <c r="W19" s="107">
        <v>100</v>
      </c>
      <c r="X19" s="107">
        <v>100</v>
      </c>
      <c r="Y19" s="108">
        <v>100</v>
      </c>
      <c r="Z19" s="2"/>
    </row>
    <row r="20" spans="2:26" x14ac:dyDescent="0.25">
      <c r="B20" s="2"/>
      <c r="C20" s="232"/>
      <c r="D20" s="176" t="s">
        <v>1</v>
      </c>
      <c r="E20" s="21"/>
      <c r="F20" s="109">
        <v>100</v>
      </c>
      <c r="G20" s="110">
        <v>100</v>
      </c>
      <c r="H20" s="110">
        <v>100</v>
      </c>
      <c r="I20" s="110">
        <v>100</v>
      </c>
      <c r="J20" s="111">
        <v>100</v>
      </c>
      <c r="K20" s="109">
        <v>100.9</v>
      </c>
      <c r="L20" s="110">
        <v>100</v>
      </c>
      <c r="M20" s="110">
        <v>100</v>
      </c>
      <c r="N20" s="110">
        <v>100</v>
      </c>
      <c r="O20" s="111">
        <v>100.9</v>
      </c>
      <c r="P20" s="109">
        <v>100</v>
      </c>
      <c r="Q20" s="110">
        <v>100</v>
      </c>
      <c r="R20" s="110">
        <v>100</v>
      </c>
      <c r="S20" s="110">
        <v>100</v>
      </c>
      <c r="T20" s="111">
        <v>100</v>
      </c>
      <c r="U20" s="109">
        <v>100</v>
      </c>
      <c r="V20" s="110">
        <v>100</v>
      </c>
      <c r="W20" s="110">
        <v>100</v>
      </c>
      <c r="X20" s="110">
        <v>100</v>
      </c>
      <c r="Y20" s="111">
        <v>100</v>
      </c>
      <c r="Z20" s="2"/>
    </row>
    <row r="21" spans="2:26" x14ac:dyDescent="0.25">
      <c r="B21" s="2"/>
      <c r="C21" s="232"/>
      <c r="D21" s="176" t="s">
        <v>2</v>
      </c>
      <c r="E21" s="21"/>
      <c r="F21" s="109"/>
      <c r="G21" s="110"/>
      <c r="H21" s="110"/>
      <c r="I21" s="110"/>
      <c r="J21" s="111"/>
      <c r="K21" s="109"/>
      <c r="L21" s="110"/>
      <c r="M21" s="110"/>
      <c r="N21" s="110"/>
      <c r="O21" s="111"/>
      <c r="P21" s="109"/>
      <c r="Q21" s="110"/>
      <c r="R21" s="110"/>
      <c r="S21" s="110"/>
      <c r="T21" s="111"/>
      <c r="U21" s="109"/>
      <c r="V21" s="110"/>
      <c r="W21" s="110"/>
      <c r="X21" s="110"/>
      <c r="Y21" s="111"/>
      <c r="Z21" s="2"/>
    </row>
    <row r="22" spans="2:26" x14ac:dyDescent="0.25">
      <c r="B22" s="2"/>
      <c r="C22" s="232"/>
      <c r="D22" s="176" t="s">
        <v>3</v>
      </c>
      <c r="E22" s="21"/>
      <c r="F22" s="109"/>
      <c r="G22" s="110"/>
      <c r="H22" s="110"/>
      <c r="I22" s="110"/>
      <c r="J22" s="111"/>
      <c r="K22" s="109"/>
      <c r="L22" s="110"/>
      <c r="M22" s="110"/>
      <c r="N22" s="110"/>
      <c r="O22" s="111"/>
      <c r="P22" s="109"/>
      <c r="Q22" s="110"/>
      <c r="R22" s="110"/>
      <c r="S22" s="110"/>
      <c r="T22" s="111"/>
      <c r="U22" s="109"/>
      <c r="V22" s="110"/>
      <c r="W22" s="110"/>
      <c r="X22" s="110"/>
      <c r="Y22" s="111"/>
      <c r="Z22" s="2"/>
    </row>
    <row r="23" spans="2:26" ht="15.75" thickBot="1" x14ac:dyDescent="0.3">
      <c r="B23" s="2"/>
      <c r="C23" s="232"/>
      <c r="D23" s="177" t="s">
        <v>4</v>
      </c>
      <c r="E23" s="21"/>
      <c r="F23" s="112"/>
      <c r="G23" s="113"/>
      <c r="H23" s="113"/>
      <c r="I23" s="113"/>
      <c r="J23" s="114"/>
      <c r="K23" s="112"/>
      <c r="L23" s="113"/>
      <c r="M23" s="113"/>
      <c r="N23" s="113"/>
      <c r="O23" s="114"/>
      <c r="P23" s="112"/>
      <c r="Q23" s="113"/>
      <c r="R23" s="113"/>
      <c r="S23" s="113"/>
      <c r="T23" s="114"/>
      <c r="U23" s="112"/>
      <c r="V23" s="113"/>
      <c r="W23" s="113"/>
      <c r="X23" s="113"/>
      <c r="Y23" s="114"/>
      <c r="Z23" s="2"/>
    </row>
    <row r="24" spans="2:26" ht="20.100000000000001" customHeight="1" x14ac:dyDescent="0.25">
      <c r="B24" s="2"/>
      <c r="C24" s="2"/>
      <c r="D24" s="2"/>
      <c r="E24" s="2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2"/>
    </row>
    <row r="25" spans="2:26" ht="18.75" x14ac:dyDescent="0.25">
      <c r="B25" s="2"/>
      <c r="C25" s="39" t="s">
        <v>62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2"/>
    </row>
    <row r="26" spans="2:26" ht="6.95" customHeight="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2:26" ht="18.75" customHeight="1" x14ac:dyDescent="0.25">
      <c r="B27" s="2"/>
      <c r="C27" s="40" t="s">
        <v>47</v>
      </c>
      <c r="D27" s="10">
        <v>40</v>
      </c>
      <c r="E27" s="2"/>
      <c r="H27" s="206" t="s">
        <v>53</v>
      </c>
      <c r="I27" s="207"/>
      <c r="J27" s="210">
        <v>100.9</v>
      </c>
      <c r="K27" s="211"/>
      <c r="O27" s="214" t="s">
        <v>49</v>
      </c>
      <c r="P27" s="215"/>
      <c r="Q27" s="215"/>
      <c r="R27" s="204">
        <v>0.19864928507683829</v>
      </c>
      <c r="S27" s="205"/>
      <c r="V27" s="206" t="s">
        <v>50</v>
      </c>
      <c r="W27" s="207"/>
      <c r="X27" s="212">
        <v>100.64094785523052</v>
      </c>
      <c r="Y27" s="213"/>
      <c r="Z27" s="2"/>
    </row>
    <row r="28" spans="2:26" ht="18.75" x14ac:dyDescent="0.25">
      <c r="B28" s="2"/>
      <c r="C28" s="179" t="s">
        <v>48</v>
      </c>
      <c r="D28" s="178">
        <v>100.045</v>
      </c>
      <c r="E28" s="2"/>
      <c r="H28" s="206" t="s">
        <v>54</v>
      </c>
      <c r="I28" s="207"/>
      <c r="J28" s="210">
        <v>100</v>
      </c>
      <c r="K28" s="211"/>
      <c r="O28" s="214" t="s">
        <v>52</v>
      </c>
      <c r="P28" s="215"/>
      <c r="Q28" s="215"/>
      <c r="R28" s="204">
        <v>1.1918957104610297</v>
      </c>
      <c r="S28" s="205"/>
      <c r="V28" s="206" t="s">
        <v>51</v>
      </c>
      <c r="W28" s="207"/>
      <c r="X28" s="212">
        <v>99.449052144769482</v>
      </c>
      <c r="Y28" s="213"/>
      <c r="Z28" s="2"/>
    </row>
    <row r="29" spans="2:26" x14ac:dyDescent="0.25">
      <c r="B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2:26" ht="18.75" x14ac:dyDescent="0.25">
      <c r="B30" s="2"/>
      <c r="C30" s="39" t="s">
        <v>46</v>
      </c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2"/>
    </row>
    <row r="31" spans="2:26" ht="6.95" customHeight="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2:26" ht="18.75" x14ac:dyDescent="0.25">
      <c r="B32" s="2"/>
      <c r="C32" s="40" t="s">
        <v>38</v>
      </c>
      <c r="D32" s="42">
        <v>1.6779991591935444</v>
      </c>
      <c r="E32" s="2"/>
      <c r="H32" s="206" t="s">
        <v>41</v>
      </c>
      <c r="I32" s="207"/>
      <c r="J32" s="207"/>
      <c r="K32" s="208">
        <v>7.6427112838395317E-7</v>
      </c>
      <c r="L32" s="209"/>
      <c r="O32" s="206" t="s">
        <v>45</v>
      </c>
      <c r="P32" s="207"/>
      <c r="Q32" s="207"/>
      <c r="R32" s="216">
        <v>8.360925405348496E-7</v>
      </c>
      <c r="S32" s="217"/>
      <c r="V32" s="41" t="s">
        <v>44</v>
      </c>
      <c r="W32" s="180"/>
      <c r="X32" s="210">
        <v>4.8074675910894955</v>
      </c>
      <c r="Y32" s="211"/>
      <c r="Z32" s="2"/>
    </row>
    <row r="33" spans="2:26" ht="18.75" x14ac:dyDescent="0.25">
      <c r="B33" s="2"/>
      <c r="C33" s="179" t="s">
        <v>39</v>
      </c>
      <c r="D33" s="178">
        <v>1.6024891970298321</v>
      </c>
      <c r="E33" s="2"/>
      <c r="H33" s="206" t="s">
        <v>42</v>
      </c>
      <c r="I33" s="207"/>
      <c r="J33" s="207"/>
      <c r="K33" s="208">
        <v>7.1821412150896435E-8</v>
      </c>
      <c r="L33" s="209"/>
      <c r="O33" s="206"/>
      <c r="P33" s="207"/>
      <c r="Q33" s="207"/>
      <c r="R33" s="218"/>
      <c r="S33" s="219"/>
      <c r="V33" s="206" t="s">
        <v>43</v>
      </c>
      <c r="W33" s="207"/>
      <c r="X33" s="210">
        <v>5.2605273640717698</v>
      </c>
      <c r="Y33" s="211"/>
      <c r="Z33" s="2"/>
    </row>
    <row r="34" spans="2:26" ht="18.75" x14ac:dyDescent="0.25">
      <c r="B34" s="2"/>
      <c r="C34" s="43"/>
      <c r="D34" s="44"/>
      <c r="E34" s="2"/>
      <c r="H34" s="45"/>
      <c r="I34" s="45"/>
      <c r="J34" s="45"/>
      <c r="K34" s="46"/>
      <c r="L34" s="46"/>
      <c r="O34" s="45"/>
      <c r="P34" s="45"/>
      <c r="Q34" s="45"/>
      <c r="R34" s="46"/>
      <c r="S34" s="46"/>
      <c r="V34" s="45"/>
      <c r="W34" s="45"/>
      <c r="X34" s="37"/>
      <c r="Y34" s="37"/>
      <c r="Z34" s="2"/>
    </row>
    <row r="35" spans="2:26" ht="18.75" x14ac:dyDescent="0.25">
      <c r="B35" s="2"/>
      <c r="C35" s="43"/>
      <c r="D35" s="44"/>
      <c r="E35" s="2"/>
      <c r="H35" s="45"/>
      <c r="I35" s="45"/>
      <c r="J35" s="45"/>
      <c r="K35" s="46"/>
      <c r="L35" s="46"/>
      <c r="O35" s="45"/>
      <c r="P35" s="45"/>
      <c r="Q35" s="45"/>
      <c r="R35" s="46"/>
      <c r="S35" s="46"/>
      <c r="V35" s="45"/>
      <c r="W35" s="45"/>
      <c r="X35" s="37"/>
      <c r="Y35" s="37"/>
      <c r="Z35" s="2"/>
    </row>
    <row r="36" spans="2:26" ht="23.25" x14ac:dyDescent="0.25">
      <c r="B36" s="2"/>
      <c r="C36" s="78" t="s">
        <v>67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2:26" ht="23.25" x14ac:dyDescent="0.25">
      <c r="B37" s="2"/>
      <c r="C37" s="78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2:26" ht="15" customHeight="1" x14ac:dyDescent="0.25">
      <c r="B38" s="2"/>
      <c r="C38" s="203" t="s">
        <v>86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2:26" x14ac:dyDescent="0.25">
      <c r="B39" s="2"/>
      <c r="C39" s="20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2:26" x14ac:dyDescent="0.25">
      <c r="B40" s="2"/>
      <c r="C40" s="20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2:26" x14ac:dyDescent="0.25">
      <c r="B41" s="2"/>
      <c r="C41" s="20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2:26" x14ac:dyDescent="0.25">
      <c r="B42" s="2"/>
      <c r="C42" s="20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2:26" x14ac:dyDescent="0.25">
      <c r="B43" s="2"/>
      <c r="C43" s="20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2:26" x14ac:dyDescent="0.25">
      <c r="B44" s="2"/>
      <c r="C44" s="20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2:26" x14ac:dyDescent="0.25">
      <c r="B45" s="2"/>
      <c r="C45" s="20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2:26" x14ac:dyDescent="0.25">
      <c r="B46" s="2"/>
      <c r="C46" s="20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2:26" x14ac:dyDescent="0.25">
      <c r="B47" s="2"/>
      <c r="C47" s="20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2:26" x14ac:dyDescent="0.25">
      <c r="B48" s="2"/>
      <c r="C48" s="20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2:26" x14ac:dyDescent="0.25">
      <c r="B49" s="2"/>
      <c r="C49" s="20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2:26" x14ac:dyDescent="0.25">
      <c r="B50" s="2"/>
      <c r="C50" s="20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2:26" x14ac:dyDescent="0.25">
      <c r="B51" s="2"/>
      <c r="C51" s="20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2:26" x14ac:dyDescent="0.25">
      <c r="B52" s="2"/>
      <c r="C52" s="20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2:26" x14ac:dyDescent="0.25">
      <c r="B53" s="2"/>
      <c r="C53" s="20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2:26" x14ac:dyDescent="0.25">
      <c r="B54" s="2"/>
      <c r="C54" s="20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2:26" x14ac:dyDescent="0.25">
      <c r="B55" s="2"/>
      <c r="C55" s="20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ht="6.95" customHeight="1" collapsed="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ht="18.75" x14ac:dyDescent="0.25">
      <c r="B57" s="2"/>
      <c r="C57" s="76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ht="20.100000000000001" customHeight="1" x14ac:dyDescent="0.25"/>
    <row r="59" spans="2:26" ht="20.100000000000001" customHeight="1" x14ac:dyDescent="0.25"/>
    <row r="60" spans="2:26" x14ac:dyDescent="0.25">
      <c r="D60" s="185"/>
    </row>
    <row r="61" spans="2:26" ht="20.100000000000001" customHeight="1" x14ac:dyDescent="0.25">
      <c r="I61" s="188"/>
      <c r="J61" s="188"/>
    </row>
    <row r="62" spans="2:26" ht="20.100000000000001" customHeight="1" x14ac:dyDescent="0.25">
      <c r="I62" s="188"/>
      <c r="J62" s="188"/>
    </row>
    <row r="63" spans="2:26" x14ac:dyDescent="0.25"/>
    <row r="64" spans="2:26" ht="20.100000000000001" customHeight="1" x14ac:dyDescent="0.25"/>
    <row r="65" spans="3:3" ht="20.100000000000001" customHeight="1" x14ac:dyDescent="0.25"/>
    <row r="66" spans="3:3" x14ac:dyDescent="0.25"/>
    <row r="67" spans="3:3" ht="20.100000000000001" customHeight="1" x14ac:dyDescent="0.25">
      <c r="C67" s="38"/>
    </row>
    <row r="68" spans="3:3" x14ac:dyDescent="0.25">
      <c r="C68" s="38"/>
    </row>
    <row r="69" spans="3:3" ht="20.100000000000001" customHeight="1" x14ac:dyDescent="0.25">
      <c r="C69" s="38"/>
    </row>
    <row r="70" spans="3:3" ht="20.100000000000001" customHeight="1" x14ac:dyDescent="0.25">
      <c r="C70" s="38"/>
    </row>
    <row r="71" spans="3:3" x14ac:dyDescent="0.25">
      <c r="C71" s="38"/>
    </row>
    <row r="72" spans="3:3" x14ac:dyDescent="0.25"/>
    <row r="73" spans="3:3" x14ac:dyDescent="0.25"/>
    <row r="74" spans="3:3" x14ac:dyDescent="0.25"/>
    <row r="75" spans="3:3" x14ac:dyDescent="0.25">
      <c r="C75" s="187"/>
    </row>
    <row r="76" spans="3:3" x14ac:dyDescent="0.25"/>
    <row r="77" spans="3:3" x14ac:dyDescent="0.25"/>
    <row r="78" spans="3:3" x14ac:dyDescent="0.25"/>
    <row r="79" spans="3:3" x14ac:dyDescent="0.25"/>
    <row r="80" spans="3:3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</sheetData>
  <sheetProtection sheet="1" objects="1" scenarios="1" selectLockedCells="1"/>
  <mergeCells count="40">
    <mergeCell ref="C19:C23"/>
    <mergeCell ref="C6:G6"/>
    <mergeCell ref="H6:O6"/>
    <mergeCell ref="U6:Y6"/>
    <mergeCell ref="C7:G7"/>
    <mergeCell ref="H7:O7"/>
    <mergeCell ref="C8:G8"/>
    <mergeCell ref="H8:O8"/>
    <mergeCell ref="U8:Y8"/>
    <mergeCell ref="U7:Y7"/>
    <mergeCell ref="C12:D12"/>
    <mergeCell ref="C10:Y10"/>
    <mergeCell ref="C3:E3"/>
    <mergeCell ref="F3:U3"/>
    <mergeCell ref="V3:Y3"/>
    <mergeCell ref="C5:G5"/>
    <mergeCell ref="H5:O5"/>
    <mergeCell ref="U5:Y5"/>
    <mergeCell ref="X33:Y33"/>
    <mergeCell ref="X27:Y27"/>
    <mergeCell ref="H28:I28"/>
    <mergeCell ref="J28:K28"/>
    <mergeCell ref="O28:Q28"/>
    <mergeCell ref="R28:S28"/>
    <mergeCell ref="V28:W28"/>
    <mergeCell ref="J27:K27"/>
    <mergeCell ref="O27:Q27"/>
    <mergeCell ref="X28:Y28"/>
    <mergeCell ref="R32:S33"/>
    <mergeCell ref="X32:Y32"/>
    <mergeCell ref="C38:C55"/>
    <mergeCell ref="R27:S27"/>
    <mergeCell ref="V27:W27"/>
    <mergeCell ref="H27:I27"/>
    <mergeCell ref="H33:J33"/>
    <mergeCell ref="K33:L33"/>
    <mergeCell ref="H32:J32"/>
    <mergeCell ref="K32:L32"/>
    <mergeCell ref="O32:Q33"/>
    <mergeCell ref="V33:W33"/>
  </mergeCells>
  <phoneticPr fontId="33" type="noConversion"/>
  <conditionalFormatting sqref="F19:Y23">
    <cfRule type="cellIs" dxfId="72" priority="206" operator="equal">
      <formula>0</formula>
    </cfRule>
    <cfRule type="cellIs" dxfId="71" priority="207" operator="lessThan">
      <formula>$D$16</formula>
    </cfRule>
    <cfRule type="cellIs" dxfId="70" priority="208" operator="greaterThan">
      <formula>$D$15</formula>
    </cfRule>
  </conditionalFormatting>
  <conditionalFormatting sqref="K32:K35 R32">
    <cfRule type="cellIs" dxfId="69" priority="205" operator="greaterThan">
      <formula>0</formula>
    </cfRule>
  </conditionalFormatting>
  <conditionalFormatting sqref="D32:D33">
    <cfRule type="cellIs" dxfId="68" priority="202" operator="greaterThan">
      <formula>1.67</formula>
    </cfRule>
    <cfRule type="cellIs" dxfId="67" priority="203" operator="between">
      <formula>1.33</formula>
      <formula>1.67</formula>
    </cfRule>
    <cfRule type="cellIs" dxfId="66" priority="204" operator="lessThan">
      <formula>1.33</formula>
    </cfRule>
  </conditionalFormatting>
  <conditionalFormatting sqref="J27:K27">
    <cfRule type="cellIs" dxfId="65" priority="201" operator="greaterThanOrEqual">
      <formula>$D$15</formula>
    </cfRule>
  </conditionalFormatting>
  <conditionalFormatting sqref="J28:K28">
    <cfRule type="cellIs" dxfId="64" priority="200" operator="lessThanOrEqual">
      <formula>$D$16</formula>
    </cfRule>
  </conditionalFormatting>
  <conditionalFormatting sqref="K32:L33 R32">
    <cfRule type="cellIs" dxfId="63" priority="199" operator="greaterThanOrEqual">
      <formula>0</formula>
    </cfRule>
  </conditionalFormatting>
  <printOptions horizontalCentered="1"/>
  <pageMargins left="0.11811023622047245" right="0.11811023622047245" top="0.15748031496062992" bottom="0.15748031496062992" header="0.11811023622047245" footer="0.11811023622047245"/>
  <pageSetup paperSize="9" scale="6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B1:AD122"/>
  <sheetViews>
    <sheetView showGridLines="0" view="pageBreakPreview" topLeftCell="A48" zoomScale="70" zoomScaleNormal="55" zoomScaleSheetLayoutView="70" workbookViewId="0">
      <selection activeCell="AC30" sqref="AC30"/>
    </sheetView>
  </sheetViews>
  <sheetFormatPr baseColWidth="10" defaultRowHeight="0" customHeight="1" zeroHeight="1" x14ac:dyDescent="0.25"/>
  <cols>
    <col min="1" max="2" width="3.7109375" style="124" customWidth="1"/>
    <col min="3" max="3" width="16" style="124" customWidth="1"/>
    <col min="4" max="4" width="9.5703125" style="124" customWidth="1"/>
    <col min="5" max="5" width="0.85546875" style="124" customWidth="1"/>
    <col min="6" max="25" width="5.7109375" style="124" customWidth="1"/>
    <col min="26" max="26" width="3.7109375" style="124" customWidth="1"/>
    <col min="27" max="27" width="11.42578125" style="124" customWidth="1"/>
    <col min="28" max="28" width="36.28515625" style="124" bestFit="1" customWidth="1"/>
    <col min="29" max="16384" width="11.42578125" style="124"/>
  </cols>
  <sheetData>
    <row r="1" spans="2:26" ht="15" x14ac:dyDescent="0.25"/>
    <row r="2" spans="2:26" ht="15" x14ac:dyDescent="0.25"/>
    <row r="3" spans="2:26" ht="45" customHeight="1" x14ac:dyDescent="0.25">
      <c r="C3" s="273"/>
      <c r="D3" s="273"/>
      <c r="E3" s="273"/>
      <c r="F3" s="274" t="s">
        <v>37</v>
      </c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5" t="e">
        <v>#REF!</v>
      </c>
      <c r="W3" s="276"/>
      <c r="X3" s="276"/>
      <c r="Y3" s="276"/>
    </row>
    <row r="4" spans="2:26" ht="15" x14ac:dyDescent="0.25"/>
    <row r="5" spans="2:26" ht="24.95" customHeight="1" x14ac:dyDescent="0.25">
      <c r="C5" s="267" t="s">
        <v>29</v>
      </c>
      <c r="D5" s="268"/>
      <c r="E5" s="268"/>
      <c r="F5" s="268"/>
      <c r="G5" s="269"/>
      <c r="H5" s="243" t="e">
        <v>#REF!</v>
      </c>
      <c r="I5" s="244"/>
      <c r="J5" s="244"/>
      <c r="K5" s="244"/>
      <c r="L5" s="244"/>
      <c r="M5" s="244"/>
      <c r="N5" s="244"/>
      <c r="O5" s="266"/>
      <c r="P5" s="125" t="s">
        <v>30</v>
      </c>
      <c r="Q5" s="126"/>
      <c r="R5" s="126"/>
      <c r="S5" s="126"/>
      <c r="T5" s="127"/>
      <c r="U5" s="277" t="e">
        <v>#REF!</v>
      </c>
      <c r="V5" s="278"/>
      <c r="W5" s="278"/>
      <c r="X5" s="278"/>
      <c r="Y5" s="279"/>
    </row>
    <row r="6" spans="2:26" ht="24.95" customHeight="1" x14ac:dyDescent="0.25">
      <c r="C6" s="267" t="s">
        <v>31</v>
      </c>
      <c r="D6" s="268"/>
      <c r="E6" s="268"/>
      <c r="F6" s="268"/>
      <c r="G6" s="269"/>
      <c r="H6" s="270" t="e">
        <v>#REF!</v>
      </c>
      <c r="I6" s="271"/>
      <c r="J6" s="271"/>
      <c r="K6" s="271"/>
      <c r="L6" s="271"/>
      <c r="M6" s="271"/>
      <c r="N6" s="271"/>
      <c r="O6" s="272"/>
      <c r="P6" s="125" t="s">
        <v>32</v>
      </c>
      <c r="Q6" s="126"/>
      <c r="R6" s="126"/>
      <c r="S6" s="126"/>
      <c r="T6" s="127"/>
      <c r="U6" s="270" t="e">
        <v>#REF!</v>
      </c>
      <c r="V6" s="271"/>
      <c r="W6" s="271"/>
      <c r="X6" s="271"/>
      <c r="Y6" s="272"/>
    </row>
    <row r="7" spans="2:26" ht="24.95" customHeight="1" x14ac:dyDescent="0.25">
      <c r="C7" s="267" t="s">
        <v>33</v>
      </c>
      <c r="D7" s="268"/>
      <c r="E7" s="268"/>
      <c r="F7" s="268"/>
      <c r="G7" s="269"/>
      <c r="H7" s="270" t="e">
        <v>#REF!</v>
      </c>
      <c r="I7" s="271"/>
      <c r="J7" s="271"/>
      <c r="K7" s="271"/>
      <c r="L7" s="271"/>
      <c r="M7" s="271"/>
      <c r="N7" s="271"/>
      <c r="O7" s="272"/>
      <c r="P7" s="125" t="s">
        <v>34</v>
      </c>
      <c r="Q7" s="126"/>
      <c r="R7" s="126"/>
      <c r="S7" s="126"/>
      <c r="T7" s="127"/>
      <c r="U7" s="243" t="e">
        <v>#REF!</v>
      </c>
      <c r="V7" s="244"/>
      <c r="W7" s="244"/>
      <c r="X7" s="244"/>
      <c r="Y7" s="266"/>
    </row>
    <row r="8" spans="2:26" ht="24.95" customHeight="1" x14ac:dyDescent="0.25">
      <c r="C8" s="267" t="s">
        <v>35</v>
      </c>
      <c r="D8" s="268"/>
      <c r="E8" s="268"/>
      <c r="F8" s="268"/>
      <c r="G8" s="269"/>
      <c r="H8" s="270" t="e">
        <v>#REF!</v>
      </c>
      <c r="I8" s="271"/>
      <c r="J8" s="271"/>
      <c r="K8" s="271"/>
      <c r="L8" s="271"/>
      <c r="M8" s="271"/>
      <c r="N8" s="271"/>
      <c r="O8" s="272"/>
      <c r="P8" s="125" t="s">
        <v>36</v>
      </c>
      <c r="Q8" s="126"/>
      <c r="R8" s="126"/>
      <c r="S8" s="126"/>
      <c r="T8" s="127"/>
      <c r="U8" s="270" t="e">
        <v>#REF!</v>
      </c>
      <c r="V8" s="271"/>
      <c r="W8" s="271"/>
      <c r="X8" s="271"/>
      <c r="Y8" s="272"/>
    </row>
    <row r="9" spans="2:26" ht="15" x14ac:dyDescent="0.25"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</row>
    <row r="10" spans="2:26" ht="45" customHeight="1" x14ac:dyDescent="0.25">
      <c r="B10" s="128"/>
      <c r="C10" s="261" t="s">
        <v>85</v>
      </c>
      <c r="D10" s="262"/>
      <c r="E10" s="262"/>
      <c r="F10" s="262"/>
      <c r="G10" s="262"/>
      <c r="H10" s="262"/>
      <c r="I10" s="262"/>
      <c r="J10" s="262"/>
      <c r="K10" s="262"/>
      <c r="L10" s="262"/>
      <c r="M10" s="262"/>
      <c r="N10" s="262"/>
      <c r="O10" s="262"/>
      <c r="P10" s="262"/>
      <c r="Q10" s="262"/>
      <c r="R10" s="262"/>
      <c r="S10" s="262"/>
      <c r="T10" s="262"/>
      <c r="U10" s="262"/>
      <c r="V10" s="262"/>
      <c r="W10" s="262"/>
      <c r="X10" s="262"/>
      <c r="Y10" s="263"/>
      <c r="Z10" s="128"/>
    </row>
    <row r="11" spans="2:26" ht="6.95" customHeight="1" x14ac:dyDescent="0.25">
      <c r="B11" s="128"/>
      <c r="C11" s="129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28"/>
    </row>
    <row r="12" spans="2:26" ht="33.75" x14ac:dyDescent="0.25">
      <c r="B12" s="128"/>
      <c r="C12" s="260" t="s">
        <v>27</v>
      </c>
      <c r="D12" s="260"/>
      <c r="E12" s="131"/>
      <c r="F12" s="132" t="s">
        <v>87</v>
      </c>
      <c r="G12" s="128"/>
      <c r="H12" s="128"/>
      <c r="I12" s="133"/>
      <c r="J12" s="128"/>
      <c r="K12" s="128"/>
      <c r="L12" s="128"/>
      <c r="M12" s="128"/>
      <c r="N12" s="128"/>
      <c r="O12" s="134" t="s">
        <v>77</v>
      </c>
      <c r="P12" s="135" t="s">
        <v>87</v>
      </c>
      <c r="Q12" s="128"/>
      <c r="R12" s="128"/>
      <c r="S12" s="128"/>
      <c r="T12" s="128"/>
      <c r="U12" s="128"/>
      <c r="V12" s="128"/>
      <c r="W12" s="128"/>
      <c r="X12" s="128"/>
      <c r="Y12" s="128"/>
      <c r="Z12" s="128"/>
    </row>
    <row r="13" spans="2:26" ht="6.95" customHeight="1" x14ac:dyDescent="0.25">
      <c r="B13" s="128"/>
      <c r="C13" s="136"/>
      <c r="D13" s="128"/>
      <c r="E13" s="128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28"/>
    </row>
    <row r="14" spans="2:26" s="143" customFormat="1" ht="18.75" x14ac:dyDescent="0.25">
      <c r="B14" s="138"/>
      <c r="C14" s="139" t="s">
        <v>28</v>
      </c>
      <c r="D14" s="140"/>
      <c r="E14" s="141"/>
      <c r="F14" s="142">
        <v>0</v>
      </c>
      <c r="G14" s="142">
        <v>0</v>
      </c>
      <c r="H14" s="142">
        <v>0</v>
      </c>
      <c r="I14" s="142">
        <v>0</v>
      </c>
      <c r="J14" s="142">
        <v>0</v>
      </c>
      <c r="K14" s="142">
        <v>0</v>
      </c>
      <c r="L14" s="142">
        <v>0</v>
      </c>
      <c r="M14" s="142">
        <v>0</v>
      </c>
      <c r="N14" s="142">
        <v>0</v>
      </c>
      <c r="O14" s="142">
        <v>0</v>
      </c>
      <c r="P14" s="142">
        <v>0</v>
      </c>
      <c r="Q14" s="142">
        <v>0</v>
      </c>
      <c r="R14" s="142">
        <v>0</v>
      </c>
      <c r="S14" s="142">
        <v>0</v>
      </c>
      <c r="T14" s="142">
        <v>0</v>
      </c>
      <c r="U14" s="142">
        <v>0</v>
      </c>
      <c r="V14" s="142">
        <v>0</v>
      </c>
      <c r="W14" s="142">
        <v>0</v>
      </c>
      <c r="X14" s="142">
        <v>0</v>
      </c>
      <c r="Y14" s="142">
        <v>0</v>
      </c>
      <c r="Z14" s="138"/>
    </row>
    <row r="15" spans="2:26" s="143" customFormat="1" ht="15" x14ac:dyDescent="0.25">
      <c r="B15" s="138"/>
      <c r="C15" s="144" t="s">
        <v>65</v>
      </c>
      <c r="D15" s="145">
        <v>100.83959714030736</v>
      </c>
      <c r="E15" s="146"/>
      <c r="F15" s="142">
        <v>100.83959714030736</v>
      </c>
      <c r="G15" s="142">
        <v>100.83959714030736</v>
      </c>
      <c r="H15" s="142">
        <v>100.83959714030736</v>
      </c>
      <c r="I15" s="142">
        <v>100.83959714030736</v>
      </c>
      <c r="J15" s="142">
        <v>100.83959714030736</v>
      </c>
      <c r="K15" s="142">
        <v>100.83959714030736</v>
      </c>
      <c r="L15" s="142">
        <v>100.83959714030736</v>
      </c>
      <c r="M15" s="142">
        <v>100.83959714030736</v>
      </c>
      <c r="N15" s="142">
        <v>100.83959714030736</v>
      </c>
      <c r="O15" s="142">
        <v>100.83959714030736</v>
      </c>
      <c r="P15" s="142">
        <v>100.83959714030736</v>
      </c>
      <c r="Q15" s="142">
        <v>100.83959714030736</v>
      </c>
      <c r="R15" s="142">
        <v>100.83959714030736</v>
      </c>
      <c r="S15" s="142">
        <v>100.83959714030736</v>
      </c>
      <c r="T15" s="142">
        <v>100.83959714030736</v>
      </c>
      <c r="U15" s="142">
        <v>100.83959714030736</v>
      </c>
      <c r="V15" s="142">
        <v>100.83959714030736</v>
      </c>
      <c r="W15" s="142">
        <v>100.83959714030736</v>
      </c>
      <c r="X15" s="142">
        <v>100.83959714030736</v>
      </c>
      <c r="Y15" s="142">
        <v>100.83959714030736</v>
      </c>
      <c r="Z15" s="138"/>
    </row>
    <row r="16" spans="2:26" s="143" customFormat="1" ht="15" x14ac:dyDescent="0.25">
      <c r="B16" s="138"/>
      <c r="C16" s="144" t="s">
        <v>66</v>
      </c>
      <c r="D16" s="145">
        <v>99.250402859692642</v>
      </c>
      <c r="E16" s="146"/>
      <c r="F16" s="142">
        <v>99.250402859692642</v>
      </c>
      <c r="G16" s="142">
        <v>99.250402859692642</v>
      </c>
      <c r="H16" s="142">
        <v>99.250402859692642</v>
      </c>
      <c r="I16" s="142">
        <v>99.250402859692642</v>
      </c>
      <c r="J16" s="142">
        <v>99.250402859692642</v>
      </c>
      <c r="K16" s="142">
        <v>99.250402859692642</v>
      </c>
      <c r="L16" s="142">
        <v>99.250402859692642</v>
      </c>
      <c r="M16" s="142">
        <v>99.250402859692642</v>
      </c>
      <c r="N16" s="142">
        <v>99.250402859692642</v>
      </c>
      <c r="O16" s="142">
        <v>99.250402859692642</v>
      </c>
      <c r="P16" s="142">
        <v>99.250402859692642</v>
      </c>
      <c r="Q16" s="142">
        <v>99.250402859692642</v>
      </c>
      <c r="R16" s="142">
        <v>99.250402859692642</v>
      </c>
      <c r="S16" s="142">
        <v>99.250402859692642</v>
      </c>
      <c r="T16" s="142">
        <v>99.250402859692642</v>
      </c>
      <c r="U16" s="142">
        <v>99.250402859692642</v>
      </c>
      <c r="V16" s="142">
        <v>99.250402859692642</v>
      </c>
      <c r="W16" s="142">
        <v>99.250402859692642</v>
      </c>
      <c r="X16" s="142">
        <v>99.250402859692642</v>
      </c>
      <c r="Y16" s="142">
        <v>99.250402859692642</v>
      </c>
      <c r="Z16" s="138"/>
    </row>
    <row r="17" spans="2:26" ht="6.95" customHeight="1" thickBot="1" x14ac:dyDescent="0.3">
      <c r="B17" s="128"/>
      <c r="C17" s="136"/>
      <c r="D17" s="128"/>
      <c r="E17" s="128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28"/>
    </row>
    <row r="18" spans="2:26" ht="15.75" thickBot="1" x14ac:dyDescent="0.3">
      <c r="B18" s="128"/>
      <c r="C18" s="128"/>
      <c r="D18" s="128"/>
      <c r="E18" s="128"/>
      <c r="F18" s="147">
        <v>1</v>
      </c>
      <c r="G18" s="148">
        <v>2</v>
      </c>
      <c r="H18" s="148">
        <v>3</v>
      </c>
      <c r="I18" s="148">
        <v>4</v>
      </c>
      <c r="J18" s="149">
        <v>5</v>
      </c>
      <c r="K18" s="147">
        <v>6</v>
      </c>
      <c r="L18" s="148">
        <v>7</v>
      </c>
      <c r="M18" s="148">
        <v>8</v>
      </c>
      <c r="N18" s="148">
        <v>9</v>
      </c>
      <c r="O18" s="149">
        <v>10</v>
      </c>
      <c r="P18" s="147">
        <v>11</v>
      </c>
      <c r="Q18" s="148">
        <v>12</v>
      </c>
      <c r="R18" s="148">
        <v>13</v>
      </c>
      <c r="S18" s="148">
        <v>14</v>
      </c>
      <c r="T18" s="149">
        <v>15</v>
      </c>
      <c r="U18" s="147">
        <v>16</v>
      </c>
      <c r="V18" s="148">
        <v>17</v>
      </c>
      <c r="W18" s="148">
        <v>18</v>
      </c>
      <c r="X18" s="148">
        <v>19</v>
      </c>
      <c r="Y18" s="149">
        <v>20</v>
      </c>
      <c r="Z18" s="128"/>
    </row>
    <row r="19" spans="2:26" ht="15" x14ac:dyDescent="0.25">
      <c r="B19" s="128"/>
      <c r="C19" s="264" t="s">
        <v>5</v>
      </c>
      <c r="D19" s="150" t="s">
        <v>0</v>
      </c>
      <c r="E19" s="151"/>
      <c r="F19" s="152">
        <v>100</v>
      </c>
      <c r="G19" s="153">
        <v>100</v>
      </c>
      <c r="H19" s="153">
        <v>100</v>
      </c>
      <c r="I19" s="153">
        <v>100</v>
      </c>
      <c r="J19" s="154">
        <v>100</v>
      </c>
      <c r="K19" s="152">
        <v>100</v>
      </c>
      <c r="L19" s="153">
        <v>100</v>
      </c>
      <c r="M19" s="153">
        <v>100</v>
      </c>
      <c r="N19" s="153">
        <v>100</v>
      </c>
      <c r="O19" s="154">
        <v>100</v>
      </c>
      <c r="P19" s="152">
        <v>100</v>
      </c>
      <c r="Q19" s="153">
        <v>100</v>
      </c>
      <c r="R19" s="153">
        <v>100</v>
      </c>
      <c r="S19" s="153">
        <v>100</v>
      </c>
      <c r="T19" s="154">
        <v>100</v>
      </c>
      <c r="U19" s="152">
        <v>100</v>
      </c>
      <c r="V19" s="153">
        <v>100</v>
      </c>
      <c r="W19" s="153">
        <v>100</v>
      </c>
      <c r="X19" s="153">
        <v>100</v>
      </c>
      <c r="Y19" s="154">
        <v>100</v>
      </c>
      <c r="Z19" s="128"/>
    </row>
    <row r="20" spans="2:26" ht="15" x14ac:dyDescent="0.25">
      <c r="B20" s="128"/>
      <c r="C20" s="265"/>
      <c r="D20" s="150" t="s">
        <v>1</v>
      </c>
      <c r="E20" s="151"/>
      <c r="F20" s="155">
        <v>100</v>
      </c>
      <c r="G20" s="156">
        <v>100</v>
      </c>
      <c r="H20" s="156">
        <v>100</v>
      </c>
      <c r="I20" s="156">
        <v>100</v>
      </c>
      <c r="J20" s="157">
        <v>100</v>
      </c>
      <c r="K20" s="155">
        <v>100.9</v>
      </c>
      <c r="L20" s="156">
        <v>100</v>
      </c>
      <c r="M20" s="156">
        <v>100</v>
      </c>
      <c r="N20" s="156">
        <v>100</v>
      </c>
      <c r="O20" s="157">
        <v>100.9</v>
      </c>
      <c r="P20" s="155">
        <v>100</v>
      </c>
      <c r="Q20" s="156">
        <v>100</v>
      </c>
      <c r="R20" s="156">
        <v>100</v>
      </c>
      <c r="S20" s="156">
        <v>100</v>
      </c>
      <c r="T20" s="157">
        <v>100</v>
      </c>
      <c r="U20" s="155">
        <v>100</v>
      </c>
      <c r="V20" s="156">
        <v>100</v>
      </c>
      <c r="W20" s="156">
        <v>100</v>
      </c>
      <c r="X20" s="156">
        <v>100</v>
      </c>
      <c r="Y20" s="157">
        <v>100</v>
      </c>
      <c r="Z20" s="128"/>
    </row>
    <row r="21" spans="2:26" ht="15" x14ac:dyDescent="0.25">
      <c r="B21" s="128"/>
      <c r="C21" s="265"/>
      <c r="D21" s="150" t="s">
        <v>2</v>
      </c>
      <c r="E21" s="151"/>
      <c r="F21" s="155">
        <v>0</v>
      </c>
      <c r="G21" s="156">
        <v>0</v>
      </c>
      <c r="H21" s="156">
        <v>0</v>
      </c>
      <c r="I21" s="156">
        <v>0</v>
      </c>
      <c r="J21" s="157">
        <v>0</v>
      </c>
      <c r="K21" s="155">
        <v>0</v>
      </c>
      <c r="L21" s="156">
        <v>0</v>
      </c>
      <c r="M21" s="156">
        <v>0</v>
      </c>
      <c r="N21" s="156">
        <v>0</v>
      </c>
      <c r="O21" s="157">
        <v>0</v>
      </c>
      <c r="P21" s="155">
        <v>0</v>
      </c>
      <c r="Q21" s="156">
        <v>0</v>
      </c>
      <c r="R21" s="156">
        <v>0</v>
      </c>
      <c r="S21" s="156">
        <v>0</v>
      </c>
      <c r="T21" s="157">
        <v>0</v>
      </c>
      <c r="U21" s="155">
        <v>0</v>
      </c>
      <c r="V21" s="156">
        <v>0</v>
      </c>
      <c r="W21" s="156">
        <v>0</v>
      </c>
      <c r="X21" s="156">
        <v>0</v>
      </c>
      <c r="Y21" s="157">
        <v>0</v>
      </c>
      <c r="Z21" s="128"/>
    </row>
    <row r="22" spans="2:26" ht="15" x14ac:dyDescent="0.25">
      <c r="B22" s="128"/>
      <c r="C22" s="265"/>
      <c r="D22" s="150" t="s">
        <v>3</v>
      </c>
      <c r="E22" s="151"/>
      <c r="F22" s="155">
        <v>0</v>
      </c>
      <c r="G22" s="156">
        <v>0</v>
      </c>
      <c r="H22" s="156">
        <v>0</v>
      </c>
      <c r="I22" s="156">
        <v>0</v>
      </c>
      <c r="J22" s="157">
        <v>0</v>
      </c>
      <c r="K22" s="155">
        <v>0</v>
      </c>
      <c r="L22" s="156">
        <v>0</v>
      </c>
      <c r="M22" s="156">
        <v>0</v>
      </c>
      <c r="N22" s="156">
        <v>0</v>
      </c>
      <c r="O22" s="157">
        <v>0</v>
      </c>
      <c r="P22" s="155">
        <v>0</v>
      </c>
      <c r="Q22" s="156">
        <v>0</v>
      </c>
      <c r="R22" s="156">
        <v>0</v>
      </c>
      <c r="S22" s="156">
        <v>0</v>
      </c>
      <c r="T22" s="157">
        <v>0</v>
      </c>
      <c r="U22" s="155">
        <v>0</v>
      </c>
      <c r="V22" s="156">
        <v>0</v>
      </c>
      <c r="W22" s="156">
        <v>0</v>
      </c>
      <c r="X22" s="156">
        <v>0</v>
      </c>
      <c r="Y22" s="157">
        <v>0</v>
      </c>
      <c r="Z22" s="128"/>
    </row>
    <row r="23" spans="2:26" ht="15.75" thickBot="1" x14ac:dyDescent="0.3">
      <c r="B23" s="128"/>
      <c r="C23" s="265"/>
      <c r="D23" s="181" t="s">
        <v>4</v>
      </c>
      <c r="E23" s="151"/>
      <c r="F23" s="158">
        <v>0</v>
      </c>
      <c r="G23" s="159">
        <v>0</v>
      </c>
      <c r="H23" s="159">
        <v>0</v>
      </c>
      <c r="I23" s="159">
        <v>0</v>
      </c>
      <c r="J23" s="160">
        <v>0</v>
      </c>
      <c r="K23" s="158">
        <v>0</v>
      </c>
      <c r="L23" s="159">
        <v>0</v>
      </c>
      <c r="M23" s="159">
        <v>0</v>
      </c>
      <c r="N23" s="159">
        <v>0</v>
      </c>
      <c r="O23" s="160">
        <v>0</v>
      </c>
      <c r="P23" s="158">
        <v>0</v>
      </c>
      <c r="Q23" s="159">
        <v>0</v>
      </c>
      <c r="R23" s="159">
        <v>0</v>
      </c>
      <c r="S23" s="159">
        <v>0</v>
      </c>
      <c r="T23" s="160">
        <v>0</v>
      </c>
      <c r="U23" s="158">
        <v>0</v>
      </c>
      <c r="V23" s="159">
        <v>0</v>
      </c>
      <c r="W23" s="159">
        <v>0</v>
      </c>
      <c r="X23" s="159">
        <v>0</v>
      </c>
      <c r="Y23" s="160">
        <v>0</v>
      </c>
      <c r="Z23" s="128"/>
    </row>
    <row r="24" spans="2:26" ht="20.100000000000001" customHeight="1" x14ac:dyDescent="0.25">
      <c r="B24" s="128"/>
      <c r="C24" s="128"/>
      <c r="D24" s="128"/>
      <c r="E24" s="128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28"/>
    </row>
    <row r="25" spans="2:26" ht="18.75" x14ac:dyDescent="0.25">
      <c r="B25" s="128"/>
      <c r="C25" s="161" t="s">
        <v>62</v>
      </c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28"/>
    </row>
    <row r="26" spans="2:26" ht="6.95" customHeight="1" x14ac:dyDescent="0.25"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</row>
    <row r="27" spans="2:26" ht="18.75" customHeight="1" x14ac:dyDescent="0.25">
      <c r="B27" s="128"/>
      <c r="C27" s="162" t="s">
        <v>47</v>
      </c>
      <c r="D27" s="163">
        <v>40</v>
      </c>
      <c r="E27" s="128"/>
      <c r="H27" s="243" t="s">
        <v>53</v>
      </c>
      <c r="I27" s="244"/>
      <c r="J27" s="251">
        <v>100.9</v>
      </c>
      <c r="K27" s="252"/>
      <c r="O27" s="256" t="s">
        <v>49</v>
      </c>
      <c r="P27" s="257"/>
      <c r="Q27" s="257"/>
      <c r="R27" s="258">
        <v>0.19864928507683829</v>
      </c>
      <c r="S27" s="259"/>
      <c r="V27" s="243" t="s">
        <v>50</v>
      </c>
      <c r="W27" s="244"/>
      <c r="X27" s="253">
        <v>100.64094785523052</v>
      </c>
      <c r="Y27" s="254"/>
      <c r="Z27" s="128"/>
    </row>
    <row r="28" spans="2:26" ht="18.75" x14ac:dyDescent="0.25">
      <c r="B28" s="128"/>
      <c r="C28" s="183" t="s">
        <v>48</v>
      </c>
      <c r="D28" s="182">
        <v>100.045</v>
      </c>
      <c r="E28" s="128"/>
      <c r="H28" s="243" t="s">
        <v>54</v>
      </c>
      <c r="I28" s="244"/>
      <c r="J28" s="251">
        <v>100</v>
      </c>
      <c r="K28" s="252"/>
      <c r="O28" s="256" t="s">
        <v>52</v>
      </c>
      <c r="P28" s="257"/>
      <c r="Q28" s="257"/>
      <c r="R28" s="258">
        <v>1.1918957104610297</v>
      </c>
      <c r="S28" s="259"/>
      <c r="V28" s="243" t="s">
        <v>51</v>
      </c>
      <c r="W28" s="244"/>
      <c r="X28" s="253">
        <v>99.449052144769482</v>
      </c>
      <c r="Y28" s="254"/>
      <c r="Z28" s="128"/>
    </row>
    <row r="29" spans="2:26" ht="15" x14ac:dyDescent="0.25">
      <c r="B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</row>
    <row r="30" spans="2:26" ht="18.75" x14ac:dyDescent="0.25">
      <c r="B30" s="128"/>
      <c r="C30" s="161" t="s">
        <v>46</v>
      </c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28"/>
    </row>
    <row r="31" spans="2:26" ht="6.95" customHeight="1" x14ac:dyDescent="0.25"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</row>
    <row r="32" spans="2:26" ht="18.75" x14ac:dyDescent="0.25">
      <c r="B32" s="128"/>
      <c r="C32" s="162" t="s">
        <v>38</v>
      </c>
      <c r="D32" s="164">
        <v>1.3333333333333448</v>
      </c>
      <c r="E32" s="128"/>
      <c r="H32" s="243" t="s">
        <v>41</v>
      </c>
      <c r="I32" s="244"/>
      <c r="J32" s="244"/>
      <c r="K32" s="245">
        <v>3.1671241835562469E-5</v>
      </c>
      <c r="L32" s="246"/>
      <c r="O32" s="243" t="s">
        <v>45</v>
      </c>
      <c r="P32" s="244"/>
      <c r="Q32" s="244"/>
      <c r="R32" s="247">
        <v>6.3342483671124938E-5</v>
      </c>
      <c r="S32" s="248"/>
      <c r="V32" s="165"/>
      <c r="W32" s="184" t="s">
        <v>44</v>
      </c>
      <c r="X32" s="251">
        <v>4.0000000000000338</v>
      </c>
      <c r="Y32" s="252"/>
      <c r="Z32" s="128"/>
    </row>
    <row r="33" spans="2:26" ht="18.75" x14ac:dyDescent="0.25">
      <c r="B33" s="128"/>
      <c r="C33" s="183" t="s">
        <v>39</v>
      </c>
      <c r="D33" s="182">
        <v>1.3333333333333448</v>
      </c>
      <c r="E33" s="128"/>
      <c r="H33" s="243" t="s">
        <v>42</v>
      </c>
      <c r="I33" s="244"/>
      <c r="J33" s="244"/>
      <c r="K33" s="245">
        <v>3.1671241835562469E-5</v>
      </c>
      <c r="L33" s="246"/>
      <c r="O33" s="243"/>
      <c r="P33" s="244"/>
      <c r="Q33" s="244"/>
      <c r="R33" s="249"/>
      <c r="S33" s="250"/>
      <c r="V33" s="243" t="s">
        <v>43</v>
      </c>
      <c r="W33" s="244"/>
      <c r="X33" s="251">
        <v>4.0000000000000338</v>
      </c>
      <c r="Y33" s="252"/>
      <c r="Z33" s="128"/>
    </row>
    <row r="34" spans="2:26" ht="18.75" x14ac:dyDescent="0.25">
      <c r="B34" s="128"/>
      <c r="C34" s="166"/>
      <c r="D34" s="167"/>
      <c r="E34" s="128"/>
      <c r="H34" s="168"/>
      <c r="I34" s="168"/>
      <c r="J34" s="168"/>
      <c r="K34" s="169"/>
      <c r="L34" s="169"/>
      <c r="O34" s="168"/>
      <c r="P34" s="168"/>
      <c r="Q34" s="168"/>
      <c r="R34" s="169"/>
      <c r="S34" s="169"/>
      <c r="V34" s="168"/>
      <c r="W34" s="168"/>
      <c r="X34" s="170"/>
      <c r="Y34" s="170"/>
      <c r="Z34" s="128"/>
    </row>
    <row r="35" spans="2:26" ht="18.75" x14ac:dyDescent="0.25">
      <c r="B35" s="128"/>
      <c r="C35" s="166"/>
      <c r="D35" s="167"/>
      <c r="E35" s="128"/>
      <c r="H35" s="168"/>
      <c r="I35" s="168"/>
      <c r="J35" s="168"/>
      <c r="K35" s="169"/>
      <c r="L35" s="169"/>
      <c r="O35" s="168"/>
      <c r="P35" s="168"/>
      <c r="Q35" s="168"/>
      <c r="R35" s="169"/>
      <c r="S35" s="169"/>
      <c r="V35" s="168"/>
      <c r="W35" s="168"/>
      <c r="X35" s="170"/>
      <c r="Y35" s="170"/>
      <c r="Z35" s="128"/>
    </row>
    <row r="36" spans="2:26" ht="23.25" x14ac:dyDescent="0.25">
      <c r="B36" s="128"/>
      <c r="C36" s="171" t="s">
        <v>67</v>
      </c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</row>
    <row r="37" spans="2:26" ht="23.25" x14ac:dyDescent="0.25">
      <c r="B37" s="128"/>
      <c r="C37" s="171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</row>
    <row r="38" spans="2:26" ht="15" customHeight="1" x14ac:dyDescent="0.25">
      <c r="B38" s="128"/>
      <c r="C38" s="255" t="s">
        <v>69</v>
      </c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</row>
    <row r="39" spans="2:26" ht="15" x14ac:dyDescent="0.25">
      <c r="B39" s="128"/>
      <c r="C39" s="255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</row>
    <row r="40" spans="2:26" ht="15" x14ac:dyDescent="0.25">
      <c r="B40" s="128"/>
      <c r="C40" s="255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</row>
    <row r="41" spans="2:26" ht="15" x14ac:dyDescent="0.25">
      <c r="B41" s="128"/>
      <c r="C41" s="255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</row>
    <row r="42" spans="2:26" ht="15" x14ac:dyDescent="0.25">
      <c r="B42" s="128"/>
      <c r="C42" s="255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</row>
    <row r="43" spans="2:26" ht="15" x14ac:dyDescent="0.25">
      <c r="B43" s="128"/>
      <c r="C43" s="255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</row>
    <row r="44" spans="2:26" ht="15" x14ac:dyDescent="0.25">
      <c r="B44" s="128"/>
      <c r="C44" s="255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</row>
    <row r="45" spans="2:26" ht="15" x14ac:dyDescent="0.25">
      <c r="B45" s="128"/>
      <c r="C45" s="255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</row>
    <row r="46" spans="2:26" ht="15" x14ac:dyDescent="0.25">
      <c r="B46" s="128"/>
      <c r="C46" s="255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</row>
    <row r="47" spans="2:26" ht="15" x14ac:dyDescent="0.25">
      <c r="B47" s="128"/>
      <c r="C47" s="255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</row>
    <row r="48" spans="2:26" ht="15" x14ac:dyDescent="0.25">
      <c r="B48" s="128"/>
      <c r="C48" s="255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</row>
    <row r="49" spans="2:26" ht="15" x14ac:dyDescent="0.25">
      <c r="B49" s="128"/>
      <c r="C49" s="255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</row>
    <row r="50" spans="2:26" ht="15" x14ac:dyDescent="0.25">
      <c r="B50" s="128"/>
      <c r="C50" s="255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</row>
    <row r="51" spans="2:26" ht="15" x14ac:dyDescent="0.25">
      <c r="B51" s="128"/>
      <c r="C51" s="255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</row>
    <row r="52" spans="2:26" ht="15" x14ac:dyDescent="0.25">
      <c r="B52" s="128"/>
      <c r="C52" s="255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</row>
    <row r="53" spans="2:26" ht="15" x14ac:dyDescent="0.25">
      <c r="B53" s="128"/>
      <c r="C53" s="255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</row>
    <row r="54" spans="2:26" ht="15" x14ac:dyDescent="0.25">
      <c r="B54" s="128"/>
      <c r="C54" s="255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</row>
    <row r="55" spans="2:26" ht="15" x14ac:dyDescent="0.25">
      <c r="B55" s="128"/>
      <c r="C55" s="255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</row>
    <row r="56" spans="2:26" ht="6.95" customHeight="1" collapsed="1" x14ac:dyDescent="0.25"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</row>
    <row r="57" spans="2:26" ht="18.75" x14ac:dyDescent="0.25">
      <c r="B57" s="128"/>
      <c r="C57" s="172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</row>
    <row r="58" spans="2:26" ht="18.75" x14ac:dyDescent="0.25">
      <c r="B58" s="128"/>
      <c r="C58" s="173" t="s">
        <v>68</v>
      </c>
      <c r="D58" s="174"/>
      <c r="E58" s="174"/>
      <c r="F58" s="174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</row>
    <row r="59" spans="2:26" ht="18.75" x14ac:dyDescent="0.25">
      <c r="B59" s="128"/>
      <c r="C59" s="128"/>
      <c r="D59" s="174"/>
      <c r="E59" s="174"/>
      <c r="F59" s="174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</row>
    <row r="60" spans="2:26" ht="80.099999999999994" customHeight="1" x14ac:dyDescent="0.25">
      <c r="B60" s="128"/>
      <c r="C60" s="240"/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  <c r="O60" s="241"/>
      <c r="P60" s="241"/>
      <c r="Q60" s="241"/>
      <c r="R60" s="241"/>
      <c r="S60" s="241"/>
      <c r="T60" s="241"/>
      <c r="U60" s="241"/>
      <c r="V60" s="241"/>
      <c r="W60" s="241"/>
      <c r="X60" s="241"/>
      <c r="Y60" s="242"/>
      <c r="Z60" s="128"/>
    </row>
    <row r="61" spans="2:26" ht="18.75" x14ac:dyDescent="0.25">
      <c r="B61" s="128"/>
      <c r="C61" s="128"/>
      <c r="D61" s="128"/>
      <c r="E61" s="128"/>
      <c r="F61" s="170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</row>
    <row r="62" spans="2:26" ht="6.95" customHeight="1" x14ac:dyDescent="0.25"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</row>
    <row r="63" spans="2:26" ht="15" x14ac:dyDescent="0.25"/>
    <row r="64" spans="2:26" ht="15" x14ac:dyDescent="0.25"/>
    <row r="65" spans="3:30" ht="15" x14ac:dyDescent="0.25">
      <c r="AB65" s="196"/>
      <c r="AC65" s="196"/>
      <c r="AD65" s="196"/>
    </row>
    <row r="66" spans="3:30" ht="15" x14ac:dyDescent="0.25">
      <c r="AB66" s="197"/>
      <c r="AC66" s="198"/>
      <c r="AD66" s="198"/>
    </row>
    <row r="67" spans="3:30" ht="15" x14ac:dyDescent="0.25">
      <c r="M67" s="175"/>
      <c r="AB67" s="196"/>
      <c r="AC67" s="198"/>
      <c r="AD67" s="198"/>
    </row>
    <row r="68" spans="3:30" ht="15" x14ac:dyDescent="0.25"/>
    <row r="69" spans="3:30" ht="15" x14ac:dyDescent="0.25"/>
    <row r="70" spans="3:30" ht="15" x14ac:dyDescent="0.25"/>
    <row r="71" spans="3:30" ht="15" x14ac:dyDescent="0.25"/>
    <row r="72" spans="3:30" ht="15" x14ac:dyDescent="0.25"/>
    <row r="73" spans="3:30" ht="15" x14ac:dyDescent="0.25"/>
    <row r="74" spans="3:30" ht="15" x14ac:dyDescent="0.25"/>
    <row r="75" spans="3:30" ht="15" x14ac:dyDescent="0.25"/>
    <row r="76" spans="3:30" ht="15" x14ac:dyDescent="0.25"/>
    <row r="77" spans="3:30" ht="15" x14ac:dyDescent="0.25"/>
    <row r="78" spans="3:30" ht="15" x14ac:dyDescent="0.25"/>
    <row r="79" spans="3:30" ht="15" x14ac:dyDescent="0.25"/>
    <row r="80" spans="3:30" ht="15" x14ac:dyDescent="0.25">
      <c r="C80" s="186"/>
    </row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</sheetData>
  <sheetProtection sheet="1" objects="1" scenarios="1" selectLockedCells="1"/>
  <mergeCells count="41">
    <mergeCell ref="C6:G6"/>
    <mergeCell ref="H6:O6"/>
    <mergeCell ref="U6:Y6"/>
    <mergeCell ref="C7:G7"/>
    <mergeCell ref="H7:O7"/>
    <mergeCell ref="C3:E3"/>
    <mergeCell ref="F3:U3"/>
    <mergeCell ref="V3:Y3"/>
    <mergeCell ref="C5:G5"/>
    <mergeCell ref="H5:O5"/>
    <mergeCell ref="U5:Y5"/>
    <mergeCell ref="C12:D12"/>
    <mergeCell ref="C10:Y10"/>
    <mergeCell ref="C19:C23"/>
    <mergeCell ref="U7:Y7"/>
    <mergeCell ref="C8:G8"/>
    <mergeCell ref="H8:O8"/>
    <mergeCell ref="U8:Y8"/>
    <mergeCell ref="V28:W28"/>
    <mergeCell ref="X28:Y28"/>
    <mergeCell ref="J27:K27"/>
    <mergeCell ref="C38:C55"/>
    <mergeCell ref="H28:I28"/>
    <mergeCell ref="J28:K28"/>
    <mergeCell ref="O28:Q28"/>
    <mergeCell ref="R28:S28"/>
    <mergeCell ref="O27:Q27"/>
    <mergeCell ref="R27:S27"/>
    <mergeCell ref="V27:W27"/>
    <mergeCell ref="X27:Y27"/>
    <mergeCell ref="H27:I27"/>
    <mergeCell ref="C60:Y60"/>
    <mergeCell ref="H32:J32"/>
    <mergeCell ref="K32:L32"/>
    <mergeCell ref="O32:Q33"/>
    <mergeCell ref="R32:S33"/>
    <mergeCell ref="X32:Y32"/>
    <mergeCell ref="H33:J33"/>
    <mergeCell ref="K33:L33"/>
    <mergeCell ref="V33:W33"/>
    <mergeCell ref="X33:Y33"/>
  </mergeCells>
  <phoneticPr fontId="33" type="noConversion"/>
  <conditionalFormatting sqref="F19:Y23">
    <cfRule type="cellIs" dxfId="62" priority="163" operator="equal">
      <formula>0</formula>
    </cfRule>
    <cfRule type="cellIs" dxfId="61" priority="164" operator="lessThan">
      <formula>$D$16</formula>
    </cfRule>
    <cfRule type="cellIs" dxfId="60" priority="165" operator="greaterThan">
      <formula>$D$15</formula>
    </cfRule>
  </conditionalFormatting>
  <conditionalFormatting sqref="K32:K35 R32">
    <cfRule type="cellIs" dxfId="59" priority="162" operator="greaterThan">
      <formula>0</formula>
    </cfRule>
  </conditionalFormatting>
  <conditionalFormatting sqref="D32:D33">
    <cfRule type="cellIs" dxfId="58" priority="159" operator="greaterThan">
      <formula>1.67</formula>
    </cfRule>
    <cfRule type="cellIs" dxfId="57" priority="160" operator="between">
      <formula>1.33</formula>
      <formula>1.67</formula>
    </cfRule>
    <cfRule type="cellIs" dxfId="56" priority="161" operator="lessThan">
      <formula>1.33</formula>
    </cfRule>
  </conditionalFormatting>
  <conditionalFormatting sqref="J27:K27">
    <cfRule type="cellIs" dxfId="55" priority="158" operator="greaterThanOrEqual">
      <formula>$D$15</formula>
    </cfRule>
  </conditionalFormatting>
  <conditionalFormatting sqref="J28">
    <cfRule type="cellIs" dxfId="54" priority="157" operator="lessThanOrEqual">
      <formula>$D$16</formula>
    </cfRule>
  </conditionalFormatting>
  <conditionalFormatting sqref="K32:L33 R32">
    <cfRule type="cellIs" dxfId="53" priority="156" operator="greaterThanOrEqual">
      <formula>0</formula>
    </cfRule>
  </conditionalFormatting>
  <conditionalFormatting sqref="J28">
    <cfRule type="cellIs" dxfId="52" priority="155" operator="greaterThanOrEqual">
      <formula>$D$15</formula>
    </cfRule>
  </conditionalFormatting>
  <conditionalFormatting sqref="F19:Y23">
    <cfRule type="cellIs" dxfId="51" priority="152" operator="equal">
      <formula>0</formula>
    </cfRule>
    <cfRule type="cellIs" dxfId="50" priority="153" operator="lessThan">
      <formula>$D$16</formula>
    </cfRule>
    <cfRule type="cellIs" dxfId="49" priority="154" operator="greaterThan">
      <formula>$D$15</formula>
    </cfRule>
  </conditionalFormatting>
  <conditionalFormatting sqref="K32:K35 R32">
    <cfRule type="cellIs" dxfId="48" priority="151" operator="greaterThan">
      <formula>0</formula>
    </cfRule>
  </conditionalFormatting>
  <conditionalFormatting sqref="D32:D33">
    <cfRule type="cellIs" dxfId="47" priority="148" operator="greaterThan">
      <formula>1.67</formula>
    </cfRule>
    <cfRule type="cellIs" dxfId="46" priority="149" operator="between">
      <formula>1.33</formula>
      <formula>1.67</formula>
    </cfRule>
    <cfRule type="cellIs" dxfId="45" priority="150" operator="lessThan">
      <formula>1.33</formula>
    </cfRule>
  </conditionalFormatting>
  <conditionalFormatting sqref="J27:K27">
    <cfRule type="cellIs" dxfId="44" priority="147" operator="greaterThanOrEqual">
      <formula>$D$15</formula>
    </cfRule>
  </conditionalFormatting>
  <conditionalFormatting sqref="J28">
    <cfRule type="cellIs" dxfId="43" priority="146" operator="lessThanOrEqual">
      <formula>$D$16</formula>
    </cfRule>
  </conditionalFormatting>
  <conditionalFormatting sqref="K32:L33 R32">
    <cfRule type="cellIs" dxfId="42" priority="145" operator="greaterThanOrEqual">
      <formula>0</formula>
    </cfRule>
  </conditionalFormatting>
  <conditionalFormatting sqref="K32:K35 R32">
    <cfRule type="cellIs" dxfId="41" priority="138" operator="greaterThan">
      <formula>0</formula>
    </cfRule>
  </conditionalFormatting>
  <conditionalFormatting sqref="D32:D33">
    <cfRule type="cellIs" dxfId="40" priority="135" operator="greaterThan">
      <formula>1.67</formula>
    </cfRule>
    <cfRule type="cellIs" dxfId="39" priority="136" operator="between">
      <formula>1.33</formula>
      <formula>1.67</formula>
    </cfRule>
    <cfRule type="cellIs" dxfId="38" priority="137" operator="lessThan">
      <formula>1.33</formula>
    </cfRule>
  </conditionalFormatting>
  <conditionalFormatting sqref="J27:K27">
    <cfRule type="cellIs" dxfId="37" priority="134" operator="greaterThanOrEqual">
      <formula>$D$15</formula>
    </cfRule>
  </conditionalFormatting>
  <conditionalFormatting sqref="J28">
    <cfRule type="cellIs" dxfId="36" priority="133" operator="lessThanOrEqual">
      <formula>$D$16</formula>
    </cfRule>
  </conditionalFormatting>
  <conditionalFormatting sqref="K32:L33 R32">
    <cfRule type="cellIs" dxfId="35" priority="132" operator="greaterThanOrEqual">
      <formula>0</formula>
    </cfRule>
  </conditionalFormatting>
  <conditionalFormatting sqref="K32:K35 R32">
    <cfRule type="cellIs" dxfId="34" priority="122" operator="greaterThan">
      <formula>0</formula>
    </cfRule>
  </conditionalFormatting>
  <conditionalFormatting sqref="D32:D33">
    <cfRule type="cellIs" dxfId="33" priority="119" operator="greaterThan">
      <formula>1.67</formula>
    </cfRule>
    <cfRule type="cellIs" dxfId="32" priority="120" operator="between">
      <formula>1.33</formula>
      <formula>1.67</formula>
    </cfRule>
    <cfRule type="cellIs" dxfId="31" priority="121" operator="lessThan">
      <formula>1.33</formula>
    </cfRule>
  </conditionalFormatting>
  <conditionalFormatting sqref="J27:K27">
    <cfRule type="cellIs" dxfId="30" priority="118" operator="greaterThanOrEqual">
      <formula>$D$15</formula>
    </cfRule>
  </conditionalFormatting>
  <conditionalFormatting sqref="J28">
    <cfRule type="cellIs" dxfId="29" priority="117" operator="lessThanOrEqual">
      <formula>$D$16</formula>
    </cfRule>
  </conditionalFormatting>
  <conditionalFormatting sqref="K32:L33 R32">
    <cfRule type="cellIs" dxfId="28" priority="116" operator="greaterThanOrEqual">
      <formula>0</formula>
    </cfRule>
  </conditionalFormatting>
  <conditionalFormatting sqref="K32:K35 R32">
    <cfRule type="cellIs" dxfId="27" priority="103" operator="greaterThan">
      <formula>0</formula>
    </cfRule>
  </conditionalFormatting>
  <conditionalFormatting sqref="D32:D33">
    <cfRule type="cellIs" dxfId="26" priority="100" operator="greaterThan">
      <formula>1.67</formula>
    </cfRule>
    <cfRule type="cellIs" dxfId="25" priority="101" operator="between">
      <formula>1.33</formula>
      <formula>1.67</formula>
    </cfRule>
    <cfRule type="cellIs" dxfId="24" priority="102" operator="lessThan">
      <formula>1.33</formula>
    </cfRule>
  </conditionalFormatting>
  <conditionalFormatting sqref="J27:K27">
    <cfRule type="cellIs" dxfId="23" priority="99" operator="greaterThanOrEqual">
      <formula>$D$15</formula>
    </cfRule>
  </conditionalFormatting>
  <conditionalFormatting sqref="J28">
    <cfRule type="cellIs" dxfId="22" priority="98" operator="lessThanOrEqual">
      <formula>$D$16</formula>
    </cfRule>
  </conditionalFormatting>
  <conditionalFormatting sqref="K32:L33 R32">
    <cfRule type="cellIs" dxfId="21" priority="97" operator="greaterThanOrEqual">
      <formula>0</formula>
    </cfRule>
  </conditionalFormatting>
  <conditionalFormatting sqref="K32:K35 R32">
    <cfRule type="cellIs" dxfId="20" priority="81" operator="greaterThan">
      <formula>0</formula>
    </cfRule>
  </conditionalFormatting>
  <conditionalFormatting sqref="D32:D33">
    <cfRule type="cellIs" dxfId="19" priority="78" operator="greaterThan">
      <formula>1.67</formula>
    </cfRule>
    <cfRule type="cellIs" dxfId="18" priority="79" operator="between">
      <formula>1.33</formula>
      <formula>1.67</formula>
    </cfRule>
    <cfRule type="cellIs" dxfId="17" priority="80" operator="lessThan">
      <formula>1.33</formula>
    </cfRule>
  </conditionalFormatting>
  <conditionalFormatting sqref="J27:K27">
    <cfRule type="cellIs" dxfId="16" priority="77" operator="greaterThanOrEqual">
      <formula>$D$15</formula>
    </cfRule>
  </conditionalFormatting>
  <conditionalFormatting sqref="J28">
    <cfRule type="cellIs" dxfId="15" priority="76" operator="lessThanOrEqual">
      <formula>$D$16</formula>
    </cfRule>
  </conditionalFormatting>
  <conditionalFormatting sqref="K32:L33 R32">
    <cfRule type="cellIs" dxfId="14" priority="75" operator="greaterThanOrEqual">
      <formula>0</formula>
    </cfRule>
  </conditionalFormatting>
  <conditionalFormatting sqref="K32:K35 R32">
    <cfRule type="cellIs" dxfId="13" priority="56" operator="greaterThan">
      <formula>0</formula>
    </cfRule>
  </conditionalFormatting>
  <conditionalFormatting sqref="D32:D33">
    <cfRule type="cellIs" dxfId="12" priority="53" operator="greaterThan">
      <formula>1.67</formula>
    </cfRule>
    <cfRule type="cellIs" dxfId="11" priority="54" operator="between">
      <formula>1.33</formula>
      <formula>1.67</formula>
    </cfRule>
    <cfRule type="cellIs" dxfId="10" priority="55" operator="lessThan">
      <formula>1.33</formula>
    </cfRule>
  </conditionalFormatting>
  <conditionalFormatting sqref="J27:K27">
    <cfRule type="cellIs" dxfId="9" priority="52" operator="greaterThanOrEqual">
      <formula>$D$15</formula>
    </cfRule>
  </conditionalFormatting>
  <conditionalFormatting sqref="J28">
    <cfRule type="cellIs" dxfId="8" priority="51" operator="lessThanOrEqual">
      <formula>$D$16</formula>
    </cfRule>
  </conditionalFormatting>
  <conditionalFormatting sqref="K32:L33 R32">
    <cfRule type="cellIs" dxfId="7" priority="50" operator="greaterThanOrEqual">
      <formula>0</formula>
    </cfRule>
  </conditionalFormatting>
  <conditionalFormatting sqref="K32:K35 R32">
    <cfRule type="cellIs" dxfId="6" priority="28" operator="greaterThan">
      <formula>0</formula>
    </cfRule>
  </conditionalFormatting>
  <conditionalFormatting sqref="D32:D33">
    <cfRule type="cellIs" dxfId="5" priority="25" operator="greaterThan">
      <formula>1.67</formula>
    </cfRule>
    <cfRule type="cellIs" dxfId="4" priority="26" operator="between">
      <formula>1.33</formula>
      <formula>1.67</formula>
    </cfRule>
    <cfRule type="cellIs" dxfId="3" priority="27" operator="lessThan">
      <formula>1.33</formula>
    </cfRule>
  </conditionalFormatting>
  <conditionalFormatting sqref="J27:K27">
    <cfRule type="cellIs" dxfId="2" priority="24" operator="greaterThanOrEqual">
      <formula>$D$15</formula>
    </cfRule>
  </conditionalFormatting>
  <conditionalFormatting sqref="J28">
    <cfRule type="cellIs" dxfId="1" priority="23" operator="lessThanOrEqual">
      <formula>$D$16</formula>
    </cfRule>
  </conditionalFormatting>
  <conditionalFormatting sqref="K32:L33 R32">
    <cfRule type="cellIs" dxfId="0" priority="22" operator="greaterThanOrEqual">
      <formula>0</formula>
    </cfRule>
  </conditionalFormatting>
  <printOptions horizontalCentered="1"/>
  <pageMargins left="0.11811023622047245" right="0.11811023622047245" top="0.15748031496062992" bottom="0.15748031496062992" header="0.11811023622047245" footer="0.11811023622047245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AY189"/>
  <sheetViews>
    <sheetView showGridLines="0" view="pageBreakPreview" zoomScaleNormal="55" zoomScaleSheetLayoutView="100" workbookViewId="0">
      <selection activeCell="P11" sqref="P11"/>
    </sheetView>
  </sheetViews>
  <sheetFormatPr baseColWidth="10" defaultColWidth="0" defaultRowHeight="15" customHeight="1" zeroHeight="1" outlineLevelRow="1" outlineLevelCol="1" x14ac:dyDescent="0.25"/>
  <cols>
    <col min="1" max="2" width="3.7109375" style="1" customWidth="1"/>
    <col min="3" max="3" width="16" style="1" customWidth="1"/>
    <col min="4" max="4" width="5.140625" style="1" bestFit="1" customWidth="1"/>
    <col min="5" max="5" width="0.85546875" style="1" customWidth="1"/>
    <col min="6" max="25" width="5.7109375" style="1" customWidth="1"/>
    <col min="26" max="26" width="3.7109375" style="1" customWidth="1"/>
    <col min="27" max="27" width="11.42578125" style="1" customWidth="1"/>
    <col min="28" max="28" width="16.7109375" style="38" hidden="1" customWidth="1"/>
    <col min="29" max="29" width="16.7109375" style="38" hidden="1" customWidth="1" outlineLevel="1"/>
    <col min="30" max="30" width="13.28515625" style="38" hidden="1" customWidth="1" outlineLevel="1"/>
    <col min="31" max="33" width="11.42578125" style="1" hidden="1" customWidth="1" outlineLevel="1"/>
    <col min="34" max="34" width="7.7109375" style="1" hidden="1" customWidth="1" outlineLevel="1"/>
    <col min="35" max="35" width="20.140625" style="1" hidden="1" customWidth="1" outlineLevel="1"/>
    <col min="36" max="36" width="15.85546875" style="1" hidden="1" customWidth="1" outlineLevel="1"/>
    <col min="37" max="37" width="11.42578125" style="1" hidden="1" customWidth="1" outlineLevel="1"/>
    <col min="38" max="38" width="20.85546875" style="1" hidden="1" customWidth="1" outlineLevel="1"/>
    <col min="39" max="39" width="11.42578125" style="1" hidden="1" customWidth="1" outlineLevel="1"/>
    <col min="40" max="40" width="13.42578125" style="1" hidden="1" customWidth="1" outlineLevel="1"/>
    <col min="41" max="46" width="11.42578125" style="1" hidden="1" customWidth="1" outlineLevel="1"/>
    <col min="47" max="47" width="13.42578125" style="1" hidden="1" customWidth="1" outlineLevel="1"/>
    <col min="48" max="50" width="11.42578125" style="1" hidden="1" customWidth="1" outlineLevel="1"/>
    <col min="51" max="51" width="0" style="1" hidden="1" customWidth="1" collapsed="1"/>
    <col min="52" max="16384" width="0" style="1" hidden="1"/>
  </cols>
  <sheetData>
    <row r="1" spans="2:30" x14ac:dyDescent="0.25"/>
    <row r="2" spans="2:30" x14ac:dyDescent="0.25"/>
    <row r="3" spans="2:30" ht="15.75" thickBot="1" x14ac:dyDescent="0.3"/>
    <row r="4" spans="2:30" ht="23.25" x14ac:dyDescent="0.25">
      <c r="C4" s="282" t="e">
        <f>'Synthese 1 '!#REF!</f>
        <v>#REF!</v>
      </c>
      <c r="D4" s="283"/>
      <c r="E4" s="283"/>
      <c r="F4" s="283"/>
      <c r="G4" s="284"/>
      <c r="H4" s="285" t="e">
        <f>'Synthese 1 '!#REF!</f>
        <v>#REF!</v>
      </c>
      <c r="I4" s="286"/>
      <c r="J4" s="286"/>
      <c r="K4" s="286"/>
      <c r="L4" s="286"/>
      <c r="M4" s="286"/>
      <c r="N4" s="286"/>
      <c r="O4" s="287"/>
      <c r="P4" s="291" t="e">
        <f>'Synthese 1 '!#REF!</f>
        <v>#REF!</v>
      </c>
      <c r="Q4" s="283"/>
      <c r="R4" s="283"/>
      <c r="S4" s="283"/>
      <c r="T4" s="284"/>
      <c r="U4" s="288" t="e">
        <f>'Synthese 1 '!#REF!</f>
        <v>#REF!</v>
      </c>
      <c r="V4" s="289"/>
      <c r="W4" s="289"/>
      <c r="X4" s="289"/>
      <c r="Y4" s="290"/>
    </row>
    <row r="5" spans="2:30" ht="18" x14ac:dyDescent="0.25">
      <c r="C5" s="307" t="e">
        <f>'Synthese 1 '!#REF!</f>
        <v>#REF!</v>
      </c>
      <c r="D5" s="293"/>
      <c r="E5" s="293"/>
      <c r="F5" s="293"/>
      <c r="G5" s="294"/>
      <c r="H5" s="233" t="e">
        <f>'Synthese 1 '!#REF!</f>
        <v>#REF!</v>
      </c>
      <c r="I5" s="234"/>
      <c r="J5" s="234"/>
      <c r="K5" s="234"/>
      <c r="L5" s="234"/>
      <c r="M5" s="234"/>
      <c r="N5" s="234"/>
      <c r="O5" s="235"/>
      <c r="P5" s="292" t="e">
        <f>'Synthese 1 '!#REF!</f>
        <v>#REF!</v>
      </c>
      <c r="Q5" s="293"/>
      <c r="R5" s="293"/>
      <c r="S5" s="293"/>
      <c r="T5" s="294"/>
      <c r="U5" s="233" t="e">
        <f>'Synthese 1 '!#REF!</f>
        <v>#REF!</v>
      </c>
      <c r="V5" s="234"/>
      <c r="W5" s="234"/>
      <c r="X5" s="234"/>
      <c r="Y5" s="308"/>
    </row>
    <row r="6" spans="2:30" ht="18" x14ac:dyDescent="0.25">
      <c r="C6" s="307" t="e">
        <f>'Synthese 1 '!#REF!</f>
        <v>#REF!</v>
      </c>
      <c r="D6" s="293"/>
      <c r="E6" s="293"/>
      <c r="F6" s="293"/>
      <c r="G6" s="294"/>
      <c r="H6" s="233" t="e">
        <f>'Synthese 1 '!#REF!</f>
        <v>#REF!</v>
      </c>
      <c r="I6" s="234"/>
      <c r="J6" s="234"/>
      <c r="K6" s="234"/>
      <c r="L6" s="234"/>
      <c r="M6" s="234"/>
      <c r="N6" s="234"/>
      <c r="O6" s="235"/>
      <c r="P6" s="292" t="e">
        <f>'Synthese 1 '!#REF!</f>
        <v>#REF!</v>
      </c>
      <c r="Q6" s="293"/>
      <c r="R6" s="293"/>
      <c r="S6" s="293"/>
      <c r="T6" s="294"/>
      <c r="U6" s="206" t="e">
        <f>'Synthese 1 '!#REF!</f>
        <v>#REF!</v>
      </c>
      <c r="V6" s="207"/>
      <c r="W6" s="207"/>
      <c r="X6" s="207"/>
      <c r="Y6" s="309"/>
    </row>
    <row r="7" spans="2:30" ht="18.75" thickBot="1" x14ac:dyDescent="0.3">
      <c r="C7" s="295" t="e">
        <f>'Synthese 1 '!#REF!</f>
        <v>#REF!</v>
      </c>
      <c r="D7" s="296"/>
      <c r="E7" s="296"/>
      <c r="F7" s="296"/>
      <c r="G7" s="297"/>
      <c r="H7" s="299" t="e">
        <f>'Synthese 1 '!#REF!</f>
        <v>#REF!</v>
      </c>
      <c r="I7" s="300"/>
      <c r="J7" s="300"/>
      <c r="K7" s="300"/>
      <c r="L7" s="300"/>
      <c r="M7" s="300"/>
      <c r="N7" s="300"/>
      <c r="O7" s="301"/>
      <c r="P7" s="298" t="e">
        <f>'Synthese 1 '!#REF!</f>
        <v>#REF!</v>
      </c>
      <c r="Q7" s="296"/>
      <c r="R7" s="296"/>
      <c r="S7" s="296"/>
      <c r="T7" s="297"/>
      <c r="U7" s="299" t="e">
        <f>'Synthese 1 '!#REF!</f>
        <v>#REF!</v>
      </c>
      <c r="V7" s="300"/>
      <c r="W7" s="300"/>
      <c r="X7" s="300"/>
      <c r="Y7" s="302"/>
    </row>
    <row r="8" spans="2:30" s="2" customFormat="1" ht="18.75" hidden="1" outlineLevel="1" thickBot="1" x14ac:dyDescent="0.3">
      <c r="C8" s="81"/>
      <c r="D8" s="81"/>
      <c r="E8" s="81"/>
      <c r="F8" s="82"/>
      <c r="G8" s="82"/>
      <c r="H8" s="83"/>
      <c r="I8" s="83"/>
      <c r="J8" s="83"/>
      <c r="K8" s="83"/>
      <c r="L8" s="83"/>
      <c r="M8" s="83"/>
      <c r="N8" s="83"/>
      <c r="O8" s="83"/>
      <c r="P8" s="84"/>
      <c r="Q8" s="84"/>
      <c r="R8" s="84"/>
      <c r="S8" s="84"/>
      <c r="T8" s="84"/>
      <c r="U8" s="83"/>
      <c r="V8" s="83"/>
      <c r="W8" s="83"/>
      <c r="X8" s="83"/>
      <c r="Y8" s="83"/>
      <c r="AB8" s="85"/>
      <c r="AC8" s="85"/>
      <c r="AD8" s="85"/>
    </row>
    <row r="9" spans="2:30" hidden="1" outlineLevel="1" x14ac:dyDescent="0.25">
      <c r="B9" s="2"/>
      <c r="C9" s="303" t="s">
        <v>40</v>
      </c>
      <c r="D9" s="304"/>
      <c r="E9" s="3"/>
      <c r="F9" s="14" t="s">
        <v>7</v>
      </c>
      <c r="G9" s="15" t="s">
        <v>8</v>
      </c>
      <c r="H9" s="15" t="s">
        <v>9</v>
      </c>
      <c r="I9" s="15" t="s">
        <v>10</v>
      </c>
      <c r="J9" s="16" t="s">
        <v>11</v>
      </c>
      <c r="K9" s="14" t="s">
        <v>12</v>
      </c>
      <c r="L9" s="15" t="s">
        <v>13</v>
      </c>
      <c r="M9" s="15" t="s">
        <v>14</v>
      </c>
      <c r="N9" s="15" t="s">
        <v>15</v>
      </c>
      <c r="O9" s="16" t="s">
        <v>16</v>
      </c>
      <c r="P9" s="14" t="s">
        <v>17</v>
      </c>
      <c r="Q9" s="15" t="s">
        <v>18</v>
      </c>
      <c r="R9" s="15" t="s">
        <v>19</v>
      </c>
      <c r="S9" s="15" t="s">
        <v>20</v>
      </c>
      <c r="T9" s="16" t="s">
        <v>21</v>
      </c>
      <c r="U9" s="14" t="s">
        <v>22</v>
      </c>
      <c r="V9" s="15" t="s">
        <v>23</v>
      </c>
      <c r="W9" s="15" t="s">
        <v>24</v>
      </c>
      <c r="X9" s="15" t="s">
        <v>25</v>
      </c>
      <c r="Y9" s="16" t="s">
        <v>26</v>
      </c>
      <c r="Z9" s="2"/>
    </row>
    <row r="10" spans="2:30" ht="83.25" hidden="1" customHeight="1" outlineLevel="1" thickBot="1" x14ac:dyDescent="0.3">
      <c r="B10" s="2"/>
      <c r="C10" s="305"/>
      <c r="D10" s="306"/>
      <c r="E10" s="3"/>
      <c r="F10" s="17"/>
      <c r="G10" s="18"/>
      <c r="H10" s="18"/>
      <c r="I10" s="18"/>
      <c r="J10" s="19"/>
      <c r="K10" s="17"/>
      <c r="L10" s="18"/>
      <c r="M10" s="18"/>
      <c r="N10" s="18"/>
      <c r="O10" s="19"/>
      <c r="P10" s="17"/>
      <c r="Q10" s="18"/>
      <c r="R10" s="18"/>
      <c r="S10" s="20"/>
      <c r="T10" s="19"/>
      <c r="U10" s="17"/>
      <c r="V10" s="18"/>
      <c r="W10" s="18"/>
      <c r="X10" s="18"/>
      <c r="Y10" s="19"/>
      <c r="Z10" s="2"/>
    </row>
    <row r="11" spans="2:30" collapsed="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2:30" s="117" customFormat="1" ht="19.5" thickBot="1" x14ac:dyDescent="0.3">
      <c r="B12" s="37"/>
      <c r="C12" s="280" t="s">
        <v>27</v>
      </c>
      <c r="D12" s="280"/>
      <c r="E12" s="118"/>
      <c r="F12" s="87"/>
      <c r="G12" s="119"/>
      <c r="H12" s="119"/>
      <c r="I12" s="120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37"/>
      <c r="AB12" s="121"/>
      <c r="AC12" s="121"/>
      <c r="AD12" s="121"/>
    </row>
    <row r="13" spans="2:30" ht="15.75" outlineLevel="1" thickBot="1" x14ac:dyDescent="0.3">
      <c r="B13" s="2"/>
      <c r="C13" s="2"/>
      <c r="D13" s="2"/>
      <c r="E13" s="2"/>
      <c r="F13" s="30">
        <v>1</v>
      </c>
      <c r="G13" s="31">
        <v>2</v>
      </c>
      <c r="H13" s="31">
        <v>3</v>
      </c>
      <c r="I13" s="31">
        <v>4</v>
      </c>
      <c r="J13" s="32">
        <v>5</v>
      </c>
      <c r="K13" s="30">
        <v>6</v>
      </c>
      <c r="L13" s="31">
        <v>7</v>
      </c>
      <c r="M13" s="31">
        <v>8</v>
      </c>
      <c r="N13" s="31">
        <v>9</v>
      </c>
      <c r="O13" s="32">
        <v>10</v>
      </c>
      <c r="P13" s="30">
        <v>11</v>
      </c>
      <c r="Q13" s="31">
        <v>12</v>
      </c>
      <c r="R13" s="31">
        <v>13</v>
      </c>
      <c r="S13" s="31">
        <v>14</v>
      </c>
      <c r="T13" s="32">
        <v>15</v>
      </c>
      <c r="U13" s="30">
        <v>16</v>
      </c>
      <c r="V13" s="31">
        <v>17</v>
      </c>
      <c r="W13" s="31">
        <v>18</v>
      </c>
      <c r="X13" s="31">
        <v>19</v>
      </c>
      <c r="Y13" s="32">
        <v>20</v>
      </c>
      <c r="Z13" s="2"/>
    </row>
    <row r="14" spans="2:30" outlineLevel="1" x14ac:dyDescent="0.25">
      <c r="B14" s="2"/>
      <c r="C14" s="231" t="s">
        <v>5</v>
      </c>
      <c r="D14" s="7" t="s">
        <v>0</v>
      </c>
      <c r="E14" s="21"/>
      <c r="F14" s="27"/>
      <c r="G14" s="28"/>
      <c r="H14" s="28"/>
      <c r="I14" s="28"/>
      <c r="J14" s="29"/>
      <c r="K14" s="27"/>
      <c r="L14" s="28"/>
      <c r="M14" s="28"/>
      <c r="N14" s="28"/>
      <c r="O14" s="29"/>
      <c r="P14" s="27"/>
      <c r="Q14" s="28"/>
      <c r="R14" s="28"/>
      <c r="S14" s="28"/>
      <c r="T14" s="29"/>
      <c r="U14" s="27"/>
      <c r="V14" s="28"/>
      <c r="W14" s="28"/>
      <c r="X14" s="28"/>
      <c r="Y14" s="29"/>
      <c r="Z14" s="2"/>
    </row>
    <row r="15" spans="2:30" outlineLevel="1" x14ac:dyDescent="0.25">
      <c r="B15" s="2"/>
      <c r="C15" s="232"/>
      <c r="D15" s="7" t="s">
        <v>1</v>
      </c>
      <c r="E15" s="21"/>
      <c r="F15" s="22"/>
      <c r="G15" s="36"/>
      <c r="H15" s="36"/>
      <c r="I15" s="36"/>
      <c r="J15" s="23"/>
      <c r="K15" s="22"/>
      <c r="L15" s="36"/>
      <c r="M15" s="36"/>
      <c r="N15" s="36"/>
      <c r="O15" s="23"/>
      <c r="P15" s="22"/>
      <c r="Q15" s="36"/>
      <c r="R15" s="36"/>
      <c r="S15" s="36"/>
      <c r="T15" s="23"/>
      <c r="U15" s="22"/>
      <c r="V15" s="36"/>
      <c r="W15" s="36"/>
      <c r="X15" s="36"/>
      <c r="Y15" s="23"/>
      <c r="Z15" s="2"/>
    </row>
    <row r="16" spans="2:30" outlineLevel="1" x14ac:dyDescent="0.25">
      <c r="B16" s="2"/>
      <c r="C16" s="232"/>
      <c r="D16" s="7" t="s">
        <v>2</v>
      </c>
      <c r="E16" s="21"/>
      <c r="F16" s="22"/>
      <c r="G16" s="36"/>
      <c r="H16" s="36"/>
      <c r="I16" s="36"/>
      <c r="J16" s="23"/>
      <c r="K16" s="22"/>
      <c r="L16" s="36"/>
      <c r="M16" s="36"/>
      <c r="N16" s="36"/>
      <c r="O16" s="23"/>
      <c r="P16" s="22"/>
      <c r="Q16" s="36"/>
      <c r="R16" s="36"/>
      <c r="S16" s="36"/>
      <c r="T16" s="23"/>
      <c r="U16" s="22"/>
      <c r="V16" s="36"/>
      <c r="W16" s="36"/>
      <c r="X16" s="36"/>
      <c r="Y16" s="23"/>
      <c r="Z16" s="2"/>
    </row>
    <row r="17" spans="2:30" outlineLevel="1" x14ac:dyDescent="0.25">
      <c r="B17" s="2"/>
      <c r="C17" s="232"/>
      <c r="D17" s="7" t="s">
        <v>3</v>
      </c>
      <c r="E17" s="21"/>
      <c r="F17" s="22"/>
      <c r="G17" s="36"/>
      <c r="H17" s="36"/>
      <c r="I17" s="36"/>
      <c r="J17" s="23"/>
      <c r="K17" s="22"/>
      <c r="L17" s="36"/>
      <c r="M17" s="36"/>
      <c r="N17" s="36"/>
      <c r="O17" s="23"/>
      <c r="P17" s="22"/>
      <c r="Q17" s="36"/>
      <c r="R17" s="36"/>
      <c r="S17" s="36"/>
      <c r="T17" s="23"/>
      <c r="U17" s="22"/>
      <c r="V17" s="36"/>
      <c r="W17" s="36"/>
      <c r="X17" s="36"/>
      <c r="Y17" s="23"/>
      <c r="Z17" s="2"/>
    </row>
    <row r="18" spans="2:30" ht="15.75" outlineLevel="1" thickBot="1" x14ac:dyDescent="0.3">
      <c r="B18" s="2"/>
      <c r="C18" s="281"/>
      <c r="D18" s="7" t="s">
        <v>4</v>
      </c>
      <c r="E18" s="21"/>
      <c r="F18" s="24"/>
      <c r="G18" s="25"/>
      <c r="H18" s="25"/>
      <c r="I18" s="25"/>
      <c r="J18" s="26"/>
      <c r="K18" s="24"/>
      <c r="L18" s="25"/>
      <c r="M18" s="25"/>
      <c r="N18" s="25"/>
      <c r="O18" s="26"/>
      <c r="P18" s="24"/>
      <c r="Q18" s="25"/>
      <c r="R18" s="25"/>
      <c r="S18" s="25"/>
      <c r="T18" s="26"/>
      <c r="U18" s="24"/>
      <c r="V18" s="25"/>
      <c r="W18" s="25"/>
      <c r="X18" s="25"/>
      <c r="Y18" s="26"/>
      <c r="Z18" s="2"/>
    </row>
    <row r="19" spans="2:30" x14ac:dyDescent="0.25">
      <c r="B19" s="2"/>
      <c r="C19" s="2"/>
      <c r="D19" s="2"/>
      <c r="E19" s="2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2"/>
    </row>
    <row r="20" spans="2:30" s="117" customFormat="1" ht="19.5" thickBot="1" x14ac:dyDescent="0.3">
      <c r="B20" s="37"/>
      <c r="C20" s="280" t="s">
        <v>70</v>
      </c>
      <c r="D20" s="280"/>
      <c r="E20" s="118"/>
      <c r="F20" s="87"/>
      <c r="G20" s="119"/>
      <c r="H20" s="119"/>
      <c r="I20" s="120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37"/>
      <c r="AB20" s="121"/>
      <c r="AC20" s="121"/>
      <c r="AD20" s="121"/>
    </row>
    <row r="21" spans="2:30" ht="15.75" outlineLevel="1" thickBot="1" x14ac:dyDescent="0.3">
      <c r="B21" s="2"/>
      <c r="C21" s="2"/>
      <c r="D21" s="2"/>
      <c r="E21" s="2"/>
      <c r="F21" s="30">
        <v>1</v>
      </c>
      <c r="G21" s="31">
        <v>2</v>
      </c>
      <c r="H21" s="31">
        <v>3</v>
      </c>
      <c r="I21" s="31">
        <v>4</v>
      </c>
      <c r="J21" s="32">
        <v>5</v>
      </c>
      <c r="K21" s="30">
        <v>6</v>
      </c>
      <c r="L21" s="31">
        <v>7</v>
      </c>
      <c r="M21" s="31">
        <v>8</v>
      </c>
      <c r="N21" s="31">
        <v>9</v>
      </c>
      <c r="O21" s="32">
        <v>10</v>
      </c>
      <c r="P21" s="30">
        <v>11</v>
      </c>
      <c r="Q21" s="31">
        <v>12</v>
      </c>
      <c r="R21" s="31">
        <v>13</v>
      </c>
      <c r="S21" s="31">
        <v>14</v>
      </c>
      <c r="T21" s="32">
        <v>15</v>
      </c>
      <c r="U21" s="30">
        <v>16</v>
      </c>
      <c r="V21" s="31">
        <v>17</v>
      </c>
      <c r="W21" s="31">
        <v>18</v>
      </c>
      <c r="X21" s="31">
        <v>19</v>
      </c>
      <c r="Y21" s="32">
        <v>20</v>
      </c>
      <c r="Z21" s="2"/>
    </row>
    <row r="22" spans="2:30" outlineLevel="1" x14ac:dyDescent="0.25">
      <c r="B22" s="2"/>
      <c r="C22" s="231" t="s">
        <v>5</v>
      </c>
      <c r="D22" s="7" t="s">
        <v>0</v>
      </c>
      <c r="E22" s="21"/>
      <c r="F22" s="27"/>
      <c r="G22" s="28"/>
      <c r="H22" s="28"/>
      <c r="I22" s="28"/>
      <c r="J22" s="29"/>
      <c r="K22" s="27"/>
      <c r="L22" s="28"/>
      <c r="M22" s="28"/>
      <c r="N22" s="28"/>
      <c r="O22" s="29"/>
      <c r="P22" s="27"/>
      <c r="Q22" s="28"/>
      <c r="R22" s="28"/>
      <c r="S22" s="28"/>
      <c r="T22" s="29"/>
      <c r="U22" s="27"/>
      <c r="V22" s="28"/>
      <c r="W22" s="28"/>
      <c r="X22" s="28"/>
      <c r="Y22" s="29"/>
      <c r="Z22" s="2"/>
    </row>
    <row r="23" spans="2:30" outlineLevel="1" x14ac:dyDescent="0.25">
      <c r="B23" s="2"/>
      <c r="C23" s="232"/>
      <c r="D23" s="7" t="s">
        <v>1</v>
      </c>
      <c r="E23" s="21"/>
      <c r="F23" s="22"/>
      <c r="G23" s="36"/>
      <c r="H23" s="36"/>
      <c r="I23" s="36"/>
      <c r="J23" s="23"/>
      <c r="K23" s="22"/>
      <c r="L23" s="36"/>
      <c r="M23" s="36"/>
      <c r="N23" s="36"/>
      <c r="O23" s="23"/>
      <c r="P23" s="22"/>
      <c r="Q23" s="36"/>
      <c r="R23" s="36"/>
      <c r="S23" s="36"/>
      <c r="T23" s="23"/>
      <c r="U23" s="22"/>
      <c r="V23" s="36"/>
      <c r="W23" s="36"/>
      <c r="X23" s="36"/>
      <c r="Y23" s="23"/>
      <c r="Z23" s="2"/>
    </row>
    <row r="24" spans="2:30" outlineLevel="1" x14ac:dyDescent="0.25">
      <c r="B24" s="2"/>
      <c r="C24" s="232"/>
      <c r="D24" s="7" t="s">
        <v>2</v>
      </c>
      <c r="E24" s="21"/>
      <c r="F24" s="22"/>
      <c r="G24" s="36"/>
      <c r="H24" s="36"/>
      <c r="I24" s="36"/>
      <c r="J24" s="23"/>
      <c r="K24" s="22"/>
      <c r="L24" s="36"/>
      <c r="M24" s="36"/>
      <c r="N24" s="36"/>
      <c r="O24" s="23"/>
      <c r="P24" s="22"/>
      <c r="Q24" s="36"/>
      <c r="R24" s="36"/>
      <c r="S24" s="36"/>
      <c r="T24" s="23"/>
      <c r="U24" s="22"/>
      <c r="V24" s="36"/>
      <c r="W24" s="36"/>
      <c r="X24" s="36"/>
      <c r="Y24" s="23"/>
      <c r="Z24" s="2"/>
    </row>
    <row r="25" spans="2:30" outlineLevel="1" x14ac:dyDescent="0.25">
      <c r="B25" s="2"/>
      <c r="C25" s="232"/>
      <c r="D25" s="7" t="s">
        <v>3</v>
      </c>
      <c r="E25" s="21"/>
      <c r="F25" s="22"/>
      <c r="G25" s="36"/>
      <c r="H25" s="36"/>
      <c r="I25" s="36"/>
      <c r="J25" s="23"/>
      <c r="K25" s="22"/>
      <c r="L25" s="36"/>
      <c r="M25" s="36"/>
      <c r="N25" s="36"/>
      <c r="O25" s="23"/>
      <c r="P25" s="22"/>
      <c r="Q25" s="36"/>
      <c r="R25" s="36"/>
      <c r="S25" s="36"/>
      <c r="T25" s="23"/>
      <c r="U25" s="22"/>
      <c r="V25" s="36"/>
      <c r="W25" s="36"/>
      <c r="X25" s="36"/>
      <c r="Y25" s="23"/>
      <c r="Z25" s="2"/>
    </row>
    <row r="26" spans="2:30" ht="15.75" outlineLevel="1" thickBot="1" x14ac:dyDescent="0.3">
      <c r="B26" s="2"/>
      <c r="C26" s="281"/>
      <c r="D26" s="7" t="s">
        <v>4</v>
      </c>
      <c r="E26" s="21"/>
      <c r="F26" s="24"/>
      <c r="G26" s="25"/>
      <c r="H26" s="25"/>
      <c r="I26" s="25"/>
      <c r="J26" s="26"/>
      <c r="K26" s="24"/>
      <c r="L26" s="25"/>
      <c r="M26" s="25"/>
      <c r="N26" s="25"/>
      <c r="O26" s="26"/>
      <c r="P26" s="24"/>
      <c r="Q26" s="25"/>
      <c r="R26" s="25"/>
      <c r="S26" s="25"/>
      <c r="T26" s="26"/>
      <c r="U26" s="24"/>
      <c r="V26" s="25"/>
      <c r="W26" s="25"/>
      <c r="X26" s="25"/>
      <c r="Y26" s="26"/>
      <c r="Z26" s="2"/>
    </row>
    <row r="27" spans="2:30" x14ac:dyDescent="0.25">
      <c r="B27" s="2"/>
      <c r="C27" s="2"/>
      <c r="D27" s="2"/>
      <c r="E27" s="2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2"/>
    </row>
    <row r="28" spans="2:30" s="117" customFormat="1" ht="19.5" thickBot="1" x14ac:dyDescent="0.3">
      <c r="B28" s="37"/>
      <c r="C28" s="280" t="s">
        <v>71</v>
      </c>
      <c r="D28" s="280"/>
      <c r="E28" s="118"/>
      <c r="F28" s="87"/>
      <c r="G28" s="119"/>
      <c r="H28" s="119"/>
      <c r="I28" s="120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37"/>
      <c r="AB28" s="121"/>
      <c r="AC28" s="121"/>
      <c r="AD28" s="121"/>
    </row>
    <row r="29" spans="2:30" ht="15.75" thickBot="1" x14ac:dyDescent="0.3">
      <c r="B29" s="2"/>
      <c r="C29" s="2"/>
      <c r="D29" s="2"/>
      <c r="E29" s="2"/>
      <c r="F29" s="88">
        <v>1</v>
      </c>
      <c r="G29" s="89">
        <v>2</v>
      </c>
      <c r="H29" s="89">
        <v>3</v>
      </c>
      <c r="I29" s="89">
        <v>4</v>
      </c>
      <c r="J29" s="90">
        <v>5</v>
      </c>
      <c r="K29" s="88">
        <v>6</v>
      </c>
      <c r="L29" s="89">
        <v>7</v>
      </c>
      <c r="M29" s="89">
        <v>8</v>
      </c>
      <c r="N29" s="89">
        <v>9</v>
      </c>
      <c r="O29" s="90">
        <v>10</v>
      </c>
      <c r="P29" s="88">
        <v>11</v>
      </c>
      <c r="Q29" s="89">
        <v>12</v>
      </c>
      <c r="R29" s="89">
        <v>13</v>
      </c>
      <c r="S29" s="89">
        <v>14</v>
      </c>
      <c r="T29" s="90">
        <v>15</v>
      </c>
      <c r="U29" s="88">
        <v>16</v>
      </c>
      <c r="V29" s="89">
        <v>17</v>
      </c>
      <c r="W29" s="89">
        <v>18</v>
      </c>
      <c r="X29" s="89">
        <v>19</v>
      </c>
      <c r="Y29" s="90">
        <v>20</v>
      </c>
      <c r="Z29" s="2"/>
    </row>
    <row r="30" spans="2:30" x14ac:dyDescent="0.25">
      <c r="B30" s="2"/>
      <c r="C30" s="231" t="s">
        <v>5</v>
      </c>
      <c r="D30" s="7" t="s">
        <v>0</v>
      </c>
      <c r="E30" s="21"/>
      <c r="F30" s="27"/>
      <c r="G30" s="28"/>
      <c r="H30" s="28"/>
      <c r="I30" s="28"/>
      <c r="J30" s="29"/>
      <c r="K30" s="27"/>
      <c r="L30" s="28"/>
      <c r="M30" s="28"/>
      <c r="N30" s="28"/>
      <c r="O30" s="29"/>
      <c r="P30" s="27"/>
      <c r="Q30" s="28"/>
      <c r="R30" s="28"/>
      <c r="S30" s="28"/>
      <c r="T30" s="29"/>
      <c r="U30" s="27"/>
      <c r="V30" s="28"/>
      <c r="W30" s="28"/>
      <c r="X30" s="28"/>
      <c r="Y30" s="29"/>
      <c r="Z30" s="2"/>
    </row>
    <row r="31" spans="2:30" x14ac:dyDescent="0.25">
      <c r="B31" s="2"/>
      <c r="C31" s="232"/>
      <c r="D31" s="7" t="s">
        <v>1</v>
      </c>
      <c r="E31" s="21"/>
      <c r="F31" s="22"/>
      <c r="G31" s="36"/>
      <c r="H31" s="36"/>
      <c r="I31" s="36"/>
      <c r="J31" s="23"/>
      <c r="K31" s="22"/>
      <c r="L31" s="36"/>
      <c r="M31" s="36"/>
      <c r="N31" s="36"/>
      <c r="O31" s="23"/>
      <c r="P31" s="22"/>
      <c r="Q31" s="36"/>
      <c r="R31" s="36"/>
      <c r="S31" s="36"/>
      <c r="T31" s="23"/>
      <c r="U31" s="22"/>
      <c r="V31" s="36"/>
      <c r="W31" s="36"/>
      <c r="X31" s="36"/>
      <c r="Y31" s="23"/>
      <c r="Z31" s="2"/>
    </row>
    <row r="32" spans="2:30" x14ac:dyDescent="0.25">
      <c r="B32" s="2"/>
      <c r="C32" s="232"/>
      <c r="D32" s="7" t="s">
        <v>2</v>
      </c>
      <c r="E32" s="21"/>
      <c r="F32" s="22"/>
      <c r="G32" s="36"/>
      <c r="H32" s="36"/>
      <c r="I32" s="36"/>
      <c r="J32" s="23"/>
      <c r="K32" s="22"/>
      <c r="L32" s="36"/>
      <c r="M32" s="36"/>
      <c r="N32" s="36"/>
      <c r="O32" s="23"/>
      <c r="P32" s="22"/>
      <c r="Q32" s="36"/>
      <c r="R32" s="36"/>
      <c r="S32" s="36"/>
      <c r="T32" s="23"/>
      <c r="U32" s="22"/>
      <c r="V32" s="36"/>
      <c r="W32" s="36"/>
      <c r="X32" s="36"/>
      <c r="Y32" s="23"/>
      <c r="Z32" s="2"/>
    </row>
    <row r="33" spans="2:30" x14ac:dyDescent="0.25">
      <c r="B33" s="2"/>
      <c r="C33" s="232"/>
      <c r="D33" s="7" t="s">
        <v>3</v>
      </c>
      <c r="E33" s="21"/>
      <c r="F33" s="22"/>
      <c r="G33" s="36"/>
      <c r="H33" s="36"/>
      <c r="I33" s="36"/>
      <c r="J33" s="23"/>
      <c r="K33" s="22"/>
      <c r="L33" s="36"/>
      <c r="M33" s="36"/>
      <c r="N33" s="36"/>
      <c r="O33" s="23"/>
      <c r="P33" s="22"/>
      <c r="Q33" s="36"/>
      <c r="R33" s="36"/>
      <c r="S33" s="36"/>
      <c r="T33" s="23"/>
      <c r="U33" s="22"/>
      <c r="V33" s="36"/>
      <c r="W33" s="36"/>
      <c r="X33" s="36"/>
      <c r="Y33" s="23"/>
      <c r="Z33" s="2"/>
    </row>
    <row r="34" spans="2:30" ht="15.75" thickBot="1" x14ac:dyDescent="0.3">
      <c r="B34" s="2"/>
      <c r="C34" s="281"/>
      <c r="D34" s="7" t="s">
        <v>4</v>
      </c>
      <c r="E34" s="21"/>
      <c r="F34" s="24"/>
      <c r="G34" s="25"/>
      <c r="H34" s="25"/>
      <c r="I34" s="25"/>
      <c r="J34" s="26"/>
      <c r="K34" s="24"/>
      <c r="L34" s="25"/>
      <c r="M34" s="25"/>
      <c r="N34" s="25"/>
      <c r="O34" s="26"/>
      <c r="P34" s="24"/>
      <c r="Q34" s="25"/>
      <c r="R34" s="25"/>
      <c r="S34" s="25"/>
      <c r="T34" s="26"/>
      <c r="U34" s="24"/>
      <c r="V34" s="25"/>
      <c r="W34" s="25"/>
      <c r="X34" s="25"/>
      <c r="Y34" s="26"/>
      <c r="Z34" s="2"/>
    </row>
    <row r="35" spans="2:30" x14ac:dyDescent="0.25">
      <c r="B35" s="2"/>
      <c r="C35" s="2"/>
      <c r="D35" s="2"/>
      <c r="E35" s="2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2"/>
    </row>
    <row r="36" spans="2:30" s="117" customFormat="1" ht="19.5" thickBot="1" x14ac:dyDescent="0.3">
      <c r="B36" s="37"/>
      <c r="C36" s="280" t="s">
        <v>72</v>
      </c>
      <c r="D36" s="280"/>
      <c r="E36" s="118"/>
      <c r="F36" s="87"/>
      <c r="G36" s="119"/>
      <c r="H36" s="119"/>
      <c r="I36" s="120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37"/>
      <c r="AB36" s="121"/>
      <c r="AC36" s="121"/>
      <c r="AD36" s="121"/>
    </row>
    <row r="37" spans="2:30" ht="15.75" outlineLevel="1" thickBot="1" x14ac:dyDescent="0.3">
      <c r="B37" s="2"/>
      <c r="C37" s="2"/>
      <c r="D37" s="2"/>
      <c r="E37" s="2"/>
      <c r="F37" s="30">
        <v>1</v>
      </c>
      <c r="G37" s="31">
        <v>2</v>
      </c>
      <c r="H37" s="31">
        <v>3</v>
      </c>
      <c r="I37" s="31">
        <v>4</v>
      </c>
      <c r="J37" s="32">
        <v>5</v>
      </c>
      <c r="K37" s="30">
        <v>6</v>
      </c>
      <c r="L37" s="31">
        <v>7</v>
      </c>
      <c r="M37" s="31">
        <v>8</v>
      </c>
      <c r="N37" s="31">
        <v>9</v>
      </c>
      <c r="O37" s="32">
        <v>10</v>
      </c>
      <c r="P37" s="30">
        <v>11</v>
      </c>
      <c r="Q37" s="31">
        <v>12</v>
      </c>
      <c r="R37" s="31">
        <v>13</v>
      </c>
      <c r="S37" s="31">
        <v>14</v>
      </c>
      <c r="T37" s="32">
        <v>15</v>
      </c>
      <c r="U37" s="30">
        <v>16</v>
      </c>
      <c r="V37" s="31">
        <v>17</v>
      </c>
      <c r="W37" s="31">
        <v>18</v>
      </c>
      <c r="X37" s="31">
        <v>19</v>
      </c>
      <c r="Y37" s="32">
        <v>20</v>
      </c>
      <c r="Z37" s="2"/>
    </row>
    <row r="38" spans="2:30" outlineLevel="1" x14ac:dyDescent="0.25">
      <c r="B38" s="2"/>
      <c r="C38" s="231" t="s">
        <v>5</v>
      </c>
      <c r="D38" s="7" t="s">
        <v>0</v>
      </c>
      <c r="E38" s="21"/>
      <c r="F38" s="27"/>
      <c r="G38" s="28"/>
      <c r="H38" s="28"/>
      <c r="I38" s="28"/>
      <c r="J38" s="29"/>
      <c r="K38" s="27"/>
      <c r="L38" s="28"/>
      <c r="M38" s="28"/>
      <c r="N38" s="28"/>
      <c r="O38" s="29"/>
      <c r="P38" s="27"/>
      <c r="Q38" s="28"/>
      <c r="R38" s="28"/>
      <c r="S38" s="28"/>
      <c r="T38" s="29"/>
      <c r="U38" s="27"/>
      <c r="V38" s="28"/>
      <c r="W38" s="28"/>
      <c r="X38" s="28"/>
      <c r="Y38" s="29"/>
      <c r="Z38" s="2"/>
    </row>
    <row r="39" spans="2:30" outlineLevel="1" x14ac:dyDescent="0.25">
      <c r="B39" s="2"/>
      <c r="C39" s="232"/>
      <c r="D39" s="7" t="s">
        <v>1</v>
      </c>
      <c r="E39" s="21"/>
      <c r="F39" s="22"/>
      <c r="G39" s="36"/>
      <c r="H39" s="36"/>
      <c r="I39" s="36"/>
      <c r="J39" s="23"/>
      <c r="K39" s="22"/>
      <c r="L39" s="36"/>
      <c r="M39" s="36"/>
      <c r="N39" s="36"/>
      <c r="O39" s="23"/>
      <c r="P39" s="22"/>
      <c r="Q39" s="36"/>
      <c r="R39" s="36"/>
      <c r="S39" s="36"/>
      <c r="T39" s="23"/>
      <c r="U39" s="22"/>
      <c r="V39" s="36"/>
      <c r="W39" s="36"/>
      <c r="X39" s="36"/>
      <c r="Y39" s="23"/>
      <c r="Z39" s="2"/>
    </row>
    <row r="40" spans="2:30" outlineLevel="1" x14ac:dyDescent="0.25">
      <c r="B40" s="2"/>
      <c r="C40" s="232"/>
      <c r="D40" s="7" t="s">
        <v>2</v>
      </c>
      <c r="E40" s="21"/>
      <c r="F40" s="22"/>
      <c r="G40" s="36"/>
      <c r="H40" s="36"/>
      <c r="I40" s="36"/>
      <c r="J40" s="23"/>
      <c r="K40" s="22"/>
      <c r="L40" s="36"/>
      <c r="M40" s="36"/>
      <c r="N40" s="36"/>
      <c r="O40" s="23"/>
      <c r="P40" s="22"/>
      <c r="Q40" s="36"/>
      <c r="R40" s="36"/>
      <c r="S40" s="36"/>
      <c r="T40" s="23"/>
      <c r="U40" s="22"/>
      <c r="V40" s="36"/>
      <c r="W40" s="36"/>
      <c r="X40" s="36"/>
      <c r="Y40" s="23"/>
      <c r="Z40" s="2"/>
    </row>
    <row r="41" spans="2:30" outlineLevel="1" x14ac:dyDescent="0.25">
      <c r="B41" s="2"/>
      <c r="C41" s="232"/>
      <c r="D41" s="7" t="s">
        <v>3</v>
      </c>
      <c r="E41" s="21"/>
      <c r="F41" s="22"/>
      <c r="G41" s="36"/>
      <c r="H41" s="36"/>
      <c r="I41" s="36"/>
      <c r="J41" s="23"/>
      <c r="K41" s="22"/>
      <c r="L41" s="36"/>
      <c r="M41" s="36"/>
      <c r="N41" s="36"/>
      <c r="O41" s="23"/>
      <c r="P41" s="22"/>
      <c r="Q41" s="36"/>
      <c r="R41" s="36"/>
      <c r="S41" s="36"/>
      <c r="T41" s="23"/>
      <c r="U41" s="22"/>
      <c r="V41" s="36"/>
      <c r="W41" s="36"/>
      <c r="X41" s="36"/>
      <c r="Y41" s="23"/>
      <c r="Z41" s="2"/>
    </row>
    <row r="42" spans="2:30" ht="15.75" outlineLevel="1" thickBot="1" x14ac:dyDescent="0.3">
      <c r="B42" s="2"/>
      <c r="C42" s="281"/>
      <c r="D42" s="7" t="s">
        <v>4</v>
      </c>
      <c r="E42" s="21"/>
      <c r="F42" s="24"/>
      <c r="G42" s="25"/>
      <c r="H42" s="25"/>
      <c r="I42" s="25"/>
      <c r="J42" s="26"/>
      <c r="K42" s="24"/>
      <c r="L42" s="25"/>
      <c r="M42" s="25"/>
      <c r="N42" s="25"/>
      <c r="O42" s="26"/>
      <c r="P42" s="24"/>
      <c r="Q42" s="25"/>
      <c r="R42" s="25"/>
      <c r="S42" s="25"/>
      <c r="T42" s="26"/>
      <c r="U42" s="24"/>
      <c r="V42" s="25"/>
      <c r="W42" s="25"/>
      <c r="X42" s="25"/>
      <c r="Y42" s="26"/>
      <c r="Z42" s="2"/>
    </row>
    <row r="43" spans="2:30" x14ac:dyDescent="0.25">
      <c r="B43" s="2"/>
      <c r="C43" s="2"/>
      <c r="D43" s="2"/>
      <c r="E43" s="2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2"/>
    </row>
    <row r="44" spans="2:30" s="117" customFormat="1" ht="19.5" thickBot="1" x14ac:dyDescent="0.3">
      <c r="B44" s="37"/>
      <c r="C44" s="280" t="s">
        <v>75</v>
      </c>
      <c r="D44" s="280"/>
      <c r="E44" s="118"/>
      <c r="F44" s="87"/>
      <c r="G44" s="119"/>
      <c r="H44" s="119"/>
      <c r="I44" s="120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37"/>
      <c r="AB44" s="121"/>
      <c r="AC44" s="121"/>
      <c r="AD44" s="121"/>
    </row>
    <row r="45" spans="2:30" ht="15.75" thickBot="1" x14ac:dyDescent="0.3">
      <c r="B45" s="2"/>
      <c r="C45" s="2"/>
      <c r="D45" s="2"/>
      <c r="E45" s="2"/>
      <c r="F45" s="88">
        <v>1</v>
      </c>
      <c r="G45" s="89">
        <v>2</v>
      </c>
      <c r="H45" s="89">
        <v>3</v>
      </c>
      <c r="I45" s="89">
        <v>4</v>
      </c>
      <c r="J45" s="90">
        <v>5</v>
      </c>
      <c r="K45" s="88">
        <v>6</v>
      </c>
      <c r="L45" s="89">
        <v>7</v>
      </c>
      <c r="M45" s="89">
        <v>8</v>
      </c>
      <c r="N45" s="89">
        <v>9</v>
      </c>
      <c r="O45" s="90">
        <v>10</v>
      </c>
      <c r="P45" s="88">
        <v>11</v>
      </c>
      <c r="Q45" s="89">
        <v>12</v>
      </c>
      <c r="R45" s="89">
        <v>13</v>
      </c>
      <c r="S45" s="89">
        <v>14</v>
      </c>
      <c r="T45" s="90">
        <v>15</v>
      </c>
      <c r="U45" s="88">
        <v>16</v>
      </c>
      <c r="V45" s="89">
        <v>17</v>
      </c>
      <c r="W45" s="89">
        <v>18</v>
      </c>
      <c r="X45" s="89">
        <v>19</v>
      </c>
      <c r="Y45" s="90">
        <v>20</v>
      </c>
      <c r="Z45" s="2"/>
    </row>
    <row r="46" spans="2:30" x14ac:dyDescent="0.25">
      <c r="B46" s="2"/>
      <c r="C46" s="231" t="s">
        <v>5</v>
      </c>
      <c r="D46" s="7" t="s">
        <v>0</v>
      </c>
      <c r="E46" s="21"/>
      <c r="F46" s="27"/>
      <c r="G46" s="28"/>
      <c r="H46" s="28"/>
      <c r="I46" s="28"/>
      <c r="J46" s="29"/>
      <c r="K46" s="27"/>
      <c r="L46" s="28"/>
      <c r="M46" s="28"/>
      <c r="N46" s="28"/>
      <c r="O46" s="29"/>
      <c r="P46" s="27"/>
      <c r="Q46" s="28"/>
      <c r="R46" s="28"/>
      <c r="S46" s="28"/>
      <c r="T46" s="29"/>
      <c r="U46" s="27"/>
      <c r="V46" s="28"/>
      <c r="W46" s="28"/>
      <c r="X46" s="28"/>
      <c r="Y46" s="29"/>
      <c r="Z46" s="2"/>
    </row>
    <row r="47" spans="2:30" x14ac:dyDescent="0.25">
      <c r="B47" s="2"/>
      <c r="C47" s="232"/>
      <c r="D47" s="7" t="s">
        <v>1</v>
      </c>
      <c r="E47" s="21"/>
      <c r="F47" s="22"/>
      <c r="G47" s="36"/>
      <c r="H47" s="36"/>
      <c r="I47" s="36"/>
      <c r="J47" s="23"/>
      <c r="K47" s="22"/>
      <c r="L47" s="36"/>
      <c r="M47" s="36"/>
      <c r="N47" s="36"/>
      <c r="O47" s="23"/>
      <c r="P47" s="22"/>
      <c r="Q47" s="36"/>
      <c r="R47" s="36"/>
      <c r="S47" s="36"/>
      <c r="T47" s="23"/>
      <c r="U47" s="22"/>
      <c r="V47" s="36"/>
      <c r="W47" s="36"/>
      <c r="X47" s="36"/>
      <c r="Y47" s="23"/>
      <c r="Z47" s="2"/>
    </row>
    <row r="48" spans="2:30" x14ac:dyDescent="0.25">
      <c r="B48" s="2"/>
      <c r="C48" s="232"/>
      <c r="D48" s="7" t="s">
        <v>2</v>
      </c>
      <c r="E48" s="21"/>
      <c r="F48" s="22"/>
      <c r="G48" s="36"/>
      <c r="H48" s="36"/>
      <c r="I48" s="36"/>
      <c r="J48" s="23"/>
      <c r="K48" s="22"/>
      <c r="L48" s="36"/>
      <c r="M48" s="36"/>
      <c r="N48" s="36"/>
      <c r="O48" s="23"/>
      <c r="P48" s="22"/>
      <c r="Q48" s="36"/>
      <c r="R48" s="36"/>
      <c r="S48" s="36"/>
      <c r="T48" s="23"/>
      <c r="U48" s="22"/>
      <c r="V48" s="36"/>
      <c r="W48" s="36"/>
      <c r="X48" s="36"/>
      <c r="Y48" s="23"/>
      <c r="Z48" s="2"/>
    </row>
    <row r="49" spans="2:30" x14ac:dyDescent="0.25">
      <c r="B49" s="2"/>
      <c r="C49" s="232"/>
      <c r="D49" s="7" t="s">
        <v>3</v>
      </c>
      <c r="E49" s="21"/>
      <c r="F49" s="22"/>
      <c r="G49" s="36"/>
      <c r="H49" s="36"/>
      <c r="I49" s="36"/>
      <c r="J49" s="23"/>
      <c r="K49" s="22"/>
      <c r="L49" s="36"/>
      <c r="M49" s="36"/>
      <c r="N49" s="36"/>
      <c r="O49" s="23"/>
      <c r="P49" s="22"/>
      <c r="Q49" s="36"/>
      <c r="R49" s="36"/>
      <c r="S49" s="36"/>
      <c r="T49" s="23"/>
      <c r="U49" s="22"/>
      <c r="V49" s="36"/>
      <c r="W49" s="36"/>
      <c r="X49" s="36"/>
      <c r="Y49" s="23"/>
      <c r="Z49" s="2"/>
    </row>
    <row r="50" spans="2:30" ht="15.75" thickBot="1" x14ac:dyDescent="0.3">
      <c r="B50" s="2"/>
      <c r="C50" s="281"/>
      <c r="D50" s="7" t="s">
        <v>4</v>
      </c>
      <c r="E50" s="21"/>
      <c r="F50" s="24"/>
      <c r="G50" s="25"/>
      <c r="H50" s="25"/>
      <c r="I50" s="25"/>
      <c r="J50" s="26"/>
      <c r="K50" s="24"/>
      <c r="L50" s="25"/>
      <c r="M50" s="25"/>
      <c r="N50" s="25"/>
      <c r="O50" s="26"/>
      <c r="P50" s="24"/>
      <c r="Q50" s="25"/>
      <c r="R50" s="25"/>
      <c r="S50" s="25"/>
      <c r="T50" s="26"/>
      <c r="U50" s="24"/>
      <c r="V50" s="25"/>
      <c r="W50" s="25"/>
      <c r="X50" s="25"/>
      <c r="Y50" s="26"/>
      <c r="Z50" s="2"/>
    </row>
    <row r="51" spans="2:30" x14ac:dyDescent="0.25">
      <c r="B51" s="2"/>
      <c r="C51" s="2"/>
      <c r="D51" s="2"/>
      <c r="E51" s="2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2"/>
    </row>
    <row r="52" spans="2:30" s="117" customFormat="1" ht="19.5" thickBot="1" x14ac:dyDescent="0.3">
      <c r="B52" s="37"/>
      <c r="C52" s="280" t="s">
        <v>73</v>
      </c>
      <c r="D52" s="280"/>
      <c r="E52" s="118"/>
      <c r="F52" s="87"/>
      <c r="G52" s="119"/>
      <c r="H52" s="119"/>
      <c r="I52" s="120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37"/>
      <c r="AB52" s="121"/>
      <c r="AC52" s="121"/>
      <c r="AD52" s="121"/>
    </row>
    <row r="53" spans="2:30" ht="15.75" thickBot="1" x14ac:dyDescent="0.3">
      <c r="B53" s="2"/>
      <c r="C53" s="2"/>
      <c r="D53" s="2"/>
      <c r="E53" s="2"/>
      <c r="F53" s="88">
        <v>1</v>
      </c>
      <c r="G53" s="89">
        <v>2</v>
      </c>
      <c r="H53" s="89">
        <v>3</v>
      </c>
      <c r="I53" s="89">
        <v>4</v>
      </c>
      <c r="J53" s="90">
        <v>5</v>
      </c>
      <c r="K53" s="88">
        <v>6</v>
      </c>
      <c r="L53" s="89">
        <v>7</v>
      </c>
      <c r="M53" s="89">
        <v>8</v>
      </c>
      <c r="N53" s="89">
        <v>9</v>
      </c>
      <c r="O53" s="90">
        <v>10</v>
      </c>
      <c r="P53" s="88">
        <v>11</v>
      </c>
      <c r="Q53" s="89">
        <v>12</v>
      </c>
      <c r="R53" s="89">
        <v>13</v>
      </c>
      <c r="S53" s="89">
        <v>14</v>
      </c>
      <c r="T53" s="90">
        <v>15</v>
      </c>
      <c r="U53" s="88">
        <v>16</v>
      </c>
      <c r="V53" s="89">
        <v>17</v>
      </c>
      <c r="W53" s="89">
        <v>18</v>
      </c>
      <c r="X53" s="89">
        <v>19</v>
      </c>
      <c r="Y53" s="90">
        <v>20</v>
      </c>
      <c r="Z53" s="2"/>
    </row>
    <row r="54" spans="2:30" x14ac:dyDescent="0.25">
      <c r="B54" s="2"/>
      <c r="C54" s="231" t="s">
        <v>5</v>
      </c>
      <c r="D54" s="7" t="s">
        <v>0</v>
      </c>
      <c r="E54" s="21"/>
      <c r="F54" s="27"/>
      <c r="G54" s="28"/>
      <c r="H54" s="28"/>
      <c r="I54" s="28"/>
      <c r="J54" s="29"/>
      <c r="K54" s="27"/>
      <c r="L54" s="28"/>
      <c r="M54" s="28"/>
      <c r="N54" s="28"/>
      <c r="O54" s="29"/>
      <c r="P54" s="27"/>
      <c r="Q54" s="28"/>
      <c r="R54" s="28"/>
      <c r="S54" s="28"/>
      <c r="T54" s="29"/>
      <c r="U54" s="27"/>
      <c r="V54" s="28"/>
      <c r="W54" s="28"/>
      <c r="X54" s="28"/>
      <c r="Y54" s="29"/>
      <c r="Z54" s="2"/>
    </row>
    <row r="55" spans="2:30" x14ac:dyDescent="0.25">
      <c r="B55" s="2"/>
      <c r="C55" s="232"/>
      <c r="D55" s="7" t="s">
        <v>1</v>
      </c>
      <c r="E55" s="21"/>
      <c r="F55" s="22"/>
      <c r="G55" s="36"/>
      <c r="H55" s="36"/>
      <c r="I55" s="36"/>
      <c r="J55" s="23"/>
      <c r="K55" s="22"/>
      <c r="L55" s="36"/>
      <c r="M55" s="36"/>
      <c r="N55" s="36"/>
      <c r="O55" s="23"/>
      <c r="P55" s="22"/>
      <c r="Q55" s="36"/>
      <c r="R55" s="36"/>
      <c r="S55" s="36"/>
      <c r="T55" s="23"/>
      <c r="U55" s="22"/>
      <c r="V55" s="36"/>
      <c r="W55" s="36"/>
      <c r="X55" s="36"/>
      <c r="Y55" s="23"/>
      <c r="Z55" s="2"/>
    </row>
    <row r="56" spans="2:30" x14ac:dyDescent="0.25">
      <c r="B56" s="2"/>
      <c r="C56" s="232"/>
      <c r="D56" s="7" t="s">
        <v>2</v>
      </c>
      <c r="E56" s="21"/>
      <c r="F56" s="22"/>
      <c r="G56" s="36"/>
      <c r="H56" s="36"/>
      <c r="I56" s="36"/>
      <c r="J56" s="23"/>
      <c r="K56" s="22"/>
      <c r="L56" s="36"/>
      <c r="M56" s="36"/>
      <c r="N56" s="36"/>
      <c r="O56" s="23"/>
      <c r="P56" s="22"/>
      <c r="Q56" s="36"/>
      <c r="R56" s="36"/>
      <c r="S56" s="36"/>
      <c r="T56" s="23"/>
      <c r="U56" s="22"/>
      <c r="V56" s="36"/>
      <c r="W56" s="36"/>
      <c r="X56" s="36"/>
      <c r="Y56" s="23"/>
      <c r="Z56" s="2"/>
    </row>
    <row r="57" spans="2:30" x14ac:dyDescent="0.25">
      <c r="B57" s="2"/>
      <c r="C57" s="232"/>
      <c r="D57" s="7" t="s">
        <v>3</v>
      </c>
      <c r="E57" s="21"/>
      <c r="F57" s="22"/>
      <c r="G57" s="36"/>
      <c r="H57" s="36"/>
      <c r="I57" s="36"/>
      <c r="J57" s="23"/>
      <c r="K57" s="22"/>
      <c r="L57" s="36"/>
      <c r="M57" s="36"/>
      <c r="N57" s="36"/>
      <c r="O57" s="23"/>
      <c r="P57" s="22"/>
      <c r="Q57" s="36"/>
      <c r="R57" s="36"/>
      <c r="S57" s="36"/>
      <c r="T57" s="23"/>
      <c r="U57" s="22"/>
      <c r="V57" s="36"/>
      <c r="W57" s="36"/>
      <c r="X57" s="36"/>
      <c r="Y57" s="23"/>
      <c r="Z57" s="2"/>
    </row>
    <row r="58" spans="2:30" ht="15.75" thickBot="1" x14ac:dyDescent="0.3">
      <c r="B58" s="2"/>
      <c r="C58" s="281"/>
      <c r="D58" s="7" t="s">
        <v>4</v>
      </c>
      <c r="E58" s="21"/>
      <c r="F58" s="24"/>
      <c r="G58" s="25"/>
      <c r="H58" s="25"/>
      <c r="I58" s="25"/>
      <c r="J58" s="26"/>
      <c r="K58" s="24"/>
      <c r="L58" s="25"/>
      <c r="M58" s="25"/>
      <c r="N58" s="25"/>
      <c r="O58" s="26"/>
      <c r="P58" s="24"/>
      <c r="Q58" s="25"/>
      <c r="R58" s="25"/>
      <c r="S58" s="25"/>
      <c r="T58" s="26"/>
      <c r="U58" s="24"/>
      <c r="V58" s="25"/>
      <c r="W58" s="25"/>
      <c r="X58" s="25"/>
      <c r="Y58" s="26"/>
      <c r="Z58" s="2"/>
    </row>
    <row r="59" spans="2:30" x14ac:dyDescent="0.25">
      <c r="B59" s="2"/>
      <c r="C59" s="2"/>
      <c r="D59" s="2"/>
      <c r="E59" s="2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2"/>
    </row>
    <row r="60" spans="2:30" s="117" customFormat="1" ht="19.5" thickBot="1" x14ac:dyDescent="0.3">
      <c r="B60" s="37"/>
      <c r="C60" s="280" t="s">
        <v>74</v>
      </c>
      <c r="D60" s="280"/>
      <c r="E60" s="118"/>
      <c r="F60" s="87"/>
      <c r="G60" s="119"/>
      <c r="H60" s="119"/>
      <c r="I60" s="120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37"/>
      <c r="AB60" s="121"/>
      <c r="AC60" s="121"/>
      <c r="AD60" s="121"/>
    </row>
    <row r="61" spans="2:30" ht="15.75" thickBot="1" x14ac:dyDescent="0.3">
      <c r="B61" s="2"/>
      <c r="C61" s="2"/>
      <c r="D61" s="2"/>
      <c r="E61" s="2"/>
      <c r="F61" s="88">
        <v>1</v>
      </c>
      <c r="G61" s="89">
        <v>2</v>
      </c>
      <c r="H61" s="89">
        <v>3</v>
      </c>
      <c r="I61" s="89">
        <v>4</v>
      </c>
      <c r="J61" s="90">
        <v>5</v>
      </c>
      <c r="K61" s="88">
        <v>6</v>
      </c>
      <c r="L61" s="89">
        <v>7</v>
      </c>
      <c r="M61" s="89">
        <v>8</v>
      </c>
      <c r="N61" s="89">
        <v>9</v>
      </c>
      <c r="O61" s="90">
        <v>10</v>
      </c>
      <c r="P61" s="88">
        <v>11</v>
      </c>
      <c r="Q61" s="89">
        <v>12</v>
      </c>
      <c r="R61" s="89">
        <v>13</v>
      </c>
      <c r="S61" s="89">
        <v>14</v>
      </c>
      <c r="T61" s="90">
        <v>15</v>
      </c>
      <c r="U61" s="88">
        <v>16</v>
      </c>
      <c r="V61" s="89">
        <v>17</v>
      </c>
      <c r="W61" s="89">
        <v>18</v>
      </c>
      <c r="X61" s="89">
        <v>19</v>
      </c>
      <c r="Y61" s="90">
        <v>20</v>
      </c>
      <c r="Z61" s="2"/>
    </row>
    <row r="62" spans="2:30" x14ac:dyDescent="0.25">
      <c r="B62" s="2"/>
      <c r="C62" s="231" t="s">
        <v>5</v>
      </c>
      <c r="D62" s="7" t="s">
        <v>0</v>
      </c>
      <c r="E62" s="21"/>
      <c r="F62" s="27"/>
      <c r="G62" s="28"/>
      <c r="H62" s="28"/>
      <c r="I62" s="28"/>
      <c r="J62" s="29"/>
      <c r="K62" s="27"/>
      <c r="L62" s="28"/>
      <c r="M62" s="28"/>
      <c r="N62" s="28"/>
      <c r="O62" s="29"/>
      <c r="P62" s="27"/>
      <c r="Q62" s="28"/>
      <c r="R62" s="28"/>
      <c r="S62" s="28"/>
      <c r="T62" s="29"/>
      <c r="U62" s="27"/>
      <c r="V62" s="28"/>
      <c r="W62" s="28"/>
      <c r="X62" s="28"/>
      <c r="Y62" s="29"/>
      <c r="Z62" s="2"/>
    </row>
    <row r="63" spans="2:30" x14ac:dyDescent="0.25">
      <c r="B63" s="2"/>
      <c r="C63" s="232"/>
      <c r="D63" s="7" t="s">
        <v>1</v>
      </c>
      <c r="E63" s="21"/>
      <c r="F63" s="22"/>
      <c r="G63" s="36"/>
      <c r="H63" s="36"/>
      <c r="I63" s="36"/>
      <c r="J63" s="23"/>
      <c r="K63" s="22"/>
      <c r="L63" s="36"/>
      <c r="M63" s="36"/>
      <c r="N63" s="36"/>
      <c r="O63" s="23"/>
      <c r="P63" s="22"/>
      <c r="Q63" s="36"/>
      <c r="R63" s="36"/>
      <c r="S63" s="36"/>
      <c r="T63" s="23"/>
      <c r="U63" s="22"/>
      <c r="V63" s="36"/>
      <c r="W63" s="36"/>
      <c r="X63" s="36"/>
      <c r="Y63" s="23"/>
      <c r="Z63" s="2"/>
    </row>
    <row r="64" spans="2:30" x14ac:dyDescent="0.25">
      <c r="B64" s="2"/>
      <c r="C64" s="232"/>
      <c r="D64" s="7" t="s">
        <v>2</v>
      </c>
      <c r="E64" s="21"/>
      <c r="F64" s="22"/>
      <c r="G64" s="36"/>
      <c r="H64" s="36"/>
      <c r="I64" s="36"/>
      <c r="J64" s="23"/>
      <c r="K64" s="22"/>
      <c r="L64" s="36"/>
      <c r="M64" s="36"/>
      <c r="N64" s="36"/>
      <c r="O64" s="23"/>
      <c r="P64" s="22"/>
      <c r="Q64" s="36"/>
      <c r="R64" s="36"/>
      <c r="S64" s="36"/>
      <c r="T64" s="23"/>
      <c r="U64" s="22"/>
      <c r="V64" s="36"/>
      <c r="W64" s="36"/>
      <c r="X64" s="36"/>
      <c r="Y64" s="23"/>
      <c r="Z64" s="2"/>
    </row>
    <row r="65" spans="2:49" x14ac:dyDescent="0.25">
      <c r="B65" s="2"/>
      <c r="C65" s="232"/>
      <c r="D65" s="7" t="s">
        <v>3</v>
      </c>
      <c r="E65" s="21"/>
      <c r="F65" s="22"/>
      <c r="G65" s="36"/>
      <c r="H65" s="36"/>
      <c r="I65" s="36"/>
      <c r="J65" s="23"/>
      <c r="K65" s="22"/>
      <c r="L65" s="36"/>
      <c r="M65" s="36"/>
      <c r="N65" s="36"/>
      <c r="O65" s="23"/>
      <c r="P65" s="22"/>
      <c r="Q65" s="36"/>
      <c r="R65" s="36"/>
      <c r="S65" s="36"/>
      <c r="T65" s="23"/>
      <c r="U65" s="22"/>
      <c r="V65" s="36"/>
      <c r="W65" s="36"/>
      <c r="X65" s="36"/>
      <c r="Y65" s="23"/>
      <c r="Z65" s="2"/>
    </row>
    <row r="66" spans="2:49" ht="15.75" thickBot="1" x14ac:dyDescent="0.3">
      <c r="B66" s="2"/>
      <c r="C66" s="281"/>
      <c r="D66" s="7" t="s">
        <v>4</v>
      </c>
      <c r="E66" s="21"/>
      <c r="F66" s="24"/>
      <c r="G66" s="25"/>
      <c r="H66" s="25"/>
      <c r="I66" s="25"/>
      <c r="J66" s="26"/>
      <c r="K66" s="24"/>
      <c r="L66" s="25"/>
      <c r="M66" s="25"/>
      <c r="N66" s="25"/>
      <c r="O66" s="26"/>
      <c r="P66" s="24"/>
      <c r="Q66" s="25"/>
      <c r="R66" s="25"/>
      <c r="S66" s="25"/>
      <c r="T66" s="26"/>
      <c r="U66" s="24"/>
      <c r="V66" s="25"/>
      <c r="W66" s="25"/>
      <c r="X66" s="25"/>
      <c r="Y66" s="26"/>
      <c r="Z66" s="2"/>
    </row>
    <row r="67" spans="2:49" x14ac:dyDescent="0.25">
      <c r="B67" s="2"/>
      <c r="C67" s="2"/>
      <c r="D67" s="2"/>
      <c r="E67" s="2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2"/>
    </row>
    <row r="68" spans="2:49" s="117" customFormat="1" ht="19.5" thickBot="1" x14ac:dyDescent="0.3">
      <c r="B68" s="37"/>
      <c r="C68" s="280" t="s">
        <v>76</v>
      </c>
      <c r="D68" s="280"/>
      <c r="E68" s="118"/>
      <c r="F68" s="87"/>
      <c r="G68" s="119"/>
      <c r="H68" s="119"/>
      <c r="I68" s="120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37"/>
      <c r="AB68" s="121"/>
      <c r="AC68" s="121"/>
      <c r="AD68" s="121"/>
    </row>
    <row r="69" spans="2:49" ht="15.75" thickBot="1" x14ac:dyDescent="0.3">
      <c r="B69" s="2"/>
      <c r="C69" s="2"/>
      <c r="D69" s="2"/>
      <c r="E69" s="2"/>
      <c r="F69" s="88">
        <v>1</v>
      </c>
      <c r="G69" s="89">
        <v>2</v>
      </c>
      <c r="H69" s="89">
        <v>3</v>
      </c>
      <c r="I69" s="89">
        <v>4</v>
      </c>
      <c r="J69" s="90">
        <v>5</v>
      </c>
      <c r="K69" s="88">
        <v>6</v>
      </c>
      <c r="L69" s="89">
        <v>7</v>
      </c>
      <c r="M69" s="89">
        <v>8</v>
      </c>
      <c r="N69" s="89">
        <v>9</v>
      </c>
      <c r="O69" s="90">
        <v>10</v>
      </c>
      <c r="P69" s="88">
        <v>11</v>
      </c>
      <c r="Q69" s="89">
        <v>12</v>
      </c>
      <c r="R69" s="89">
        <v>13</v>
      </c>
      <c r="S69" s="89">
        <v>14</v>
      </c>
      <c r="T69" s="90">
        <v>15</v>
      </c>
      <c r="U69" s="88">
        <v>16</v>
      </c>
      <c r="V69" s="89">
        <v>17</v>
      </c>
      <c r="W69" s="89">
        <v>18</v>
      </c>
      <c r="X69" s="89">
        <v>19</v>
      </c>
      <c r="Y69" s="90">
        <v>20</v>
      </c>
      <c r="Z69" s="2"/>
    </row>
    <row r="70" spans="2:49" x14ac:dyDescent="0.25">
      <c r="B70" s="2"/>
      <c r="C70" s="231" t="s">
        <v>5</v>
      </c>
      <c r="D70" s="7" t="s">
        <v>0</v>
      </c>
      <c r="E70" s="21"/>
      <c r="F70" s="27"/>
      <c r="G70" s="28"/>
      <c r="H70" s="28"/>
      <c r="I70" s="28"/>
      <c r="J70" s="29"/>
      <c r="K70" s="27"/>
      <c r="L70" s="28"/>
      <c r="M70" s="28"/>
      <c r="N70" s="28"/>
      <c r="O70" s="29"/>
      <c r="P70" s="27"/>
      <c r="Q70" s="28"/>
      <c r="R70" s="28"/>
      <c r="S70" s="28"/>
      <c r="T70" s="29"/>
      <c r="U70" s="27"/>
      <c r="V70" s="28"/>
      <c r="W70" s="28"/>
      <c r="X70" s="28"/>
      <c r="Y70" s="29"/>
      <c r="Z70" s="2"/>
    </row>
    <row r="71" spans="2:49" x14ac:dyDescent="0.25">
      <c r="B71" s="2"/>
      <c r="C71" s="232"/>
      <c r="D71" s="7" t="s">
        <v>1</v>
      </c>
      <c r="E71" s="21"/>
      <c r="F71" s="22"/>
      <c r="G71" s="36"/>
      <c r="H71" s="36"/>
      <c r="I71" s="36"/>
      <c r="J71" s="23"/>
      <c r="K71" s="22"/>
      <c r="L71" s="36"/>
      <c r="M71" s="36"/>
      <c r="N71" s="36"/>
      <c r="O71" s="23"/>
      <c r="P71" s="22"/>
      <c r="Q71" s="36"/>
      <c r="R71" s="36"/>
      <c r="S71" s="36"/>
      <c r="T71" s="23"/>
      <c r="U71" s="22"/>
      <c r="V71" s="36"/>
      <c r="W71" s="36"/>
      <c r="X71" s="36"/>
      <c r="Y71" s="23"/>
      <c r="Z71" s="2"/>
    </row>
    <row r="72" spans="2:49" x14ac:dyDescent="0.25">
      <c r="B72" s="2"/>
      <c r="C72" s="232"/>
      <c r="D72" s="7" t="s">
        <v>2</v>
      </c>
      <c r="E72" s="21"/>
      <c r="F72" s="22"/>
      <c r="G72" s="36"/>
      <c r="H72" s="36"/>
      <c r="I72" s="36"/>
      <c r="J72" s="23"/>
      <c r="K72" s="22"/>
      <c r="L72" s="36"/>
      <c r="M72" s="36"/>
      <c r="N72" s="36"/>
      <c r="O72" s="23"/>
      <c r="P72" s="22"/>
      <c r="Q72" s="36"/>
      <c r="R72" s="36"/>
      <c r="S72" s="36"/>
      <c r="T72" s="23"/>
      <c r="U72" s="22"/>
      <c r="V72" s="36"/>
      <c r="W72" s="36"/>
      <c r="X72" s="36"/>
      <c r="Y72" s="23"/>
      <c r="Z72" s="2"/>
    </row>
    <row r="73" spans="2:49" x14ac:dyDescent="0.25">
      <c r="B73" s="2"/>
      <c r="C73" s="232"/>
      <c r="D73" s="7" t="s">
        <v>3</v>
      </c>
      <c r="E73" s="21"/>
      <c r="F73" s="22"/>
      <c r="G73" s="36"/>
      <c r="H73" s="36"/>
      <c r="I73" s="36"/>
      <c r="J73" s="23"/>
      <c r="K73" s="22"/>
      <c r="L73" s="36"/>
      <c r="M73" s="36"/>
      <c r="N73" s="36"/>
      <c r="O73" s="23"/>
      <c r="P73" s="22"/>
      <c r="Q73" s="36"/>
      <c r="R73" s="36"/>
      <c r="S73" s="36"/>
      <c r="T73" s="23"/>
      <c r="U73" s="22"/>
      <c r="V73" s="36"/>
      <c r="W73" s="36"/>
      <c r="X73" s="36"/>
      <c r="Y73" s="23"/>
      <c r="Z73" s="2"/>
    </row>
    <row r="74" spans="2:49" ht="15.75" thickBot="1" x14ac:dyDescent="0.3">
      <c r="B74" s="2"/>
      <c r="C74" s="281"/>
      <c r="D74" s="7" t="s">
        <v>4</v>
      </c>
      <c r="E74" s="21"/>
      <c r="F74" s="24"/>
      <c r="G74" s="25"/>
      <c r="H74" s="25"/>
      <c r="I74" s="25"/>
      <c r="J74" s="26"/>
      <c r="K74" s="24"/>
      <c r="L74" s="25"/>
      <c r="M74" s="25"/>
      <c r="N74" s="25"/>
      <c r="O74" s="26"/>
      <c r="P74" s="24"/>
      <c r="Q74" s="25"/>
      <c r="R74" s="25"/>
      <c r="S74" s="25"/>
      <c r="T74" s="26"/>
      <c r="U74" s="24"/>
      <c r="V74" s="25"/>
      <c r="W74" s="25"/>
      <c r="X74" s="25"/>
      <c r="Y74" s="26"/>
      <c r="Z74" s="2"/>
    </row>
    <row r="75" spans="2:49" x14ac:dyDescent="0.25"/>
    <row r="76" spans="2:49" x14ac:dyDescent="0.25">
      <c r="AI76" s="66" t="s">
        <v>55</v>
      </c>
      <c r="AJ76" s="69" t="s">
        <v>56</v>
      </c>
      <c r="AL76" s="47" t="e">
        <f>AN76*(#REF!/$AU$117)</f>
        <v>#REF!</v>
      </c>
      <c r="AM76" s="48"/>
      <c r="AN76" s="49" t="e">
        <f>NORMDIST(AO76,#REF!,(#REF!-#REF!)/6,FALSE)</f>
        <v>#REF!</v>
      </c>
      <c r="AO76" s="50" t="e">
        <f>AP76+(#REF!/2)</f>
        <v>#REF!</v>
      </c>
      <c r="AP76" s="51" t="e">
        <f>AQ76-#REF!</f>
        <v>#REF!</v>
      </c>
      <c r="AQ76" s="51" t="e">
        <f>AP77</f>
        <v>#REF!</v>
      </c>
      <c r="AR76" s="52">
        <f>FREQUENCY($F$14:$Y$18,AQ76)-FREQUENCY($F$14:$Y$18,AP76)</f>
        <v>0</v>
      </c>
      <c r="AS76" s="47" t="e">
        <f>(AP76-#REF!)/#REF!</f>
        <v>#REF!</v>
      </c>
      <c r="AT76" s="49" t="e">
        <f t="shared" ref="AT76:AT81" si="0">NORMSDIST(AS76)</f>
        <v>#REF!</v>
      </c>
      <c r="AU76" s="49" t="e">
        <f>NORMDIST(AO76,#REF!,#REF!,FALSE)</f>
        <v>#REF!</v>
      </c>
      <c r="AV76" s="49" t="e">
        <f>AU76*(#REF!/$AU$117)</f>
        <v>#REF!</v>
      </c>
      <c r="AW76" s="49"/>
    </row>
    <row r="77" spans="2:49" x14ac:dyDescent="0.25">
      <c r="AI77" s="67" t="s">
        <v>57</v>
      </c>
      <c r="AJ77" s="70" t="s">
        <v>6</v>
      </c>
      <c r="AL77" s="47" t="e">
        <f>AN77*(#REF!/$AU$117)</f>
        <v>#REF!</v>
      </c>
      <c r="AM77" s="48"/>
      <c r="AN77" s="49" t="e">
        <f>NORMDIST(AO77,#REF!,(#REF!-#REF!)/6,FALSE)</f>
        <v>#REF!</v>
      </c>
      <c r="AO77" s="50" t="e">
        <f>AP77+(#REF!/2)</f>
        <v>#REF!</v>
      </c>
      <c r="AP77" s="51" t="e">
        <f>AQ77-#REF!</f>
        <v>#REF!</v>
      </c>
      <c r="AQ77" s="51" t="e">
        <f>AP78</f>
        <v>#REF!</v>
      </c>
      <c r="AR77" s="52">
        <f>FREQUENCY($F$14:$Y$18,AQ77)-FREQUENCY($F$14:$Y$18,AP77)</f>
        <v>0</v>
      </c>
      <c r="AS77" s="47" t="e">
        <f>(AP77-#REF!)/#REF!</f>
        <v>#REF!</v>
      </c>
      <c r="AT77" s="49" t="e">
        <f t="shared" si="0"/>
        <v>#REF!</v>
      </c>
      <c r="AU77" s="49" t="e">
        <f>NORMDIST(AO77,#REF!,#REF!,FALSE)</f>
        <v>#REF!</v>
      </c>
      <c r="AV77" s="49" t="e">
        <f>AU77*(#REF!/$AU$117)</f>
        <v>#REF!</v>
      </c>
      <c r="AW77" s="49"/>
    </row>
    <row r="78" spans="2:49" x14ac:dyDescent="0.25">
      <c r="AI78" s="68" t="s">
        <v>58</v>
      </c>
      <c r="AJ78" s="71" t="s">
        <v>59</v>
      </c>
      <c r="AL78" s="47" t="e">
        <f>AN78*(#REF!/$AU$117)</f>
        <v>#REF!</v>
      </c>
      <c r="AM78" s="48"/>
      <c r="AN78" s="49" t="e">
        <f>NORMDIST(AO78,#REF!,(#REF!-#REF!)/6,FALSE)</f>
        <v>#REF!</v>
      </c>
      <c r="AO78" s="50" t="e">
        <f>AP78+(#REF!/2)</f>
        <v>#REF!</v>
      </c>
      <c r="AP78" s="51" t="e">
        <f>AQ78-#REF!</f>
        <v>#REF!</v>
      </c>
      <c r="AQ78" s="51" t="e">
        <f>AP79</f>
        <v>#REF!</v>
      </c>
      <c r="AR78" s="52">
        <f>FREQUENCY($F$14:$Y$18,AQ78)-FREQUENCY($F$14:$Y$18,AP78)</f>
        <v>0</v>
      </c>
      <c r="AS78" s="47" t="e">
        <f>(AP78-#REF!)/#REF!</f>
        <v>#REF!</v>
      </c>
      <c r="AT78" s="49" t="e">
        <f t="shared" si="0"/>
        <v>#REF!</v>
      </c>
      <c r="AU78" s="49" t="e">
        <f>NORMDIST(AO78,#REF!,#REF!,FALSE)</f>
        <v>#REF!</v>
      </c>
      <c r="AV78" s="49" t="e">
        <f>AU78*(#REF!/$AU$117)</f>
        <v>#REF!</v>
      </c>
      <c r="AW78" s="49"/>
    </row>
    <row r="79" spans="2:49" x14ac:dyDescent="0.25">
      <c r="AI79" s="72" t="s">
        <v>60</v>
      </c>
      <c r="AJ79" s="72" t="s">
        <v>61</v>
      </c>
      <c r="AL79" s="47" t="e">
        <f>AN79*(#REF!/$AU$117)</f>
        <v>#REF!</v>
      </c>
      <c r="AM79" s="48"/>
      <c r="AN79" s="49" t="e">
        <f>NORMDIST(AO79,#REF!,(#REF!-#REF!)/6,FALSE)</f>
        <v>#REF!</v>
      </c>
      <c r="AO79" s="50" t="e">
        <f>AP79+(#REF!/2)</f>
        <v>#REF!</v>
      </c>
      <c r="AP79" s="51" t="e">
        <f>AQ79-#REF!</f>
        <v>#REF!</v>
      </c>
      <c r="AQ79" s="51" t="e">
        <f>AP80</f>
        <v>#REF!</v>
      </c>
      <c r="AR79" s="52">
        <f>FREQUENCY($F$14:$Y$18,AQ79)-FREQUENCY($F$14:$Y$18,AP79)</f>
        <v>0</v>
      </c>
      <c r="AS79" s="47" t="e">
        <f>(AP79-#REF!)/#REF!</f>
        <v>#REF!</v>
      </c>
      <c r="AT79" s="49" t="e">
        <f t="shared" si="0"/>
        <v>#REF!</v>
      </c>
      <c r="AU79" s="49" t="e">
        <f>NORMDIST(AO79,#REF!,#REF!,FALSE)</f>
        <v>#REF!</v>
      </c>
      <c r="AV79" s="49" t="e">
        <f>AU79*(#REF!/$AU$117)</f>
        <v>#REF!</v>
      </c>
      <c r="AW79" s="49"/>
    </row>
    <row r="80" spans="2:49" x14ac:dyDescent="0.25">
      <c r="AL80" s="47" t="e">
        <f>AN80*(#REF!/$AU$117)</f>
        <v>#REF!</v>
      </c>
      <c r="AM80" s="48"/>
      <c r="AN80" s="49" t="e">
        <f>NORMDIST(AO80,#REF!,(#REF!-#REF!)/6,FALSE)</f>
        <v>#REF!</v>
      </c>
      <c r="AO80" s="50" t="e">
        <f>AP80+(#REF!/2)</f>
        <v>#REF!</v>
      </c>
      <c r="AP80" s="51" t="e">
        <f>AQ80-#REF!</f>
        <v>#REF!</v>
      </c>
      <c r="AQ80" s="51" t="e">
        <f>m</f>
        <v>#REF!</v>
      </c>
      <c r="AR80" s="52">
        <f>FREQUENCY($F$14:$Y$18,AQ80)-FREQUENCY($F$14:$Y$18,AP80)</f>
        <v>0</v>
      </c>
      <c r="AS80" s="47" t="e">
        <f>(AP80-#REF!)/#REF!</f>
        <v>#REF!</v>
      </c>
      <c r="AT80" s="49" t="e">
        <f t="shared" si="0"/>
        <v>#REF!</v>
      </c>
      <c r="AU80" s="49" t="e">
        <f>NORMDIST(AO80,#REF!,#REF!,FALSE)</f>
        <v>#REF!</v>
      </c>
      <c r="AV80" s="49" t="e">
        <f>AU80*(#REF!/$AU$117)</f>
        <v>#REF!</v>
      </c>
      <c r="AW80" s="49"/>
    </row>
    <row r="81" spans="38:49" x14ac:dyDescent="0.25">
      <c r="AL81" s="47" t="e">
        <f>AN81*(#REF!/$AU$117)</f>
        <v>#REF!</v>
      </c>
      <c r="AM81" s="48"/>
      <c r="AN81" s="49" t="e">
        <f>NORMDIST(AO81,#REF!,(#REF!-#REF!)/6,FALSE)</f>
        <v>#REF!</v>
      </c>
      <c r="AO81" s="50" t="e">
        <f>m+(#REF!/2)</f>
        <v>#REF!</v>
      </c>
      <c r="AP81" s="51" t="e">
        <f>O77-(#REF!/2)</f>
        <v>#REF!</v>
      </c>
      <c r="AQ81" s="51" t="e">
        <f>AP81+#REF!</f>
        <v>#REF!</v>
      </c>
      <c r="AR81" s="52" t="e">
        <f>FREQUENCY($F$14:$Y$18,p)-FREQUENCY($F$14:$Y$18,m)</f>
        <v>#REF!</v>
      </c>
      <c r="AS81" s="47" t="e">
        <f>(m-#REF!)/#REF!</f>
        <v>#REF!</v>
      </c>
      <c r="AT81" s="49" t="e">
        <f t="shared" si="0"/>
        <v>#REF!</v>
      </c>
      <c r="AU81" s="49" t="e">
        <f>NORMDIST(AO81,#REF!,#REF!,FALSE)</f>
        <v>#REF!</v>
      </c>
      <c r="AV81" s="49" t="e">
        <f>AU81*(#REF!/$AU$117)</f>
        <v>#REF!</v>
      </c>
      <c r="AW81" s="49"/>
    </row>
    <row r="82" spans="38:49" x14ac:dyDescent="0.25">
      <c r="AL82" s="47" t="e">
        <f>AN82*(#REF!/$AU$117)</f>
        <v>#REF!</v>
      </c>
      <c r="AM82" s="48"/>
      <c r="AN82" s="49" t="e">
        <f>NORMDIST(AO82,#REF!,(#REF!-#REF!)/6,FALSE)</f>
        <v>#REF!</v>
      </c>
      <c r="AO82" s="50" t="e">
        <f>AP82+(#REF!/2)</f>
        <v>#REF!</v>
      </c>
      <c r="AP82" s="51" t="e">
        <f>AQ81</f>
        <v>#REF!</v>
      </c>
      <c r="AQ82" s="51" t="e">
        <f>AP82+#REF!</f>
        <v>#REF!</v>
      </c>
      <c r="AR82" s="52">
        <f>FREQUENCY($F$14:$Y$18,AQ82)-FREQUENCY($F$14:$Y$18,AP82)</f>
        <v>0</v>
      </c>
      <c r="AS82" s="47" t="e">
        <f>(AP82-#REF!)/#REF!</f>
        <v>#REF!</v>
      </c>
      <c r="AT82" s="49" t="e">
        <f t="shared" ref="AT82:AT116" si="1">NORMSDIST(AS82)</f>
        <v>#REF!</v>
      </c>
      <c r="AU82" s="49" t="e">
        <f>NORMDIST(AO82,#REF!,#REF!,FALSE)</f>
        <v>#REF!</v>
      </c>
      <c r="AV82" s="49" t="e">
        <f>AU82*(#REF!/$AU$117)</f>
        <v>#REF!</v>
      </c>
      <c r="AW82" s="49"/>
    </row>
    <row r="83" spans="38:49" x14ac:dyDescent="0.25">
      <c r="AL83" s="47" t="e">
        <f>AN83*(#REF!/$AU$117)</f>
        <v>#REF!</v>
      </c>
      <c r="AM83" s="49"/>
      <c r="AN83" s="49" t="e">
        <f>NORMDIST(AO83,#REF!,(#REF!-#REF!)/6,FALSE)</f>
        <v>#REF!</v>
      </c>
      <c r="AO83" s="50" t="e">
        <f>AP83+(#REF!/2)</f>
        <v>#REF!</v>
      </c>
      <c r="AP83" s="51" t="e">
        <f>AQ82</f>
        <v>#REF!</v>
      </c>
      <c r="AQ83" s="51" t="e">
        <f>AP83+#REF!</f>
        <v>#REF!</v>
      </c>
      <c r="AR83" s="52">
        <f t="shared" ref="AR83:AR116" si="2">FREQUENCY($F$14:$Y$18,AQ83)-FREQUENCY($F$14:$Y$18,AP83)</f>
        <v>0</v>
      </c>
      <c r="AS83" s="47" t="e">
        <f>(AP83-#REF!)/#REF!</f>
        <v>#REF!</v>
      </c>
      <c r="AT83" s="49" t="e">
        <f t="shared" si="1"/>
        <v>#REF!</v>
      </c>
      <c r="AU83" s="49" t="e">
        <f>NORMDIST(AO83,#REF!,#REF!,FALSE)</f>
        <v>#REF!</v>
      </c>
      <c r="AV83" s="49" t="e">
        <f>AU83*(#REF!/$AU$117)</f>
        <v>#REF!</v>
      </c>
      <c r="AW83" s="49"/>
    </row>
    <row r="84" spans="38:49" x14ac:dyDescent="0.25">
      <c r="AL84" s="47" t="e">
        <f>AN84*(#REF!/$AU$117)</f>
        <v>#REF!</v>
      </c>
      <c r="AM84" s="49"/>
      <c r="AN84" s="49" t="e">
        <f>NORMDIST(AO84,#REF!,(#REF!-#REF!)/6,FALSE)</f>
        <v>#REF!</v>
      </c>
      <c r="AO84" s="50" t="e">
        <f>AP84+(#REF!/2)</f>
        <v>#REF!</v>
      </c>
      <c r="AP84" s="51" t="e">
        <f>AQ83</f>
        <v>#REF!</v>
      </c>
      <c r="AQ84" s="51" t="e">
        <f>AP84+#REF!</f>
        <v>#REF!</v>
      </c>
      <c r="AR84" s="52">
        <f t="shared" si="2"/>
        <v>0</v>
      </c>
      <c r="AS84" s="47" t="e">
        <f>(AP84-#REF!)/#REF!</f>
        <v>#REF!</v>
      </c>
      <c r="AT84" s="49" t="e">
        <f t="shared" si="1"/>
        <v>#REF!</v>
      </c>
      <c r="AU84" s="49" t="e">
        <f>NORMDIST(AO84,#REF!,#REF!,FALSE)</f>
        <v>#REF!</v>
      </c>
      <c r="AV84" s="49" t="e">
        <f>AU84*(#REF!/$AU$117)</f>
        <v>#REF!</v>
      </c>
      <c r="AW84" s="49"/>
    </row>
    <row r="85" spans="38:49" x14ac:dyDescent="0.25">
      <c r="AL85" s="47" t="e">
        <f>AN85*(#REF!/$AU$117)</f>
        <v>#REF!</v>
      </c>
      <c r="AM85" s="49"/>
      <c r="AN85" s="49" t="e">
        <f>NORMDIST(AO85,#REF!,(#REF!-#REF!)/6,FALSE)</f>
        <v>#REF!</v>
      </c>
      <c r="AO85" s="50" t="e">
        <f>AP85+(#REF!/2)</f>
        <v>#REF!</v>
      </c>
      <c r="AP85" s="51" t="e">
        <f t="shared" ref="AP85:AP116" si="3">AQ84</f>
        <v>#REF!</v>
      </c>
      <c r="AQ85" s="51" t="e">
        <f>AP85+#REF!</f>
        <v>#REF!</v>
      </c>
      <c r="AR85" s="52">
        <f t="shared" si="2"/>
        <v>0</v>
      </c>
      <c r="AS85" s="47" t="e">
        <f>(AP85-#REF!)/#REF!</f>
        <v>#REF!</v>
      </c>
      <c r="AT85" s="49" t="e">
        <f t="shared" si="1"/>
        <v>#REF!</v>
      </c>
      <c r="AU85" s="49" t="e">
        <f>NORMDIST(AO85,#REF!,#REF!,FALSE)</f>
        <v>#REF!</v>
      </c>
      <c r="AV85" s="49" t="e">
        <f>AU85*(#REF!/$AU$117)</f>
        <v>#REF!</v>
      </c>
      <c r="AW85" s="49"/>
    </row>
    <row r="86" spans="38:49" x14ac:dyDescent="0.25">
      <c r="AL86" s="47" t="e">
        <f>AN86*(#REF!/$AU$117)</f>
        <v>#REF!</v>
      </c>
      <c r="AM86" s="49"/>
      <c r="AN86" s="49" t="e">
        <f>NORMDIST(AO86,#REF!,(#REF!-#REF!)/6,FALSE)</f>
        <v>#REF!</v>
      </c>
      <c r="AO86" s="50" t="e">
        <f>AP86+(#REF!/2)</f>
        <v>#REF!</v>
      </c>
      <c r="AP86" s="51" t="e">
        <f>AQ85</f>
        <v>#REF!</v>
      </c>
      <c r="AQ86" s="51" t="e">
        <f>AP86+#REF!</f>
        <v>#REF!</v>
      </c>
      <c r="AR86" s="52">
        <f t="shared" si="2"/>
        <v>0</v>
      </c>
      <c r="AS86" s="47" t="e">
        <f>(AP86-#REF!)/#REF!</f>
        <v>#REF!</v>
      </c>
      <c r="AT86" s="49" t="e">
        <f t="shared" si="1"/>
        <v>#REF!</v>
      </c>
      <c r="AU86" s="49" t="e">
        <f>NORMDIST(AO86,#REF!,#REF!,FALSE)</f>
        <v>#REF!</v>
      </c>
      <c r="AV86" s="49" t="e">
        <f>AU86*(#REF!/$AU$117)</f>
        <v>#REF!</v>
      </c>
      <c r="AW86" s="49"/>
    </row>
    <row r="87" spans="38:49" x14ac:dyDescent="0.25">
      <c r="AL87" s="47" t="e">
        <f>AN87*(#REF!/$AU$117)</f>
        <v>#REF!</v>
      </c>
      <c r="AM87" s="49"/>
      <c r="AN87" s="49" t="e">
        <f>NORMDIST(AO87,#REF!,(#REF!-#REF!)/6,FALSE)</f>
        <v>#REF!</v>
      </c>
      <c r="AO87" s="50" t="e">
        <f>AP87+(#REF!/2)</f>
        <v>#REF!</v>
      </c>
      <c r="AP87" s="51" t="e">
        <f t="shared" si="3"/>
        <v>#REF!</v>
      </c>
      <c r="AQ87" s="51" t="e">
        <f>AP87+#REF!</f>
        <v>#REF!</v>
      </c>
      <c r="AR87" s="52">
        <f t="shared" si="2"/>
        <v>0</v>
      </c>
      <c r="AS87" s="47" t="e">
        <f>(AP87-#REF!)/#REF!</f>
        <v>#REF!</v>
      </c>
      <c r="AT87" s="49" t="e">
        <f t="shared" si="1"/>
        <v>#REF!</v>
      </c>
      <c r="AU87" s="49" t="e">
        <f>NORMDIST(AO87,#REF!,#REF!,FALSE)</f>
        <v>#REF!</v>
      </c>
      <c r="AV87" s="49" t="e">
        <f>AU87*(#REF!/$AU$117)</f>
        <v>#REF!</v>
      </c>
      <c r="AW87" s="49"/>
    </row>
    <row r="88" spans="38:49" x14ac:dyDescent="0.25">
      <c r="AL88" s="47" t="e">
        <f>AN88*(#REF!/$AU$117)</f>
        <v>#REF!</v>
      </c>
      <c r="AM88" s="49"/>
      <c r="AN88" s="49" t="e">
        <f>NORMDIST(AO88,#REF!,(#REF!-#REF!)/6,FALSE)</f>
        <v>#REF!</v>
      </c>
      <c r="AO88" s="50" t="e">
        <f>AP88+(#REF!/2)</f>
        <v>#REF!</v>
      </c>
      <c r="AP88" s="51" t="e">
        <f t="shared" si="3"/>
        <v>#REF!</v>
      </c>
      <c r="AQ88" s="51" t="e">
        <f>AP88+#REF!</f>
        <v>#REF!</v>
      </c>
      <c r="AR88" s="52">
        <f t="shared" si="2"/>
        <v>0</v>
      </c>
      <c r="AS88" s="47" t="e">
        <f>(AP88-#REF!)/#REF!</f>
        <v>#REF!</v>
      </c>
      <c r="AT88" s="49" t="e">
        <f t="shared" si="1"/>
        <v>#REF!</v>
      </c>
      <c r="AU88" s="49" t="e">
        <f>NORMDIST(AO88,#REF!,#REF!,FALSE)</f>
        <v>#REF!</v>
      </c>
      <c r="AV88" s="49" t="e">
        <f>AU88*(#REF!/$AU$117)</f>
        <v>#REF!</v>
      </c>
      <c r="AW88" s="49"/>
    </row>
    <row r="89" spans="38:49" x14ac:dyDescent="0.25">
      <c r="AL89" s="47" t="e">
        <f>AN89*(#REF!/$AU$117)</f>
        <v>#REF!</v>
      </c>
      <c r="AM89" s="49"/>
      <c r="AN89" s="49" t="e">
        <f>NORMDIST(AO89,#REF!,(#REF!-#REF!)/6,FALSE)</f>
        <v>#REF!</v>
      </c>
      <c r="AO89" s="50" t="e">
        <f>AP89+(#REF!/2)</f>
        <v>#REF!</v>
      </c>
      <c r="AP89" s="51" t="e">
        <f t="shared" si="3"/>
        <v>#REF!</v>
      </c>
      <c r="AQ89" s="51" t="e">
        <f>AP89+#REF!</f>
        <v>#REF!</v>
      </c>
      <c r="AR89" s="52">
        <f t="shared" si="2"/>
        <v>0</v>
      </c>
      <c r="AS89" s="47" t="e">
        <f>(AP89-#REF!)/#REF!</f>
        <v>#REF!</v>
      </c>
      <c r="AT89" s="49" t="e">
        <f t="shared" si="1"/>
        <v>#REF!</v>
      </c>
      <c r="AU89" s="49" t="e">
        <f>NORMDIST(AO89,#REF!,#REF!,FALSE)</f>
        <v>#REF!</v>
      </c>
      <c r="AV89" s="49" t="e">
        <f>AU89*(#REF!/$AU$117)</f>
        <v>#REF!</v>
      </c>
      <c r="AW89" s="49"/>
    </row>
    <row r="90" spans="38:49" x14ac:dyDescent="0.25">
      <c r="AL90" s="47" t="e">
        <f>AN90*(#REF!/$AU$117)</f>
        <v>#REF!</v>
      </c>
      <c r="AM90" s="53"/>
      <c r="AN90" s="49" t="e">
        <f>NORMDIST(AO90,#REF!,(#REF!-#REF!)/6,FALSE)</f>
        <v>#REF!</v>
      </c>
      <c r="AO90" s="50" t="e">
        <f>AP90+(#REF!/2)</f>
        <v>#REF!</v>
      </c>
      <c r="AP90" s="51" t="e">
        <f t="shared" si="3"/>
        <v>#REF!</v>
      </c>
      <c r="AQ90" s="51" t="e">
        <f>AP90+#REF!</f>
        <v>#REF!</v>
      </c>
      <c r="AR90" s="52">
        <f t="shared" si="2"/>
        <v>0</v>
      </c>
      <c r="AS90" s="47" t="e">
        <f>(AP90-#REF!)/#REF!</f>
        <v>#REF!</v>
      </c>
      <c r="AT90" s="49" t="e">
        <f t="shared" si="1"/>
        <v>#REF!</v>
      </c>
      <c r="AU90" s="49" t="e">
        <f>NORMDIST(AO90,#REF!,#REF!,FALSE)</f>
        <v>#REF!</v>
      </c>
      <c r="AV90" s="49" t="e">
        <f>AU90*(#REF!/$AU$117)</f>
        <v>#REF!</v>
      </c>
      <c r="AW90" s="49"/>
    </row>
    <row r="91" spans="38:49" x14ac:dyDescent="0.25">
      <c r="AL91" s="47" t="e">
        <f>AN91*(#REF!/$AU$117)</f>
        <v>#REF!</v>
      </c>
      <c r="AM91" s="54"/>
      <c r="AN91" s="49" t="e">
        <f>NORMDIST(AO91,#REF!,(#REF!-#REF!)/6,FALSE)</f>
        <v>#REF!</v>
      </c>
      <c r="AO91" s="50" t="e">
        <f>AP91+(#REF!/2)</f>
        <v>#REF!</v>
      </c>
      <c r="AP91" s="51" t="e">
        <f t="shared" si="3"/>
        <v>#REF!</v>
      </c>
      <c r="AQ91" s="51" t="e">
        <f>AP91+#REF!</f>
        <v>#REF!</v>
      </c>
      <c r="AR91" s="52">
        <f t="shared" si="2"/>
        <v>0</v>
      </c>
      <c r="AS91" s="47" t="e">
        <f>(AP91-#REF!)/#REF!</f>
        <v>#REF!</v>
      </c>
      <c r="AT91" s="49" t="e">
        <f t="shared" si="1"/>
        <v>#REF!</v>
      </c>
      <c r="AU91" s="49" t="e">
        <f>NORMDIST(AO91,#REF!,#REF!,FALSE)</f>
        <v>#REF!</v>
      </c>
      <c r="AV91" s="49" t="e">
        <f>AU91*(#REF!/$AU$117)</f>
        <v>#REF!</v>
      </c>
      <c r="AW91" s="49"/>
    </row>
    <row r="92" spans="38:49" x14ac:dyDescent="0.25">
      <c r="AL92" s="47" t="e">
        <f>AN92*(#REF!/$AU$117)</f>
        <v>#REF!</v>
      </c>
      <c r="AM92" s="54"/>
      <c r="AN92" s="49" t="e">
        <f>NORMDIST(AO92,#REF!,(#REF!-#REF!)/6,FALSE)</f>
        <v>#REF!</v>
      </c>
      <c r="AO92" s="50" t="e">
        <f>AP92+(#REF!/2)</f>
        <v>#REF!</v>
      </c>
      <c r="AP92" s="51" t="e">
        <f t="shared" si="3"/>
        <v>#REF!</v>
      </c>
      <c r="AQ92" s="51" t="e">
        <f>AP92+#REF!</f>
        <v>#REF!</v>
      </c>
      <c r="AR92" s="52">
        <f t="shared" si="2"/>
        <v>0</v>
      </c>
      <c r="AS92" s="47" t="e">
        <f>(AP92-#REF!)/#REF!</f>
        <v>#REF!</v>
      </c>
      <c r="AT92" s="49" t="e">
        <f t="shared" si="1"/>
        <v>#REF!</v>
      </c>
      <c r="AU92" s="49" t="e">
        <f>NORMDIST(AO92,#REF!,#REF!,FALSE)</f>
        <v>#REF!</v>
      </c>
      <c r="AV92" s="49" t="e">
        <f>AU92*(#REF!/$AU$117)</f>
        <v>#REF!</v>
      </c>
      <c r="AW92" s="49"/>
    </row>
    <row r="93" spans="38:49" x14ac:dyDescent="0.25">
      <c r="AL93" s="47" t="e">
        <f>AN93*(#REF!/$AU$117)</f>
        <v>#REF!</v>
      </c>
      <c r="AM93" s="54"/>
      <c r="AN93" s="49" t="e">
        <f>NORMDIST(AO93,#REF!,(#REF!-#REF!)/6,FALSE)</f>
        <v>#REF!</v>
      </c>
      <c r="AO93" s="50" t="e">
        <f>AP93+(#REF!/2)</f>
        <v>#REF!</v>
      </c>
      <c r="AP93" s="51" t="e">
        <f t="shared" si="3"/>
        <v>#REF!</v>
      </c>
      <c r="AQ93" s="51" t="e">
        <f>AP93+#REF!</f>
        <v>#REF!</v>
      </c>
      <c r="AR93" s="52">
        <f t="shared" si="2"/>
        <v>0</v>
      </c>
      <c r="AS93" s="47" t="e">
        <f>(AP93-#REF!)/#REF!</f>
        <v>#REF!</v>
      </c>
      <c r="AT93" s="49" t="e">
        <f t="shared" si="1"/>
        <v>#REF!</v>
      </c>
      <c r="AU93" s="49" t="e">
        <f>NORMDIST(AO93,#REF!,#REF!,FALSE)</f>
        <v>#REF!</v>
      </c>
      <c r="AV93" s="49" t="e">
        <f>AU93*(#REF!/$AU$117)</f>
        <v>#REF!</v>
      </c>
      <c r="AW93" s="49"/>
    </row>
    <row r="94" spans="38:49" x14ac:dyDescent="0.25">
      <c r="AL94" s="47" t="e">
        <f>AN94*(#REF!/$AU$117)</f>
        <v>#REF!</v>
      </c>
      <c r="AM94" s="54"/>
      <c r="AN94" s="49" t="e">
        <f>NORMDIST(AO94,#REF!,(#REF!-#REF!)/6,FALSE)</f>
        <v>#REF!</v>
      </c>
      <c r="AO94" s="50" t="e">
        <f>AP94+(#REF!/2)</f>
        <v>#REF!</v>
      </c>
      <c r="AP94" s="51" t="e">
        <f t="shared" si="3"/>
        <v>#REF!</v>
      </c>
      <c r="AQ94" s="51" t="e">
        <f>AP94+#REF!</f>
        <v>#REF!</v>
      </c>
      <c r="AR94" s="52">
        <f t="shared" si="2"/>
        <v>0</v>
      </c>
      <c r="AS94" s="47" t="e">
        <f>(AP94-#REF!)/#REF!</f>
        <v>#REF!</v>
      </c>
      <c r="AT94" s="49" t="e">
        <f t="shared" si="1"/>
        <v>#REF!</v>
      </c>
      <c r="AU94" s="49" t="e">
        <f>NORMDIST(AO94,#REF!,#REF!,FALSE)</f>
        <v>#REF!</v>
      </c>
      <c r="AV94" s="49" t="e">
        <f>AU94*(#REF!/$AU$117)</f>
        <v>#REF!</v>
      </c>
      <c r="AW94" s="49"/>
    </row>
    <row r="95" spans="38:49" x14ac:dyDescent="0.25">
      <c r="AL95" s="47" t="e">
        <f>AN95*(#REF!/$AU$117)</f>
        <v>#REF!</v>
      </c>
      <c r="AM95" s="53"/>
      <c r="AN95" s="49" t="e">
        <f>NORMDIST(AO95,#REF!,(#REF!-#REF!)/6,FALSE)</f>
        <v>#REF!</v>
      </c>
      <c r="AO95" s="50" t="e">
        <f>AP95+(#REF!/2)</f>
        <v>#REF!</v>
      </c>
      <c r="AP95" s="51" t="e">
        <f t="shared" si="3"/>
        <v>#REF!</v>
      </c>
      <c r="AQ95" s="51" t="e">
        <f>AP95+#REF!</f>
        <v>#REF!</v>
      </c>
      <c r="AR95" s="52">
        <f t="shared" si="2"/>
        <v>0</v>
      </c>
      <c r="AS95" s="47" t="e">
        <f>(AP95-#REF!)/#REF!</f>
        <v>#REF!</v>
      </c>
      <c r="AT95" s="49" t="e">
        <f t="shared" si="1"/>
        <v>#REF!</v>
      </c>
      <c r="AU95" s="49" t="e">
        <f>NORMDIST(AO95,#REF!,#REF!,FALSE)</f>
        <v>#REF!</v>
      </c>
      <c r="AV95" s="49" t="e">
        <f>AU95*(#REF!/$AU$117)</f>
        <v>#REF!</v>
      </c>
      <c r="AW95" s="49"/>
    </row>
    <row r="96" spans="38:49" x14ac:dyDescent="0.25">
      <c r="AL96" s="47" t="e">
        <f>AN96*(#REF!/$AU$117)</f>
        <v>#REF!</v>
      </c>
      <c r="AM96" s="54"/>
      <c r="AN96" s="49" t="e">
        <f>NORMDIST(AO96,#REF!,(#REF!-#REF!)/6,FALSE)</f>
        <v>#REF!</v>
      </c>
      <c r="AO96" s="50" t="e">
        <f>AP96+(#REF!/2)</f>
        <v>#REF!</v>
      </c>
      <c r="AP96" s="51" t="e">
        <f t="shared" si="3"/>
        <v>#REF!</v>
      </c>
      <c r="AQ96" s="51" t="e">
        <f>AP96+#REF!</f>
        <v>#REF!</v>
      </c>
      <c r="AR96" s="52">
        <f t="shared" si="2"/>
        <v>0</v>
      </c>
      <c r="AS96" s="47" t="e">
        <f>(AP96-#REF!)/#REF!</f>
        <v>#REF!</v>
      </c>
      <c r="AT96" s="49" t="e">
        <f t="shared" si="1"/>
        <v>#REF!</v>
      </c>
      <c r="AU96" s="49" t="e">
        <f>NORMDIST(AO96,#REF!,#REF!,FALSE)</f>
        <v>#REF!</v>
      </c>
      <c r="AV96" s="49" t="e">
        <f>AU96*(#REF!/$AU$117)</f>
        <v>#REF!</v>
      </c>
      <c r="AW96" s="49"/>
    </row>
    <row r="97" spans="38:49" x14ac:dyDescent="0.25">
      <c r="AL97" s="47" t="e">
        <f>AN97*(#REF!/$AU$117)</f>
        <v>#REF!</v>
      </c>
      <c r="AM97" s="49"/>
      <c r="AN97" s="49" t="e">
        <f>NORMDIST(AO97,#REF!,(#REF!-#REF!)/6,FALSE)</f>
        <v>#REF!</v>
      </c>
      <c r="AO97" s="50" t="e">
        <f>AP97+(#REF!/2)</f>
        <v>#REF!</v>
      </c>
      <c r="AP97" s="51" t="e">
        <f t="shared" si="3"/>
        <v>#REF!</v>
      </c>
      <c r="AQ97" s="51" t="e">
        <f>AP97+#REF!</f>
        <v>#REF!</v>
      </c>
      <c r="AR97" s="52">
        <f t="shared" si="2"/>
        <v>0</v>
      </c>
      <c r="AS97" s="47" t="e">
        <f>(AP97-#REF!)/#REF!</f>
        <v>#REF!</v>
      </c>
      <c r="AT97" s="49" t="e">
        <f t="shared" si="1"/>
        <v>#REF!</v>
      </c>
      <c r="AU97" s="49" t="e">
        <f>NORMDIST(AO97,#REF!,#REF!,FALSE)</f>
        <v>#REF!</v>
      </c>
      <c r="AV97" s="49" t="e">
        <f>AU97*(#REF!/$AU$117)</f>
        <v>#REF!</v>
      </c>
      <c r="AW97" s="49"/>
    </row>
    <row r="98" spans="38:49" x14ac:dyDescent="0.25">
      <c r="AL98" s="47" t="e">
        <f>AN98*(#REF!/$AU$117)</f>
        <v>#REF!</v>
      </c>
      <c r="AM98" s="49"/>
      <c r="AN98" s="49" t="e">
        <f>NORMDIST(AO98,#REF!,(#REF!-#REF!)/6,FALSE)</f>
        <v>#REF!</v>
      </c>
      <c r="AO98" s="50" t="e">
        <f>AP98+(#REF!/2)</f>
        <v>#REF!</v>
      </c>
      <c r="AP98" s="51" t="e">
        <f t="shared" si="3"/>
        <v>#REF!</v>
      </c>
      <c r="AQ98" s="51" t="e">
        <f>AP98+#REF!</f>
        <v>#REF!</v>
      </c>
      <c r="AR98" s="52">
        <f t="shared" si="2"/>
        <v>0</v>
      </c>
      <c r="AS98" s="47" t="e">
        <f>(AP98-#REF!)/#REF!</f>
        <v>#REF!</v>
      </c>
      <c r="AT98" s="49" t="e">
        <f t="shared" si="1"/>
        <v>#REF!</v>
      </c>
      <c r="AU98" s="49" t="e">
        <f>NORMDIST(AO98,#REF!,#REF!,FALSE)</f>
        <v>#REF!</v>
      </c>
      <c r="AV98" s="49" t="e">
        <f>AU98*(#REF!/$AU$117)</f>
        <v>#REF!</v>
      </c>
      <c r="AW98" s="49"/>
    </row>
    <row r="99" spans="38:49" x14ac:dyDescent="0.25">
      <c r="AL99" s="47" t="e">
        <f>AN99*(#REF!/$AU$117)</f>
        <v>#REF!</v>
      </c>
      <c r="AM99" s="49"/>
      <c r="AN99" s="49" t="e">
        <f>NORMDIST(AO99,#REF!,(#REF!-#REF!)/6,FALSE)</f>
        <v>#REF!</v>
      </c>
      <c r="AO99" s="50" t="e">
        <f>AP99+(#REF!/2)</f>
        <v>#REF!</v>
      </c>
      <c r="AP99" s="51" t="e">
        <f t="shared" si="3"/>
        <v>#REF!</v>
      </c>
      <c r="AQ99" s="51" t="e">
        <f>AP99+#REF!</f>
        <v>#REF!</v>
      </c>
      <c r="AR99" s="52">
        <f t="shared" si="2"/>
        <v>0</v>
      </c>
      <c r="AS99" s="47" t="e">
        <f>(AP99-#REF!)/#REF!</f>
        <v>#REF!</v>
      </c>
      <c r="AT99" s="49" t="e">
        <f t="shared" si="1"/>
        <v>#REF!</v>
      </c>
      <c r="AU99" s="49" t="e">
        <f>NORMDIST(AO99,#REF!,#REF!,FALSE)</f>
        <v>#REF!</v>
      </c>
      <c r="AV99" s="49" t="e">
        <f>AU99*(#REF!/$AU$117)</f>
        <v>#REF!</v>
      </c>
      <c r="AW99" s="49"/>
    </row>
    <row r="100" spans="38:49" x14ac:dyDescent="0.25">
      <c r="AL100" s="47" t="e">
        <f>AN100*(#REF!/$AU$117)</f>
        <v>#REF!</v>
      </c>
      <c r="AM100" s="55"/>
      <c r="AN100" s="49" t="e">
        <f>NORMDIST(AO100,#REF!,(#REF!-#REF!)/6,FALSE)</f>
        <v>#REF!</v>
      </c>
      <c r="AO100" s="50" t="e">
        <f>AP100+(#REF!/2)</f>
        <v>#REF!</v>
      </c>
      <c r="AP100" s="51" t="e">
        <f t="shared" si="3"/>
        <v>#REF!</v>
      </c>
      <c r="AQ100" s="51" t="e">
        <f>AP100+#REF!</f>
        <v>#REF!</v>
      </c>
      <c r="AR100" s="52">
        <f t="shared" si="2"/>
        <v>0</v>
      </c>
      <c r="AS100" s="47" t="e">
        <f>(AP100-#REF!)/#REF!</f>
        <v>#REF!</v>
      </c>
      <c r="AT100" s="49" t="e">
        <f t="shared" si="1"/>
        <v>#REF!</v>
      </c>
      <c r="AU100" s="49" t="e">
        <f>NORMDIST(AO100,#REF!,#REF!,FALSE)</f>
        <v>#REF!</v>
      </c>
      <c r="AV100" s="49" t="e">
        <f>AU100*(#REF!/$AU$117)</f>
        <v>#REF!</v>
      </c>
      <c r="AW100" s="49"/>
    </row>
    <row r="101" spans="38:49" x14ac:dyDescent="0.25">
      <c r="AL101" s="47" t="e">
        <f>AN101*(#REF!/$AU$117)</f>
        <v>#REF!</v>
      </c>
      <c r="AM101" s="56"/>
      <c r="AN101" s="49" t="e">
        <f>NORMDIST(AO101,#REF!,(#REF!-#REF!)/6,FALSE)</f>
        <v>#REF!</v>
      </c>
      <c r="AO101" s="50" t="e">
        <f>AP101+(#REF!/2)</f>
        <v>#REF!</v>
      </c>
      <c r="AP101" s="51" t="e">
        <f t="shared" si="3"/>
        <v>#REF!</v>
      </c>
      <c r="AQ101" s="51" t="e">
        <f>AP101+#REF!</f>
        <v>#REF!</v>
      </c>
      <c r="AR101" s="52">
        <f t="shared" si="2"/>
        <v>0</v>
      </c>
      <c r="AS101" s="47" t="e">
        <f>(AP101-#REF!)/#REF!</f>
        <v>#REF!</v>
      </c>
      <c r="AT101" s="49" t="e">
        <f t="shared" si="1"/>
        <v>#REF!</v>
      </c>
      <c r="AU101" s="49" t="e">
        <f>NORMDIST(AO101,#REF!,#REF!,FALSE)</f>
        <v>#REF!</v>
      </c>
      <c r="AV101" s="49" t="e">
        <f>AU101*(#REF!/$AU$117)</f>
        <v>#REF!</v>
      </c>
      <c r="AW101" s="49"/>
    </row>
    <row r="102" spans="38:49" x14ac:dyDescent="0.25">
      <c r="AL102" s="47" t="e">
        <f>AN102*(#REF!/$AU$117)</f>
        <v>#REF!</v>
      </c>
      <c r="AM102" s="56"/>
      <c r="AN102" s="49" t="e">
        <f>NORMDIST(AO102,#REF!,(#REF!-#REF!)/6,FALSE)</f>
        <v>#REF!</v>
      </c>
      <c r="AO102" s="50" t="e">
        <f>AP102+(#REF!/2)</f>
        <v>#REF!</v>
      </c>
      <c r="AP102" s="51" t="e">
        <f t="shared" si="3"/>
        <v>#REF!</v>
      </c>
      <c r="AQ102" s="51" t="e">
        <f>AP102+#REF!</f>
        <v>#REF!</v>
      </c>
      <c r="AR102" s="52">
        <f t="shared" si="2"/>
        <v>0</v>
      </c>
      <c r="AS102" s="47" t="e">
        <f>(AP102-#REF!)/#REF!</f>
        <v>#REF!</v>
      </c>
      <c r="AT102" s="49" t="e">
        <f t="shared" si="1"/>
        <v>#REF!</v>
      </c>
      <c r="AU102" s="49" t="e">
        <f>NORMDIST(AO102,#REF!,#REF!,FALSE)</f>
        <v>#REF!</v>
      </c>
      <c r="AV102" s="49" t="e">
        <f>AU102*(#REF!/$AU$117)</f>
        <v>#REF!</v>
      </c>
      <c r="AW102" s="49"/>
    </row>
    <row r="103" spans="38:49" x14ac:dyDescent="0.25">
      <c r="AL103" s="47" t="e">
        <f>AN103*(#REF!/$AU$117)</f>
        <v>#REF!</v>
      </c>
      <c r="AM103" s="56"/>
      <c r="AN103" s="49" t="e">
        <f>NORMDIST(AO103,#REF!,(#REF!-#REF!)/6,FALSE)</f>
        <v>#REF!</v>
      </c>
      <c r="AO103" s="50" t="e">
        <f>AP103+(#REF!/2)</f>
        <v>#REF!</v>
      </c>
      <c r="AP103" s="51" t="e">
        <f t="shared" si="3"/>
        <v>#REF!</v>
      </c>
      <c r="AQ103" s="51" t="e">
        <f>AP103+#REF!</f>
        <v>#REF!</v>
      </c>
      <c r="AR103" s="52">
        <f t="shared" si="2"/>
        <v>0</v>
      </c>
      <c r="AS103" s="47" t="e">
        <f>(AP103-#REF!)/#REF!</f>
        <v>#REF!</v>
      </c>
      <c r="AT103" s="49" t="e">
        <f t="shared" si="1"/>
        <v>#REF!</v>
      </c>
      <c r="AU103" s="49" t="e">
        <f>NORMDIST(AO103,#REF!,#REF!,FALSE)</f>
        <v>#REF!</v>
      </c>
      <c r="AV103" s="49" t="e">
        <f>AU103*(#REF!/$AU$117)</f>
        <v>#REF!</v>
      </c>
      <c r="AW103" s="49"/>
    </row>
    <row r="104" spans="38:49" x14ac:dyDescent="0.25">
      <c r="AL104" s="47" t="e">
        <f>AN104*(#REF!/$AU$117)</f>
        <v>#REF!</v>
      </c>
      <c r="AM104" s="56"/>
      <c r="AN104" s="49" t="e">
        <f>NORMDIST(AO104,#REF!,(#REF!-#REF!)/6,FALSE)</f>
        <v>#REF!</v>
      </c>
      <c r="AO104" s="50" t="e">
        <f>AP104+(#REF!/2)</f>
        <v>#REF!</v>
      </c>
      <c r="AP104" s="51" t="e">
        <f t="shared" si="3"/>
        <v>#REF!</v>
      </c>
      <c r="AQ104" s="51" t="e">
        <f>AP104+#REF!</f>
        <v>#REF!</v>
      </c>
      <c r="AR104" s="52">
        <f t="shared" si="2"/>
        <v>0</v>
      </c>
      <c r="AS104" s="47" t="e">
        <f>(AP104-#REF!)/#REF!</f>
        <v>#REF!</v>
      </c>
      <c r="AT104" s="49" t="e">
        <f t="shared" si="1"/>
        <v>#REF!</v>
      </c>
      <c r="AU104" s="49" t="e">
        <f>NORMDIST(AO104,#REF!,#REF!,FALSE)</f>
        <v>#REF!</v>
      </c>
      <c r="AV104" s="49" t="e">
        <f>AU104*(#REF!/$AU$117)</f>
        <v>#REF!</v>
      </c>
      <c r="AW104" s="49"/>
    </row>
    <row r="105" spans="38:49" x14ac:dyDescent="0.25">
      <c r="AL105" s="47" t="e">
        <f>AN105*(#REF!/$AU$117)</f>
        <v>#REF!</v>
      </c>
      <c r="AM105" s="56"/>
      <c r="AN105" s="49" t="e">
        <f>NORMDIST(AO105,#REF!,(#REF!-#REF!)/6,FALSE)</f>
        <v>#REF!</v>
      </c>
      <c r="AO105" s="50" t="e">
        <f>AP105+(#REF!/2)</f>
        <v>#REF!</v>
      </c>
      <c r="AP105" s="51" t="e">
        <f t="shared" si="3"/>
        <v>#REF!</v>
      </c>
      <c r="AQ105" s="51" t="e">
        <f>AP105+#REF!</f>
        <v>#REF!</v>
      </c>
      <c r="AR105" s="52">
        <f t="shared" si="2"/>
        <v>0</v>
      </c>
      <c r="AS105" s="47" t="e">
        <f>(AP105-#REF!)/#REF!</f>
        <v>#REF!</v>
      </c>
      <c r="AT105" s="49" t="e">
        <f t="shared" si="1"/>
        <v>#REF!</v>
      </c>
      <c r="AU105" s="49" t="e">
        <f>NORMDIST(AO105,#REF!,#REF!,FALSE)</f>
        <v>#REF!</v>
      </c>
      <c r="AV105" s="49" t="e">
        <f>AU105*(#REF!/$AU$117)</f>
        <v>#REF!</v>
      </c>
      <c r="AW105" s="49"/>
    </row>
    <row r="106" spans="38:49" x14ac:dyDescent="0.25">
      <c r="AL106" s="47" t="e">
        <f>AN106*(#REF!/$AU$117)</f>
        <v>#REF!</v>
      </c>
      <c r="AM106" s="56"/>
      <c r="AN106" s="49" t="e">
        <f>NORMDIST(AO106,#REF!,(#REF!-#REF!)/6,FALSE)</f>
        <v>#REF!</v>
      </c>
      <c r="AO106" s="50" t="e">
        <f>AP106+(#REF!/2)</f>
        <v>#REF!</v>
      </c>
      <c r="AP106" s="51" t="e">
        <f t="shared" si="3"/>
        <v>#REF!</v>
      </c>
      <c r="AQ106" s="51" t="e">
        <f>AP106+#REF!</f>
        <v>#REF!</v>
      </c>
      <c r="AR106" s="52">
        <f t="shared" si="2"/>
        <v>0</v>
      </c>
      <c r="AS106" s="47" t="e">
        <f>(AP106-#REF!)/#REF!</f>
        <v>#REF!</v>
      </c>
      <c r="AT106" s="49" t="e">
        <f t="shared" si="1"/>
        <v>#REF!</v>
      </c>
      <c r="AU106" s="49" t="e">
        <f>NORMDIST(AO106,#REF!,#REF!,FALSE)</f>
        <v>#REF!</v>
      </c>
      <c r="AV106" s="49" t="e">
        <f>AU106*(#REF!/$AU$117)</f>
        <v>#REF!</v>
      </c>
      <c r="AW106" s="49"/>
    </row>
    <row r="107" spans="38:49" x14ac:dyDescent="0.25">
      <c r="AL107" s="47" t="e">
        <f>AN107*(#REF!/$AU$117)</f>
        <v>#REF!</v>
      </c>
      <c r="AM107" s="56"/>
      <c r="AN107" s="49" t="e">
        <f>NORMDIST(AO107,#REF!,(#REF!-#REF!)/6,FALSE)</f>
        <v>#REF!</v>
      </c>
      <c r="AO107" s="50" t="e">
        <f>AP107+(#REF!/2)</f>
        <v>#REF!</v>
      </c>
      <c r="AP107" s="51" t="e">
        <f t="shared" si="3"/>
        <v>#REF!</v>
      </c>
      <c r="AQ107" s="51" t="e">
        <f>AP107+#REF!</f>
        <v>#REF!</v>
      </c>
      <c r="AR107" s="52">
        <f t="shared" si="2"/>
        <v>0</v>
      </c>
      <c r="AS107" s="47" t="e">
        <f>(AP107-#REF!)/#REF!</f>
        <v>#REF!</v>
      </c>
      <c r="AT107" s="49" t="e">
        <f t="shared" si="1"/>
        <v>#REF!</v>
      </c>
      <c r="AU107" s="49" t="e">
        <f>NORMDIST(AO107,#REF!,#REF!,FALSE)</f>
        <v>#REF!</v>
      </c>
      <c r="AV107" s="49" t="e">
        <f>AU107*(#REF!/$AU$117)</f>
        <v>#REF!</v>
      </c>
      <c r="AW107" s="49"/>
    </row>
    <row r="108" spans="38:49" x14ac:dyDescent="0.25">
      <c r="AL108" s="47" t="e">
        <f>AN108*(#REF!/$AU$117)</f>
        <v>#REF!</v>
      </c>
      <c r="AM108" s="56"/>
      <c r="AN108" s="49" t="e">
        <f>NORMDIST(AO108,#REF!,(#REF!-#REF!)/6,FALSE)</f>
        <v>#REF!</v>
      </c>
      <c r="AO108" s="50" t="e">
        <f>AP108+(#REF!/2)</f>
        <v>#REF!</v>
      </c>
      <c r="AP108" s="51" t="e">
        <f t="shared" si="3"/>
        <v>#REF!</v>
      </c>
      <c r="AQ108" s="51" t="e">
        <f>AP108+#REF!</f>
        <v>#REF!</v>
      </c>
      <c r="AR108" s="52">
        <f t="shared" si="2"/>
        <v>0</v>
      </c>
      <c r="AS108" s="47" t="e">
        <f>(AP108-#REF!)/#REF!</f>
        <v>#REF!</v>
      </c>
      <c r="AT108" s="49" t="e">
        <f t="shared" si="1"/>
        <v>#REF!</v>
      </c>
      <c r="AU108" s="49" t="e">
        <f>NORMDIST(AO108,#REF!,#REF!,FALSE)</f>
        <v>#REF!</v>
      </c>
      <c r="AV108" s="49" t="e">
        <f>AU108*(#REF!/$AU$117)</f>
        <v>#REF!</v>
      </c>
      <c r="AW108" s="49"/>
    </row>
    <row r="109" spans="38:49" x14ac:dyDescent="0.25">
      <c r="AL109" s="47" t="e">
        <f>AN109*(#REF!/$AU$117)</f>
        <v>#REF!</v>
      </c>
      <c r="AM109" s="56"/>
      <c r="AN109" s="49" t="e">
        <f>NORMDIST(AO109,#REF!,(#REF!-#REF!)/6,FALSE)</f>
        <v>#REF!</v>
      </c>
      <c r="AO109" s="50" t="e">
        <f>AP109+(#REF!/2)</f>
        <v>#REF!</v>
      </c>
      <c r="AP109" s="51" t="e">
        <f t="shared" si="3"/>
        <v>#REF!</v>
      </c>
      <c r="AQ109" s="51" t="e">
        <f>AP109+#REF!</f>
        <v>#REF!</v>
      </c>
      <c r="AR109" s="52">
        <f t="shared" si="2"/>
        <v>0</v>
      </c>
      <c r="AS109" s="47" t="e">
        <f>(AP109-#REF!)/#REF!</f>
        <v>#REF!</v>
      </c>
      <c r="AT109" s="49" t="e">
        <f t="shared" si="1"/>
        <v>#REF!</v>
      </c>
      <c r="AU109" s="49" t="e">
        <f>NORMDIST(AO109,#REF!,#REF!,FALSE)</f>
        <v>#REF!</v>
      </c>
      <c r="AV109" s="49" t="e">
        <f>AU109*(#REF!/$AU$117)</f>
        <v>#REF!</v>
      </c>
      <c r="AW109" s="49"/>
    </row>
    <row r="110" spans="38:49" x14ac:dyDescent="0.25">
      <c r="AL110" s="47" t="e">
        <f>AN110*(#REF!/$AU$117)</f>
        <v>#REF!</v>
      </c>
      <c r="AM110" s="56"/>
      <c r="AN110" s="49" t="e">
        <f>NORMDIST(AO110,#REF!,(#REF!-#REF!)/6,FALSE)</f>
        <v>#REF!</v>
      </c>
      <c r="AO110" s="50" t="e">
        <f>AP110+(#REF!/2)</f>
        <v>#REF!</v>
      </c>
      <c r="AP110" s="51" t="e">
        <f t="shared" si="3"/>
        <v>#REF!</v>
      </c>
      <c r="AQ110" s="51" t="e">
        <f>AP110+#REF!</f>
        <v>#REF!</v>
      </c>
      <c r="AR110" s="52">
        <f t="shared" si="2"/>
        <v>0</v>
      </c>
      <c r="AS110" s="47" t="e">
        <f>(AP110-#REF!)/#REF!</f>
        <v>#REF!</v>
      </c>
      <c r="AT110" s="49" t="e">
        <f t="shared" si="1"/>
        <v>#REF!</v>
      </c>
      <c r="AU110" s="49" t="e">
        <f>NORMDIST(AO110,#REF!,#REF!,FALSE)</f>
        <v>#REF!</v>
      </c>
      <c r="AV110" s="49" t="e">
        <f>AU110*(#REF!/$AU$117)</f>
        <v>#REF!</v>
      </c>
      <c r="AW110" s="49"/>
    </row>
    <row r="111" spans="38:49" x14ac:dyDescent="0.25">
      <c r="AL111" s="47" t="e">
        <f>AN111*(#REF!/$AU$117)</f>
        <v>#REF!</v>
      </c>
      <c r="AM111" s="56"/>
      <c r="AN111" s="49" t="e">
        <f>NORMDIST(AO111,#REF!,(#REF!-#REF!)/6,FALSE)</f>
        <v>#REF!</v>
      </c>
      <c r="AO111" s="50" t="e">
        <f>AP111+(#REF!/2)</f>
        <v>#REF!</v>
      </c>
      <c r="AP111" s="51" t="e">
        <f t="shared" si="3"/>
        <v>#REF!</v>
      </c>
      <c r="AQ111" s="51" t="e">
        <f>AP111+#REF!</f>
        <v>#REF!</v>
      </c>
      <c r="AR111" s="52">
        <f t="shared" si="2"/>
        <v>0</v>
      </c>
      <c r="AS111" s="47" t="e">
        <f>(AP111-#REF!)/#REF!</f>
        <v>#REF!</v>
      </c>
      <c r="AT111" s="49" t="e">
        <f t="shared" si="1"/>
        <v>#REF!</v>
      </c>
      <c r="AU111" s="49" t="e">
        <f>NORMDIST(AO111,#REF!,#REF!,FALSE)</f>
        <v>#REF!</v>
      </c>
      <c r="AV111" s="49" t="e">
        <f>AU111*(#REF!/$AU$117)</f>
        <v>#REF!</v>
      </c>
      <c r="AW111" s="49"/>
    </row>
    <row r="112" spans="38:49" x14ac:dyDescent="0.25">
      <c r="AL112" s="47" t="e">
        <f>AN112*(#REF!/$AU$117)</f>
        <v>#REF!</v>
      </c>
      <c r="AM112" s="56"/>
      <c r="AN112" s="49" t="e">
        <f>NORMDIST(AO112,#REF!,(#REF!-#REF!)/6,FALSE)</f>
        <v>#REF!</v>
      </c>
      <c r="AO112" s="50" t="e">
        <f>AP112+(#REF!/2)</f>
        <v>#REF!</v>
      </c>
      <c r="AP112" s="51" t="e">
        <f t="shared" si="3"/>
        <v>#REF!</v>
      </c>
      <c r="AQ112" s="51" t="e">
        <f>AP112+#REF!</f>
        <v>#REF!</v>
      </c>
      <c r="AR112" s="52">
        <f t="shared" si="2"/>
        <v>0</v>
      </c>
      <c r="AS112" s="47" t="e">
        <f>(AP112-#REF!)/#REF!</f>
        <v>#REF!</v>
      </c>
      <c r="AT112" s="49" t="e">
        <f t="shared" si="1"/>
        <v>#REF!</v>
      </c>
      <c r="AU112" s="49" t="e">
        <f>NORMDIST(AO112,#REF!,#REF!,FALSE)</f>
        <v>#REF!</v>
      </c>
      <c r="AV112" s="49" t="e">
        <f>AU112*(#REF!/$AU$117)</f>
        <v>#REF!</v>
      </c>
      <c r="AW112" s="49"/>
    </row>
    <row r="113" spans="38:49" x14ac:dyDescent="0.25">
      <c r="AL113" s="47" t="e">
        <f>AN113*(#REF!/$AU$117)</f>
        <v>#REF!</v>
      </c>
      <c r="AM113" s="56"/>
      <c r="AN113" s="49" t="e">
        <f>NORMDIST(AO113,#REF!,(#REF!-#REF!)/6,FALSE)</f>
        <v>#REF!</v>
      </c>
      <c r="AO113" s="50" t="e">
        <f>AP113+(#REF!/2)</f>
        <v>#REF!</v>
      </c>
      <c r="AP113" s="51" t="e">
        <f t="shared" si="3"/>
        <v>#REF!</v>
      </c>
      <c r="AQ113" s="51" t="e">
        <f>AP113+#REF!</f>
        <v>#REF!</v>
      </c>
      <c r="AR113" s="52">
        <f t="shared" si="2"/>
        <v>0</v>
      </c>
      <c r="AS113" s="47" t="e">
        <f>(AP113-#REF!)/#REF!</f>
        <v>#REF!</v>
      </c>
      <c r="AT113" s="49" t="e">
        <f t="shared" si="1"/>
        <v>#REF!</v>
      </c>
      <c r="AU113" s="49" t="e">
        <f>NORMDIST(AO113,#REF!,#REF!,FALSE)</f>
        <v>#REF!</v>
      </c>
      <c r="AV113" s="49" t="e">
        <f>AU113*(#REF!/$AU$117)</f>
        <v>#REF!</v>
      </c>
      <c r="AW113" s="49"/>
    </row>
    <row r="114" spans="38:49" x14ac:dyDescent="0.25">
      <c r="AL114" s="47" t="e">
        <f>AN114*(#REF!/$AU$117)</f>
        <v>#REF!</v>
      </c>
      <c r="AM114" s="56"/>
      <c r="AN114" s="49" t="e">
        <f>NORMDIST(AO114,#REF!,(#REF!-#REF!)/6,FALSE)</f>
        <v>#REF!</v>
      </c>
      <c r="AO114" s="50" t="e">
        <f>AP114+(#REF!/2)</f>
        <v>#REF!</v>
      </c>
      <c r="AP114" s="51" t="e">
        <f t="shared" si="3"/>
        <v>#REF!</v>
      </c>
      <c r="AQ114" s="51" t="e">
        <f>AP114+#REF!</f>
        <v>#REF!</v>
      </c>
      <c r="AR114" s="52">
        <f t="shared" si="2"/>
        <v>0</v>
      </c>
      <c r="AS114" s="47" t="e">
        <f>(AP114-#REF!)/#REF!</f>
        <v>#REF!</v>
      </c>
      <c r="AT114" s="49" t="e">
        <f t="shared" si="1"/>
        <v>#REF!</v>
      </c>
      <c r="AU114" s="49" t="e">
        <f>NORMDIST(AO114,#REF!,#REF!,FALSE)</f>
        <v>#REF!</v>
      </c>
      <c r="AV114" s="49" t="e">
        <f>AU114*(#REF!/$AU$117)</f>
        <v>#REF!</v>
      </c>
      <c r="AW114" s="49"/>
    </row>
    <row r="115" spans="38:49" x14ac:dyDescent="0.25">
      <c r="AL115" s="47" t="e">
        <f>AN115*(#REF!/$AU$117)</f>
        <v>#REF!</v>
      </c>
      <c r="AM115" s="56"/>
      <c r="AN115" s="49" t="e">
        <f>NORMDIST(AO115,#REF!,(#REF!-#REF!)/6,FALSE)</f>
        <v>#REF!</v>
      </c>
      <c r="AO115" s="50" t="e">
        <f>AP115+(#REF!/2)</f>
        <v>#REF!</v>
      </c>
      <c r="AP115" s="51" t="e">
        <f t="shared" si="3"/>
        <v>#REF!</v>
      </c>
      <c r="AQ115" s="51" t="e">
        <f>AP115+#REF!</f>
        <v>#REF!</v>
      </c>
      <c r="AR115" s="52">
        <f t="shared" si="2"/>
        <v>0</v>
      </c>
      <c r="AS115" s="47" t="e">
        <f>(AP115-#REF!)/#REF!</f>
        <v>#REF!</v>
      </c>
      <c r="AT115" s="49" t="e">
        <f t="shared" si="1"/>
        <v>#REF!</v>
      </c>
      <c r="AU115" s="49" t="e">
        <f>NORMDIST(AO115,#REF!,#REF!,FALSE)</f>
        <v>#REF!</v>
      </c>
      <c r="AV115" s="49" t="e">
        <f>AU115*(#REF!/$AU$117)</f>
        <v>#REF!</v>
      </c>
      <c r="AW115" s="49"/>
    </row>
    <row r="116" spans="38:49" x14ac:dyDescent="0.25">
      <c r="AL116" s="47" t="e">
        <f>AN116*(#REF!/$AU$117)</f>
        <v>#REF!</v>
      </c>
      <c r="AM116" s="56"/>
      <c r="AN116" s="49" t="e">
        <f>NORMDIST(AO116,#REF!,(#REF!-#REF!)/6,FALSE)</f>
        <v>#REF!</v>
      </c>
      <c r="AO116" s="50" t="e">
        <f>AP116+(#REF!/2)</f>
        <v>#REF!</v>
      </c>
      <c r="AP116" s="51" t="e">
        <f t="shared" si="3"/>
        <v>#REF!</v>
      </c>
      <c r="AQ116" s="51" t="e">
        <f>AP116+#REF!</f>
        <v>#REF!</v>
      </c>
      <c r="AR116" s="52">
        <f t="shared" si="2"/>
        <v>0</v>
      </c>
      <c r="AS116" s="47" t="e">
        <f>(AP116-#REF!)/#REF!</f>
        <v>#REF!</v>
      </c>
      <c r="AT116" s="49" t="e">
        <f t="shared" si="1"/>
        <v>#REF!</v>
      </c>
      <c r="AU116" s="49" t="e">
        <f>NORMDIST(AO116,#REF!,#REF!,FALSE)</f>
        <v>#REF!</v>
      </c>
      <c r="AV116" s="49" t="e">
        <f>AU116*(#REF!/$AU$117)</f>
        <v>#REF!</v>
      </c>
      <c r="AW116" s="49"/>
    </row>
    <row r="117" spans="38:49" x14ac:dyDescent="0.25">
      <c r="AL117" s="57"/>
      <c r="AM117" s="58"/>
      <c r="AN117" s="59"/>
      <c r="AO117" s="60"/>
      <c r="AP117" s="61"/>
      <c r="AQ117" s="59"/>
      <c r="AR117" s="62" t="e">
        <f>SUM(AR76:AR116)</f>
        <v>#REF!</v>
      </c>
      <c r="AS117" s="63"/>
      <c r="AT117" s="64"/>
      <c r="AU117" s="65" t="e">
        <f>SUM(AU76:AU116)</f>
        <v>#REF!</v>
      </c>
      <c r="AV117" s="49" t="e">
        <f>AU117*(#REF!/$AU$117)</f>
        <v>#REF!</v>
      </c>
      <c r="AW117" s="64"/>
    </row>
    <row r="118" spans="38:49" x14ac:dyDescent="0.25">
      <c r="AL118" s="57"/>
      <c r="AM118" s="58"/>
      <c r="AN118" s="59"/>
      <c r="AO118" s="60"/>
      <c r="AP118" s="61"/>
      <c r="AQ118" s="59" t="s">
        <v>63</v>
      </c>
      <c r="AR118" s="62" t="e">
        <f>MAX(AR76:AR116)</f>
        <v>#REF!</v>
      </c>
      <c r="AS118" s="63"/>
      <c r="AT118" s="64"/>
      <c r="AU118" s="64"/>
      <c r="AV118" s="64"/>
      <c r="AW118" s="64"/>
    </row>
    <row r="119" spans="38:49" x14ac:dyDescent="0.25">
      <c r="AL119" s="57"/>
      <c r="AM119" s="58"/>
      <c r="AN119" s="59"/>
      <c r="AO119" s="60"/>
      <c r="AP119" s="61"/>
      <c r="AQ119" s="59" t="s">
        <v>64</v>
      </c>
      <c r="AR119" s="63"/>
      <c r="AS119" s="63"/>
      <c r="AT119" s="64"/>
      <c r="AU119" s="64"/>
      <c r="AV119" s="64"/>
      <c r="AW119" s="64"/>
    </row>
    <row r="120" spans="38:49" ht="15" customHeight="1" x14ac:dyDescent="0.25"/>
    <row r="121" spans="38:49" ht="15" customHeight="1" x14ac:dyDescent="0.25"/>
    <row r="122" spans="38:49" ht="15" customHeight="1" x14ac:dyDescent="0.25"/>
    <row r="123" spans="38:49" ht="15" customHeight="1" x14ac:dyDescent="0.25"/>
    <row r="124" spans="38:49" ht="15" customHeight="1" x14ac:dyDescent="0.25"/>
    <row r="125" spans="38:49" ht="15" customHeight="1" x14ac:dyDescent="0.25"/>
    <row r="126" spans="38:49" ht="15" customHeight="1" x14ac:dyDescent="0.25"/>
    <row r="127" spans="38:49" ht="15" customHeight="1" x14ac:dyDescent="0.25"/>
    <row r="128" spans="38:49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</sheetData>
  <sheetProtection sheet="1" objects="1" scenarios="1" selectLockedCells="1"/>
  <mergeCells count="33">
    <mergeCell ref="H7:O7"/>
    <mergeCell ref="U7:Y7"/>
    <mergeCell ref="C9:D10"/>
    <mergeCell ref="C5:G5"/>
    <mergeCell ref="H5:O5"/>
    <mergeCell ref="U5:Y5"/>
    <mergeCell ref="C6:G6"/>
    <mergeCell ref="H6:O6"/>
    <mergeCell ref="U6:Y6"/>
    <mergeCell ref="C4:G4"/>
    <mergeCell ref="H4:O4"/>
    <mergeCell ref="U4:Y4"/>
    <mergeCell ref="P4:T4"/>
    <mergeCell ref="C70:C74"/>
    <mergeCell ref="C38:C42"/>
    <mergeCell ref="C44:D44"/>
    <mergeCell ref="C46:C50"/>
    <mergeCell ref="C52:D52"/>
    <mergeCell ref="C54:C58"/>
    <mergeCell ref="C60:D60"/>
    <mergeCell ref="P5:T5"/>
    <mergeCell ref="C7:G7"/>
    <mergeCell ref="P6:T6"/>
    <mergeCell ref="P7:T7"/>
    <mergeCell ref="C62:C66"/>
    <mergeCell ref="C20:D20"/>
    <mergeCell ref="C12:D12"/>
    <mergeCell ref="C68:D68"/>
    <mergeCell ref="C22:C26"/>
    <mergeCell ref="C28:D28"/>
    <mergeCell ref="C30:C34"/>
    <mergeCell ref="C36:D36"/>
    <mergeCell ref="C14:C18"/>
  </mergeCells>
  <phoneticPr fontId="33" type="noConversion"/>
  <printOptions horizontalCentered="1"/>
  <pageMargins left="0.11811023622047245" right="0.11811023622047245" top="0.35433070866141736" bottom="0.35433070866141736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Synthese 1 </vt:lpstr>
      <vt:lpstr>Relevé cote n° 1</vt:lpstr>
      <vt:lpstr>Relevé cote n° 1 (2)</vt:lpstr>
      <vt:lpstr>Grille relevé manuscrite</vt:lpstr>
      <vt:lpstr>'Relevé cote n° 1'!Impression_des_titres</vt:lpstr>
      <vt:lpstr>'Relevé cote n° 1 (2)'!Impression_des_titres</vt:lpstr>
      <vt:lpstr>'Grille relevé manuscrite'!Zone_d_impression</vt:lpstr>
      <vt:lpstr>'Relevé cote n° 1'!Zone_d_impression</vt:lpstr>
      <vt:lpstr>'Relevé cote n° 1 (2)'!Zone_d_impression</vt:lpstr>
      <vt:lpstr>'Synthese 1 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2006-09-12T15:06:44Z</dcterms:created>
  <dcterms:modified xsi:type="dcterms:W3CDTF">2018-09-27T12:34:01Z</dcterms:modified>
</cp:coreProperties>
</file>