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charts/chart7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2555" windowHeight="6060" tabRatio="585"/>
  </bookViews>
  <sheets>
    <sheet name="Recettes " sheetId="4" r:id="rId1"/>
    <sheet name="trimestre(1)" sheetId="5" r:id="rId2"/>
    <sheet name="trimestre(2)" sheetId="24" r:id="rId3"/>
    <sheet name="trimestre(3)" sheetId="25" r:id="rId4"/>
    <sheet name="trimestre(4)" sheetId="26" r:id="rId5"/>
    <sheet name="CH 2017" sheetId="30" r:id="rId6"/>
    <sheet name="CH A" sheetId="31" r:id="rId7"/>
    <sheet name="Factures réglées" sheetId="3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Print_Area" localSheetId="0">'Recettes '!$A$1:$I$32</definedName>
    <definedName name="_xlnm.Print_Area" localSheetId="1">'trimestre(1)'!$A$1:$F$16</definedName>
    <definedName name="_xlnm.Print_Area" localSheetId="3">'trimestre(3)'!$A$1:$H$38</definedName>
  </definedNames>
  <calcPr calcId="124519" iterateDelta="0"/>
</workbook>
</file>

<file path=xl/calcChain.xml><?xml version="1.0" encoding="utf-8"?>
<calcChain xmlns="http://schemas.openxmlformats.org/spreadsheetml/2006/main">
  <c r="C3" i="24"/>
  <c r="D3"/>
  <c r="F3" s="1"/>
  <c r="C4"/>
  <c r="D4"/>
  <c r="E4" s="1"/>
  <c r="F4"/>
  <c r="C5"/>
  <c r="D5"/>
  <c r="F5" s="1"/>
  <c r="C6"/>
  <c r="D6"/>
  <c r="E6" s="1"/>
  <c r="C7"/>
  <c r="D7"/>
  <c r="F7" s="1"/>
  <c r="C8"/>
  <c r="D8"/>
  <c r="E8" s="1"/>
  <c r="F8"/>
  <c r="C3" i="5"/>
  <c r="D3"/>
  <c r="E3" s="1"/>
  <c r="C4"/>
  <c r="D4"/>
  <c r="F4" s="1"/>
  <c r="C5"/>
  <c r="D5"/>
  <c r="E5" s="1"/>
  <c r="C6"/>
  <c r="D6"/>
  <c r="F6" s="1"/>
  <c r="C7"/>
  <c r="D7"/>
  <c r="E7" s="1"/>
  <c r="A8"/>
  <c r="C8"/>
  <c r="D8"/>
  <c r="F8" s="1"/>
  <c r="B30" i="4"/>
  <c r="A3" i="26"/>
  <c r="C3"/>
  <c r="D3"/>
  <c r="E3" s="1"/>
  <c r="A4"/>
  <c r="C4"/>
  <c r="D4"/>
  <c r="F4" s="1"/>
  <c r="A5"/>
  <c r="C5"/>
  <c r="D5"/>
  <c r="E5" s="1"/>
  <c r="A6"/>
  <c r="C6"/>
  <c r="D6"/>
  <c r="F6" s="1"/>
  <c r="A7"/>
  <c r="C7"/>
  <c r="D7"/>
  <c r="E7" s="1"/>
  <c r="A8"/>
  <c r="C8"/>
  <c r="D8"/>
  <c r="F8" s="1"/>
  <c r="D2"/>
  <c r="F2" s="1"/>
  <c r="C2"/>
  <c r="A2"/>
  <c r="C3" i="25"/>
  <c r="D3"/>
  <c r="E3" s="1"/>
  <c r="C4"/>
  <c r="D4"/>
  <c r="F4" s="1"/>
  <c r="C5"/>
  <c r="D5"/>
  <c r="E5" s="1"/>
  <c r="C6"/>
  <c r="D6"/>
  <c r="F6" s="1"/>
  <c r="C7"/>
  <c r="D7"/>
  <c r="E7" s="1"/>
  <c r="C8"/>
  <c r="D8"/>
  <c r="F8" s="1"/>
  <c r="D2"/>
  <c r="F2" s="1"/>
  <c r="C2"/>
  <c r="D2" i="24"/>
  <c r="F2" s="1"/>
  <c r="C2"/>
  <c r="B20" i="4"/>
  <c r="B42"/>
  <c r="F43"/>
  <c r="B9"/>
  <c r="B8" i="5" s="1"/>
  <c r="D2"/>
  <c r="E2" s="1"/>
  <c r="C2"/>
  <c r="B23" i="4"/>
  <c r="B2" i="25" s="1"/>
  <c r="B12" i="4"/>
  <c r="B2" i="24" s="1"/>
  <c r="B35" i="4"/>
  <c r="B3" i="26" s="1"/>
  <c r="B36" i="4"/>
  <c r="B4" i="26" s="1"/>
  <c r="B37" i="4"/>
  <c r="B5" i="26" s="1"/>
  <c r="B38" i="4"/>
  <c r="B6" i="26" s="1"/>
  <c r="B39" i="4"/>
  <c r="B7" i="26" s="1"/>
  <c r="B40" i="4"/>
  <c r="B8" i="26" s="1"/>
  <c r="B41" i="4"/>
  <c r="B34"/>
  <c r="B2" i="26" s="1"/>
  <c r="F32" i="4"/>
  <c r="B32"/>
  <c r="B33"/>
  <c r="B31"/>
  <c r="A8"/>
  <c r="A7" i="5" s="1"/>
  <c r="B8" i="4"/>
  <c r="B7" i="5" s="1"/>
  <c r="I8" i="4"/>
  <c r="B19"/>
  <c r="E10" i="5"/>
  <c r="A28" i="4"/>
  <c r="A7" i="25" s="1"/>
  <c r="A29" i="4"/>
  <c r="A8" i="25" s="1"/>
  <c r="I28" i="4"/>
  <c r="I29"/>
  <c r="I14"/>
  <c r="I15"/>
  <c r="I16"/>
  <c r="I17"/>
  <c r="I18"/>
  <c r="I12"/>
  <c r="I13"/>
  <c r="A14"/>
  <c r="A4" i="24" s="1"/>
  <c r="A15" i="4"/>
  <c r="A5" i="24" s="1"/>
  <c r="A16" i="4"/>
  <c r="A6" i="24" s="1"/>
  <c r="A17" i="4"/>
  <c r="A7" i="24" s="1"/>
  <c r="A18" i="4"/>
  <c r="A8" i="24" s="1"/>
  <c r="A13" i="4"/>
  <c r="A3" i="24" s="1"/>
  <c r="A12" i="4"/>
  <c r="A2" i="24" s="1"/>
  <c r="A4" i="4"/>
  <c r="A3" i="5" s="1"/>
  <c r="I4" i="4"/>
  <c r="A5"/>
  <c r="A4" i="5" s="1"/>
  <c r="I5" i="4"/>
  <c r="A6"/>
  <c r="A5" i="5" s="1"/>
  <c r="I6" i="4"/>
  <c r="A7"/>
  <c r="A6" i="5" s="1"/>
  <c r="I7" i="4"/>
  <c r="A3"/>
  <c r="A2" i="5" s="1"/>
  <c r="F6" i="24" l="1"/>
  <c r="F7" i="5"/>
  <c r="F5"/>
  <c r="E8" i="25"/>
  <c r="E4"/>
  <c r="E2"/>
  <c r="E8" i="26"/>
  <c r="E4"/>
  <c r="F3" i="25"/>
  <c r="F3" i="5"/>
  <c r="E2" i="24"/>
  <c r="E6" i="25"/>
  <c r="E2" i="26"/>
  <c r="E15" s="1"/>
  <c r="E6"/>
  <c r="E7" i="24"/>
  <c r="E5"/>
  <c r="E3"/>
  <c r="E8" i="5"/>
  <c r="E6"/>
  <c r="E4"/>
  <c r="F7" i="25"/>
  <c r="F5"/>
  <c r="F7" i="26"/>
  <c r="F3"/>
  <c r="F5"/>
  <c r="F2" i="5"/>
  <c r="D12" i="26"/>
  <c r="G45" i="4"/>
  <c r="F15" i="26" l="1"/>
  <c r="B21" i="4"/>
  <c r="B3"/>
  <c r="B2" i="5" s="1"/>
  <c r="B10" i="4"/>
  <c r="F21"/>
  <c r="F10"/>
  <c r="A21"/>
  <c r="A23"/>
  <c r="A2" i="25" s="1"/>
  <c r="I23" i="4"/>
  <c r="A24"/>
  <c r="A3" i="25" s="1"/>
  <c r="I24" i="4"/>
  <c r="A25"/>
  <c r="A4" i="25" s="1"/>
  <c r="I25" i="4"/>
  <c r="A26"/>
  <c r="A5" i="25" s="1"/>
  <c r="I26" i="4"/>
  <c r="A27"/>
  <c r="A6" i="25" s="1"/>
  <c r="I27" i="4"/>
  <c r="A10"/>
  <c r="I10"/>
  <c r="E10" i="31"/>
  <c r="D10"/>
  <c r="C10"/>
  <c r="B10"/>
  <c r="F45" i="4" l="1"/>
  <c r="B4"/>
  <c r="B3" i="5" s="1"/>
  <c r="D12" i="25"/>
  <c r="E11" i="24"/>
  <c r="D12"/>
  <c r="D14" i="25"/>
  <c r="D14" i="24"/>
  <c r="D14" i="5"/>
  <c r="B13" i="4"/>
  <c r="B3" i="24" s="1"/>
  <c r="E14" i="26"/>
  <c r="B14"/>
  <c r="A14"/>
  <c r="E12"/>
  <c r="E14" i="25"/>
  <c r="B14"/>
  <c r="A14"/>
  <c r="E12"/>
  <c r="B14" i="24"/>
  <c r="A14"/>
  <c r="E17" i="32"/>
  <c r="E15" i="5" l="1"/>
  <c r="F15"/>
  <c r="D12"/>
  <c r="D14" i="26" s="1"/>
  <c r="B5" i="4"/>
  <c r="B4" i="5" s="1"/>
  <c r="B14" i="4"/>
  <c r="B4" i="24" s="1"/>
  <c r="F15"/>
  <c r="F15" i="25"/>
  <c r="B6" i="4" l="1"/>
  <c r="B5" i="5" s="1"/>
  <c r="B15" i="4"/>
  <c r="B5" i="24" s="1"/>
  <c r="E15"/>
  <c r="E15" i="25"/>
  <c r="B12" i="30"/>
  <c r="B11"/>
  <c r="B10"/>
  <c r="B9"/>
  <c r="B16"/>
  <c r="B15"/>
  <c r="B8"/>
  <c r="B7"/>
  <c r="B6"/>
  <c r="B5"/>
  <c r="E9" i="31"/>
  <c r="D9"/>
  <c r="C9"/>
  <c r="B9"/>
  <c r="B7" i="4" l="1"/>
  <c r="B6" i="5" s="1"/>
  <c r="B16" i="4"/>
  <c r="B6" i="24" s="1"/>
  <c r="B14" i="30"/>
  <c r="B13"/>
  <c r="F9" i="31"/>
  <c r="B17" i="4" l="1"/>
  <c r="B7" i="24" s="1"/>
  <c r="F10" i="31"/>
  <c r="F11"/>
  <c r="E8"/>
  <c r="D8"/>
  <c r="C8"/>
  <c r="B8"/>
  <c r="B18" i="4" l="1"/>
  <c r="B8" i="24" s="1"/>
  <c r="F8" i="31"/>
  <c r="E7"/>
  <c r="D7"/>
  <c r="C7"/>
  <c r="B7"/>
  <c r="F7" l="1"/>
  <c r="E6"/>
  <c r="D6"/>
  <c r="C6"/>
  <c r="B6"/>
  <c r="B24" i="4" l="1"/>
  <c r="B3" i="25" s="1"/>
  <c r="F6" i="31"/>
  <c r="E5"/>
  <c r="D5"/>
  <c r="C5"/>
  <c r="B5"/>
  <c r="B25" i="4" l="1"/>
  <c r="B4" i="25" s="1"/>
  <c r="F5" i="31"/>
  <c r="E4"/>
  <c r="D4"/>
  <c r="C4"/>
  <c r="B26" i="4" l="1"/>
  <c r="B5" i="25" s="1"/>
  <c r="F4" i="31"/>
  <c r="B27" i="4" l="1"/>
  <c r="B6" i="25" s="1"/>
  <c r="B17" i="30"/>
  <c r="B28" i="4" l="1"/>
  <c r="B7" i="25" s="1"/>
  <c r="B14" i="5"/>
  <c r="B29" i="4" l="1"/>
  <c r="B8" i="25" s="1"/>
  <c r="I3" i="4" l="1"/>
</calcChain>
</file>

<file path=xl/sharedStrings.xml><?xml version="1.0" encoding="utf-8"?>
<sst xmlns="http://schemas.openxmlformats.org/spreadsheetml/2006/main" count="73" uniqueCount="40">
  <si>
    <t>Date</t>
  </si>
  <si>
    <t>Client</t>
  </si>
  <si>
    <t>Montant</t>
  </si>
  <si>
    <t>Réf cheque</t>
  </si>
  <si>
    <t>N° de Facture</t>
  </si>
  <si>
    <t>total</t>
  </si>
  <si>
    <t>Affaire</t>
  </si>
  <si>
    <t>Chiffre</t>
  </si>
  <si>
    <t>Trimestriel</t>
  </si>
  <si>
    <t>Annuel</t>
  </si>
  <si>
    <t>Réglée le:</t>
  </si>
  <si>
    <t xml:space="preserve"> Facture</t>
  </si>
  <si>
    <t>Encaissement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</si>
  <si>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</si>
  <si>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</si>
  <si>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</si>
  <si>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</si>
  <si>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</si>
  <si>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</si>
  <si>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</si>
  <si>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</si>
  <si>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</si>
  <si>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</si>
  <si>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</si>
  <si>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</si>
  <si>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</si>
  <si>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Mois</t>
  </si>
  <si>
    <t>CH</t>
  </si>
  <si>
    <t>1 Trimestre</t>
  </si>
  <si>
    <t>2 Trimestre</t>
  </si>
  <si>
    <t>3Trimestre</t>
  </si>
  <si>
    <t>4 Trimestre</t>
  </si>
  <si>
    <t>Année</t>
  </si>
  <si>
    <t>Factures</t>
  </si>
  <si>
    <t>Fournitues</t>
  </si>
  <si>
    <t xml:space="preserve">                           01/01/2O17            au                31/03/2017    Par internet         déclaration 1</t>
  </si>
  <si>
    <t xml:space="preserve">                           01/01/2O17            au                31/03/2017    Par internet         déclaration 2</t>
  </si>
  <si>
    <t xml:space="preserve">                           01/01/2O17            au                31/03/2017    Par internet         déclaration 3</t>
  </si>
  <si>
    <t xml:space="preserve">                           01/01/2O17            au                31/03/2017    Par internet         déclaration 4</t>
  </si>
  <si>
    <t xml:space="preserve">Trimestre </t>
  </si>
</sst>
</file>

<file path=xl/styles.xml><?xml version="1.0" encoding="utf-8"?>
<styleSheet xmlns="http://schemas.openxmlformats.org/spreadsheetml/2006/main">
  <numFmts count="1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&quot;€&quot;#,##0.00_);[Red]\(&quot;€&quot;#,##0.00\)"/>
    <numFmt numFmtId="165" formatCode="_(&quot;€&quot;* #,##0_);_(&quot;€&quot;* \(#,##0\);_(&quot;€&quot;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#,##0.00\ &quot;€&quot;"/>
    <numFmt numFmtId="169" formatCode="0.0%"/>
    <numFmt numFmtId="170" formatCode="_-* #,##0\ [$€-40C]_-;\-* #,##0\ [$€-40C]_-;_-* &quot;-&quot;??\ [$€-40C]_-;_-@_-"/>
    <numFmt numFmtId="171" formatCode="#,##0\ &quot;€&quot;"/>
    <numFmt numFmtId="172" formatCode="0.00_ ;[Red]\-0.00\ "/>
    <numFmt numFmtId="173" formatCode="m/d/yyyy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24"/>
      <color theme="1"/>
      <name val="Baskerville Old Face"/>
      <family val="1"/>
    </font>
    <font>
      <b/>
      <sz val="20"/>
      <color theme="1"/>
      <name val="Baskerville Old Face"/>
      <family val="1"/>
    </font>
    <font>
      <sz val="28"/>
      <color rgb="FF000000"/>
      <name val="Berlin Sans FB Demi"/>
      <family val="2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ck">
        <color theme="0"/>
      </top>
      <bottom style="thin">
        <color indexed="64"/>
      </bottom>
      <diagonal/>
    </border>
    <border>
      <left/>
      <right style="thin">
        <color theme="0"/>
      </right>
      <top style="thick">
        <color theme="0"/>
      </top>
      <bottom style="thin">
        <color indexed="64"/>
      </bottom>
      <diagonal/>
    </border>
    <border>
      <left/>
      <right style="thin">
        <color indexed="64"/>
      </right>
      <top style="thick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7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/>
    <xf numFmtId="0" fontId="1" fillId="0" borderId="0"/>
    <xf numFmtId="44" fontId="1" fillId="0" borderId="0" applyFont="0" applyFill="0" applyBorder="0" applyAlignment="0" applyProtection="0"/>
  </cellStyleXfs>
  <cellXfs count="259">
    <xf numFmtId="170" fontId="0" fillId="0" borderId="0" xfId="0"/>
    <xf numFmtId="170" fontId="2" fillId="2" borderId="0" xfId="0" applyFont="1" applyFill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68" fontId="3" fillId="2" borderId="1" xfId="1" applyNumberFormat="1" applyFont="1" applyFill="1" applyBorder="1" applyAlignment="1">
      <alignment horizontal="center" vertical="center"/>
    </xf>
    <xf numFmtId="170" fontId="5" fillId="2" borderId="0" xfId="0" applyFont="1" applyFill="1" applyAlignment="1">
      <alignment horizontal="center" vertical="center"/>
    </xf>
    <xf numFmtId="168" fontId="2" fillId="2" borderId="0" xfId="0" applyNumberFormat="1" applyFont="1" applyFill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/>
    </xf>
    <xf numFmtId="170" fontId="3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68" fontId="2" fillId="2" borderId="0" xfId="1" applyNumberFormat="1" applyFont="1" applyFill="1" applyAlignment="1">
      <alignment horizontal="center" vertical="center"/>
    </xf>
    <xf numFmtId="170" fontId="2" fillId="2" borderId="0" xfId="0" applyFont="1" applyFill="1" applyBorder="1" applyAlignment="1">
      <alignment horizontal="center" vertical="center"/>
    </xf>
    <xf numFmtId="170" fontId="5" fillId="0" borderId="0" xfId="0" applyFont="1" applyFill="1" applyBorder="1" applyAlignment="1">
      <alignment horizontal="center" vertical="center"/>
    </xf>
    <xf numFmtId="170" fontId="7" fillId="0" borderId="0" xfId="0" applyFont="1" applyFill="1" applyBorder="1" applyAlignment="1">
      <alignment horizontal="center" vertical="center"/>
    </xf>
    <xf numFmtId="170" fontId="5" fillId="0" borderId="0" xfId="0" applyNumberFormat="1" applyFont="1" applyFill="1" applyBorder="1" applyAlignment="1">
      <alignment horizontal="center" vertical="center"/>
    </xf>
    <xf numFmtId="168" fontId="5" fillId="0" borderId="0" xfId="1" applyNumberFormat="1" applyFont="1" applyFill="1" applyBorder="1" applyAlignment="1">
      <alignment horizontal="center" vertical="center"/>
    </xf>
    <xf numFmtId="170" fontId="7" fillId="0" borderId="0" xfId="0" applyNumberFormat="1" applyFont="1" applyFill="1" applyBorder="1" applyAlignment="1">
      <alignment horizontal="center" vertical="center"/>
    </xf>
    <xf numFmtId="168" fontId="7" fillId="0" borderId="0" xfId="1" applyNumberFormat="1" applyFont="1" applyFill="1" applyBorder="1" applyAlignment="1">
      <alignment horizontal="center" vertical="center"/>
    </xf>
    <xf numFmtId="170" fontId="0" fillId="0" borderId="0" xfId="3" applyFont="1"/>
    <xf numFmtId="168" fontId="2" fillId="0" borderId="0" xfId="3" applyNumberFormat="1" applyFont="1" applyAlignment="1">
      <alignment vertical="center"/>
    </xf>
    <xf numFmtId="170" fontId="2" fillId="0" borderId="0" xfId="3" applyFont="1" applyAlignment="1">
      <alignment vertical="center"/>
    </xf>
    <xf numFmtId="166" fontId="2" fillId="0" borderId="0" xfId="3" applyNumberFormat="1" applyFont="1" applyAlignment="1">
      <alignment vertical="center"/>
    </xf>
    <xf numFmtId="170" fontId="0" fillId="3" borderId="1" xfId="3" applyFont="1" applyFill="1" applyBorder="1"/>
    <xf numFmtId="170" fontId="0" fillId="3" borderId="1" xfId="3" applyNumberFormat="1" applyFont="1" applyFill="1" applyBorder="1"/>
    <xf numFmtId="170" fontId="0" fillId="0" borderId="1" xfId="3" applyFont="1" applyFill="1" applyBorder="1"/>
    <xf numFmtId="170" fontId="0" fillId="0" borderId="1" xfId="3" applyNumberFormat="1" applyFont="1" applyFill="1" applyBorder="1"/>
    <xf numFmtId="170" fontId="0" fillId="2" borderId="1" xfId="3" applyFont="1" applyFill="1" applyBorder="1"/>
    <xf numFmtId="170" fontId="0" fillId="2" borderId="1" xfId="3" applyNumberFormat="1" applyFont="1" applyFill="1" applyBorder="1"/>
    <xf numFmtId="170" fontId="0" fillId="0" borderId="1" xfId="3" applyFont="1" applyBorder="1"/>
    <xf numFmtId="170" fontId="0" fillId="0" borderId="1" xfId="3" applyNumberFormat="1" applyFont="1" applyBorder="1"/>
    <xf numFmtId="170" fontId="1" fillId="4" borderId="1" xfId="3" applyFont="1" applyFill="1" applyBorder="1" applyAlignment="1">
      <alignment horizontal="left"/>
    </xf>
    <xf numFmtId="170" fontId="0" fillId="4" borderId="1" xfId="3" applyNumberFormat="1" applyFont="1" applyFill="1" applyBorder="1"/>
    <xf numFmtId="170" fontId="1" fillId="3" borderId="1" xfId="1" applyNumberFormat="1" applyFont="1" applyFill="1" applyBorder="1"/>
    <xf numFmtId="170" fontId="0" fillId="0" borderId="0" xfId="0" applyNumberFormat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70" fontId="0" fillId="0" borderId="1" xfId="0" applyBorder="1"/>
    <xf numFmtId="170" fontId="0" fillId="0" borderId="1" xfId="0" applyNumberFormat="1" applyBorder="1"/>
    <xf numFmtId="1" fontId="5" fillId="0" borderId="0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70" fontId="2" fillId="2" borderId="0" xfId="0" applyNumberFormat="1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168" fontId="2" fillId="2" borderId="0" xfId="0" applyNumberFormat="1" applyFont="1" applyFill="1" applyBorder="1" applyAlignment="1">
      <alignment horizontal="center" vertical="center"/>
    </xf>
    <xf numFmtId="166" fontId="2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170" fontId="2" fillId="2" borderId="0" xfId="0" applyNumberFormat="1" applyFont="1" applyFill="1" applyBorder="1" applyAlignment="1">
      <alignment horizontal="center" vertical="center"/>
    </xf>
    <xf numFmtId="168" fontId="2" fillId="2" borderId="0" xfId="1" applyNumberFormat="1" applyFont="1" applyFill="1" applyBorder="1" applyAlignment="1">
      <alignment horizontal="center" vertical="center"/>
    </xf>
    <xf numFmtId="170" fontId="3" fillId="2" borderId="0" xfId="0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0" fillId="0" borderId="7" xfId="4" applyFont="1" applyBorder="1" applyAlignment="1"/>
    <xf numFmtId="0" fontId="0" fillId="0" borderId="0" xfId="4" applyFont="1"/>
    <xf numFmtId="0" fontId="0" fillId="0" borderId="4" xfId="4" applyFont="1" applyBorder="1" applyAlignment="1"/>
    <xf numFmtId="0" fontId="12" fillId="0" borderId="0" xfId="4" applyFont="1" applyAlignment="1">
      <alignment horizontal="center"/>
    </xf>
    <xf numFmtId="0" fontId="0" fillId="0" borderId="13" xfId="4" applyFont="1" applyBorder="1"/>
    <xf numFmtId="0" fontId="0" fillId="0" borderId="14" xfId="4" applyFont="1" applyBorder="1"/>
    <xf numFmtId="0" fontId="0" fillId="0" borderId="15" xfId="4" applyFont="1" applyBorder="1"/>
    <xf numFmtId="0" fontId="0" fillId="0" borderId="16" xfId="4" applyFont="1" applyBorder="1"/>
    <xf numFmtId="0" fontId="0" fillId="0" borderId="0" xfId="4" applyFont="1" applyBorder="1"/>
    <xf numFmtId="0" fontId="0" fillId="0" borderId="17" xfId="4" applyFont="1" applyBorder="1"/>
    <xf numFmtId="0" fontId="0" fillId="0" borderId="8" xfId="4" applyFont="1" applyBorder="1"/>
    <xf numFmtId="0" fontId="0" fillId="0" borderId="9" xfId="4" applyFont="1" applyBorder="1"/>
    <xf numFmtId="0" fontId="0" fillId="0" borderId="10" xfId="4" applyFont="1" applyBorder="1"/>
    <xf numFmtId="168" fontId="3" fillId="2" borderId="2" xfId="1" applyNumberFormat="1" applyFont="1" applyFill="1" applyBorder="1" applyAlignment="1">
      <alignment horizontal="center" vertical="center"/>
    </xf>
    <xf numFmtId="168" fontId="3" fillId="2" borderId="7" xfId="1" applyNumberFormat="1" applyFont="1" applyFill="1" applyBorder="1" applyAlignment="1">
      <alignment horizontal="center" vertical="center"/>
    </xf>
    <xf numFmtId="10" fontId="3" fillId="2" borderId="18" xfId="2" applyNumberFormat="1" applyFont="1" applyFill="1" applyBorder="1" applyAlignment="1">
      <alignment horizontal="center" vertical="center"/>
    </xf>
    <xf numFmtId="10" fontId="8" fillId="2" borderId="0" xfId="2" applyNumberFormat="1" applyFont="1" applyFill="1" applyBorder="1" applyAlignment="1">
      <alignment horizontal="center" vertical="center"/>
    </xf>
    <xf numFmtId="169" fontId="3" fillId="2" borderId="0" xfId="2" applyNumberFormat="1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168" fontId="3" fillId="2" borderId="4" xfId="1" applyNumberFormat="1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0" fontId="3" fillId="2" borderId="1" xfId="1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14" fontId="3" fillId="2" borderId="20" xfId="0" applyNumberFormat="1" applyFont="1" applyFill="1" applyBorder="1" applyAlignment="1">
      <alignment horizontal="center" vertical="center"/>
    </xf>
    <xf numFmtId="1" fontId="3" fillId="2" borderId="21" xfId="0" applyNumberFormat="1" applyFont="1" applyFill="1" applyBorder="1" applyAlignment="1">
      <alignment horizontal="center" vertical="center"/>
    </xf>
    <xf numFmtId="0" fontId="3" fillId="2" borderId="21" xfId="0" applyNumberFormat="1" applyFont="1" applyFill="1" applyBorder="1" applyAlignment="1">
      <alignment horizontal="center" vertical="center"/>
    </xf>
    <xf numFmtId="168" fontId="3" fillId="2" borderId="22" xfId="0" applyNumberFormat="1" applyFont="1" applyFill="1" applyBorder="1" applyAlignment="1">
      <alignment horizontal="left" vertical="top"/>
    </xf>
    <xf numFmtId="0" fontId="8" fillId="2" borderId="21" xfId="2" applyNumberFormat="1" applyFont="1" applyFill="1" applyBorder="1" applyAlignment="1">
      <alignment horizontal="center" vertical="center"/>
    </xf>
    <xf numFmtId="168" fontId="3" fillId="2" borderId="23" xfId="2" applyNumberFormat="1" applyFont="1" applyFill="1" applyBorder="1" applyAlignment="1">
      <alignment horizontal="center" vertical="center"/>
    </xf>
    <xf numFmtId="14" fontId="3" fillId="2" borderId="24" xfId="0" applyNumberFormat="1" applyFont="1" applyFill="1" applyBorder="1" applyAlignment="1">
      <alignment horizontal="center" vertical="center"/>
    </xf>
    <xf numFmtId="168" fontId="3" fillId="2" borderId="25" xfId="1" applyNumberFormat="1" applyFont="1" applyFill="1" applyBorder="1" applyAlignment="1">
      <alignment horizontal="center" vertical="center"/>
    </xf>
    <xf numFmtId="14" fontId="3" fillId="2" borderId="26" xfId="0" applyNumberFormat="1" applyFont="1" applyFill="1" applyBorder="1" applyAlignment="1">
      <alignment horizontal="center" vertical="center"/>
    </xf>
    <xf numFmtId="166" fontId="3" fillId="2" borderId="27" xfId="0" applyNumberFormat="1" applyFont="1" applyFill="1" applyBorder="1" applyAlignment="1">
      <alignment horizontal="center" vertical="center"/>
    </xf>
    <xf numFmtId="166" fontId="3" fillId="2" borderId="27" xfId="1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center" vertical="center"/>
    </xf>
    <xf numFmtId="10" fontId="3" fillId="2" borderId="0" xfId="2" applyNumberFormat="1" applyFont="1" applyFill="1" applyBorder="1" applyAlignment="1">
      <alignment horizontal="center" vertical="center"/>
    </xf>
    <xf numFmtId="168" fontId="3" fillId="2" borderId="0" xfId="0" applyNumberFormat="1" applyFont="1" applyFill="1" applyBorder="1" applyAlignment="1">
      <alignment horizontal="center" vertical="center"/>
    </xf>
    <xf numFmtId="170" fontId="2" fillId="2" borderId="0" xfId="1" applyNumberFormat="1" applyFont="1" applyFill="1" applyBorder="1" applyAlignment="1">
      <alignment horizontal="center" vertical="center"/>
    </xf>
    <xf numFmtId="166" fontId="3" fillId="2" borderId="0" xfId="0" applyNumberFormat="1" applyFont="1" applyFill="1" applyBorder="1" applyAlignment="1">
      <alignment horizontal="center" vertical="center"/>
    </xf>
    <xf numFmtId="166" fontId="2" fillId="2" borderId="0" xfId="1" applyNumberFormat="1" applyFont="1" applyFill="1" applyBorder="1" applyAlignment="1">
      <alignment horizontal="center" vertical="center"/>
    </xf>
    <xf numFmtId="172" fontId="2" fillId="2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168" fontId="6" fillId="2" borderId="0" xfId="0" applyNumberFormat="1" applyFont="1" applyFill="1" applyBorder="1" applyAlignment="1">
      <alignment horizontal="center" vertical="center"/>
    </xf>
    <xf numFmtId="169" fontId="6" fillId="2" borderId="0" xfId="2" applyNumberFormat="1" applyFont="1" applyFill="1" applyBorder="1" applyAlignment="1">
      <alignment horizontal="center" vertical="center"/>
    </xf>
    <xf numFmtId="10" fontId="6" fillId="2" borderId="0" xfId="2" applyNumberFormat="1" applyFont="1" applyFill="1" applyBorder="1" applyAlignment="1">
      <alignment horizontal="center" vertical="center"/>
    </xf>
    <xf numFmtId="168" fontId="5" fillId="2" borderId="0" xfId="1" applyNumberFormat="1" applyFont="1" applyFill="1" applyBorder="1" applyAlignment="1">
      <alignment horizontal="center" vertical="center"/>
    </xf>
    <xf numFmtId="166" fontId="9" fillId="2" borderId="0" xfId="0" applyNumberFormat="1" applyFont="1" applyFill="1" applyBorder="1" applyAlignment="1">
      <alignment horizontal="center" vertical="center"/>
    </xf>
    <xf numFmtId="171" fontId="3" fillId="2" borderId="0" xfId="0" applyNumberFormat="1" applyFont="1" applyFill="1" applyBorder="1" applyAlignment="1">
      <alignment horizontal="center" vertical="center"/>
    </xf>
    <xf numFmtId="166" fontId="5" fillId="2" borderId="0" xfId="1" applyNumberFormat="1" applyFont="1" applyFill="1" applyBorder="1" applyAlignment="1">
      <alignment horizontal="center" vertical="center"/>
    </xf>
    <xf numFmtId="166" fontId="5" fillId="2" borderId="0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8" fillId="2" borderId="7" xfId="2" applyNumberFormat="1" applyFont="1" applyFill="1" applyBorder="1" applyAlignment="1">
      <alignment horizontal="center" vertical="center"/>
    </xf>
    <xf numFmtId="168" fontId="3" fillId="2" borderId="5" xfId="2" applyNumberFormat="1" applyFont="1" applyFill="1" applyBorder="1" applyAlignment="1">
      <alignment horizontal="center" vertical="center"/>
    </xf>
    <xf numFmtId="168" fontId="3" fillId="2" borderId="28" xfId="1" applyNumberFormat="1" applyFont="1" applyFill="1" applyBorder="1" applyAlignment="1">
      <alignment horizontal="center" vertical="center"/>
    </xf>
    <xf numFmtId="168" fontId="3" fillId="2" borderId="11" xfId="1" applyNumberFormat="1" applyFont="1" applyFill="1" applyBorder="1" applyAlignment="1">
      <alignment horizontal="center" vertical="center"/>
    </xf>
    <xf numFmtId="10" fontId="3" fillId="2" borderId="28" xfId="0" applyNumberFormat="1" applyFont="1" applyFill="1" applyBorder="1" applyAlignment="1">
      <alignment horizontal="center" vertical="center"/>
    </xf>
    <xf numFmtId="166" fontId="3" fillId="2" borderId="11" xfId="0" applyNumberFormat="1" applyFont="1" applyFill="1" applyBorder="1" applyAlignment="1">
      <alignment horizontal="center" vertical="center"/>
    </xf>
    <xf numFmtId="10" fontId="3" fillId="2" borderId="28" xfId="1" applyNumberFormat="1" applyFont="1" applyFill="1" applyBorder="1" applyAlignment="1">
      <alignment horizontal="center" vertical="center"/>
    </xf>
    <xf numFmtId="166" fontId="3" fillId="2" borderId="11" xfId="1" applyNumberFormat="1" applyFont="1" applyFill="1" applyBorder="1" applyAlignment="1">
      <alignment horizontal="center" vertical="center"/>
    </xf>
    <xf numFmtId="168" fontId="3" fillId="2" borderId="0" xfId="2" applyNumberFormat="1" applyFont="1" applyFill="1" applyBorder="1" applyAlignment="1">
      <alignment horizontal="center" vertical="center"/>
    </xf>
    <xf numFmtId="168" fontId="3" fillId="2" borderId="15" xfId="5" applyNumberFormat="1" applyFont="1" applyFill="1" applyBorder="1" applyAlignment="1">
      <alignment horizontal="center" vertical="center"/>
    </xf>
    <xf numFmtId="168" fontId="3" fillId="2" borderId="17" xfId="5" applyNumberFormat="1" applyFont="1" applyFill="1" applyBorder="1" applyAlignment="1">
      <alignment horizontal="center" vertical="center"/>
    </xf>
    <xf numFmtId="168" fontId="3" fillId="2" borderId="0" xfId="5" applyNumberFormat="1" applyFont="1" applyFill="1" applyBorder="1" applyAlignment="1">
      <alignment horizontal="center" vertical="center"/>
    </xf>
    <xf numFmtId="168" fontId="2" fillId="2" borderId="0" xfId="5" applyNumberFormat="1" applyFont="1" applyFill="1" applyBorder="1" applyAlignment="1">
      <alignment horizontal="center" vertical="center"/>
    </xf>
    <xf numFmtId="168" fontId="8" fillId="2" borderId="0" xfId="2" applyNumberFormat="1" applyFont="1" applyFill="1" applyBorder="1" applyAlignment="1">
      <alignment horizontal="center" vertical="center"/>
    </xf>
    <xf numFmtId="14" fontId="3" fillId="5" borderId="6" xfId="0" applyNumberFormat="1" applyFont="1" applyFill="1" applyBorder="1" applyAlignment="1">
      <alignment horizontal="center" vertical="center"/>
    </xf>
    <xf numFmtId="1" fontId="3" fillId="5" borderId="6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168" fontId="3" fillId="5" borderId="7" xfId="0" applyNumberFormat="1" applyFont="1" applyFill="1" applyBorder="1" applyAlignment="1">
      <alignment horizontal="left" vertical="top"/>
    </xf>
    <xf numFmtId="168" fontId="8" fillId="5" borderId="6" xfId="2" applyNumberFormat="1" applyFont="1" applyFill="1" applyBorder="1" applyAlignment="1">
      <alignment horizontal="center" vertical="center"/>
    </xf>
    <xf numFmtId="168" fontId="3" fillId="5" borderId="19" xfId="2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168" fontId="3" fillId="5" borderId="2" xfId="0" applyNumberFormat="1" applyFont="1" applyFill="1" applyBorder="1" applyAlignment="1">
      <alignment horizontal="left" vertical="top"/>
    </xf>
    <xf numFmtId="0" fontId="8" fillId="5" borderId="1" xfId="2" applyNumberFormat="1" applyFont="1" applyFill="1" applyBorder="1" applyAlignment="1">
      <alignment horizontal="center" vertical="center"/>
    </xf>
    <xf numFmtId="168" fontId="3" fillId="5" borderId="18" xfId="2" applyNumberFormat="1" applyFont="1" applyFill="1" applyBorder="1" applyAlignment="1">
      <alignment horizontal="center" vertical="center"/>
    </xf>
    <xf numFmtId="168" fontId="3" fillId="5" borderId="19" xfId="5" applyNumberFormat="1" applyFont="1" applyFill="1" applyBorder="1" applyAlignment="1">
      <alignment horizontal="center" vertical="center"/>
    </xf>
    <xf numFmtId="0" fontId="8" fillId="5" borderId="6" xfId="2" applyNumberFormat="1" applyFont="1" applyFill="1" applyBorder="1" applyAlignment="1">
      <alignment horizontal="center" vertical="center"/>
    </xf>
    <xf numFmtId="170" fontId="6" fillId="2" borderId="0" xfId="0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168" fontId="3" fillId="5" borderId="1" xfId="0" applyNumberFormat="1" applyFont="1" applyFill="1" applyBorder="1" applyAlignment="1">
      <alignment horizontal="left" vertical="top"/>
    </xf>
    <xf numFmtId="168" fontId="8" fillId="5" borderId="1" xfId="2" applyNumberFormat="1" applyFont="1" applyFill="1" applyBorder="1" applyAlignment="1">
      <alignment horizontal="center" vertical="center"/>
    </xf>
    <xf numFmtId="168" fontId="3" fillId="5" borderId="1" xfId="2" applyNumberFormat="1" applyFont="1" applyFill="1" applyBorder="1" applyAlignment="1">
      <alignment horizontal="center" vertical="center"/>
    </xf>
    <xf numFmtId="168" fontId="3" fillId="8" borderId="7" xfId="1" applyNumberFormat="1" applyFont="1" applyFill="1" applyBorder="1" applyAlignment="1">
      <alignment horizontal="center" vertical="center"/>
    </xf>
    <xf numFmtId="168" fontId="3" fillId="2" borderId="4" xfId="0" applyNumberFormat="1" applyFont="1" applyFill="1" applyBorder="1" applyAlignment="1">
      <alignment horizontal="center" vertical="center"/>
    </xf>
    <xf numFmtId="166" fontId="3" fillId="2" borderId="12" xfId="0" applyNumberFormat="1" applyFont="1" applyFill="1" applyBorder="1" applyAlignment="1">
      <alignment horizontal="center" vertical="center"/>
    </xf>
    <xf numFmtId="168" fontId="8" fillId="2" borderId="14" xfId="2" applyNumberFormat="1" applyFont="1" applyFill="1" applyBorder="1" applyAlignment="1">
      <alignment horizontal="center" vertical="center"/>
    </xf>
    <xf numFmtId="168" fontId="3" fillId="2" borderId="3" xfId="0" applyNumberFormat="1" applyFont="1" applyFill="1" applyBorder="1" applyAlignment="1">
      <alignment horizontal="left" vertical="top"/>
    </xf>
    <xf numFmtId="168" fontId="3" fillId="5" borderId="30" xfId="0" applyNumberFormat="1" applyFont="1" applyFill="1" applyBorder="1" applyAlignment="1">
      <alignment horizontal="left" vertical="top"/>
    </xf>
    <xf numFmtId="14" fontId="3" fillId="2" borderId="12" xfId="0" applyNumberFormat="1" applyFont="1" applyFill="1" applyBorder="1" applyAlignment="1">
      <alignment horizontal="center" vertical="center"/>
    </xf>
    <xf numFmtId="168" fontId="3" fillId="2" borderId="1" xfId="0" applyNumberFormat="1" applyFont="1" applyFill="1" applyBorder="1" applyAlignment="1">
      <alignment horizontal="left" vertical="top"/>
    </xf>
    <xf numFmtId="14" fontId="6" fillId="6" borderId="0" xfId="0" applyNumberFormat="1" applyFont="1" applyFill="1" applyBorder="1" applyAlignment="1">
      <alignment horizontal="center" vertical="center"/>
    </xf>
    <xf numFmtId="170" fontId="6" fillId="6" borderId="0" xfId="0" applyNumberFormat="1" applyFont="1" applyFill="1" applyBorder="1" applyAlignment="1">
      <alignment horizontal="center" vertical="center"/>
    </xf>
    <xf numFmtId="170" fontId="6" fillId="6" borderId="0" xfId="0" applyFont="1" applyFill="1" applyBorder="1" applyAlignment="1">
      <alignment horizontal="center" vertical="center"/>
    </xf>
    <xf numFmtId="168" fontId="6" fillId="6" borderId="0" xfId="1" applyNumberFormat="1" applyFont="1" applyFill="1" applyBorder="1" applyAlignment="1">
      <alignment horizontal="center" vertical="center"/>
    </xf>
    <xf numFmtId="1" fontId="6" fillId="6" borderId="0" xfId="0" applyNumberFormat="1" applyFont="1" applyFill="1" applyBorder="1" applyAlignment="1">
      <alignment horizontal="center"/>
    </xf>
    <xf numFmtId="14" fontId="7" fillId="7" borderId="0" xfId="0" applyNumberFormat="1" applyFont="1" applyFill="1" applyBorder="1" applyAlignment="1" applyProtection="1">
      <alignment horizontal="center" vertical="center"/>
    </xf>
    <xf numFmtId="0" fontId="7" fillId="7" borderId="0" xfId="0" applyNumberFormat="1" applyFont="1" applyFill="1" applyBorder="1" applyAlignment="1" applyProtection="1">
      <alignment horizontal="center" vertical="center"/>
    </xf>
    <xf numFmtId="170" fontId="7" fillId="6" borderId="0" xfId="0" applyFont="1" applyFill="1" applyBorder="1" applyAlignment="1">
      <alignment horizontal="center" vertical="center"/>
    </xf>
    <xf numFmtId="0" fontId="7" fillId="6" borderId="0" xfId="0" applyNumberFormat="1" applyFont="1" applyFill="1" applyBorder="1" applyAlignment="1">
      <alignment horizontal="center" vertical="center"/>
    </xf>
    <xf numFmtId="14" fontId="5" fillId="7" borderId="0" xfId="0" applyNumberFormat="1" applyFont="1" applyFill="1" applyBorder="1" applyAlignment="1" applyProtection="1">
      <alignment horizontal="center" vertical="center"/>
      <protection locked="0"/>
    </xf>
    <xf numFmtId="170" fontId="5" fillId="7" borderId="0" xfId="0" applyFont="1" applyFill="1" applyBorder="1" applyAlignment="1" applyProtection="1">
      <alignment horizontal="left" vertical="center"/>
      <protection locked="0"/>
    </xf>
    <xf numFmtId="170" fontId="5" fillId="7" borderId="0" xfId="0" applyFont="1" applyFill="1" applyBorder="1" applyAlignment="1" applyProtection="1">
      <alignment horizontal="center" vertical="center"/>
      <protection locked="0"/>
    </xf>
    <xf numFmtId="168" fontId="5" fillId="7" borderId="0" xfId="1" applyNumberFormat="1" applyFont="1" applyFill="1" applyBorder="1" applyAlignment="1" applyProtection="1">
      <alignment horizontal="center" vertical="center"/>
      <protection locked="0"/>
    </xf>
    <xf numFmtId="170" fontId="5" fillId="7" borderId="0" xfId="0" applyNumberFormat="1" applyFont="1" applyFill="1" applyBorder="1" applyAlignment="1" applyProtection="1">
      <alignment horizontal="center" vertical="center"/>
      <protection locked="0"/>
    </xf>
    <xf numFmtId="1" fontId="5" fillId="7" borderId="0" xfId="0" applyNumberFormat="1" applyFont="1" applyFill="1" applyBorder="1" applyAlignment="1" applyProtection="1">
      <alignment horizontal="center"/>
      <protection locked="0"/>
    </xf>
    <xf numFmtId="14" fontId="7" fillId="6" borderId="0" xfId="0" applyNumberFormat="1" applyFont="1" applyFill="1" applyBorder="1" applyAlignment="1" applyProtection="1">
      <alignment horizontal="center" vertical="center"/>
    </xf>
    <xf numFmtId="0" fontId="7" fillId="6" borderId="0" xfId="0" applyNumberFormat="1" applyFont="1" applyFill="1" applyBorder="1" applyAlignment="1" applyProtection="1">
      <alignment horizontal="center" vertical="center"/>
    </xf>
    <xf numFmtId="170" fontId="7" fillId="6" borderId="0" xfId="0" applyFont="1" applyFill="1" applyBorder="1" applyAlignment="1">
      <alignment horizontal="left" vertical="center"/>
    </xf>
    <xf numFmtId="168" fontId="7" fillId="6" borderId="0" xfId="1" applyNumberFormat="1" applyFont="1" applyFill="1" applyBorder="1" applyAlignment="1">
      <alignment horizontal="center" vertical="center"/>
    </xf>
    <xf numFmtId="170" fontId="7" fillId="6" borderId="0" xfId="0" applyNumberFormat="1" applyFont="1" applyFill="1" applyBorder="1" applyAlignment="1">
      <alignment horizontal="center" vertical="center"/>
    </xf>
    <xf numFmtId="1" fontId="5" fillId="6" borderId="0" xfId="0" applyNumberFormat="1" applyFont="1" applyFill="1" applyBorder="1" applyAlignment="1">
      <alignment horizontal="center"/>
    </xf>
    <xf numFmtId="14" fontId="5" fillId="6" borderId="0" xfId="0" applyNumberFormat="1" applyFont="1" applyFill="1" applyBorder="1" applyAlignment="1" applyProtection="1">
      <alignment horizontal="center" vertical="center"/>
      <protection locked="0"/>
    </xf>
    <xf numFmtId="170" fontId="7" fillId="7" borderId="0" xfId="0" applyFont="1" applyFill="1" applyBorder="1" applyAlignment="1" applyProtection="1">
      <alignment horizontal="center" vertical="center"/>
      <protection locked="0"/>
    </xf>
    <xf numFmtId="170" fontId="5" fillId="6" borderId="0" xfId="0" applyFont="1" applyFill="1" applyBorder="1" applyAlignment="1">
      <alignment horizontal="left" vertical="center"/>
    </xf>
    <xf numFmtId="170" fontId="5" fillId="6" borderId="0" xfId="0" applyFont="1" applyFill="1" applyBorder="1" applyAlignment="1">
      <alignment horizontal="center" vertical="center"/>
    </xf>
    <xf numFmtId="170" fontId="5" fillId="6" borderId="0" xfId="0" applyNumberFormat="1" applyFont="1" applyFill="1" applyBorder="1" applyAlignment="1">
      <alignment horizontal="center" vertical="center"/>
    </xf>
    <xf numFmtId="14" fontId="7" fillId="6" borderId="0" xfId="0" applyNumberFormat="1" applyFont="1" applyFill="1" applyBorder="1" applyAlignment="1">
      <alignment horizontal="center" vertical="center"/>
    </xf>
    <xf numFmtId="170" fontId="0" fillId="6" borderId="0" xfId="0" applyFill="1" applyBorder="1" applyAlignment="1">
      <alignment horizontal="left" vertical="center"/>
    </xf>
    <xf numFmtId="168" fontId="7" fillId="6" borderId="0" xfId="0" applyNumberFormat="1" applyFont="1" applyFill="1" applyBorder="1" applyAlignment="1">
      <alignment horizontal="center" vertical="center"/>
    </xf>
    <xf numFmtId="1" fontId="7" fillId="6" borderId="0" xfId="0" applyNumberFormat="1" applyFont="1" applyFill="1" applyBorder="1" applyAlignment="1">
      <alignment horizontal="center"/>
    </xf>
    <xf numFmtId="167" fontId="5" fillId="7" borderId="0" xfId="1" applyFont="1" applyFill="1" applyBorder="1" applyAlignment="1" applyProtection="1">
      <alignment horizontal="center" vertical="center"/>
      <protection locked="0"/>
    </xf>
    <xf numFmtId="168" fontId="5" fillId="6" borderId="0" xfId="1" applyNumberFormat="1" applyFont="1" applyFill="1" applyBorder="1" applyAlignment="1">
      <alignment horizontal="center" vertical="center"/>
    </xf>
    <xf numFmtId="14" fontId="7" fillId="7" borderId="31" xfId="0" applyNumberFormat="1" applyFont="1" applyFill="1" applyBorder="1" applyAlignment="1">
      <alignment horizontal="center" vertical="center"/>
    </xf>
    <xf numFmtId="0" fontId="7" fillId="7" borderId="32" xfId="0" applyNumberFormat="1" applyFont="1" applyFill="1" applyBorder="1" applyAlignment="1">
      <alignment horizontal="center" vertical="center"/>
    </xf>
    <xf numFmtId="14" fontId="5" fillId="7" borderId="33" xfId="0" applyNumberFormat="1" applyFont="1" applyFill="1" applyBorder="1" applyAlignment="1">
      <alignment horizontal="center" vertical="center"/>
    </xf>
    <xf numFmtId="14" fontId="6" fillId="6" borderId="34" xfId="0" applyNumberFormat="1" applyFont="1" applyFill="1" applyBorder="1" applyAlignment="1">
      <alignment horizontal="center" vertical="center"/>
    </xf>
    <xf numFmtId="170" fontId="6" fillId="6" borderId="35" xfId="0" applyNumberFormat="1" applyFont="1" applyFill="1" applyBorder="1" applyAlignment="1">
      <alignment horizontal="center" vertical="center"/>
    </xf>
    <xf numFmtId="170" fontId="14" fillId="6" borderId="35" xfId="0" applyFont="1" applyFill="1" applyBorder="1" applyAlignment="1">
      <alignment horizontal="left" vertical="center"/>
    </xf>
    <xf numFmtId="170" fontId="6" fillId="6" borderId="35" xfId="0" applyFont="1" applyFill="1" applyBorder="1" applyAlignment="1">
      <alignment horizontal="center" vertical="center"/>
    </xf>
    <xf numFmtId="1" fontId="6" fillId="6" borderId="35" xfId="0" applyNumberFormat="1" applyFont="1" applyFill="1" applyBorder="1" applyAlignment="1">
      <alignment horizontal="center"/>
    </xf>
    <xf numFmtId="14" fontId="6" fillId="6" borderId="36" xfId="0" applyNumberFormat="1" applyFont="1" applyFill="1" applyBorder="1" applyAlignment="1">
      <alignment horizontal="center" vertical="center"/>
    </xf>
    <xf numFmtId="14" fontId="7" fillId="6" borderId="31" xfId="0" applyNumberFormat="1" applyFont="1" applyFill="1" applyBorder="1" applyAlignment="1">
      <alignment horizontal="center" vertical="center"/>
    </xf>
    <xf numFmtId="0" fontId="7" fillId="6" borderId="32" xfId="0" applyNumberFormat="1" applyFont="1" applyFill="1" applyBorder="1" applyAlignment="1">
      <alignment horizontal="center" vertical="center"/>
    </xf>
    <xf numFmtId="170" fontId="5" fillId="6" borderId="32" xfId="0" applyFont="1" applyFill="1" applyBorder="1" applyAlignment="1">
      <alignment horizontal="left" vertical="center"/>
    </xf>
    <xf numFmtId="170" fontId="5" fillId="6" borderId="32" xfId="0" applyFont="1" applyFill="1" applyBorder="1" applyAlignment="1">
      <alignment horizontal="center" vertical="center"/>
    </xf>
    <xf numFmtId="167" fontId="5" fillId="6" borderId="32" xfId="1" applyFont="1" applyFill="1" applyBorder="1" applyAlignment="1">
      <alignment horizontal="center" vertical="center"/>
    </xf>
    <xf numFmtId="170" fontId="5" fillId="6" borderId="32" xfId="0" applyNumberFormat="1" applyFont="1" applyFill="1" applyBorder="1" applyAlignment="1">
      <alignment horizontal="center" vertical="center"/>
    </xf>
    <xf numFmtId="1" fontId="5" fillId="6" borderId="32" xfId="0" applyNumberFormat="1" applyFont="1" applyFill="1" applyBorder="1" applyAlignment="1">
      <alignment horizontal="center"/>
    </xf>
    <xf numFmtId="14" fontId="5" fillId="6" borderId="33" xfId="0" applyNumberFormat="1" applyFont="1" applyFill="1" applyBorder="1" applyAlignment="1">
      <alignment horizontal="center" vertical="center"/>
    </xf>
    <xf numFmtId="168" fontId="6" fillId="6" borderId="35" xfId="1" applyNumberFormat="1" applyFont="1" applyFill="1" applyBorder="1" applyAlignment="1">
      <alignment horizontal="center" vertical="center"/>
    </xf>
    <xf numFmtId="170" fontId="5" fillId="7" borderId="32" xfId="0" applyFont="1" applyFill="1" applyBorder="1" applyAlignment="1" applyProtection="1">
      <alignment horizontal="left" vertical="center"/>
      <protection locked="0"/>
    </xf>
    <xf numFmtId="170" fontId="5" fillId="7" borderId="32" xfId="0" applyFont="1" applyFill="1" applyBorder="1" applyAlignment="1" applyProtection="1">
      <alignment horizontal="center" vertical="center"/>
      <protection locked="0"/>
    </xf>
    <xf numFmtId="170" fontId="5" fillId="7" borderId="32" xfId="0" applyNumberFormat="1" applyFont="1" applyFill="1" applyBorder="1" applyAlignment="1" applyProtection="1">
      <alignment horizontal="center" vertical="center"/>
      <protection locked="0"/>
    </xf>
    <xf numFmtId="1" fontId="5" fillId="7" borderId="32" xfId="0" applyNumberFormat="1" applyFont="1" applyFill="1" applyBorder="1" applyAlignment="1" applyProtection="1">
      <alignment horizontal="center"/>
      <protection locked="0"/>
    </xf>
    <xf numFmtId="173" fontId="2" fillId="0" borderId="37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8" fontId="2" fillId="0" borderId="1" xfId="1" applyNumberFormat="1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168" fontId="3" fillId="0" borderId="18" xfId="2" applyNumberFormat="1" applyFont="1" applyFill="1" applyBorder="1" applyAlignment="1">
      <alignment horizontal="center" vertical="center"/>
    </xf>
    <xf numFmtId="44" fontId="3" fillId="8" borderId="7" xfId="1" applyNumberFormat="1" applyFont="1" applyFill="1" applyBorder="1" applyAlignment="1">
      <alignment horizontal="center" vertical="center"/>
    </xf>
    <xf numFmtId="44" fontId="3" fillId="8" borderId="1" xfId="1" applyNumberFormat="1" applyFont="1" applyFill="1" applyBorder="1" applyAlignment="1">
      <alignment horizontal="center" vertical="center"/>
    </xf>
    <xf numFmtId="44" fontId="2" fillId="2" borderId="0" xfId="0" applyNumberFormat="1" applyFont="1" applyFill="1" applyBorder="1" applyAlignment="1">
      <alignment horizontal="center" vertical="center"/>
    </xf>
    <xf numFmtId="170" fontId="6" fillId="2" borderId="0" xfId="0" applyFont="1" applyFill="1" applyBorder="1" applyAlignment="1">
      <alignment horizontal="center" vertical="center"/>
    </xf>
    <xf numFmtId="10" fontId="3" fillId="2" borderId="18" xfId="5" applyNumberFormat="1" applyFont="1" applyFill="1" applyBorder="1" applyAlignment="1">
      <alignment horizontal="center" vertical="center"/>
    </xf>
    <xf numFmtId="168" fontId="2" fillId="0" borderId="6" xfId="2" applyNumberFormat="1" applyFont="1" applyFill="1" applyBorder="1" applyAlignment="1">
      <alignment horizontal="center" vertical="center"/>
    </xf>
    <xf numFmtId="168" fontId="3" fillId="0" borderId="19" xfId="5" applyNumberFormat="1" applyFont="1" applyFill="1" applyBorder="1" applyAlignment="1">
      <alignment horizontal="center" vertical="center"/>
    </xf>
    <xf numFmtId="14" fontId="7" fillId="7" borderId="0" xfId="0" applyNumberFormat="1" applyFont="1" applyFill="1" applyBorder="1" applyAlignment="1">
      <alignment horizontal="center" vertical="center"/>
    </xf>
    <xf numFmtId="0" fontId="7" fillId="7" borderId="0" xfId="0" applyNumberFormat="1" applyFont="1" applyFill="1" applyBorder="1" applyAlignment="1">
      <alignment horizontal="center" vertical="center"/>
    </xf>
    <xf numFmtId="14" fontId="5" fillId="7" borderId="0" xfId="0" applyNumberFormat="1" applyFont="1" applyFill="1" applyBorder="1" applyAlignment="1">
      <alignment horizontal="center" vertical="center"/>
    </xf>
    <xf numFmtId="10" fontId="2" fillId="0" borderId="6" xfId="2" applyNumberFormat="1" applyFont="1" applyFill="1" applyBorder="1" applyAlignment="1">
      <alignment horizontal="center" vertical="center"/>
    </xf>
    <xf numFmtId="168" fontId="3" fillId="0" borderId="19" xfId="2" applyNumberFormat="1" applyFont="1" applyFill="1" applyBorder="1" applyAlignment="1">
      <alignment horizontal="center" vertical="center"/>
    </xf>
    <xf numFmtId="44" fontId="5" fillId="7" borderId="32" xfId="1" applyNumberFormat="1" applyFont="1" applyFill="1" applyBorder="1" applyAlignment="1" applyProtection="1">
      <alignment horizontal="center" vertical="center"/>
      <protection locked="0"/>
    </xf>
    <xf numFmtId="44" fontId="5" fillId="7" borderId="0" xfId="1" applyNumberFormat="1" applyFont="1" applyFill="1" applyBorder="1" applyAlignment="1" applyProtection="1">
      <alignment horizontal="center" vertical="center"/>
      <protection locked="0"/>
    </xf>
    <xf numFmtId="168" fontId="2" fillId="0" borderId="1" xfId="2" applyNumberFormat="1" applyFont="1" applyFill="1" applyBorder="1" applyAlignment="1">
      <alignment horizontal="center" vertical="center"/>
    </xf>
    <xf numFmtId="42" fontId="3" fillId="8" borderId="3" xfId="0" applyNumberFormat="1" applyFont="1" applyFill="1" applyBorder="1" applyAlignment="1">
      <alignment horizontal="center" vertical="center"/>
    </xf>
    <xf numFmtId="42" fontId="3" fillId="8" borderId="17" xfId="0" applyNumberFormat="1" applyFont="1" applyFill="1" applyBorder="1" applyAlignment="1">
      <alignment horizontal="center" vertical="center"/>
    </xf>
    <xf numFmtId="42" fontId="3" fillId="8" borderId="1" xfId="1" applyNumberFormat="1" applyFont="1" applyFill="1" applyBorder="1" applyAlignment="1">
      <alignment horizontal="center" vertical="center"/>
    </xf>
    <xf numFmtId="42" fontId="3" fillId="8" borderId="1" xfId="0" applyNumberFormat="1" applyFont="1" applyFill="1" applyBorder="1" applyAlignment="1">
      <alignment horizontal="center" vertical="center"/>
    </xf>
    <xf numFmtId="42" fontId="3" fillId="8" borderId="1" xfId="5" applyNumberFormat="1" applyFont="1" applyFill="1" applyBorder="1" applyAlignment="1">
      <alignment horizontal="center" vertical="center"/>
    </xf>
    <xf numFmtId="42" fontId="3" fillId="8" borderId="27" xfId="0" applyNumberFormat="1" applyFont="1" applyFill="1" applyBorder="1" applyAlignment="1">
      <alignment horizontal="center" vertical="center"/>
    </xf>
    <xf numFmtId="168" fontId="6" fillId="8" borderId="0" xfId="1" applyNumberFormat="1" applyFont="1" applyFill="1" applyBorder="1" applyAlignment="1">
      <alignment horizontal="center" vertical="center"/>
    </xf>
    <xf numFmtId="168" fontId="6" fillId="8" borderId="0" xfId="0" applyNumberFormat="1" applyFont="1" applyFill="1" applyBorder="1" applyAlignment="1">
      <alignment horizontal="center" vertical="center"/>
    </xf>
    <xf numFmtId="170" fontId="6" fillId="2" borderId="8" xfId="0" applyFont="1" applyFill="1" applyBorder="1" applyAlignment="1">
      <alignment horizontal="center" vertical="center"/>
    </xf>
    <xf numFmtId="170" fontId="6" fillId="2" borderId="9" xfId="0" applyFont="1" applyFill="1" applyBorder="1" applyAlignment="1">
      <alignment horizontal="center" vertical="center"/>
    </xf>
    <xf numFmtId="170" fontId="6" fillId="2" borderId="10" xfId="0" applyFont="1" applyFill="1" applyBorder="1" applyAlignment="1">
      <alignment horizontal="center" vertical="center"/>
    </xf>
    <xf numFmtId="0" fontId="10" fillId="0" borderId="7" xfId="4" applyFont="1" applyBorder="1" applyAlignment="1" applyProtection="1">
      <alignment horizontal="center"/>
      <protection locked="0"/>
    </xf>
    <xf numFmtId="0" fontId="10" fillId="0" borderId="5" xfId="4" applyFont="1" applyBorder="1" applyAlignment="1" applyProtection="1">
      <alignment horizontal="center"/>
      <protection locked="0"/>
    </xf>
    <xf numFmtId="0" fontId="10" fillId="0" borderId="4" xfId="4" applyFont="1" applyBorder="1" applyAlignment="1" applyProtection="1">
      <alignment horizontal="center"/>
      <protection locked="0"/>
    </xf>
    <xf numFmtId="0" fontId="10" fillId="0" borderId="12" xfId="4" applyFont="1" applyBorder="1" applyAlignment="1" applyProtection="1">
      <alignment horizontal="center"/>
      <protection locked="0"/>
    </xf>
    <xf numFmtId="14" fontId="11" fillId="0" borderId="7" xfId="4" applyNumberFormat="1" applyFont="1" applyBorder="1" applyAlignment="1" applyProtection="1">
      <alignment horizontal="center" vertical="center"/>
      <protection locked="0"/>
    </xf>
    <xf numFmtId="0" fontId="11" fillId="0" borderId="5" xfId="4" applyFont="1" applyBorder="1" applyAlignment="1" applyProtection="1">
      <alignment horizontal="center" vertical="center"/>
      <protection locked="0"/>
    </xf>
    <xf numFmtId="0" fontId="11" fillId="0" borderId="4" xfId="4" applyFont="1" applyBorder="1" applyAlignment="1" applyProtection="1">
      <alignment horizontal="center" vertical="center"/>
      <protection locked="0"/>
    </xf>
    <xf numFmtId="0" fontId="11" fillId="0" borderId="12" xfId="4" applyFont="1" applyBorder="1" applyAlignment="1" applyProtection="1">
      <alignment horizontal="center" vertical="center"/>
      <protection locked="0"/>
    </xf>
    <xf numFmtId="14" fontId="5" fillId="9" borderId="0" xfId="0" applyNumberFormat="1" applyFont="1" applyFill="1" applyBorder="1" applyAlignment="1" applyProtection="1">
      <alignment horizontal="center" vertical="center"/>
      <protection locked="0"/>
    </xf>
    <xf numFmtId="0" fontId="7" fillId="9" borderId="0" xfId="0" applyNumberFormat="1" applyFont="1" applyFill="1" applyBorder="1" applyAlignment="1" applyProtection="1">
      <alignment horizontal="center" vertical="center"/>
    </xf>
    <xf numFmtId="14" fontId="7" fillId="9" borderId="0" xfId="0" applyNumberFormat="1" applyFont="1" applyFill="1" applyBorder="1" applyAlignment="1" applyProtection="1">
      <alignment horizontal="center" vertical="center"/>
    </xf>
    <xf numFmtId="168" fontId="7" fillId="9" borderId="0" xfId="1" applyNumberFormat="1" applyFont="1" applyFill="1" applyBorder="1" applyAlignment="1">
      <alignment horizontal="center" vertical="center"/>
    </xf>
    <xf numFmtId="173" fontId="2" fillId="9" borderId="37" xfId="0" applyNumberFormat="1" applyFont="1" applyFill="1" applyBorder="1" applyAlignment="1">
      <alignment horizontal="center" vertical="center"/>
    </xf>
    <xf numFmtId="1" fontId="3" fillId="9" borderId="1" xfId="0" applyNumberFormat="1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/>
    </xf>
    <xf numFmtId="168" fontId="2" fillId="9" borderId="1" xfId="1" applyNumberFormat="1" applyFont="1" applyFill="1" applyBorder="1" applyAlignment="1">
      <alignment horizontal="center" vertical="center"/>
    </xf>
    <xf numFmtId="168" fontId="2" fillId="9" borderId="1" xfId="2" applyNumberFormat="1" applyFont="1" applyFill="1" applyBorder="1" applyAlignment="1">
      <alignment horizontal="center" vertical="center"/>
    </xf>
    <xf numFmtId="168" fontId="3" fillId="9" borderId="18" xfId="2" applyNumberFormat="1" applyFont="1" applyFill="1" applyBorder="1" applyAlignment="1">
      <alignment horizontal="center" vertical="center"/>
    </xf>
  </cellXfs>
  <cellStyles count="6">
    <cellStyle name="Milliers" xfId="1" builtinId="3"/>
    <cellStyle name="Monétaire" xfId="5" builtinId="4"/>
    <cellStyle name="Normal" xfId="0" builtinId="0"/>
    <cellStyle name="Normal 2" xfId="3"/>
    <cellStyle name="Normal 3" xfId="4"/>
    <cellStyle name="Pourcentage" xfId="2" builtinId="5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_-* #,##0\ [$€-40C]_-;\-* #,##0\ [$€-40C]_-;_-* &quot;-&quot;??\ [$€-40C]_-;_-@_-"/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4" formatCode="_-* #,##0.00\ [$€-40C]_-;\-* #,##0.00\ [$€-40C]_-;_-* &quot;-&quot;??\ [$€-4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  <vertical/>
        <horizontal/>
      </border>
    </dxf>
    <dxf>
      <fill>
        <patternFill patternType="solid">
          <fgColor indexed="64"/>
          <bgColor theme="3" tint="0.59999389629810485"/>
        </patternFill>
      </fill>
    </dxf>
    <dxf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3" formatCode="m/d/yyyy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3" formatCode="m/d/yyyy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3" formatCode="m/d/yyyy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3" formatCode="m/d/yyyy"/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solid">
          <fgColor indexed="64"/>
          <bgColor theme="7" tint="-0.24997711111789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_-* #,##0\ [$€-40C]_-;\-* #,##0\ [$€-40C]_-;_-* &quot;-&quot;??\ [$€-40C]_-;_-@_-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#,##0.00\ &quot;€&quot;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7" tint="-0.249977111117893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0" formatCode="_-* #,##0\ [$€-40C]_-;\-* #,##0\ [$€-40C]_-;_-* &quot;-&quot;??\ [$€-40C]_-;_-@_-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7" tint="-0.249977111117893"/>
        </patternFill>
      </fill>
      <alignment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9" defaultPivotStyle="PivotStyleLight16">
    <tableStyle name="Style de tableau 1" pivot="0" count="0"/>
  </tableStyles>
  <colors>
    <mruColors>
      <color rgb="FFB9CBBC"/>
      <color rgb="FFB7B8B0"/>
      <color rgb="FFFFE89F"/>
      <color rgb="FF9B9003"/>
      <color rgb="FFCC3300"/>
      <color rgb="FFFFD347"/>
      <color rgb="FFADA46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Chiffre</a:t>
            </a:r>
            <a:r>
              <a:rPr lang="en-US" baseline="0"/>
              <a:t> Affaire</a:t>
            </a:r>
            <a:endParaRPr lang="en-US"/>
          </a:p>
        </c:rich>
      </c:tx>
      <c:layout/>
    </c:title>
    <c:view3D>
      <c:rAngAx val="1"/>
    </c:view3D>
    <c:plotArea>
      <c:layout>
        <c:manualLayout>
          <c:layoutTarget val="inner"/>
          <c:xMode val="edge"/>
          <c:yMode val="edge"/>
          <c:x val="7.8853046594982074E-2"/>
          <c:y val="0.26032128962603085"/>
          <c:w val="0.91397849462365655"/>
          <c:h val="0.58610487518847443"/>
        </c:manualLayout>
      </c:layout>
      <c:bar3DChart>
        <c:barDir val="col"/>
        <c:grouping val="clustered"/>
        <c:ser>
          <c:idx val="0"/>
          <c:order val="0"/>
          <c:tx>
            <c:v>1 Trimestre</c:v>
          </c:tx>
          <c:dLbls>
            <c:dLbl>
              <c:idx val="0"/>
              <c:layout>
                <c:manualLayout>
                  <c:x val="3.5842293906810055E-2"/>
                  <c:y val="0.24530168150346218"/>
                </c:manualLayout>
              </c:layout>
              <c:showVal val="1"/>
            </c:dLbl>
            <c:showVal val="1"/>
          </c:dLbls>
          <c:val>
            <c:numRef>
              <c:f>'trimestre(1)'!$D$12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84249216"/>
        <c:axId val="84261504"/>
        <c:axId val="0"/>
      </c:bar3DChart>
      <c:catAx>
        <c:axId val="84249216"/>
        <c:scaling>
          <c:orientation val="minMax"/>
        </c:scaling>
        <c:axPos val="b"/>
        <c:majorTickMark val="none"/>
        <c:tickLblPos val="nextTo"/>
        <c:crossAx val="84261504"/>
        <c:crosses val="autoZero"/>
        <c:auto val="1"/>
        <c:lblAlgn val="ctr"/>
        <c:lblOffset val="100"/>
      </c:catAx>
      <c:valAx>
        <c:axId val="84261504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tickLblPos val="none"/>
        <c:crossAx val="84249216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Chiffre</a:t>
            </a:r>
            <a:r>
              <a:rPr lang="fr-FR" baseline="0"/>
              <a:t> Affaire</a:t>
            </a:r>
            <a:endParaRPr lang="fr-FR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1 trimestre</c:v>
          </c:tx>
          <c:dLbls>
            <c:showVal val="1"/>
          </c:dLbls>
          <c:val>
            <c:numRef>
              <c:f>'trimestre(1)'!$D$12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2 Trimestre</c:v>
          </c:tx>
          <c:dLbls>
            <c:showVal val="1"/>
          </c:dLbls>
          <c:val>
            <c:numRef>
              <c:f>'trimestre(2)'!$D$12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114034176"/>
        <c:axId val="114036096"/>
        <c:axId val="0"/>
      </c:bar3DChart>
      <c:catAx>
        <c:axId val="114034176"/>
        <c:scaling>
          <c:orientation val="minMax"/>
        </c:scaling>
        <c:axPos val="b"/>
        <c:majorTickMark val="none"/>
        <c:tickLblPos val="nextTo"/>
        <c:crossAx val="114036096"/>
        <c:crosses val="autoZero"/>
        <c:auto val="1"/>
        <c:lblAlgn val="ctr"/>
        <c:lblOffset val="100"/>
      </c:catAx>
      <c:valAx>
        <c:axId val="114036096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tickLblPos val="none"/>
        <c:crossAx val="114034176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Chiffre</a:t>
            </a:r>
            <a:r>
              <a:rPr lang="fr-FR" baseline="0"/>
              <a:t> Affaire</a:t>
            </a:r>
            <a:endParaRPr lang="fr-FR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1 Trimestre</c:v>
          </c:tx>
          <c:dLbls>
            <c:showVal val="1"/>
          </c:dLbls>
          <c:val>
            <c:numRef>
              <c:f>'trimestre(1)'!$D$12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2 Trimestre</c:v>
          </c:tx>
          <c:dLbls>
            <c:showVal val="1"/>
          </c:dLbls>
          <c:val>
            <c:numRef>
              <c:f>'trimestre(2)'!$D$50</c:f>
              <c:numCache>
                <c:formatCode>#,##0.00\ "€"</c:formatCode>
                <c:ptCount val="1"/>
              </c:numCache>
            </c:numRef>
          </c:val>
        </c:ser>
        <c:ser>
          <c:idx val="2"/>
          <c:order val="2"/>
          <c:tx>
            <c:v>3 Trimestre</c:v>
          </c:tx>
          <c:dLbls>
            <c:showVal val="1"/>
          </c:dLbls>
          <c:val>
            <c:numRef>
              <c:f>'trimestre(3)'!$D$39</c:f>
              <c:numCache>
                <c:formatCode>#,##0.00\ "€"</c:formatCode>
                <c:ptCount val="1"/>
              </c:numCache>
            </c:numRef>
          </c:val>
        </c:ser>
        <c:dLbls>
          <c:showVal val="1"/>
        </c:dLbls>
        <c:shape val="cylinder"/>
        <c:axId val="80830848"/>
        <c:axId val="80832384"/>
        <c:axId val="0"/>
      </c:bar3DChart>
      <c:catAx>
        <c:axId val="80830848"/>
        <c:scaling>
          <c:orientation val="minMax"/>
        </c:scaling>
        <c:axPos val="b"/>
        <c:majorTickMark val="none"/>
        <c:tickLblPos val="nextTo"/>
        <c:crossAx val="80832384"/>
        <c:crosses val="autoZero"/>
        <c:auto val="1"/>
        <c:lblAlgn val="ctr"/>
        <c:lblOffset val="100"/>
      </c:catAx>
      <c:valAx>
        <c:axId val="80832384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tickLblPos val="none"/>
        <c:crossAx val="80830848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Chiffre</a:t>
            </a:r>
            <a:r>
              <a:rPr lang="fr-FR" baseline="0"/>
              <a:t> Affaire</a:t>
            </a:r>
            <a:endParaRPr lang="fr-FR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1 trimestre</c:v>
          </c:tx>
          <c:dLbls>
            <c:showVal val="1"/>
          </c:dLbls>
          <c:val>
            <c:numRef>
              <c:f>'trimestre(1)'!$D$12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2 Trimestre</c:v>
          </c:tx>
          <c:dLbls>
            <c:showVal val="1"/>
          </c:dLbls>
          <c:val>
            <c:numRef>
              <c:f>'trimestre(2)'!$D$12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v>3 Trimestre</c:v>
          </c:tx>
          <c:dLbls>
            <c:showVal val="1"/>
          </c:dLbls>
          <c:val>
            <c:numRef>
              <c:f>'trimestre(3)'!$D$12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80974592"/>
        <c:axId val="80976128"/>
        <c:axId val="0"/>
      </c:bar3DChart>
      <c:catAx>
        <c:axId val="80974592"/>
        <c:scaling>
          <c:orientation val="minMax"/>
        </c:scaling>
        <c:axPos val="b"/>
        <c:majorTickMark val="none"/>
        <c:tickLblPos val="nextTo"/>
        <c:crossAx val="80976128"/>
        <c:crosses val="autoZero"/>
        <c:auto val="1"/>
        <c:lblAlgn val="ctr"/>
        <c:lblOffset val="100"/>
      </c:catAx>
      <c:valAx>
        <c:axId val="80976128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tickLblPos val="none"/>
        <c:crossAx val="80974592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Chiffre</a:t>
            </a:r>
            <a:r>
              <a:rPr lang="fr-FR" baseline="0"/>
              <a:t> Affaire</a:t>
            </a:r>
            <a:endParaRPr lang="fr-FR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1 trimestre</c:v>
          </c:tx>
          <c:dLbls>
            <c:showVal val="1"/>
          </c:dLbls>
          <c:val>
            <c:numRef>
              <c:f>'trimestre(1)'!$D$12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2 Trimestre</c:v>
          </c:tx>
          <c:dLbls>
            <c:showVal val="1"/>
          </c:dLbls>
          <c:val>
            <c:numRef>
              <c:f>'trimestre(2)'!$D$12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v>3 Trimestre</c:v>
          </c:tx>
          <c:dLbls>
            <c:showVal val="1"/>
          </c:dLbls>
          <c:val>
            <c:numRef>
              <c:f>'trimestre(3)'!$D$12</c:f>
              <c:numCache>
                <c:formatCode>_-* #,##0.00\ "€"_-;\-* #,##0.00\ "€"_-;_-* "-"??\ "€"_-;_-@_-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v>4 Trimestre</c:v>
          </c:tx>
          <c:dLbls>
            <c:showVal val="1"/>
          </c:dLbls>
          <c:val>
            <c:numRef>
              <c:f>'trimestre(4)'!$D$12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shape val="cylinder"/>
        <c:axId val="83864192"/>
        <c:axId val="83915136"/>
        <c:axId val="0"/>
      </c:bar3DChart>
      <c:catAx>
        <c:axId val="83864192"/>
        <c:scaling>
          <c:orientation val="minMax"/>
        </c:scaling>
        <c:axPos val="b"/>
        <c:majorTickMark val="none"/>
        <c:tickLblPos val="nextTo"/>
        <c:crossAx val="83915136"/>
        <c:crosses val="autoZero"/>
        <c:auto val="1"/>
        <c:lblAlgn val="ctr"/>
        <c:lblOffset val="100"/>
      </c:catAx>
      <c:valAx>
        <c:axId val="83915136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tickLblPos val="none"/>
        <c:crossAx val="83864192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style val="29"/>
  <c:chart>
    <c:title>
      <c:tx>
        <c:rich>
          <a:bodyPr/>
          <a:lstStyle/>
          <a:p>
            <a:pPr>
              <a:defRPr/>
            </a:pPr>
            <a:r>
              <a:rPr lang="en-US"/>
              <a:t>Chiffre affaire annuel 2017 </a:t>
            </a:r>
          </a:p>
        </c:rich>
      </c:tx>
      <c:layout>
        <c:manualLayout>
          <c:xMode val="edge"/>
          <c:yMode val="edge"/>
          <c:x val="0.35518902777778188"/>
          <c:y val="0"/>
        </c:manualLayout>
      </c:layout>
    </c:title>
    <c:view3D>
      <c:rotX val="10"/>
      <c:rotY val="30"/>
      <c:depthPercent val="850"/>
      <c:perspective val="0"/>
    </c:view3D>
    <c:plotArea>
      <c:layout>
        <c:manualLayout>
          <c:layoutTarget val="inner"/>
          <c:xMode val="edge"/>
          <c:yMode val="edge"/>
          <c:x val="0.10195430555555555"/>
          <c:y val="0.15365426668884247"/>
          <c:w val="0.86982347222224365"/>
          <c:h val="0.58115167158310665"/>
        </c:manualLayout>
      </c:layout>
      <c:bar3DChart>
        <c:barDir val="col"/>
        <c:grouping val="clustered"/>
        <c:ser>
          <c:idx val="0"/>
          <c:order val="0"/>
          <c:tx>
            <c:strRef>
              <c:f>'CH 2017'!$B$5:$B$16</c:f>
              <c:strCache>
                <c:ptCount val="1"/>
                <c:pt idx="0">
                  <c:v> -   €   #REF!   #REF!   #REF!   #REF!   #REF!   #REF!   #REF!   #REF!   #REF!   #REF!   #REF! </c:v>
                </c:pt>
              </c:strCache>
            </c:strRef>
          </c:tx>
          <c:cat>
            <c:strRef>
              <c:f>'CH 2017'!$A$5:$A$16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'CH 2017'!$B$5:$B$16</c:f>
              <c:numCache>
                <c:formatCode>_-* #,##0\ [$€-40C]_-;\-* #,##0\ [$€-40C]_-;_-* "-"??\ [$€-40C]_-;_-@_-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gapWidth val="196"/>
        <c:gapDepth val="16"/>
        <c:shape val="cylinder"/>
        <c:axId val="84051456"/>
        <c:axId val="84052992"/>
        <c:axId val="0"/>
      </c:bar3DChart>
      <c:catAx>
        <c:axId val="84051456"/>
        <c:scaling>
          <c:orientation val="minMax"/>
        </c:scaling>
        <c:axPos val="b"/>
        <c:numFmt formatCode="_-* #,##0.00\ [$€-40C]_-;\-* #,##0.00\ [$€-40C]_-;_-* &quot;-&quot;??\ [$€-40C]_-;_-@_-" sourceLinked="1"/>
        <c:majorTickMark val="none"/>
        <c:tickLblPos val="nextTo"/>
        <c:crossAx val="84052992"/>
        <c:crosses val="autoZero"/>
        <c:auto val="1"/>
        <c:lblAlgn val="ctr"/>
        <c:lblOffset val="100"/>
      </c:catAx>
      <c:valAx>
        <c:axId val="84052992"/>
        <c:scaling>
          <c:orientation val="minMax"/>
        </c:scaling>
        <c:axPos val="l"/>
        <c:majorGridlines/>
        <c:numFmt formatCode="_-* #,##0\ [$€-40C]_-;\-* #,##0\ [$€-40C]_-;_-* &quot;-&quot;??\ [$€-40C]_-;_-@_-" sourceLinked="1"/>
        <c:majorTickMark val="none"/>
        <c:tickLblPos val="nextTo"/>
        <c:txPr>
          <a:bodyPr rot="0"/>
          <a:lstStyle/>
          <a:p>
            <a:pPr>
              <a:defRPr/>
            </a:pPr>
            <a:endParaRPr lang="fr-FR"/>
          </a:p>
        </c:txPr>
        <c:crossAx val="84051456"/>
        <c:crosses val="autoZero"/>
        <c:crossBetween val="between"/>
      </c:valAx>
    </c:plotArea>
    <c:legend>
      <c:legendPos val="b"/>
    </c:legend>
    <c:dispBlanksAs val="zero"/>
  </c:chart>
  <c:printSettings>
    <c:headerFooter/>
    <c:pageMargins b="0.74803149606303698" l="0.7086614173228668" r="0.7086614173228668" t="0.74803149606303698" header="0.31496062992128365" footer="0.31496062992128365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4"/>
  <c:chart>
    <c:title>
      <c:tx>
        <c:rich>
          <a:bodyPr/>
          <a:lstStyle/>
          <a:p>
            <a:pPr>
              <a:defRPr/>
            </a:pPr>
            <a:r>
              <a:rPr lang="en-US">
                <a:latin typeface="Fatsans" pitchFamily="2" charset="0"/>
              </a:rPr>
              <a:t>Chiffre</a:t>
            </a:r>
            <a:r>
              <a:rPr lang="en-US" baseline="0">
                <a:latin typeface="Fatsans" pitchFamily="2" charset="0"/>
              </a:rPr>
              <a:t> Affaire</a:t>
            </a:r>
            <a:endParaRPr lang="en-US">
              <a:latin typeface="Fatsans" pitchFamily="2" charset="0"/>
            </a:endParaRPr>
          </a:p>
        </c:rich>
      </c:tx>
      <c:layout>
        <c:manualLayout>
          <c:xMode val="edge"/>
          <c:yMode val="edge"/>
          <c:x val="0.41234132453185535"/>
          <c:y val="0.90803921568627965"/>
        </c:manualLayout>
      </c:layout>
    </c:title>
    <c:view3D>
      <c:rotX val="10"/>
      <c:depthPercent val="60"/>
      <c:perspective val="30"/>
    </c:view3D>
    <c:plotArea>
      <c:layout/>
      <c:bar3DChart>
        <c:barDir val="col"/>
        <c:grouping val="clustered"/>
        <c:ser>
          <c:idx val="0"/>
          <c:order val="0"/>
          <c:tx>
            <c:v>2010</c:v>
          </c:tx>
          <c:dLbls>
            <c:dLbl>
              <c:idx val="0"/>
              <c:layout>
                <c:manualLayout>
                  <c:x val="-2.9962551865716537E-2"/>
                  <c:y val="3.921568627450980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(</a:t>
                    </a:r>
                    <a:r>
                      <a:rPr lang="en-US">
                        <a:latin typeface="Bauhaus 93" pitchFamily="82" charset="0"/>
                      </a:rPr>
                      <a:t>2010)</a:t>
                    </a:r>
                    <a:r>
                      <a:rPr lang="en-US">
                        <a:latin typeface="AR BLANCA" pitchFamily="2" charset="0"/>
                      </a:rPr>
                      <a:t>19</a:t>
                    </a:r>
                    <a:r>
                      <a:rPr lang="en-US"/>
                      <a:t> </a:t>
                    </a:r>
                    <a:r>
                      <a:rPr lang="en-US" sz="1100"/>
                      <a:t>441,24 </a:t>
                    </a:r>
                    <a:r>
                      <a:rPr lang="en-US"/>
                      <a:t>€ </a:t>
                    </a:r>
                  </a:p>
                </c:rich>
              </c:tx>
              <c:showVal val="1"/>
              <c:showSerName val="1"/>
            </c:dLbl>
            <c:delete val="1"/>
          </c:dLbls>
          <c:cat>
            <c:numLit>
              <c:formatCode>General</c:formatCode>
              <c:ptCount val="1"/>
              <c:pt idx="0">
                <c:v>2011</c:v>
              </c:pt>
            </c:numLit>
          </c:cat>
          <c:val>
            <c:numRef>
              <c:f>'CH A'!$F$4</c:f>
              <c:numCache>
                <c:formatCode>_-* #,##0\ [$€-40C]_-;\-* #,##0\ [$€-40C]_-;_-* "-"??\ [$€-40C]_-;_-@_-</c:formatCode>
                <c:ptCount val="1"/>
                <c:pt idx="0">
                  <c:v>19441.239999999998</c:v>
                </c:pt>
              </c:numCache>
            </c:numRef>
          </c:val>
        </c:ser>
        <c:ser>
          <c:idx val="1"/>
          <c:order val="1"/>
          <c:tx>
            <c:v>2011</c:v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 sz="1100">
                        <a:latin typeface="Bauhaus 93" pitchFamily="82" charset="0"/>
                      </a:rPr>
                      <a:t>(2011)</a:t>
                    </a:r>
                    <a:r>
                      <a:rPr lang="en-US" sz="1100" baseline="0">
                        <a:latin typeface="Bauhaus 93" pitchFamily="82" charset="0"/>
                      </a:rPr>
                      <a:t> </a:t>
                    </a:r>
                    <a:r>
                      <a:rPr lang="en-US" sz="1200">
                        <a:latin typeface="AR BLANCA" pitchFamily="2" charset="0"/>
                      </a:rPr>
                      <a:t>24 </a:t>
                    </a:r>
                    <a:r>
                      <a:rPr lang="en-US" sz="1100">
                        <a:latin typeface="AR BLANCA" pitchFamily="2" charset="0"/>
                      </a:rPr>
                      <a:t>420,50 €                </a:t>
                    </a:r>
                  </a:p>
                </c:rich>
              </c:tx>
              <c:showVal val="1"/>
              <c:showSerName val="1"/>
            </c:dLbl>
            <c:delete val="1"/>
          </c:dLbls>
          <c:cat>
            <c:numLit>
              <c:formatCode>General</c:formatCode>
              <c:ptCount val="1"/>
              <c:pt idx="0">
                <c:v>2011</c:v>
              </c:pt>
            </c:numLit>
          </c:cat>
          <c:val>
            <c:numRef>
              <c:f>'CH A'!$F$5</c:f>
              <c:numCache>
                <c:formatCode>_-* #,##0\ [$€-40C]_-;\-* #,##0\ [$€-40C]_-;_-* "-"??\ [$€-40C]_-;_-@_-</c:formatCode>
                <c:ptCount val="1"/>
                <c:pt idx="0">
                  <c:v>24420.5</c:v>
                </c:pt>
              </c:numCache>
            </c:numRef>
          </c:val>
        </c:ser>
        <c:ser>
          <c:idx val="2"/>
          <c:order val="2"/>
          <c:tx>
            <c:v>2012</c:v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>
                        <a:latin typeface="Bauhaus 93" pitchFamily="82" charset="0"/>
                      </a:rPr>
                      <a:t>(2012</a:t>
                    </a:r>
                    <a:r>
                      <a:rPr lang="en-US" sz="1100">
                        <a:latin typeface="Bauhaus 93" pitchFamily="82" charset="0"/>
                      </a:rPr>
                      <a:t>)  </a:t>
                    </a:r>
                    <a:r>
                      <a:rPr lang="en-US" sz="1100">
                        <a:latin typeface="AR BLANCA" pitchFamily="2" charset="0"/>
                      </a:rPr>
                      <a:t>15 </a:t>
                    </a:r>
                    <a:r>
                      <a:rPr lang="en-US" sz="1050">
                        <a:latin typeface="AR BLANCA" pitchFamily="2" charset="0"/>
                      </a:rPr>
                      <a:t>315,00 € </a:t>
                    </a:r>
                    <a:endParaRPr lang="en-US">
                      <a:latin typeface="AR BLANCA" pitchFamily="2" charset="0"/>
                    </a:endParaRPr>
                  </a:p>
                </c:rich>
              </c:tx>
              <c:showVal val="1"/>
              <c:showSerName val="1"/>
            </c:dLbl>
            <c:delete val="1"/>
          </c:dLbls>
          <c:val>
            <c:numRef>
              <c:f>'CH A'!$F$6</c:f>
              <c:numCache>
                <c:formatCode>_-* #,##0\ [$€-40C]_-;\-* #,##0\ [$€-40C]_-;_-* "-"??\ [$€-40C]_-;_-@_-</c:formatCode>
                <c:ptCount val="1"/>
                <c:pt idx="0">
                  <c:v>15315</c:v>
                </c:pt>
              </c:numCache>
            </c:numRef>
          </c:val>
        </c:ser>
        <c:ser>
          <c:idx val="3"/>
          <c:order val="3"/>
          <c:tx>
            <c:v>2013</c:v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>
                        <a:latin typeface="Bauhaus 93" pitchFamily="82" charset="0"/>
                      </a:rPr>
                      <a:t>(2013)</a:t>
                    </a:r>
                    <a:r>
                      <a:rPr lang="en-US"/>
                      <a:t>  </a:t>
                    </a:r>
                    <a:r>
                      <a:rPr lang="en-US" sz="1100">
                        <a:latin typeface="AR BLANCA" pitchFamily="2" charset="0"/>
                      </a:rPr>
                      <a:t>19 </a:t>
                    </a:r>
                    <a:r>
                      <a:rPr lang="en-US">
                        <a:latin typeface="AR BLANCA" pitchFamily="2" charset="0"/>
                      </a:rPr>
                      <a:t>975,00 € </a:t>
                    </a:r>
                  </a:p>
                </c:rich>
              </c:tx>
              <c:showVal val="1"/>
              <c:showSerName val="1"/>
            </c:dLbl>
            <c:delete val="1"/>
          </c:dLbls>
          <c:val>
            <c:numRef>
              <c:f>'CH A'!$F$7</c:f>
              <c:numCache>
                <c:formatCode>_-* #,##0\ [$€-40C]_-;\-* #,##0\ [$€-40C]_-;_-* "-"??\ [$€-40C]_-;_-@_-</c:formatCode>
                <c:ptCount val="1"/>
                <c:pt idx="0">
                  <c:v>19975</c:v>
                </c:pt>
              </c:numCache>
            </c:numRef>
          </c:val>
        </c:ser>
        <c:ser>
          <c:idx val="4"/>
          <c:order val="4"/>
          <c:tx>
            <c:v>2014</c:v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>
                        <a:latin typeface="Bauhaus 93" pitchFamily="82" charset="0"/>
                      </a:rPr>
                      <a:t>(2014)</a:t>
                    </a:r>
                    <a:r>
                      <a:rPr lang="en-US"/>
                      <a:t>  </a:t>
                    </a:r>
                    <a:r>
                      <a:rPr lang="en-US" sz="1050">
                        <a:latin typeface="AR BLANCA" pitchFamily="2" charset="0"/>
                      </a:rPr>
                      <a:t>13 </a:t>
                    </a:r>
                    <a:r>
                      <a:rPr lang="en-US" sz="1100">
                        <a:latin typeface="AR BLANCA" pitchFamily="2" charset="0"/>
                      </a:rPr>
                      <a:t>814,00 </a:t>
                    </a:r>
                    <a:r>
                      <a:rPr lang="en-US" sz="1050">
                        <a:latin typeface="AR BLANCA" pitchFamily="2" charset="0"/>
                      </a:rPr>
                      <a:t>€ </a:t>
                    </a:r>
                    <a:endParaRPr lang="en-US">
                      <a:latin typeface="AR BLANCA" pitchFamily="2" charset="0"/>
                    </a:endParaRPr>
                  </a:p>
                </c:rich>
              </c:tx>
              <c:showVal val="1"/>
              <c:showSerName val="1"/>
            </c:dLbl>
            <c:delete val="1"/>
          </c:dLbls>
          <c:val>
            <c:numRef>
              <c:f>'CH A'!$F$8</c:f>
              <c:numCache>
                <c:formatCode>_-* #,##0\ [$€-40C]_-;\-* #,##0\ [$€-40C]_-;_-* "-"??\ [$€-40C]_-;_-@_-</c:formatCode>
                <c:ptCount val="1"/>
                <c:pt idx="0">
                  <c:v>13814</c:v>
                </c:pt>
              </c:numCache>
            </c:numRef>
          </c:val>
        </c:ser>
        <c:ser>
          <c:idx val="5"/>
          <c:order val="5"/>
          <c:tx>
            <c:v>2015</c:v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>
                        <a:latin typeface="Bauhaus 93" pitchFamily="82" charset="0"/>
                      </a:rPr>
                      <a:t>(2015)</a:t>
                    </a:r>
                    <a:r>
                      <a:rPr lang="en-US"/>
                      <a:t>  </a:t>
                    </a:r>
                    <a:r>
                      <a:rPr lang="en-US">
                        <a:latin typeface="AR BLANCA" pitchFamily="2" charset="0"/>
                      </a:rPr>
                      <a:t>19 </a:t>
                    </a:r>
                    <a:r>
                      <a:rPr lang="en-US" sz="1100">
                        <a:latin typeface="AR BLANCA" pitchFamily="2" charset="0"/>
                      </a:rPr>
                      <a:t>460,00 </a:t>
                    </a:r>
                    <a:r>
                      <a:rPr lang="en-US">
                        <a:latin typeface="AR BLANCA" pitchFamily="2" charset="0"/>
                      </a:rPr>
                      <a:t>€ </a:t>
                    </a:r>
                  </a:p>
                </c:rich>
              </c:tx>
              <c:showVal val="1"/>
              <c:showSerName val="1"/>
            </c:dLbl>
            <c:delete val="1"/>
          </c:dLbls>
          <c:val>
            <c:numRef>
              <c:f>'CH A'!$F$9</c:f>
              <c:numCache>
                <c:formatCode>_-* #,##0\ [$€-40C]_-;\-* #,##0\ [$€-40C]_-;_-* "-"??\ [$€-40C]_-;_-@_-</c:formatCode>
                <c:ptCount val="1"/>
                <c:pt idx="0">
                  <c:v>19595</c:v>
                </c:pt>
              </c:numCache>
            </c:numRef>
          </c:val>
        </c:ser>
        <c:shape val="cone"/>
        <c:axId val="85213952"/>
        <c:axId val="85215488"/>
        <c:axId val="0"/>
      </c:bar3DChart>
      <c:catAx>
        <c:axId val="85213952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85215488"/>
        <c:crosses val="autoZero"/>
        <c:auto val="1"/>
        <c:lblAlgn val="ctr"/>
        <c:lblOffset val="100"/>
      </c:catAx>
      <c:valAx>
        <c:axId val="852154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€</a:t>
                </a:r>
              </a:p>
            </c:rich>
          </c:tx>
        </c:title>
        <c:numFmt formatCode="_-* #,##0\ [$€-40C]_-;\-* #,##0\ [$€-40C]_-;_-* &quot;-&quot;??\ [$€-40C]_-;_-@_-" sourceLinked="1"/>
        <c:majorTickMark val="none"/>
        <c:tickLblPos val="nextTo"/>
        <c:crossAx val="85213952"/>
        <c:crosses val="autoZero"/>
        <c:crossBetween val="between"/>
      </c:valAx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592666</xdr:colOff>
      <xdr:row>10</xdr:row>
      <xdr:rowOff>0</xdr:rowOff>
    </xdr:from>
    <xdr:ext cx="3419975" cy="217444"/>
    <xdr:sp macro="" textlink="">
      <xdr:nvSpPr>
        <xdr:cNvPr id="2" name="Rectangle 1"/>
        <xdr:cNvSpPr/>
      </xdr:nvSpPr>
      <xdr:spPr>
        <a:xfrm>
          <a:off x="592666" y="3661834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6</xdr:col>
      <xdr:colOff>133350</xdr:colOff>
      <xdr:row>1</xdr:row>
      <xdr:rowOff>47625</xdr:rowOff>
    </xdr:from>
    <xdr:to>
      <xdr:col>8</xdr:col>
      <xdr:colOff>381000</xdr:colOff>
      <xdr:row>19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592666</xdr:colOff>
      <xdr:row>48</xdr:row>
      <xdr:rowOff>0</xdr:rowOff>
    </xdr:from>
    <xdr:ext cx="3419975" cy="217444"/>
    <xdr:sp macro="" textlink="">
      <xdr:nvSpPr>
        <xdr:cNvPr id="2" name="Rectangle 1"/>
        <xdr:cNvSpPr/>
      </xdr:nvSpPr>
      <xdr:spPr>
        <a:xfrm>
          <a:off x="592666" y="571500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6</xdr:col>
      <xdr:colOff>95250</xdr:colOff>
      <xdr:row>6</xdr:row>
      <xdr:rowOff>0</xdr:rowOff>
    </xdr:from>
    <xdr:to>
      <xdr:col>7</xdr:col>
      <xdr:colOff>971550</xdr:colOff>
      <xdr:row>17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592666</xdr:colOff>
      <xdr:row>10</xdr:row>
      <xdr:rowOff>0</xdr:rowOff>
    </xdr:from>
    <xdr:ext cx="3419975" cy="217444"/>
    <xdr:sp macro="" textlink="">
      <xdr:nvSpPr>
        <xdr:cNvPr id="4" name="Rectangle 3"/>
        <xdr:cNvSpPr/>
      </xdr:nvSpPr>
      <xdr:spPr>
        <a:xfrm>
          <a:off x="592666" y="470535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oneCellAnchor>
    <xdr:from>
      <xdr:col>0</xdr:col>
      <xdr:colOff>592666</xdr:colOff>
      <xdr:row>10</xdr:row>
      <xdr:rowOff>0</xdr:rowOff>
    </xdr:from>
    <xdr:ext cx="3419975" cy="217444"/>
    <xdr:sp macro="" textlink="">
      <xdr:nvSpPr>
        <xdr:cNvPr id="5" name="Rectangle 4"/>
        <xdr:cNvSpPr/>
      </xdr:nvSpPr>
      <xdr:spPr>
        <a:xfrm>
          <a:off x="592666" y="470535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592666</xdr:colOff>
      <xdr:row>38</xdr:row>
      <xdr:rowOff>0</xdr:rowOff>
    </xdr:from>
    <xdr:ext cx="3419975" cy="217444"/>
    <xdr:sp macro="" textlink="">
      <xdr:nvSpPr>
        <xdr:cNvPr id="2" name="Rectangle 1"/>
        <xdr:cNvSpPr/>
      </xdr:nvSpPr>
      <xdr:spPr>
        <a:xfrm>
          <a:off x="592666" y="571500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8</xdr:col>
      <xdr:colOff>114301</xdr:colOff>
      <xdr:row>21</xdr:row>
      <xdr:rowOff>114300</xdr:rowOff>
    </xdr:from>
    <xdr:to>
      <xdr:col>12</xdr:col>
      <xdr:colOff>47626</xdr:colOff>
      <xdr:row>36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592666</xdr:colOff>
      <xdr:row>37</xdr:row>
      <xdr:rowOff>0</xdr:rowOff>
    </xdr:from>
    <xdr:ext cx="3419975" cy="217444"/>
    <xdr:sp macro="" textlink="">
      <xdr:nvSpPr>
        <xdr:cNvPr id="4" name="Rectangle 3"/>
        <xdr:cNvSpPr/>
      </xdr:nvSpPr>
      <xdr:spPr>
        <a:xfrm>
          <a:off x="592666" y="819150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oneCellAnchor>
    <xdr:from>
      <xdr:col>0</xdr:col>
      <xdr:colOff>592666</xdr:colOff>
      <xdr:row>10</xdr:row>
      <xdr:rowOff>0</xdr:rowOff>
    </xdr:from>
    <xdr:ext cx="3419975" cy="217444"/>
    <xdr:sp macro="" textlink="">
      <xdr:nvSpPr>
        <xdr:cNvPr id="5" name="Rectangle 4"/>
        <xdr:cNvSpPr/>
      </xdr:nvSpPr>
      <xdr:spPr>
        <a:xfrm>
          <a:off x="592666" y="457200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oneCellAnchor>
    <xdr:from>
      <xdr:col>0</xdr:col>
      <xdr:colOff>592666</xdr:colOff>
      <xdr:row>10</xdr:row>
      <xdr:rowOff>0</xdr:rowOff>
    </xdr:from>
    <xdr:ext cx="3419975" cy="217444"/>
    <xdr:sp macro="" textlink="">
      <xdr:nvSpPr>
        <xdr:cNvPr id="6" name="Rectangle 5"/>
        <xdr:cNvSpPr/>
      </xdr:nvSpPr>
      <xdr:spPr>
        <a:xfrm>
          <a:off x="592666" y="457200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6</xdr:col>
      <xdr:colOff>123825</xdr:colOff>
      <xdr:row>5</xdr:row>
      <xdr:rowOff>171450</xdr:rowOff>
    </xdr:from>
    <xdr:to>
      <xdr:col>8</xdr:col>
      <xdr:colOff>114300</xdr:colOff>
      <xdr:row>17</xdr:row>
      <xdr:rowOff>142875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592666</xdr:colOff>
      <xdr:row>36</xdr:row>
      <xdr:rowOff>0</xdr:rowOff>
    </xdr:from>
    <xdr:ext cx="3419975" cy="217444"/>
    <xdr:sp macro="" textlink="">
      <xdr:nvSpPr>
        <xdr:cNvPr id="2" name="Rectangle 1"/>
        <xdr:cNvSpPr/>
      </xdr:nvSpPr>
      <xdr:spPr>
        <a:xfrm>
          <a:off x="592666" y="571500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oneCellAnchor>
    <xdr:from>
      <xdr:col>0</xdr:col>
      <xdr:colOff>592666</xdr:colOff>
      <xdr:row>10</xdr:row>
      <xdr:rowOff>0</xdr:rowOff>
    </xdr:from>
    <xdr:ext cx="3419975" cy="217444"/>
    <xdr:sp macro="" textlink="">
      <xdr:nvSpPr>
        <xdr:cNvPr id="4" name="Rectangle 3"/>
        <xdr:cNvSpPr/>
      </xdr:nvSpPr>
      <xdr:spPr>
        <a:xfrm>
          <a:off x="592666" y="4705350"/>
          <a:ext cx="3419975" cy="217444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6</xdr:col>
      <xdr:colOff>110066</xdr:colOff>
      <xdr:row>2</xdr:row>
      <xdr:rowOff>47625</xdr:rowOff>
    </xdr:from>
    <xdr:to>
      <xdr:col>8</xdr:col>
      <xdr:colOff>666749</xdr:colOff>
      <xdr:row>18</xdr:row>
      <xdr:rowOff>43392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200024</xdr:colOff>
      <xdr:row>1</xdr:row>
      <xdr:rowOff>95250</xdr:rowOff>
    </xdr:from>
    <xdr:to>
      <xdr:col>12</xdr:col>
      <xdr:colOff>400050</xdr:colOff>
      <xdr:row>19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104775</xdr:rowOff>
    </xdr:from>
    <xdr:to>
      <xdr:col>14</xdr:col>
      <xdr:colOff>561974</xdr:colOff>
      <xdr:row>20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7</xdr:row>
      <xdr:rowOff>9525</xdr:rowOff>
    </xdr:from>
    <xdr:to>
      <xdr:col>3</xdr:col>
      <xdr:colOff>371475</xdr:colOff>
      <xdr:row>10</xdr:row>
      <xdr:rowOff>142875</xdr:rowOff>
    </xdr:to>
    <xdr:sp macro="" textlink="">
      <xdr:nvSpPr>
        <xdr:cNvPr id="2" name="ZoneTexte 1"/>
        <xdr:cNvSpPr txBox="1"/>
      </xdr:nvSpPr>
      <xdr:spPr>
        <a:xfrm>
          <a:off x="323850" y="1343025"/>
          <a:ext cx="23336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accent5">
              <a:lumMod val="60000"/>
              <a:lumOff val="40000"/>
            </a:schemeClr>
          </a:solidFill>
        </a:ln>
        <a:effectLst>
          <a:outerShdw blurRad="76200" dir="13500000" sy="23000" kx="1200000" algn="br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000">
              <a:latin typeface="Berlin Sans FB" pitchFamily="34" charset="0"/>
            </a:rPr>
            <a:t>Facture</a:t>
          </a:r>
          <a:r>
            <a:rPr lang="fr-FR" sz="2800">
              <a:latin typeface="Berlin Sans FB" pitchFamily="34" charset="0"/>
            </a:rPr>
            <a:t> </a:t>
          </a:r>
          <a:r>
            <a:rPr lang="fr-FR" sz="2800" baseline="0">
              <a:latin typeface="Berlin Sans FB" pitchFamily="34" charset="0"/>
            </a:rPr>
            <a:t> N</a:t>
          </a:r>
          <a:r>
            <a:rPr lang="fr-FR" sz="2800">
              <a:latin typeface="Berlin Sans FB" pitchFamily="34" charset="0"/>
            </a:rPr>
            <a:t>:</a:t>
          </a:r>
        </a:p>
      </xdr:txBody>
    </xdr:sp>
    <xdr:clientData/>
  </xdr:twoCellAnchor>
  <xdr:twoCellAnchor>
    <xdr:from>
      <xdr:col>0</xdr:col>
      <xdr:colOff>247650</xdr:colOff>
      <xdr:row>14</xdr:row>
      <xdr:rowOff>142875</xdr:rowOff>
    </xdr:from>
    <xdr:to>
      <xdr:col>3</xdr:col>
      <xdr:colOff>361950</xdr:colOff>
      <xdr:row>18</xdr:row>
      <xdr:rowOff>228600</xdr:rowOff>
    </xdr:to>
    <xdr:sp macro="" textlink="">
      <xdr:nvSpPr>
        <xdr:cNvPr id="3" name="ZoneTexte 2"/>
        <xdr:cNvSpPr txBox="1"/>
      </xdr:nvSpPr>
      <xdr:spPr>
        <a:xfrm>
          <a:off x="247650" y="2809875"/>
          <a:ext cx="240030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3500000" sy="23000" kx="1200000" algn="br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>
              <a:latin typeface="Berlin Sans FB" pitchFamily="34" charset="0"/>
            </a:rPr>
            <a:t>Réglée</a:t>
          </a:r>
          <a:r>
            <a:rPr lang="fr-FR" sz="2400" baseline="0">
              <a:latin typeface="Berlin Sans FB" pitchFamily="34" charset="0"/>
            </a:rPr>
            <a:t> le:</a:t>
          </a:r>
          <a:endParaRPr lang="fr-FR" sz="2400">
            <a:latin typeface="Berlin Sans FB" pitchFamily="34" charset="0"/>
          </a:endParaRPr>
        </a:p>
      </xdr:txBody>
    </xdr:sp>
    <xdr:clientData/>
  </xdr:twoCellAnchor>
  <xdr:twoCellAnchor editAs="oneCell">
    <xdr:from>
      <xdr:col>0</xdr:col>
      <xdr:colOff>95250</xdr:colOff>
      <xdr:row>19</xdr:row>
      <xdr:rowOff>104775</xdr:rowOff>
    </xdr:from>
    <xdr:to>
      <xdr:col>6</xdr:col>
      <xdr:colOff>228600</xdr:colOff>
      <xdr:row>31</xdr:row>
      <xdr:rowOff>114300</xdr:rowOff>
    </xdr:to>
    <xdr:pic>
      <xdr:nvPicPr>
        <xdr:cNvPr id="4" name="Image 3" descr="FC 75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971925"/>
          <a:ext cx="4705350" cy="2295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bilit&#233;%202015/Chiffre%20affaires/CLasseur%20des%20recettes%20201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bilit&#233;%202015/Chiffre%20affaires/CLasseur%20des%20recettes%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bilit&#233;%202015/Chiffre%20affaires/CLasseur%20des%20recettes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bilit&#233;%202015/Chiffre%20affaires/CLasseur%20des%20recettes%2020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abilit&#233;%202015/Chiffre%20affaires/CLasseur%20des%20recettes%20201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Comtabilit&#233;%202017/Chiffre%20affaires/CLasseur%20des%20recettes%20201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Comtabilit&#233;%202016/Chiffre%20affaires/CLasseur%20des%20recettes%2020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1 trmestre"/>
      <sheetName val="2 trimestre "/>
      <sheetName val="3 trimestre"/>
      <sheetName val="C, H 2010"/>
      <sheetName val="FIN ANNEE 2010"/>
      <sheetName val="CH 2010"/>
    </sheetNames>
    <sheetDataSet>
      <sheetData sheetId="0" refreshError="1"/>
      <sheetData sheetId="1">
        <row r="30">
          <cell r="D30">
            <v>9451.24</v>
          </cell>
        </row>
      </sheetData>
      <sheetData sheetId="2">
        <row r="31">
          <cell r="D31">
            <v>5680</v>
          </cell>
        </row>
      </sheetData>
      <sheetData sheetId="3">
        <row r="37">
          <cell r="D37">
            <v>4310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1 trmestre"/>
      <sheetName val="2 trmestre"/>
      <sheetName val="3trmestre "/>
      <sheetName val="4trmestre  "/>
      <sheetName val="FIN ANNEE 2011"/>
      <sheetName val="C H 2011"/>
      <sheetName val="Voiture"/>
      <sheetName val="REMBOURSEMENT"/>
    </sheetNames>
    <sheetDataSet>
      <sheetData sheetId="0" refreshError="1"/>
      <sheetData sheetId="1">
        <row r="23">
          <cell r="D23">
            <v>4085</v>
          </cell>
        </row>
      </sheetData>
      <sheetData sheetId="2">
        <row r="22">
          <cell r="D22">
            <v>5685</v>
          </cell>
        </row>
      </sheetData>
      <sheetData sheetId="3">
        <row r="22">
          <cell r="D22">
            <v>11020</v>
          </cell>
        </row>
      </sheetData>
      <sheetData sheetId="4">
        <row r="23">
          <cell r="D23">
            <v>3630.5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trimestre"/>
      <sheetName val="trimestre (2)"/>
      <sheetName val="trimestre (3)"/>
      <sheetName val="trimestre (4)"/>
      <sheetName val="FIN ANNEE 2012)"/>
      <sheetName val="CH 2012"/>
    </sheetNames>
    <sheetDataSet>
      <sheetData sheetId="0" refreshError="1"/>
      <sheetData sheetId="1">
        <row r="23">
          <cell r="D23">
            <v>3445</v>
          </cell>
        </row>
      </sheetData>
      <sheetData sheetId="2">
        <row r="23">
          <cell r="D23">
            <v>6610</v>
          </cell>
        </row>
      </sheetData>
      <sheetData sheetId="3">
        <row r="34">
          <cell r="D34">
            <v>3960</v>
          </cell>
        </row>
      </sheetData>
      <sheetData sheetId="4">
        <row r="14">
          <cell r="D14">
            <v>1300</v>
          </cell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trimestre (1)"/>
      <sheetName val="trimestre (2)"/>
      <sheetName val="trimestre (3)"/>
      <sheetName val="trimestre (4)"/>
      <sheetName val="FIN ANNEE 2013)"/>
      <sheetName val="Voiture"/>
      <sheetName val="CH 2013"/>
    </sheetNames>
    <sheetDataSet>
      <sheetData sheetId="0" refreshError="1"/>
      <sheetData sheetId="1">
        <row r="23">
          <cell r="D23">
            <v>10005</v>
          </cell>
        </row>
      </sheetData>
      <sheetData sheetId="2">
        <row r="23">
          <cell r="D23">
            <v>4410</v>
          </cell>
        </row>
      </sheetData>
      <sheetData sheetId="3">
        <row r="26">
          <cell r="D26">
            <v>4840</v>
          </cell>
        </row>
      </sheetData>
      <sheetData sheetId="4">
        <row r="15">
          <cell r="D15">
            <v>720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trimestre(1)"/>
      <sheetName val="trimestre (2)"/>
      <sheetName val="trimestre (3)"/>
      <sheetName val="trimestre (4)"/>
      <sheetName val="FIN ANNEE 2014"/>
      <sheetName val="CH 2014"/>
    </sheetNames>
    <sheetDataSet>
      <sheetData sheetId="0"/>
      <sheetData sheetId="1">
        <row r="13">
          <cell r="D13">
            <v>3040</v>
          </cell>
        </row>
      </sheetData>
      <sheetData sheetId="2">
        <row r="15">
          <cell r="D15">
            <v>2810</v>
          </cell>
        </row>
      </sheetData>
      <sheetData sheetId="3">
        <row r="10">
          <cell r="D10">
            <v>4045</v>
          </cell>
        </row>
      </sheetData>
      <sheetData sheetId="4">
        <row r="17">
          <cell r="D17">
            <v>3919</v>
          </cell>
        </row>
      </sheetData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trimestre(1)"/>
      <sheetName val="trimestre(2)"/>
      <sheetName val="trimestre(3)"/>
      <sheetName val="trimestre(4)"/>
      <sheetName val="CH 2015"/>
      <sheetName val="CH A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B9">
            <v>4060</v>
          </cell>
          <cell r="C9">
            <v>3590</v>
          </cell>
          <cell r="D9">
            <v>4600</v>
          </cell>
          <cell r="E9">
            <v>7345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Recettes "/>
      <sheetName val="trimestre(1)"/>
      <sheetName val="trimestre(2)"/>
      <sheetName val="trimestre(3)"/>
      <sheetName val="trimestre(4)"/>
      <sheetName val="CH 2016"/>
      <sheetName val="CH A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B10">
            <v>5244</v>
          </cell>
          <cell r="C10">
            <v>8146</v>
          </cell>
          <cell r="D10">
            <v>5905</v>
          </cell>
          <cell r="E10">
            <v>3830</v>
          </cell>
        </row>
      </sheetData>
    </sheetDataSet>
  </externalBook>
</externalLink>
</file>

<file path=xl/tables/table1.xml><?xml version="1.0" encoding="utf-8"?>
<table xmlns="http://schemas.openxmlformats.org/spreadsheetml/2006/main" id="8" name="Tableau8" displayName="Tableau8" ref="A1:I43" totalsRowCount="1" headerRowDxfId="84" dataDxfId="82" totalsRowDxfId="80" headerRowBorderDxfId="83" tableBorderDxfId="81" totalsRowBorderDxfId="79">
  <autoFilter ref="A1:I42">
    <filterColumn colId="4"/>
    <filterColumn colId="8"/>
  </autoFilter>
  <tableColumns count="9">
    <tableColumn id="1" name="Date" totalsRowDxfId="78"/>
    <tableColumn id="2" name=" Facture" totalsRowDxfId="77">
      <calculatedColumnFormula>IF(ISBLANK(C2),"",B1+1)</calculatedColumnFormula>
    </tableColumn>
    <tableColumn id="3" name="Client" totalsRowDxfId="76"/>
    <tableColumn id="4" name="Factures" totalsRowDxfId="75"/>
    <tableColumn id="13" name="Fournitues" totalsRowDxfId="74"/>
    <tableColumn id="5" name="Montant" totalsRowFunction="custom" totalsRowDxfId="73" dataCellStyle="Milliers">
      <totalsRowFormula>SUM(F34:F41)</totalsRowFormula>
    </tableColumn>
    <tableColumn id="6" name="Encaissement" totalsRowDxfId="72"/>
    <tableColumn id="7" name="Réf cheque" totalsRowDxfId="71"/>
    <tableColumn id="9" name="Réglée le:" totalsRowDxfId="70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9" name="Tableau410" displayName="Tableau410" ref="A1:F15" headerRowCount="0" totalsRowShown="0" headerRowDxfId="69" dataDxfId="67" headerRowBorderDxfId="68" tableBorderDxfId="66">
  <tableColumns count="6">
    <tableColumn id="1" name="Colonne1" headerRowDxfId="65" dataDxfId="64"/>
    <tableColumn id="2" name="Colonne2" headerRowDxfId="63" dataDxfId="62"/>
    <tableColumn id="3" name="Colonne3" headerRowDxfId="61" dataDxfId="60"/>
    <tableColumn id="4" name="Colonne4" headerRowDxfId="59" dataDxfId="58" headerRowCellStyle="Milliers" dataCellStyle="Milliers"/>
    <tableColumn id="6" name="Colonne6" headerRowDxfId="57" dataDxfId="56">
      <calculatedColumnFormula>IF(ISBLANK(#REF!),"",#REF!+1)</calculatedColumnFormula>
    </tableColumn>
    <tableColumn id="8" name="Colonne8" headerRowDxfId="55" dataDxfId="54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1" name="Tableau4102" displayName="Tableau4102" ref="A1:F15" headerRowCount="0" totalsRowShown="0" headerRowDxfId="53" dataDxfId="51" headerRowBorderDxfId="52" tableBorderDxfId="50">
  <tableColumns count="6">
    <tableColumn id="1" name="Colonne1" headerRowDxfId="49" dataDxfId="48"/>
    <tableColumn id="2" name="Colonne2" headerRowDxfId="47" dataDxfId="46"/>
    <tableColumn id="3" name="Colonne3" headerRowDxfId="45" dataDxfId="44"/>
    <tableColumn id="4" name="Colonne4" headerRowDxfId="43" dataDxfId="42" headerRowCellStyle="Milliers" dataCellStyle="Milliers"/>
    <tableColumn id="6" name="Colonne6" headerRowDxfId="41" dataDxfId="40">
      <calculatedColumnFormula>IF(ISBLANK(#REF!),"",#REF!+1)</calculatedColumnFormula>
    </tableColumn>
    <tableColumn id="8" name="Colonne8" headerRowDxfId="39" dataDxfId="38"/>
  </tableColumns>
  <tableStyleInfo name="TableStyleMedium25" showFirstColumn="0" showLastColumn="0" showRowStripes="1" showColumnStripes="0"/>
</table>
</file>

<file path=xl/tables/table4.xml><?xml version="1.0" encoding="utf-8"?>
<table xmlns="http://schemas.openxmlformats.org/spreadsheetml/2006/main" id="2" name="Tableau41023" displayName="Tableau41023" ref="A1:F15" headerRowCount="0" totalsRowShown="0" headerRowDxfId="37" dataDxfId="35" headerRowBorderDxfId="36" tableBorderDxfId="34">
  <tableColumns count="6">
    <tableColumn id="1" name="Colonne1" headerRowDxfId="33" dataDxfId="32"/>
    <tableColumn id="2" name="Colonne2" headerRowDxfId="31" dataDxfId="30"/>
    <tableColumn id="3" name="Colonne3" headerRowDxfId="29" dataDxfId="28"/>
    <tableColumn id="4" name="Colonne4" headerRowDxfId="27" dataDxfId="26" headerRowCellStyle="Milliers" dataCellStyle="Milliers"/>
    <tableColumn id="6" name="Colonne6" headerRowDxfId="25" dataDxfId="24">
      <calculatedColumnFormula>IF(ISBLANK(#REF!),"",#REF!+1)</calculatedColumnFormula>
    </tableColumn>
    <tableColumn id="8" name="Colonne8" headerRowDxfId="23" dataDxfId="22" dataCellStyle="Monétaire"/>
  </tableColumns>
  <tableStyleInfo name="TableStyleMedium25" showFirstColumn="0" showLastColumn="0" showRowStripes="1" showColumnStripes="0"/>
</table>
</file>

<file path=xl/tables/table5.xml><?xml version="1.0" encoding="utf-8"?>
<table xmlns="http://schemas.openxmlformats.org/spreadsheetml/2006/main" id="4" name="Tableau4105" displayName="Tableau4105" ref="A1:F15" headerRowCount="0" totalsRowShown="0" headerRowDxfId="21" dataDxfId="19" headerRowBorderDxfId="20" tableBorderDxfId="18">
  <tableColumns count="6">
    <tableColumn id="1" name="Colonne1" headerRowDxfId="17" dataDxfId="16"/>
    <tableColumn id="2" name="Colonne2" headerRowDxfId="15" dataDxfId="14"/>
    <tableColumn id="3" name="Colonne3" headerRowDxfId="13" dataDxfId="12"/>
    <tableColumn id="4" name="Colonne4" headerRowDxfId="11" dataDxfId="10" headerRowCellStyle="Milliers" dataCellStyle="Milliers"/>
    <tableColumn id="6" name="Colonne6" headerRowDxfId="9" dataDxfId="8">
      <calculatedColumnFormula>IF(ISBLANK(#REF!),"",#REF!+1)</calculatedColumnFormula>
    </tableColumn>
    <tableColumn id="8" name="Colonne8" headerRowDxfId="7" dataDxfId="6"/>
  </tableColumns>
  <tableStyleInfo name="TableStyleMedium25" showFirstColumn="0" showLastColumn="0" showRowStripes="1" showColumnStripes="0"/>
</table>
</file>

<file path=xl/tables/table6.xml><?xml version="1.0" encoding="utf-8"?>
<table xmlns="http://schemas.openxmlformats.org/spreadsheetml/2006/main" id="3" name="Tableau1" displayName="Tableau1" ref="A4:B17" totalsRowCount="1" totalsRowDxfId="5" totalsRowBorderDxfId="4">
  <autoFilter ref="A4:B16"/>
  <tableColumns count="2">
    <tableColumn id="1" name="Mois" totalsRowLabel="Total" dataDxfId="3" totalsRowDxfId="2" dataCellStyle="Normal 2"/>
    <tableColumn id="2" name="CH" totalsRowFunction="custom" dataDxfId="1" totalsRowDxfId="0" dataCellStyle="Normal 2">
      <calculatedColumnFormula>SUM('Recettes '!#REF!)</calculatedColumnFormula>
      <totalsRowFormula>SUM(B5:B16)</totalsRow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7" tint="0.39997558519241921"/>
  </sheetPr>
  <dimension ref="A1:I218"/>
  <sheetViews>
    <sheetView tabSelected="1" workbookViewId="0">
      <selection activeCell="F10" sqref="F10"/>
    </sheetView>
  </sheetViews>
  <sheetFormatPr baseColWidth="10" defaultColWidth="20.7109375" defaultRowHeight="15" customHeight="1"/>
  <cols>
    <col min="1" max="1" width="14" style="12" customWidth="1"/>
    <col min="2" max="2" width="10" style="15" customWidth="1"/>
    <col min="3" max="3" width="21.42578125" style="12" customWidth="1"/>
    <col min="4" max="4" width="12.28515625" style="12" customWidth="1"/>
    <col min="5" max="5" width="12.42578125" style="12" customWidth="1"/>
    <col min="6" max="6" width="15.140625" style="16" customWidth="1"/>
    <col min="7" max="7" width="13.5703125" style="12" customWidth="1"/>
    <col min="8" max="8" width="20.7109375" style="37" customWidth="1"/>
    <col min="9" max="9" width="15.42578125" style="12" customWidth="1"/>
    <col min="10" max="16384" width="20.7109375" style="12"/>
  </cols>
  <sheetData>
    <row r="1" spans="1:9" ht="15" customHeight="1">
      <c r="A1" s="155" t="s">
        <v>0</v>
      </c>
      <c r="B1" s="156" t="s">
        <v>11</v>
      </c>
      <c r="C1" s="157" t="s">
        <v>1</v>
      </c>
      <c r="D1" s="157" t="s">
        <v>33</v>
      </c>
      <c r="E1" s="157" t="s">
        <v>34</v>
      </c>
      <c r="F1" s="158" t="s">
        <v>2</v>
      </c>
      <c r="G1" s="157" t="s">
        <v>12</v>
      </c>
      <c r="H1" s="159" t="s">
        <v>3</v>
      </c>
      <c r="I1" s="157" t="s">
        <v>10</v>
      </c>
    </row>
    <row r="2" spans="1:9" ht="15" customHeight="1">
      <c r="A2" s="170"/>
      <c r="B2" s="171">
        <v>1</v>
      </c>
      <c r="C2" s="178"/>
      <c r="D2" s="162" t="s">
        <v>39</v>
      </c>
      <c r="E2" s="163">
        <v>1</v>
      </c>
      <c r="F2" s="186"/>
      <c r="G2" s="180"/>
      <c r="H2" s="175"/>
      <c r="I2" s="176"/>
    </row>
    <row r="3" spans="1:9" ht="15" customHeight="1">
      <c r="A3" s="251" t="str">
        <f ca="1">IF(ISBLANK(C3),"",TODAY())</f>
        <v/>
      </c>
      <c r="B3" s="250" t="str">
        <f t="shared" ref="B3:B29" si="0">IF(ISBLANK(C3),"",B2+1)</f>
        <v/>
      </c>
      <c r="C3" s="165"/>
      <c r="D3" s="166"/>
      <c r="E3" s="166"/>
      <c r="F3" s="167"/>
      <c r="G3" s="168"/>
      <c r="H3" s="169"/>
      <c r="I3" s="249" t="str">
        <f ca="1">IF(ISBLANK(G3),"",TODAY())</f>
        <v/>
      </c>
    </row>
    <row r="4" spans="1:9" ht="15" customHeight="1">
      <c r="A4" s="160" t="str">
        <f t="shared" ref="A4:A7" ca="1" si="1">IF(ISBLANK(C4),"",TODAY())</f>
        <v/>
      </c>
      <c r="B4" s="161" t="str">
        <f t="shared" ref="B4:B7" si="2">IF(ISBLANK(C4),"",B3+1)</f>
        <v/>
      </c>
      <c r="C4" s="165"/>
      <c r="D4" s="166"/>
      <c r="E4" s="166"/>
      <c r="F4" s="167"/>
      <c r="G4" s="168"/>
      <c r="H4" s="169"/>
      <c r="I4" s="164" t="str">
        <f t="shared" ref="I4:I7" ca="1" si="3">IF(ISBLANK(G4),"",TODAY())</f>
        <v/>
      </c>
    </row>
    <row r="5" spans="1:9" ht="15" customHeight="1">
      <c r="A5" s="160" t="str">
        <f t="shared" ca="1" si="1"/>
        <v/>
      </c>
      <c r="B5" s="161" t="str">
        <f t="shared" si="2"/>
        <v/>
      </c>
      <c r="C5" s="165"/>
      <c r="D5" s="166"/>
      <c r="E5" s="166"/>
      <c r="F5" s="167"/>
      <c r="G5" s="168"/>
      <c r="H5" s="169"/>
      <c r="I5" s="164" t="str">
        <f t="shared" ca="1" si="3"/>
        <v/>
      </c>
    </row>
    <row r="6" spans="1:9" ht="15" customHeight="1">
      <c r="A6" s="160" t="str">
        <f t="shared" ca="1" si="1"/>
        <v/>
      </c>
      <c r="B6" s="161" t="str">
        <f t="shared" si="2"/>
        <v/>
      </c>
      <c r="C6" s="165"/>
      <c r="D6" s="166"/>
      <c r="E6" s="166"/>
      <c r="F6" s="167"/>
      <c r="G6" s="168"/>
      <c r="H6" s="169"/>
      <c r="I6" s="164" t="str">
        <f t="shared" ca="1" si="3"/>
        <v/>
      </c>
    </row>
    <row r="7" spans="1:9" ht="15" customHeight="1">
      <c r="A7" s="160" t="str">
        <f t="shared" ca="1" si="1"/>
        <v/>
      </c>
      <c r="B7" s="161" t="str">
        <f t="shared" si="2"/>
        <v/>
      </c>
      <c r="C7" s="165"/>
      <c r="D7" s="166"/>
      <c r="E7" s="166"/>
      <c r="F7" s="167"/>
      <c r="G7" s="168"/>
      <c r="H7" s="169"/>
      <c r="I7" s="164" t="str">
        <f t="shared" ca="1" si="3"/>
        <v/>
      </c>
    </row>
    <row r="8" spans="1:9" ht="15" customHeight="1">
      <c r="A8" s="160" t="str">
        <f t="shared" ref="A8" ca="1" si="4">IF(ISBLANK(C8),"",TODAY())</f>
        <v/>
      </c>
      <c r="B8" s="161" t="str">
        <f t="shared" ref="B8" si="5">IF(ISBLANK(C8),"",B7+1)</f>
        <v/>
      </c>
      <c r="C8" s="165"/>
      <c r="D8" s="166"/>
      <c r="E8" s="166"/>
      <c r="F8" s="167"/>
      <c r="G8" s="168"/>
      <c r="H8" s="169"/>
      <c r="I8" s="164" t="str">
        <f t="shared" ref="I8" ca="1" si="6">IF(ISBLANK(G8),"",TODAY())</f>
        <v/>
      </c>
    </row>
    <row r="9" spans="1:9" ht="15" customHeight="1">
      <c r="A9" s="160"/>
      <c r="B9" s="161" t="str">
        <f>IF(ISBLANK(C9),"",B8+1)</f>
        <v/>
      </c>
      <c r="C9" s="165"/>
      <c r="D9" s="166"/>
      <c r="E9" s="166"/>
      <c r="F9" s="185"/>
      <c r="G9" s="168"/>
      <c r="H9" s="169"/>
      <c r="I9" s="164"/>
    </row>
    <row r="10" spans="1:9" ht="15" customHeight="1">
      <c r="A10" s="170" t="str">
        <f t="shared" ref="A10" ca="1" si="7">IF(ISBLANK(C10),"",TODAY())</f>
        <v/>
      </c>
      <c r="B10" s="171" t="str">
        <f>IF(ISBLANK(C10),"",#REF!+1)</f>
        <v/>
      </c>
      <c r="C10" s="172"/>
      <c r="D10" s="162"/>
      <c r="E10" s="162"/>
      <c r="F10" s="252">
        <f>SUM(F3:F9)</f>
        <v>0</v>
      </c>
      <c r="G10" s="174"/>
      <c r="H10" s="175"/>
      <c r="I10" s="176" t="str">
        <f t="shared" ref="I10" ca="1" si="8">IF(ISBLANK(G10),"",TODAY())</f>
        <v/>
      </c>
    </row>
    <row r="11" spans="1:9" ht="15" customHeight="1">
      <c r="A11" s="170"/>
      <c r="B11" s="170"/>
      <c r="C11" s="178"/>
      <c r="D11" s="162" t="s">
        <v>39</v>
      </c>
      <c r="E11" s="163">
        <v>2</v>
      </c>
      <c r="F11" s="186"/>
      <c r="G11" s="180"/>
      <c r="H11" s="175"/>
      <c r="I11" s="176"/>
    </row>
    <row r="12" spans="1:9" ht="15" customHeight="1">
      <c r="A12" s="160" t="str">
        <f t="shared" ref="A12" ca="1" si="9">IF(ISBLANK(C12),"",TODAY())</f>
        <v/>
      </c>
      <c r="B12" s="161" t="str">
        <f>IF(ISBLANK(C12),"",#REF!+3)</f>
        <v/>
      </c>
      <c r="C12" s="165"/>
      <c r="D12" s="166"/>
      <c r="E12" s="166"/>
      <c r="F12" s="167"/>
      <c r="G12" s="168"/>
      <c r="H12" s="169"/>
      <c r="I12" s="164" t="str">
        <f ca="1">IF(ISBLANK(G12),"",TODAY())</f>
        <v/>
      </c>
    </row>
    <row r="13" spans="1:9" ht="15" customHeight="1">
      <c r="A13" s="160" t="str">
        <f t="shared" ref="A13" ca="1" si="10">IF(ISBLANK(C13),"",TODAY())</f>
        <v/>
      </c>
      <c r="B13" s="161" t="str">
        <f>IF(ISBLANK(C13),"",B12+1)</f>
        <v/>
      </c>
      <c r="C13" s="165"/>
      <c r="D13" s="166"/>
      <c r="E13" s="166"/>
      <c r="F13" s="167"/>
      <c r="G13" s="168"/>
      <c r="H13" s="169"/>
      <c r="I13" s="164" t="str">
        <f t="shared" ref="I13:I18" ca="1" si="11">IF(ISBLANK(G13),"",TODAY())</f>
        <v/>
      </c>
    </row>
    <row r="14" spans="1:9" ht="15" customHeight="1">
      <c r="A14" s="160" t="str">
        <f t="shared" ref="A14:A18" ca="1" si="12">IF(ISBLANK(C14),"",TODAY())</f>
        <v/>
      </c>
      <c r="B14" s="161" t="str">
        <f t="shared" ref="B14:B18" si="13">IF(ISBLANK(C14),"",B13+1)</f>
        <v/>
      </c>
      <c r="C14" s="165"/>
      <c r="D14" s="166"/>
      <c r="E14" s="166"/>
      <c r="F14" s="167"/>
      <c r="G14" s="168"/>
      <c r="H14" s="169"/>
      <c r="I14" s="164" t="str">
        <f t="shared" ca="1" si="11"/>
        <v/>
      </c>
    </row>
    <row r="15" spans="1:9" ht="15" customHeight="1">
      <c r="A15" s="160" t="str">
        <f t="shared" ca="1" si="12"/>
        <v/>
      </c>
      <c r="B15" s="161" t="str">
        <f t="shared" si="13"/>
        <v/>
      </c>
      <c r="C15" s="165"/>
      <c r="D15" s="166"/>
      <c r="E15" s="166"/>
      <c r="F15" s="167"/>
      <c r="G15" s="168"/>
      <c r="H15" s="169"/>
      <c r="I15" s="164" t="str">
        <f t="shared" ca="1" si="11"/>
        <v/>
      </c>
    </row>
    <row r="16" spans="1:9" ht="15" customHeight="1">
      <c r="A16" s="160" t="str">
        <f t="shared" ca="1" si="12"/>
        <v/>
      </c>
      <c r="B16" s="161" t="str">
        <f t="shared" si="13"/>
        <v/>
      </c>
      <c r="C16" s="165"/>
      <c r="D16" s="166"/>
      <c r="E16" s="166"/>
      <c r="F16" s="167"/>
      <c r="G16" s="168"/>
      <c r="H16" s="169"/>
      <c r="I16" s="164" t="str">
        <f t="shared" ca="1" si="11"/>
        <v/>
      </c>
    </row>
    <row r="17" spans="1:9" ht="15" customHeight="1">
      <c r="A17" s="160" t="str">
        <f t="shared" ca="1" si="12"/>
        <v/>
      </c>
      <c r="B17" s="161" t="str">
        <f t="shared" si="13"/>
        <v/>
      </c>
      <c r="C17" s="165"/>
      <c r="D17" s="166"/>
      <c r="E17" s="166"/>
      <c r="F17" s="167"/>
      <c r="G17" s="168"/>
      <c r="H17" s="169"/>
      <c r="I17" s="164" t="str">
        <f t="shared" ca="1" si="11"/>
        <v/>
      </c>
    </row>
    <row r="18" spans="1:9" ht="15" customHeight="1">
      <c r="A18" s="160" t="str">
        <f t="shared" ca="1" si="12"/>
        <v/>
      </c>
      <c r="B18" s="161" t="str">
        <f t="shared" si="13"/>
        <v/>
      </c>
      <c r="C18" s="165"/>
      <c r="D18" s="177"/>
      <c r="E18" s="177"/>
      <c r="F18" s="167"/>
      <c r="G18" s="168"/>
      <c r="H18" s="169"/>
      <c r="I18" s="164" t="str">
        <f t="shared" ca="1" si="11"/>
        <v/>
      </c>
    </row>
    <row r="19" spans="1:9" ht="15" customHeight="1">
      <c r="A19" s="160"/>
      <c r="B19" s="161" t="str">
        <f>IF(ISBLANK(C19),"",B18+1)</f>
        <v/>
      </c>
      <c r="C19" s="165"/>
      <c r="D19" s="177"/>
      <c r="E19" s="177"/>
      <c r="F19" s="167"/>
      <c r="G19" s="168"/>
      <c r="H19" s="169"/>
      <c r="I19" s="164"/>
    </row>
    <row r="20" spans="1:9" ht="15" customHeight="1">
      <c r="A20" s="160"/>
      <c r="B20" s="161" t="str">
        <f>IF(ISBLANK(C20),"",B19+1)</f>
        <v/>
      </c>
      <c r="C20" s="165"/>
      <c r="D20" s="177"/>
      <c r="E20" s="177"/>
      <c r="F20" s="185"/>
      <c r="G20" s="168"/>
      <c r="H20" s="169"/>
      <c r="I20" s="164"/>
    </row>
    <row r="21" spans="1:9" ht="15" customHeight="1">
      <c r="A21" s="170" t="str">
        <f t="shared" ref="A21:A29" ca="1" si="14">IF(ISBLANK(C21),"",TODAY())</f>
        <v/>
      </c>
      <c r="B21" s="171" t="str">
        <f>IF(ISBLANK(C21),"",B18+1)</f>
        <v/>
      </c>
      <c r="C21" s="178"/>
      <c r="D21" s="179"/>
      <c r="E21" s="179"/>
      <c r="F21" s="173">
        <f>SUM(F12:F18)</f>
        <v>0</v>
      </c>
      <c r="G21" s="180"/>
      <c r="H21" s="175"/>
      <c r="I21" s="176"/>
    </row>
    <row r="22" spans="1:9" ht="15" customHeight="1">
      <c r="A22" s="170"/>
      <c r="B22" s="171"/>
      <c r="C22" s="178"/>
      <c r="D22" s="162" t="s">
        <v>39</v>
      </c>
      <c r="E22" s="163">
        <v>3</v>
      </c>
      <c r="F22" s="186"/>
      <c r="G22" s="180"/>
      <c r="H22" s="175"/>
      <c r="I22" s="176"/>
    </row>
    <row r="23" spans="1:9" ht="15" customHeight="1">
      <c r="A23" s="160" t="str">
        <f t="shared" ca="1" si="14"/>
        <v/>
      </c>
      <c r="B23" s="161" t="str">
        <f>IF(ISBLANK(C23),"",B19+3)</f>
        <v/>
      </c>
      <c r="C23" s="165"/>
      <c r="D23" s="166"/>
      <c r="E23" s="166"/>
      <c r="F23" s="167"/>
      <c r="G23" s="168"/>
      <c r="H23" s="169"/>
      <c r="I23" s="164" t="str">
        <f t="shared" ref="I23:I29" ca="1" si="15">IF(ISBLANK(G23),"",TODAY())</f>
        <v/>
      </c>
    </row>
    <row r="24" spans="1:9" ht="15" customHeight="1">
      <c r="A24" s="160" t="str">
        <f t="shared" ca="1" si="14"/>
        <v/>
      </c>
      <c r="B24" s="161" t="str">
        <f t="shared" si="0"/>
        <v/>
      </c>
      <c r="C24" s="165"/>
      <c r="D24" s="166"/>
      <c r="E24" s="166"/>
      <c r="F24" s="167"/>
      <c r="G24" s="168"/>
      <c r="H24" s="169"/>
      <c r="I24" s="164" t="str">
        <f t="shared" ca="1" si="15"/>
        <v/>
      </c>
    </row>
    <row r="25" spans="1:9" ht="15" customHeight="1">
      <c r="A25" s="160" t="str">
        <f t="shared" ca="1" si="14"/>
        <v/>
      </c>
      <c r="B25" s="161" t="str">
        <f t="shared" ref="B25" si="16">IF(ISBLANK(C25),"",B24+1)</f>
        <v/>
      </c>
      <c r="C25" s="165"/>
      <c r="D25" s="166"/>
      <c r="E25" s="166"/>
      <c r="F25" s="167"/>
      <c r="G25" s="168"/>
      <c r="H25" s="169"/>
      <c r="I25" s="164" t="str">
        <f t="shared" ca="1" si="15"/>
        <v/>
      </c>
    </row>
    <row r="26" spans="1:9" ht="15" customHeight="1">
      <c r="A26" s="160" t="str">
        <f t="shared" ca="1" si="14"/>
        <v/>
      </c>
      <c r="B26" s="161" t="str">
        <f t="shared" si="0"/>
        <v/>
      </c>
      <c r="C26" s="165"/>
      <c r="D26" s="166"/>
      <c r="E26" s="166"/>
      <c r="F26" s="167"/>
      <c r="G26" s="168"/>
      <c r="H26" s="169"/>
      <c r="I26" s="164" t="str">
        <f t="shared" ca="1" si="15"/>
        <v/>
      </c>
    </row>
    <row r="27" spans="1:9" ht="15" customHeight="1">
      <c r="A27" s="160" t="str">
        <f t="shared" ca="1" si="14"/>
        <v/>
      </c>
      <c r="B27" s="161" t="str">
        <f t="shared" si="0"/>
        <v/>
      </c>
      <c r="C27" s="165"/>
      <c r="D27" s="166"/>
      <c r="E27" s="166"/>
      <c r="F27" s="167"/>
      <c r="G27" s="168"/>
      <c r="H27" s="169"/>
      <c r="I27" s="164" t="str">
        <f t="shared" ca="1" si="15"/>
        <v/>
      </c>
    </row>
    <row r="28" spans="1:9" ht="15" customHeight="1">
      <c r="A28" s="160" t="str">
        <f t="shared" ca="1" si="14"/>
        <v/>
      </c>
      <c r="B28" s="161" t="str">
        <f t="shared" si="0"/>
        <v/>
      </c>
      <c r="C28" s="165"/>
      <c r="D28" s="166"/>
      <c r="E28" s="166"/>
      <c r="F28" s="167"/>
      <c r="G28" s="168"/>
      <c r="H28" s="169"/>
      <c r="I28" s="164" t="str">
        <f t="shared" ca="1" si="15"/>
        <v/>
      </c>
    </row>
    <row r="29" spans="1:9" ht="15" customHeight="1">
      <c r="A29" s="160" t="str">
        <f t="shared" ca="1" si="14"/>
        <v/>
      </c>
      <c r="B29" s="161" t="str">
        <f t="shared" si="0"/>
        <v/>
      </c>
      <c r="C29" s="165"/>
      <c r="D29" s="166"/>
      <c r="E29" s="166"/>
      <c r="F29" s="167"/>
      <c r="G29" s="168"/>
      <c r="H29" s="169"/>
      <c r="I29" s="164" t="str">
        <f t="shared" ca="1" si="15"/>
        <v/>
      </c>
    </row>
    <row r="30" spans="1:9" ht="15" customHeight="1">
      <c r="A30" s="160"/>
      <c r="B30" s="161" t="str">
        <f>IF(ISBLANK(C30),"",B29+1)</f>
        <v/>
      </c>
      <c r="C30" s="165"/>
      <c r="D30" s="166"/>
      <c r="E30" s="166"/>
      <c r="F30" s="167"/>
      <c r="G30" s="168"/>
      <c r="H30" s="169"/>
      <c r="I30" s="164"/>
    </row>
    <row r="31" spans="1:9" ht="15" customHeight="1" thickBot="1">
      <c r="A31" s="160"/>
      <c r="B31" s="161" t="str">
        <f>IF(ISBLANK(C31),"",B29+1)</f>
        <v/>
      </c>
      <c r="C31" s="165"/>
      <c r="D31" s="166"/>
      <c r="E31" s="166"/>
      <c r="F31" s="167"/>
      <c r="G31" s="168"/>
      <c r="H31" s="169"/>
      <c r="I31" s="164"/>
    </row>
    <row r="32" spans="1:9" ht="15" customHeight="1" thickTop="1">
      <c r="A32" s="190"/>
      <c r="B32" s="191" t="str">
        <f>IF(ISBLANK(C32),"",#REF!+1)</f>
        <v/>
      </c>
      <c r="C32" s="192"/>
      <c r="D32" s="193"/>
      <c r="E32" s="193"/>
      <c r="F32" s="204">
        <f>SUM(F23:F31)</f>
        <v>0</v>
      </c>
      <c r="G32" s="191"/>
      <c r="H32" s="194"/>
      <c r="I32" s="195"/>
    </row>
    <row r="33" spans="1:9" ht="15" customHeight="1">
      <c r="A33" s="196"/>
      <c r="B33" s="197" t="str">
        <f>IF(ISBLANK(C33),"",B32+1)</f>
        <v/>
      </c>
      <c r="C33" s="198"/>
      <c r="D33" s="199"/>
      <c r="E33" s="199"/>
      <c r="F33" s="200"/>
      <c r="G33" s="201"/>
      <c r="H33" s="202"/>
      <c r="I33" s="203"/>
    </row>
    <row r="34" spans="1:9" ht="15" customHeight="1">
      <c r="A34" s="187"/>
      <c r="B34" s="188" t="str">
        <f>IF(ISBLANK(C34),"",#REF!+3)</f>
        <v/>
      </c>
      <c r="C34" s="205"/>
      <c r="D34" s="206"/>
      <c r="E34" s="206"/>
      <c r="F34" s="227"/>
      <c r="G34" s="207"/>
      <c r="H34" s="208"/>
      <c r="I34" s="189"/>
    </row>
    <row r="35" spans="1:9" ht="15" customHeight="1">
      <c r="A35" s="187"/>
      <c r="B35" s="188" t="str">
        <f t="shared" ref="B35:B41" si="17">IF(ISBLANK(C35),"",B32+3)</f>
        <v/>
      </c>
      <c r="C35" s="205"/>
      <c r="D35" s="206"/>
      <c r="E35" s="206"/>
      <c r="F35" s="227"/>
      <c r="G35" s="207"/>
      <c r="H35" s="208"/>
      <c r="I35" s="189"/>
    </row>
    <row r="36" spans="1:9" ht="15" customHeight="1">
      <c r="A36" s="187"/>
      <c r="B36" s="188" t="str">
        <f t="shared" si="17"/>
        <v/>
      </c>
      <c r="C36" s="205"/>
      <c r="D36" s="206"/>
      <c r="E36" s="206"/>
      <c r="F36" s="227"/>
      <c r="G36" s="207"/>
      <c r="H36" s="208"/>
      <c r="I36" s="189"/>
    </row>
    <row r="37" spans="1:9" ht="15" customHeight="1">
      <c r="A37" s="187"/>
      <c r="B37" s="188" t="str">
        <f t="shared" si="17"/>
        <v/>
      </c>
      <c r="C37" s="205"/>
      <c r="D37" s="206"/>
      <c r="E37" s="206"/>
      <c r="F37" s="227"/>
      <c r="G37" s="207"/>
      <c r="H37" s="208"/>
      <c r="I37" s="189"/>
    </row>
    <row r="38" spans="1:9" ht="15" customHeight="1">
      <c r="A38" s="187"/>
      <c r="B38" s="188" t="str">
        <f t="shared" si="17"/>
        <v/>
      </c>
      <c r="C38" s="205"/>
      <c r="D38" s="206"/>
      <c r="E38" s="206"/>
      <c r="F38" s="227"/>
      <c r="G38" s="207"/>
      <c r="H38" s="208"/>
      <c r="I38" s="189"/>
    </row>
    <row r="39" spans="1:9" ht="15" customHeight="1">
      <c r="A39" s="187"/>
      <c r="B39" s="188" t="str">
        <f t="shared" si="17"/>
        <v/>
      </c>
      <c r="C39" s="205"/>
      <c r="D39" s="206"/>
      <c r="E39" s="206"/>
      <c r="F39" s="227"/>
      <c r="G39" s="207"/>
      <c r="H39" s="208"/>
      <c r="I39" s="189"/>
    </row>
    <row r="40" spans="1:9" ht="15" customHeight="1">
      <c r="A40" s="187"/>
      <c r="B40" s="188" t="str">
        <f t="shared" si="17"/>
        <v/>
      </c>
      <c r="C40" s="205"/>
      <c r="D40" s="206"/>
      <c r="E40" s="206"/>
      <c r="F40" s="227"/>
      <c r="G40" s="207"/>
      <c r="H40" s="208"/>
      <c r="I40" s="189"/>
    </row>
    <row r="41" spans="1:9" ht="15" customHeight="1">
      <c r="A41" s="187"/>
      <c r="B41" s="188" t="str">
        <f t="shared" si="17"/>
        <v/>
      </c>
      <c r="C41" s="205"/>
      <c r="D41" s="206"/>
      <c r="E41" s="206"/>
      <c r="F41" s="227"/>
      <c r="G41" s="207"/>
      <c r="H41" s="208"/>
      <c r="I41" s="189"/>
    </row>
    <row r="42" spans="1:9" ht="15" customHeight="1">
      <c r="A42" s="222"/>
      <c r="B42" s="223" t="str">
        <f>IF(ISBLANK(C42),"",B41+1)</f>
        <v/>
      </c>
      <c r="C42" s="165"/>
      <c r="D42" s="166"/>
      <c r="E42" s="166"/>
      <c r="F42" s="228"/>
      <c r="G42" s="168"/>
      <c r="H42" s="169"/>
      <c r="I42" s="224"/>
    </row>
    <row r="43" spans="1:9" ht="15" customHeight="1">
      <c r="A43" s="181"/>
      <c r="B43" s="174"/>
      <c r="C43" s="182"/>
      <c r="D43" s="162"/>
      <c r="E43" s="162"/>
      <c r="F43" s="183">
        <f>SUM(F34:F41)</f>
        <v>0</v>
      </c>
      <c r="G43" s="174"/>
      <c r="H43" s="184"/>
      <c r="I43" s="181"/>
    </row>
    <row r="44" spans="1:9" ht="15" customHeight="1">
      <c r="A44" s="11"/>
      <c r="B44" s="13"/>
      <c r="C44" s="11"/>
      <c r="D44" s="11"/>
      <c r="E44" s="11"/>
      <c r="F44" s="11"/>
      <c r="G44" s="11"/>
      <c r="H44" s="36"/>
      <c r="I44" s="11"/>
    </row>
    <row r="45" spans="1:9" ht="15" customHeight="1">
      <c r="A45" s="11"/>
      <c r="B45" s="13"/>
      <c r="C45" s="11"/>
      <c r="D45" s="11"/>
      <c r="E45" s="11"/>
      <c r="F45" s="236">
        <f>SUM(F10,F21,F32,F43)</f>
        <v>0</v>
      </c>
      <c r="G45" s="237">
        <f>SUM(F2:F9,F11:F18,F22:F29,F32:F41)</f>
        <v>0</v>
      </c>
      <c r="H45" s="36"/>
      <c r="I45" s="11"/>
    </row>
    <row r="46" spans="1:9" ht="15" customHeight="1">
      <c r="A46" s="11"/>
      <c r="B46" s="13"/>
      <c r="C46" s="11"/>
      <c r="D46" s="11"/>
      <c r="E46" s="11"/>
      <c r="F46" s="236"/>
      <c r="G46" s="237"/>
      <c r="H46" s="36"/>
      <c r="I46" s="11"/>
    </row>
    <row r="47" spans="1:9" ht="15" customHeight="1">
      <c r="A47" s="11"/>
      <c r="B47" s="13"/>
      <c r="C47" s="11"/>
      <c r="D47" s="11"/>
      <c r="E47" s="11"/>
      <c r="F47" s="14"/>
      <c r="G47" s="11"/>
      <c r="H47" s="36"/>
      <c r="I47" s="11"/>
    </row>
    <row r="48" spans="1:9" ht="15" customHeight="1">
      <c r="A48" s="11"/>
      <c r="B48" s="13"/>
      <c r="C48" s="11"/>
      <c r="D48" s="11"/>
      <c r="E48" s="11"/>
      <c r="F48" s="11"/>
      <c r="G48" s="11"/>
      <c r="H48" s="36"/>
      <c r="I48" s="11"/>
    </row>
    <row r="49" spans="1:9" ht="15" customHeight="1">
      <c r="A49" s="11"/>
      <c r="B49" s="13"/>
      <c r="C49" s="11"/>
      <c r="D49" s="11"/>
      <c r="E49" s="11"/>
      <c r="F49" s="14"/>
      <c r="G49" s="11"/>
      <c r="H49" s="36"/>
      <c r="I49" s="11"/>
    </row>
    <row r="50" spans="1:9" ht="15" customHeight="1">
      <c r="A50" s="11"/>
      <c r="B50" s="13"/>
      <c r="C50" s="11"/>
      <c r="D50" s="11"/>
      <c r="E50" s="11"/>
      <c r="F50" s="11"/>
      <c r="G50" s="11"/>
      <c r="H50" s="36"/>
      <c r="I50" s="11"/>
    </row>
    <row r="51" spans="1:9" ht="15" customHeight="1">
      <c r="A51" s="11"/>
      <c r="B51" s="13"/>
      <c r="C51" s="11"/>
      <c r="D51" s="11"/>
      <c r="E51" s="11"/>
      <c r="F51" s="14"/>
      <c r="G51" s="11"/>
      <c r="H51" s="36"/>
      <c r="I51" s="11"/>
    </row>
    <row r="52" spans="1:9" ht="15" customHeight="1">
      <c r="A52" s="11"/>
      <c r="B52" s="13"/>
      <c r="C52" s="11"/>
      <c r="D52" s="11"/>
      <c r="E52" s="11"/>
      <c r="F52" s="11"/>
      <c r="G52" s="11"/>
      <c r="H52" s="36"/>
      <c r="I52" s="11"/>
    </row>
    <row r="53" spans="1:9" ht="15" customHeight="1">
      <c r="A53" s="11"/>
      <c r="B53" s="13"/>
      <c r="C53" s="11"/>
      <c r="D53" s="11"/>
      <c r="E53" s="11"/>
      <c r="F53" s="14"/>
      <c r="G53" s="11"/>
      <c r="H53" s="36"/>
      <c r="I53" s="11"/>
    </row>
    <row r="54" spans="1:9" ht="15" customHeight="1">
      <c r="A54" s="11"/>
      <c r="B54" s="13"/>
      <c r="C54" s="11"/>
      <c r="D54" s="11"/>
      <c r="E54" s="11"/>
      <c r="F54" s="11"/>
      <c r="G54" s="11"/>
      <c r="H54" s="36"/>
      <c r="I54" s="11"/>
    </row>
    <row r="55" spans="1:9" ht="15" customHeight="1">
      <c r="A55" s="11"/>
      <c r="B55" s="13"/>
      <c r="C55" s="11"/>
      <c r="D55" s="11"/>
      <c r="E55" s="11"/>
      <c r="F55" s="14"/>
      <c r="G55" s="11"/>
      <c r="H55" s="36"/>
      <c r="I55" s="11"/>
    </row>
    <row r="56" spans="1:9" ht="15" customHeight="1">
      <c r="A56" s="11"/>
      <c r="B56" s="13"/>
      <c r="C56" s="11"/>
      <c r="D56" s="11"/>
      <c r="E56" s="11"/>
      <c r="F56" s="11"/>
      <c r="G56" s="11"/>
      <c r="H56" s="36"/>
      <c r="I56" s="11"/>
    </row>
    <row r="57" spans="1:9" ht="15" customHeight="1">
      <c r="A57" s="11"/>
      <c r="B57" s="13"/>
      <c r="C57" s="11"/>
      <c r="D57" s="11"/>
      <c r="E57" s="11"/>
      <c r="F57" s="14"/>
      <c r="G57" s="11"/>
      <c r="H57" s="36"/>
      <c r="I57" s="11"/>
    </row>
    <row r="58" spans="1:9" ht="15" customHeight="1">
      <c r="A58" s="11"/>
      <c r="B58" s="13"/>
      <c r="C58" s="11"/>
      <c r="D58" s="11"/>
      <c r="E58" s="11"/>
      <c r="F58" s="11"/>
      <c r="G58" s="11"/>
      <c r="H58" s="36"/>
      <c r="I58" s="11"/>
    </row>
    <row r="59" spans="1:9" ht="15" customHeight="1">
      <c r="A59" s="11"/>
      <c r="B59" s="13"/>
      <c r="C59" s="11"/>
      <c r="D59" s="11"/>
      <c r="E59" s="11"/>
      <c r="F59" s="14"/>
      <c r="G59" s="11"/>
      <c r="H59" s="36"/>
      <c r="I59" s="11"/>
    </row>
    <row r="60" spans="1:9" ht="15" customHeight="1">
      <c r="A60" s="11"/>
      <c r="B60" s="13"/>
      <c r="C60" s="11"/>
      <c r="D60" s="11"/>
      <c r="E60" s="11"/>
      <c r="F60" s="11"/>
      <c r="G60" s="11"/>
      <c r="H60" s="36"/>
      <c r="I60" s="11"/>
    </row>
    <row r="61" spans="1:9" ht="15" customHeight="1">
      <c r="A61" s="11"/>
      <c r="B61" s="13"/>
      <c r="C61" s="11"/>
      <c r="D61" s="11"/>
      <c r="E61" s="11"/>
      <c r="F61" s="14"/>
      <c r="G61" s="11"/>
      <c r="H61" s="36"/>
      <c r="I61" s="11"/>
    </row>
    <row r="62" spans="1:9" ht="15" customHeight="1">
      <c r="A62" s="11"/>
      <c r="B62" s="13"/>
      <c r="C62" s="11"/>
      <c r="D62" s="11"/>
      <c r="E62" s="11"/>
      <c r="F62" s="11"/>
      <c r="G62" s="11"/>
      <c r="H62" s="36"/>
      <c r="I62" s="11"/>
    </row>
    <row r="63" spans="1:9" ht="15" customHeight="1">
      <c r="A63" s="11"/>
      <c r="B63" s="13"/>
      <c r="C63" s="11"/>
      <c r="D63" s="11"/>
      <c r="E63" s="11"/>
      <c r="F63" s="14"/>
      <c r="G63" s="11"/>
      <c r="H63" s="36"/>
      <c r="I63" s="11"/>
    </row>
    <row r="64" spans="1:9" ht="15" customHeight="1">
      <c r="A64" s="11"/>
      <c r="B64" s="13"/>
      <c r="C64" s="11"/>
      <c r="D64" s="11"/>
      <c r="E64" s="11"/>
      <c r="F64" s="11"/>
      <c r="G64" s="11"/>
      <c r="H64" s="36"/>
      <c r="I64" s="11"/>
    </row>
    <row r="65" spans="1:9" ht="15" customHeight="1">
      <c r="A65" s="11"/>
      <c r="B65" s="13"/>
      <c r="C65" s="11"/>
      <c r="D65" s="11"/>
      <c r="E65" s="11"/>
      <c r="F65" s="14"/>
      <c r="G65" s="11"/>
      <c r="H65" s="36"/>
      <c r="I65" s="11"/>
    </row>
    <row r="66" spans="1:9" ht="15" customHeight="1">
      <c r="A66" s="11"/>
      <c r="B66" s="13"/>
      <c r="C66" s="11"/>
      <c r="D66" s="11"/>
      <c r="E66" s="11"/>
      <c r="F66" s="11"/>
      <c r="G66" s="11"/>
      <c r="H66" s="36"/>
      <c r="I66" s="11"/>
    </row>
    <row r="67" spans="1:9" ht="15" customHeight="1">
      <c r="A67" s="11"/>
      <c r="B67" s="13"/>
      <c r="C67" s="11"/>
      <c r="D67" s="11"/>
      <c r="E67" s="11"/>
      <c r="F67" s="14"/>
      <c r="G67" s="11"/>
      <c r="H67" s="36"/>
      <c r="I67" s="11"/>
    </row>
    <row r="68" spans="1:9" ht="15" customHeight="1">
      <c r="A68" s="11"/>
      <c r="B68" s="13"/>
      <c r="C68" s="11"/>
      <c r="D68" s="11"/>
      <c r="E68" s="11"/>
      <c r="F68" s="11"/>
      <c r="G68" s="11"/>
      <c r="H68" s="36"/>
      <c r="I68" s="11"/>
    </row>
    <row r="69" spans="1:9" ht="15" customHeight="1">
      <c r="A69" s="11"/>
      <c r="B69" s="13"/>
      <c r="C69" s="11"/>
      <c r="D69" s="11"/>
      <c r="E69" s="11"/>
      <c r="F69" s="14"/>
      <c r="G69" s="11"/>
      <c r="H69" s="36"/>
      <c r="I69" s="11"/>
    </row>
    <row r="70" spans="1:9" ht="15" customHeight="1">
      <c r="A70" s="11"/>
      <c r="B70" s="13"/>
      <c r="C70" s="11"/>
      <c r="D70" s="11"/>
      <c r="E70" s="11"/>
      <c r="F70" s="11"/>
      <c r="G70" s="11"/>
      <c r="H70" s="36"/>
      <c r="I70" s="11"/>
    </row>
    <row r="71" spans="1:9" ht="15" customHeight="1">
      <c r="A71" s="11"/>
      <c r="B71" s="13"/>
      <c r="C71" s="11"/>
      <c r="D71" s="11"/>
      <c r="E71" s="11"/>
      <c r="F71" s="14"/>
      <c r="G71" s="11"/>
      <c r="H71" s="36"/>
      <c r="I71" s="11"/>
    </row>
    <row r="72" spans="1:9" ht="15" customHeight="1">
      <c r="A72" s="11"/>
      <c r="B72" s="13"/>
      <c r="C72" s="11"/>
      <c r="D72" s="11"/>
      <c r="E72" s="11"/>
      <c r="F72" s="11"/>
      <c r="G72" s="11"/>
      <c r="H72" s="36"/>
      <c r="I72" s="11"/>
    </row>
    <row r="73" spans="1:9" ht="15" customHeight="1">
      <c r="A73" s="11"/>
      <c r="B73" s="13"/>
      <c r="C73" s="11"/>
      <c r="D73" s="11"/>
      <c r="E73" s="11"/>
      <c r="F73" s="14"/>
      <c r="G73" s="11"/>
      <c r="H73" s="36"/>
      <c r="I73" s="11"/>
    </row>
    <row r="74" spans="1:9" ht="15" customHeight="1">
      <c r="A74" s="11"/>
      <c r="B74" s="13"/>
      <c r="C74" s="11"/>
      <c r="D74" s="11"/>
      <c r="E74" s="11"/>
      <c r="F74" s="11"/>
      <c r="G74" s="11"/>
      <c r="H74" s="36"/>
      <c r="I74" s="11"/>
    </row>
    <row r="75" spans="1:9" ht="15" customHeight="1">
      <c r="A75" s="11"/>
      <c r="B75" s="13"/>
      <c r="C75" s="11"/>
      <c r="D75" s="11"/>
      <c r="E75" s="11"/>
      <c r="F75" s="14"/>
      <c r="G75" s="11"/>
      <c r="H75" s="36"/>
      <c r="I75" s="11"/>
    </row>
    <row r="76" spans="1:9" ht="15" customHeight="1">
      <c r="A76" s="11"/>
      <c r="B76" s="13"/>
      <c r="C76" s="11"/>
      <c r="D76" s="11"/>
      <c r="E76" s="11"/>
      <c r="F76" s="11"/>
      <c r="G76" s="11"/>
      <c r="H76" s="36"/>
      <c r="I76" s="11"/>
    </row>
    <row r="77" spans="1:9" ht="15" customHeight="1">
      <c r="A77" s="11"/>
      <c r="B77" s="13"/>
      <c r="C77" s="11"/>
      <c r="D77" s="11"/>
      <c r="E77" s="11"/>
      <c r="F77" s="14"/>
      <c r="G77" s="11"/>
      <c r="H77" s="36"/>
      <c r="I77" s="11"/>
    </row>
    <row r="78" spans="1:9" ht="15" customHeight="1">
      <c r="A78" s="11"/>
      <c r="B78" s="13"/>
      <c r="C78" s="11"/>
      <c r="D78" s="11"/>
      <c r="E78" s="11"/>
      <c r="F78" s="11"/>
      <c r="G78" s="11"/>
      <c r="H78" s="36"/>
      <c r="I78" s="11"/>
    </row>
    <row r="79" spans="1:9" ht="15" customHeight="1">
      <c r="A79" s="11"/>
      <c r="B79" s="13"/>
      <c r="C79" s="11"/>
      <c r="D79" s="11"/>
      <c r="E79" s="11"/>
      <c r="F79" s="14"/>
      <c r="G79" s="11"/>
      <c r="H79" s="36"/>
      <c r="I79" s="11"/>
    </row>
    <row r="80" spans="1:9" ht="15" customHeight="1">
      <c r="A80" s="11"/>
      <c r="B80" s="13"/>
      <c r="C80" s="11"/>
      <c r="D80" s="11"/>
      <c r="E80" s="11"/>
      <c r="F80" s="11"/>
      <c r="G80" s="11"/>
      <c r="H80" s="36"/>
      <c r="I80" s="11"/>
    </row>
    <row r="81" spans="1:9" ht="15" customHeight="1">
      <c r="A81" s="11"/>
      <c r="B81" s="13"/>
      <c r="C81" s="11"/>
      <c r="D81" s="11"/>
      <c r="E81" s="11"/>
      <c r="F81" s="14"/>
      <c r="G81" s="11"/>
      <c r="H81" s="36"/>
      <c r="I81" s="11"/>
    </row>
    <row r="82" spans="1:9" ht="15" customHeight="1">
      <c r="A82" s="11"/>
      <c r="B82" s="13"/>
      <c r="C82" s="11"/>
      <c r="D82" s="11"/>
      <c r="E82" s="11"/>
      <c r="F82" s="11"/>
      <c r="G82" s="11"/>
      <c r="H82" s="36"/>
      <c r="I82" s="11"/>
    </row>
    <row r="83" spans="1:9" ht="15" customHeight="1">
      <c r="A83" s="11"/>
      <c r="B83" s="13"/>
      <c r="C83" s="11"/>
      <c r="D83" s="11"/>
      <c r="E83" s="11"/>
      <c r="F83" s="14"/>
      <c r="G83" s="11"/>
      <c r="H83" s="36"/>
      <c r="I83" s="11"/>
    </row>
    <row r="84" spans="1:9" ht="15" customHeight="1">
      <c r="A84" s="11"/>
      <c r="B84" s="13"/>
      <c r="C84" s="11"/>
      <c r="D84" s="11"/>
      <c r="E84" s="11"/>
      <c r="F84" s="11"/>
      <c r="G84" s="11"/>
      <c r="H84" s="36"/>
      <c r="I84" s="11"/>
    </row>
    <row r="85" spans="1:9" ht="15" customHeight="1">
      <c r="A85" s="11"/>
      <c r="B85" s="13"/>
      <c r="C85" s="11"/>
      <c r="D85" s="11"/>
      <c r="E85" s="11"/>
      <c r="F85" s="14"/>
      <c r="G85" s="11"/>
      <c r="H85" s="36"/>
      <c r="I85" s="11"/>
    </row>
    <row r="86" spans="1:9" ht="15" customHeight="1">
      <c r="A86" s="11"/>
      <c r="B86" s="13"/>
      <c r="C86" s="11"/>
      <c r="D86" s="11"/>
      <c r="E86" s="11"/>
      <c r="F86" s="11"/>
      <c r="G86" s="11"/>
      <c r="H86" s="36"/>
      <c r="I86" s="11"/>
    </row>
    <row r="87" spans="1:9" ht="15" customHeight="1">
      <c r="A87" s="11"/>
      <c r="B87" s="13"/>
      <c r="C87" s="11"/>
      <c r="D87" s="11"/>
      <c r="E87" s="11"/>
      <c r="F87" s="14"/>
      <c r="G87" s="11"/>
      <c r="H87" s="36"/>
      <c r="I87" s="11"/>
    </row>
    <row r="88" spans="1:9" ht="15" customHeight="1">
      <c r="A88" s="11"/>
      <c r="B88" s="13"/>
      <c r="C88" s="11"/>
      <c r="D88" s="11"/>
      <c r="E88" s="11"/>
      <c r="F88" s="11"/>
      <c r="G88" s="11"/>
      <c r="H88" s="36"/>
      <c r="I88" s="11"/>
    </row>
    <row r="89" spans="1:9" ht="15" customHeight="1">
      <c r="A89" s="11"/>
      <c r="B89" s="13"/>
      <c r="C89" s="11"/>
      <c r="D89" s="11"/>
      <c r="E89" s="11"/>
      <c r="F89" s="14"/>
      <c r="G89" s="11"/>
      <c r="H89" s="36"/>
      <c r="I89" s="11"/>
    </row>
    <row r="90" spans="1:9" ht="15" customHeight="1">
      <c r="A90" s="11"/>
      <c r="B90" s="13"/>
      <c r="C90" s="11"/>
      <c r="D90" s="11"/>
      <c r="E90" s="11"/>
      <c r="F90" s="11"/>
      <c r="G90" s="11"/>
      <c r="H90" s="36"/>
      <c r="I90" s="11"/>
    </row>
    <row r="91" spans="1:9" ht="15" customHeight="1">
      <c r="A91" s="11"/>
      <c r="B91" s="13"/>
      <c r="C91" s="11"/>
      <c r="D91" s="11"/>
      <c r="E91" s="11"/>
      <c r="F91" s="14"/>
      <c r="G91" s="11"/>
      <c r="H91" s="36"/>
      <c r="I91" s="11"/>
    </row>
    <row r="92" spans="1:9" ht="15" customHeight="1">
      <c r="A92" s="11"/>
      <c r="B92" s="13"/>
      <c r="C92" s="11"/>
      <c r="D92" s="11"/>
      <c r="E92" s="11"/>
      <c r="F92" s="11"/>
      <c r="G92" s="11"/>
      <c r="H92" s="36"/>
      <c r="I92" s="11"/>
    </row>
    <row r="93" spans="1:9" ht="15" customHeight="1">
      <c r="A93" s="11"/>
      <c r="B93" s="13"/>
      <c r="C93" s="11"/>
      <c r="D93" s="11"/>
      <c r="E93" s="11"/>
      <c r="F93" s="14"/>
      <c r="G93" s="11"/>
      <c r="H93" s="36"/>
      <c r="I93" s="11"/>
    </row>
    <row r="94" spans="1:9" ht="15" customHeight="1">
      <c r="A94" s="11"/>
      <c r="B94" s="13"/>
      <c r="C94" s="11"/>
      <c r="D94" s="11"/>
      <c r="E94" s="11"/>
      <c r="F94" s="11"/>
      <c r="G94" s="11"/>
      <c r="H94" s="36"/>
      <c r="I94" s="11"/>
    </row>
    <row r="95" spans="1:9" ht="15" customHeight="1">
      <c r="A95" s="11"/>
      <c r="B95" s="13"/>
      <c r="C95" s="11"/>
      <c r="D95" s="11"/>
      <c r="E95" s="11"/>
      <c r="F95" s="14"/>
      <c r="G95" s="11"/>
      <c r="H95" s="36"/>
      <c r="I95" s="11"/>
    </row>
    <row r="96" spans="1:9" ht="15" customHeight="1">
      <c r="A96" s="11"/>
      <c r="B96" s="13"/>
      <c r="C96" s="11"/>
      <c r="D96" s="11"/>
      <c r="E96" s="11"/>
      <c r="F96" s="11"/>
      <c r="G96" s="11"/>
      <c r="H96" s="36"/>
      <c r="I96" s="11"/>
    </row>
    <row r="97" spans="1:9" ht="15" customHeight="1">
      <c r="A97" s="11"/>
      <c r="B97" s="13"/>
      <c r="C97" s="11"/>
      <c r="D97" s="11"/>
      <c r="E97" s="11"/>
      <c r="F97" s="14"/>
      <c r="G97" s="11"/>
      <c r="H97" s="36"/>
      <c r="I97" s="11"/>
    </row>
    <row r="98" spans="1:9" ht="15" customHeight="1">
      <c r="A98" s="11"/>
      <c r="B98" s="13"/>
      <c r="C98" s="11"/>
      <c r="D98" s="11"/>
      <c r="E98" s="11"/>
      <c r="F98" s="11"/>
      <c r="G98" s="11"/>
      <c r="H98" s="36"/>
      <c r="I98" s="11"/>
    </row>
    <row r="99" spans="1:9" ht="15" customHeight="1">
      <c r="A99" s="11"/>
      <c r="B99" s="13"/>
      <c r="C99" s="11"/>
      <c r="D99" s="11"/>
      <c r="E99" s="11"/>
      <c r="F99" s="14"/>
      <c r="G99" s="11"/>
      <c r="H99" s="36"/>
      <c r="I99" s="11"/>
    </row>
    <row r="100" spans="1:9" ht="15" customHeight="1">
      <c r="A100" s="11"/>
      <c r="B100" s="13"/>
      <c r="C100" s="11"/>
      <c r="D100" s="11"/>
      <c r="E100" s="11"/>
      <c r="F100" s="11"/>
      <c r="G100" s="11"/>
      <c r="H100" s="36"/>
      <c r="I100" s="11"/>
    </row>
    <row r="101" spans="1:9" ht="15" customHeight="1">
      <c r="A101" s="11"/>
      <c r="B101" s="13"/>
      <c r="C101" s="11"/>
      <c r="D101" s="11"/>
      <c r="E101" s="11"/>
      <c r="F101" s="14"/>
      <c r="G101" s="11"/>
      <c r="H101" s="36"/>
      <c r="I101" s="11"/>
    </row>
    <row r="102" spans="1:9" ht="15" customHeight="1">
      <c r="A102" s="11"/>
      <c r="B102" s="13"/>
      <c r="C102" s="11"/>
      <c r="D102" s="11"/>
      <c r="E102" s="11"/>
      <c r="F102" s="11"/>
      <c r="G102" s="11"/>
      <c r="H102" s="36"/>
      <c r="I102" s="11"/>
    </row>
    <row r="103" spans="1:9" ht="15" customHeight="1">
      <c r="A103" s="11"/>
      <c r="B103" s="13"/>
      <c r="C103" s="11"/>
      <c r="D103" s="11"/>
      <c r="E103" s="11"/>
      <c r="F103" s="14"/>
      <c r="G103" s="11"/>
      <c r="H103" s="36"/>
      <c r="I103" s="11"/>
    </row>
    <row r="104" spans="1:9" ht="15" customHeight="1">
      <c r="A104" s="11"/>
      <c r="B104" s="13"/>
      <c r="C104" s="11"/>
      <c r="D104" s="11"/>
      <c r="E104" s="11"/>
      <c r="F104" s="11"/>
      <c r="G104" s="11"/>
      <c r="H104" s="36"/>
      <c r="I104" s="11"/>
    </row>
    <row r="105" spans="1:9" ht="15" customHeight="1">
      <c r="A105" s="11"/>
      <c r="B105" s="13"/>
      <c r="C105" s="11"/>
      <c r="D105" s="11"/>
      <c r="E105" s="11"/>
      <c r="F105" s="14"/>
      <c r="G105" s="11"/>
      <c r="H105" s="36"/>
      <c r="I105" s="11"/>
    </row>
    <row r="106" spans="1:9" ht="15" customHeight="1">
      <c r="A106" s="11"/>
      <c r="B106" s="13"/>
      <c r="C106" s="11"/>
      <c r="D106" s="11"/>
      <c r="E106" s="11"/>
      <c r="F106" s="11"/>
      <c r="G106" s="11"/>
      <c r="H106" s="36"/>
      <c r="I106" s="11"/>
    </row>
    <row r="107" spans="1:9" ht="15" customHeight="1">
      <c r="A107" s="11"/>
      <c r="B107" s="13"/>
      <c r="C107" s="11"/>
      <c r="D107" s="11"/>
      <c r="E107" s="11"/>
      <c r="F107" s="14"/>
      <c r="G107" s="11"/>
      <c r="H107" s="36"/>
      <c r="I107" s="11"/>
    </row>
    <row r="108" spans="1:9" ht="15" customHeight="1">
      <c r="A108" s="11"/>
      <c r="B108" s="13"/>
      <c r="C108" s="11"/>
      <c r="D108" s="11"/>
      <c r="E108" s="11"/>
      <c r="F108" s="11"/>
      <c r="G108" s="11"/>
      <c r="H108" s="36"/>
      <c r="I108" s="11"/>
    </row>
    <row r="109" spans="1:9" ht="15" customHeight="1">
      <c r="A109" s="11"/>
      <c r="B109" s="13"/>
      <c r="C109" s="11"/>
      <c r="D109" s="11"/>
      <c r="E109" s="11"/>
      <c r="F109" s="14"/>
      <c r="G109" s="11"/>
      <c r="H109" s="36"/>
      <c r="I109" s="11"/>
    </row>
    <row r="110" spans="1:9" ht="15" customHeight="1">
      <c r="A110" s="11"/>
      <c r="B110" s="13"/>
      <c r="C110" s="11"/>
      <c r="D110" s="11"/>
      <c r="E110" s="11"/>
      <c r="F110" s="11"/>
      <c r="G110" s="11"/>
      <c r="H110" s="36"/>
      <c r="I110" s="11"/>
    </row>
    <row r="111" spans="1:9" ht="15" customHeight="1">
      <c r="A111" s="11"/>
      <c r="B111" s="13"/>
      <c r="C111" s="11"/>
      <c r="D111" s="11"/>
      <c r="E111" s="11"/>
      <c r="F111" s="14"/>
      <c r="G111" s="11"/>
      <c r="H111" s="36"/>
      <c r="I111" s="11"/>
    </row>
    <row r="112" spans="1:9" ht="15" customHeight="1">
      <c r="A112" s="11"/>
      <c r="B112" s="13"/>
      <c r="C112" s="11"/>
      <c r="D112" s="11"/>
      <c r="E112" s="11"/>
      <c r="F112" s="11"/>
      <c r="G112" s="11"/>
      <c r="H112" s="36"/>
      <c r="I112" s="11"/>
    </row>
    <row r="113" spans="1:9" ht="15" customHeight="1">
      <c r="A113" s="11"/>
      <c r="B113" s="13"/>
      <c r="C113" s="11"/>
      <c r="D113" s="11"/>
      <c r="E113" s="11"/>
      <c r="F113" s="14"/>
      <c r="G113" s="11"/>
      <c r="H113" s="36"/>
      <c r="I113" s="11"/>
    </row>
    <row r="114" spans="1:9" ht="15" customHeight="1">
      <c r="A114" s="11"/>
      <c r="B114" s="13"/>
      <c r="C114" s="11"/>
      <c r="D114" s="11"/>
      <c r="E114" s="11"/>
      <c r="F114" s="11"/>
      <c r="G114" s="11"/>
      <c r="H114" s="36"/>
      <c r="I114" s="11"/>
    </row>
    <row r="115" spans="1:9" ht="15" customHeight="1">
      <c r="A115" s="11"/>
      <c r="B115" s="13"/>
      <c r="C115" s="11"/>
      <c r="D115" s="11"/>
      <c r="E115" s="11"/>
      <c r="F115" s="14"/>
      <c r="G115" s="11"/>
      <c r="H115" s="36"/>
      <c r="I115" s="11"/>
    </row>
    <row r="116" spans="1:9" ht="15" customHeight="1">
      <c r="A116" s="11"/>
      <c r="B116" s="13"/>
      <c r="C116" s="11"/>
      <c r="D116" s="11"/>
      <c r="E116" s="11"/>
      <c r="F116" s="11"/>
      <c r="G116" s="11"/>
      <c r="H116" s="36"/>
      <c r="I116" s="11"/>
    </row>
    <row r="117" spans="1:9" ht="15" customHeight="1">
      <c r="A117" s="11"/>
      <c r="B117" s="13"/>
      <c r="C117" s="11"/>
      <c r="D117" s="11"/>
      <c r="E117" s="11"/>
      <c r="F117" s="14"/>
      <c r="G117" s="11"/>
      <c r="H117" s="36"/>
      <c r="I117" s="11"/>
    </row>
    <row r="118" spans="1:9" ht="15" customHeight="1">
      <c r="A118" s="11"/>
      <c r="B118" s="13"/>
      <c r="C118" s="11"/>
      <c r="D118" s="11"/>
      <c r="E118" s="11"/>
      <c r="F118" s="11"/>
      <c r="G118" s="11"/>
      <c r="H118" s="36"/>
      <c r="I118" s="11"/>
    </row>
    <row r="119" spans="1:9" ht="15" customHeight="1">
      <c r="A119" s="11"/>
      <c r="B119" s="13"/>
      <c r="C119" s="11"/>
      <c r="D119" s="11"/>
      <c r="E119" s="11"/>
      <c r="F119" s="14"/>
      <c r="G119" s="11"/>
      <c r="H119" s="36"/>
      <c r="I119" s="11"/>
    </row>
    <row r="120" spans="1:9" ht="15" customHeight="1">
      <c r="A120" s="11"/>
      <c r="B120" s="13"/>
      <c r="C120" s="11"/>
      <c r="D120" s="11"/>
      <c r="E120" s="11"/>
      <c r="F120" s="11"/>
      <c r="G120" s="11"/>
      <c r="H120" s="36"/>
      <c r="I120" s="11"/>
    </row>
    <row r="121" spans="1:9" ht="15" customHeight="1">
      <c r="A121" s="11"/>
      <c r="B121" s="13"/>
      <c r="C121" s="11"/>
      <c r="D121" s="11"/>
      <c r="E121" s="11"/>
      <c r="F121" s="14"/>
      <c r="G121" s="11"/>
      <c r="H121" s="36"/>
      <c r="I121" s="11"/>
    </row>
    <row r="122" spans="1:9" ht="15" customHeight="1">
      <c r="A122" s="11"/>
      <c r="B122" s="13"/>
      <c r="C122" s="11"/>
      <c r="D122" s="11"/>
      <c r="E122" s="11"/>
      <c r="F122" s="11"/>
      <c r="G122" s="11"/>
      <c r="H122" s="36"/>
      <c r="I122" s="11"/>
    </row>
    <row r="123" spans="1:9" ht="15" customHeight="1">
      <c r="A123" s="11"/>
      <c r="B123" s="13"/>
      <c r="C123" s="11"/>
      <c r="D123" s="11"/>
      <c r="E123" s="11"/>
      <c r="F123" s="14"/>
      <c r="G123" s="11"/>
      <c r="H123" s="36"/>
      <c r="I123" s="11"/>
    </row>
    <row r="124" spans="1:9" ht="15" customHeight="1">
      <c r="A124" s="11"/>
      <c r="B124" s="13"/>
      <c r="C124" s="11"/>
      <c r="D124" s="11"/>
      <c r="E124" s="11"/>
      <c r="F124" s="11"/>
      <c r="G124" s="11"/>
      <c r="H124" s="36"/>
      <c r="I124" s="11"/>
    </row>
    <row r="125" spans="1:9" ht="15" customHeight="1">
      <c r="A125" s="11"/>
      <c r="B125" s="13"/>
      <c r="C125" s="11"/>
      <c r="D125" s="11"/>
      <c r="E125" s="11"/>
      <c r="F125" s="14"/>
      <c r="G125" s="11"/>
      <c r="H125" s="36"/>
      <c r="I125" s="11"/>
    </row>
    <row r="126" spans="1:9" ht="15" customHeight="1">
      <c r="A126" s="11"/>
      <c r="B126" s="13"/>
      <c r="C126" s="11"/>
      <c r="D126" s="11"/>
      <c r="E126" s="11"/>
      <c r="F126" s="11"/>
      <c r="G126" s="11"/>
      <c r="H126" s="36"/>
      <c r="I126" s="11"/>
    </row>
    <row r="128" spans="1:9" ht="15" customHeight="1">
      <c r="F128" s="12"/>
    </row>
    <row r="130" spans="6:6" ht="15" customHeight="1">
      <c r="F130" s="12"/>
    </row>
    <row r="132" spans="6:6" ht="15" customHeight="1">
      <c r="F132" s="12"/>
    </row>
    <row r="134" spans="6:6" ht="15" customHeight="1">
      <c r="F134" s="12"/>
    </row>
    <row r="136" spans="6:6" ht="15" customHeight="1">
      <c r="F136" s="12"/>
    </row>
    <row r="138" spans="6:6" ht="15" customHeight="1">
      <c r="F138" s="12"/>
    </row>
    <row r="140" spans="6:6" ht="15" customHeight="1">
      <c r="F140" s="12"/>
    </row>
    <row r="142" spans="6:6" ht="15" customHeight="1">
      <c r="F142" s="12"/>
    </row>
    <row r="144" spans="6:6" ht="15" customHeight="1">
      <c r="F144" s="12"/>
    </row>
    <row r="146" spans="6:6" ht="15" customHeight="1">
      <c r="F146" s="12"/>
    </row>
    <row r="148" spans="6:6" ht="15" customHeight="1">
      <c r="F148" s="12"/>
    </row>
    <row r="150" spans="6:6" ht="15" customHeight="1">
      <c r="F150" s="12"/>
    </row>
    <row r="152" spans="6:6" ht="15" customHeight="1">
      <c r="F152" s="12"/>
    </row>
    <row r="154" spans="6:6" ht="15" customHeight="1">
      <c r="F154" s="12"/>
    </row>
    <row r="156" spans="6:6" ht="15" customHeight="1">
      <c r="F156" s="12"/>
    </row>
    <row r="158" spans="6:6" ht="15" customHeight="1">
      <c r="F158" s="12"/>
    </row>
    <row r="160" spans="6:6" ht="15" customHeight="1">
      <c r="F160" s="12"/>
    </row>
    <row r="162" spans="6:6" ht="15" customHeight="1">
      <c r="F162" s="12"/>
    </row>
    <row r="164" spans="6:6" ht="15" customHeight="1">
      <c r="F164" s="12"/>
    </row>
    <row r="166" spans="6:6" ht="15" customHeight="1">
      <c r="F166" s="12"/>
    </row>
    <row r="168" spans="6:6" ht="15" customHeight="1">
      <c r="F168" s="12"/>
    </row>
    <row r="170" spans="6:6" ht="15" customHeight="1">
      <c r="F170" s="12"/>
    </row>
    <row r="172" spans="6:6" ht="15" customHeight="1">
      <c r="F172" s="12"/>
    </row>
    <row r="174" spans="6:6" ht="15" customHeight="1">
      <c r="F174" s="12"/>
    </row>
    <row r="176" spans="6:6" ht="15" customHeight="1">
      <c r="F176" s="12"/>
    </row>
    <row r="178" spans="6:6" ht="15" customHeight="1">
      <c r="F178" s="12"/>
    </row>
    <row r="180" spans="6:6" ht="15" customHeight="1">
      <c r="F180" s="12"/>
    </row>
    <row r="182" spans="6:6" ht="15" customHeight="1">
      <c r="F182" s="12"/>
    </row>
    <row r="184" spans="6:6" ht="15" customHeight="1">
      <c r="F184" s="12"/>
    </row>
    <row r="186" spans="6:6" ht="15" customHeight="1">
      <c r="F186" s="12"/>
    </row>
    <row r="188" spans="6:6" ht="15" customHeight="1">
      <c r="F188" s="12"/>
    </row>
    <row r="190" spans="6:6" ht="15" customHeight="1">
      <c r="F190" s="12"/>
    </row>
    <row r="192" spans="6:6" ht="15" customHeight="1">
      <c r="F192" s="12"/>
    </row>
    <row r="194" spans="6:6" ht="15" customHeight="1">
      <c r="F194" s="12"/>
    </row>
    <row r="196" spans="6:6" ht="15" customHeight="1">
      <c r="F196" s="12"/>
    </row>
    <row r="198" spans="6:6" ht="15" customHeight="1">
      <c r="F198" s="12"/>
    </row>
    <row r="200" spans="6:6" ht="15" customHeight="1">
      <c r="F200" s="12"/>
    </row>
    <row r="202" spans="6:6" ht="15" customHeight="1">
      <c r="F202" s="12"/>
    </row>
    <row r="204" spans="6:6" ht="15" customHeight="1">
      <c r="F204" s="12"/>
    </row>
    <row r="206" spans="6:6" ht="15" customHeight="1">
      <c r="F206" s="12"/>
    </row>
    <row r="208" spans="6:6" ht="15" customHeight="1">
      <c r="F208" s="12"/>
    </row>
    <row r="210" spans="6:6" ht="15" customHeight="1">
      <c r="F210" s="12"/>
    </row>
    <row r="212" spans="6:6" ht="15" customHeight="1">
      <c r="F212" s="12"/>
    </row>
    <row r="214" spans="6:6" ht="15" customHeight="1">
      <c r="F214" s="12"/>
    </row>
    <row r="216" spans="6:6" ht="15" customHeight="1">
      <c r="F216" s="12"/>
    </row>
    <row r="218" spans="6:6" ht="15" customHeight="1">
      <c r="F218" s="12"/>
    </row>
  </sheetData>
  <mergeCells count="2">
    <mergeCell ref="F45:F46"/>
    <mergeCell ref="G45:G46"/>
  </mergeCells>
  <printOptions horizontalCentered="1"/>
  <pageMargins left="0.39370078740157483" right="0.39370078740157483" top="1.1811023622047245" bottom="0.78740157480314965" header="0.19685039370078741" footer="0.19685039370078741"/>
  <pageSetup paperSize="9" fitToWidth="2" orientation="landscape" horizontalDpi="4294967293" verticalDpi="4294967293" r:id="rId1"/>
  <headerFooter>
    <oddHeader>&amp;C&amp;A&amp;R&amp;G</oddHeader>
    <oddFooter>Page &amp;P&amp;R&amp;F</oddFooter>
  </headerFooter>
  <rowBreaks count="2" manualBreakCount="2">
    <brk id="32" max="6" man="1"/>
    <brk id="197" max="7" man="1"/>
  </rowBreaks>
  <legacy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</sheetPr>
  <dimension ref="A1:O24"/>
  <sheetViews>
    <sheetView showZeros="0" zoomScaleSheetLayoutView="93" workbookViewId="0">
      <selection activeCell="F2" sqref="F2"/>
    </sheetView>
  </sheetViews>
  <sheetFormatPr baseColWidth="10" defaultRowHeight="15" customHeight="1"/>
  <cols>
    <col min="1" max="1" width="17.7109375" style="8" customWidth="1"/>
    <col min="2" max="2" width="17.7109375" style="39" customWidth="1"/>
    <col min="3" max="3" width="25.7109375" style="44" customWidth="1"/>
    <col min="4" max="4" width="25.7109375" style="9" customWidth="1"/>
    <col min="5" max="5" width="11" style="10" customWidth="1"/>
    <col min="6" max="6" width="8.5703125" style="1" customWidth="1"/>
    <col min="7" max="16384" width="11.42578125" style="1"/>
  </cols>
  <sheetData>
    <row r="1" spans="1:15" ht="25.5" customHeight="1">
      <c r="A1" s="2" t="s">
        <v>0</v>
      </c>
      <c r="B1" s="38" t="s">
        <v>4</v>
      </c>
      <c r="C1" s="42" t="s">
        <v>1</v>
      </c>
      <c r="D1" s="69" t="s">
        <v>2</v>
      </c>
      <c r="E1" s="72">
        <v>0.23100000000000001</v>
      </c>
      <c r="F1" s="71">
        <v>3.0000000000000001E-3</v>
      </c>
      <c r="G1" s="10"/>
      <c r="H1" s="10"/>
      <c r="I1" s="10"/>
      <c r="J1" s="10"/>
      <c r="K1" s="10"/>
      <c r="L1" s="10"/>
      <c r="M1" s="10"/>
      <c r="N1" s="10"/>
      <c r="O1" s="10"/>
    </row>
    <row r="2" spans="1:15" ht="15" customHeight="1">
      <c r="A2" s="253" t="str">
        <f ca="1">'Recettes '!A3</f>
        <v/>
      </c>
      <c r="B2" s="254" t="str">
        <f>'Recettes '!B3</f>
        <v/>
      </c>
      <c r="C2" s="255">
        <f>'Recettes '!C3</f>
        <v>0</v>
      </c>
      <c r="D2" s="256">
        <f>'Recettes '!F3</f>
        <v>0</v>
      </c>
      <c r="E2" s="257">
        <f>SUM(Tableau410[[#This Row],[Colonne4]]*23.1%)</f>
        <v>0</v>
      </c>
      <c r="F2" s="258">
        <f>SUM(Tableau410[[#This Row],[Colonne4]]*0.3%)</f>
        <v>0</v>
      </c>
      <c r="G2" s="10"/>
      <c r="H2" s="10"/>
      <c r="I2" s="10"/>
      <c r="J2" s="10"/>
      <c r="K2" s="10"/>
      <c r="L2" s="10"/>
      <c r="M2" s="10"/>
      <c r="N2" s="10"/>
      <c r="O2" s="10"/>
    </row>
    <row r="3" spans="1:15" ht="15" customHeight="1">
      <c r="A3" s="209" t="str">
        <f ca="1">'Recettes '!A4</f>
        <v/>
      </c>
      <c r="B3" s="210" t="str">
        <f>'Recettes '!B4</f>
        <v/>
      </c>
      <c r="C3" s="211">
        <f>'Recettes '!C4</f>
        <v>0</v>
      </c>
      <c r="D3" s="212">
        <f>'Recettes '!F4</f>
        <v>0</v>
      </c>
      <c r="E3" s="229">
        <f>SUM(Tableau410[[#This Row],[Colonne4]]*23.1%)</f>
        <v>0</v>
      </c>
      <c r="F3" s="214">
        <f>SUM(Tableau410[[#This Row],[Colonne4]]*0.3%)</f>
        <v>0</v>
      </c>
      <c r="G3" s="10"/>
      <c r="H3" s="10"/>
      <c r="I3" s="10"/>
      <c r="J3" s="10"/>
      <c r="K3" s="10"/>
      <c r="L3" s="10"/>
      <c r="M3" s="10"/>
      <c r="N3" s="10"/>
      <c r="O3" s="10"/>
    </row>
    <row r="4" spans="1:15" ht="15" customHeight="1">
      <c r="A4" s="209" t="str">
        <f ca="1">'Recettes '!A5</f>
        <v/>
      </c>
      <c r="B4" s="210" t="str">
        <f>'Recettes '!B5</f>
        <v/>
      </c>
      <c r="C4" s="211">
        <f>'Recettes '!C5</f>
        <v>0</v>
      </c>
      <c r="D4" s="212">
        <f>'Recettes '!F5</f>
        <v>0</v>
      </c>
      <c r="E4" s="229">
        <f>SUM(Tableau410[[#This Row],[Colonne4]]*23.1%)</f>
        <v>0</v>
      </c>
      <c r="F4" s="214">
        <f>SUM(Tableau410[[#This Row],[Colonne4]]*0.3%)</f>
        <v>0</v>
      </c>
      <c r="G4" s="10"/>
      <c r="H4" s="10"/>
      <c r="I4" s="10"/>
      <c r="J4" s="10"/>
      <c r="K4" s="10"/>
      <c r="L4" s="10"/>
      <c r="M4" s="10"/>
      <c r="N4" s="10"/>
      <c r="O4" s="10"/>
    </row>
    <row r="5" spans="1:15" ht="15" customHeight="1">
      <c r="A5" s="209" t="str">
        <f ca="1">'Recettes '!A6</f>
        <v/>
      </c>
      <c r="B5" s="210" t="str">
        <f>'Recettes '!B6</f>
        <v/>
      </c>
      <c r="C5" s="211">
        <f>'Recettes '!C6</f>
        <v>0</v>
      </c>
      <c r="D5" s="212">
        <f>'Recettes '!F6</f>
        <v>0</v>
      </c>
      <c r="E5" s="229">
        <f>SUM(Tableau410[[#This Row],[Colonne4]]*23.1%)</f>
        <v>0</v>
      </c>
      <c r="F5" s="214">
        <f>SUM(Tableau410[[#This Row],[Colonne4]]*0.3%)</f>
        <v>0</v>
      </c>
      <c r="G5" s="10"/>
      <c r="H5" s="10"/>
      <c r="I5" s="10"/>
      <c r="J5" s="10"/>
      <c r="K5" s="10"/>
      <c r="L5" s="10"/>
      <c r="M5" s="10"/>
      <c r="N5" s="10"/>
      <c r="O5" s="10"/>
    </row>
    <row r="6" spans="1:15" ht="15" customHeight="1">
      <c r="A6" s="209" t="str">
        <f ca="1">'Recettes '!A7</f>
        <v/>
      </c>
      <c r="B6" s="210" t="str">
        <f>'Recettes '!B7</f>
        <v/>
      </c>
      <c r="C6" s="211">
        <f>'Recettes '!C7</f>
        <v>0</v>
      </c>
      <c r="D6" s="212">
        <f>'Recettes '!F7</f>
        <v>0</v>
      </c>
      <c r="E6" s="229">
        <f>SUM(Tableau410[[#This Row],[Colonne4]]*23.1%)</f>
        <v>0</v>
      </c>
      <c r="F6" s="214">
        <f>SUM(Tableau410[[#This Row],[Colonne4]]*0.3%)</f>
        <v>0</v>
      </c>
      <c r="G6" s="10"/>
      <c r="H6" s="10"/>
      <c r="I6" s="10"/>
      <c r="J6" s="10"/>
      <c r="K6" s="10"/>
      <c r="L6" s="10"/>
      <c r="M6" s="10"/>
      <c r="N6" s="10"/>
      <c r="O6" s="10"/>
    </row>
    <row r="7" spans="1:15" ht="15" customHeight="1">
      <c r="A7" s="209" t="str">
        <f ca="1">'Recettes '!A8</f>
        <v/>
      </c>
      <c r="B7" s="210" t="str">
        <f>'Recettes '!B8</f>
        <v/>
      </c>
      <c r="C7" s="211">
        <f>'Recettes '!C8</f>
        <v>0</v>
      </c>
      <c r="D7" s="212">
        <f>'Recettes '!F8</f>
        <v>0</v>
      </c>
      <c r="E7" s="229">
        <f>SUM(Tableau410[[#This Row],[Colonne4]]*23.1%)</f>
        <v>0</v>
      </c>
      <c r="F7" s="214">
        <f>SUM(Tableau410[[#This Row],[Colonne4]]*0.3%)</f>
        <v>0</v>
      </c>
      <c r="G7" s="10"/>
      <c r="H7" s="10"/>
      <c r="I7" s="10"/>
      <c r="J7" s="10"/>
      <c r="K7" s="10"/>
      <c r="L7" s="10"/>
      <c r="M7" s="10"/>
      <c r="N7" s="10"/>
      <c r="O7" s="10"/>
    </row>
    <row r="8" spans="1:15" ht="15" customHeight="1">
      <c r="A8" s="209">
        <f>'Recettes '!A9</f>
        <v>0</v>
      </c>
      <c r="B8" s="210" t="str">
        <f>'Recettes '!B9</f>
        <v/>
      </c>
      <c r="C8" s="211">
        <f>'Recettes '!C9</f>
        <v>0</v>
      </c>
      <c r="D8" s="212">
        <f>'Recettes '!F9</f>
        <v>0</v>
      </c>
      <c r="E8" s="229">
        <f>SUM(Tableau410[[#This Row],[Colonne4]]*23.1%)</f>
        <v>0</v>
      </c>
      <c r="F8" s="214">
        <f>SUM(Tableau410[[#This Row],[Colonne4]]*0.3%)</f>
        <v>0</v>
      </c>
      <c r="G8" s="10"/>
      <c r="H8" s="10"/>
      <c r="I8" s="10"/>
      <c r="J8" s="10"/>
      <c r="K8" s="10"/>
      <c r="L8" s="10"/>
      <c r="M8" s="10"/>
      <c r="N8" s="10"/>
      <c r="O8" s="10"/>
    </row>
    <row r="9" spans="1:15" ht="15" customHeight="1">
      <c r="A9" s="133"/>
      <c r="B9" s="134"/>
      <c r="C9" s="135"/>
      <c r="D9" s="144"/>
      <c r="E9" s="145"/>
      <c r="F9" s="146"/>
      <c r="G9" s="10"/>
      <c r="H9" s="10"/>
      <c r="I9" s="10"/>
      <c r="J9" s="10"/>
      <c r="K9" s="10"/>
      <c r="L9" s="10"/>
      <c r="M9" s="10"/>
      <c r="N9" s="10"/>
      <c r="O9" s="10"/>
    </row>
    <row r="10" spans="1:15" ht="15" customHeight="1">
      <c r="A10" s="153"/>
      <c r="B10" s="143"/>
      <c r="C10" s="45"/>
      <c r="D10" s="154"/>
      <c r="E10" s="126" t="str">
        <f>IF(ISBLANK(A11),"",D12+1)</f>
        <v/>
      </c>
      <c r="F10" s="121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15" customHeight="1">
      <c r="A11" s="142"/>
      <c r="B11" s="143"/>
      <c r="C11" s="45"/>
      <c r="D11" s="3" t="s">
        <v>5</v>
      </c>
      <c r="E11" s="94"/>
      <c r="F11" s="94"/>
    </row>
    <row r="12" spans="1:15" ht="15" customHeight="1">
      <c r="A12" s="89" t="s">
        <v>7</v>
      </c>
      <c r="B12" s="76" t="s">
        <v>6</v>
      </c>
      <c r="C12" s="79" t="s">
        <v>8</v>
      </c>
      <c r="D12" s="215">
        <f>SUM(D2:D8)</f>
        <v>0</v>
      </c>
      <c r="E12" s="115"/>
      <c r="F12" s="116"/>
    </row>
    <row r="13" spans="1:15" ht="15" customHeight="1">
      <c r="A13" s="87"/>
      <c r="B13" s="77"/>
      <c r="C13" s="42"/>
      <c r="D13" s="70"/>
      <c r="E13" s="115"/>
      <c r="F13" s="120"/>
    </row>
    <row r="14" spans="1:15" ht="15" customHeight="1">
      <c r="A14" s="89" t="s">
        <v>7</v>
      </c>
      <c r="B14" s="76" t="str">
        <f>B12</f>
        <v>Affaire</v>
      </c>
      <c r="C14" s="79" t="s">
        <v>9</v>
      </c>
      <c r="D14" s="215">
        <f>SUM('Recettes '!F10)</f>
        <v>0</v>
      </c>
      <c r="E14" s="148"/>
      <c r="F14" s="149"/>
    </row>
    <row r="15" spans="1:15" ht="15" customHeight="1">
      <c r="A15" s="89"/>
      <c r="B15" s="80"/>
      <c r="C15" s="79"/>
      <c r="D15" s="70"/>
      <c r="E15" s="230">
        <f>SUM(E2:E8)</f>
        <v>0</v>
      </c>
      <c r="F15" s="231">
        <f>SUM(F2:F8)</f>
        <v>0</v>
      </c>
    </row>
    <row r="16" spans="1:15" ht="15" customHeight="1" thickBot="1">
      <c r="A16" s="238" t="s">
        <v>35</v>
      </c>
      <c r="B16" s="239"/>
      <c r="C16" s="239"/>
      <c r="D16" s="239"/>
      <c r="E16" s="239"/>
      <c r="F16" s="240"/>
    </row>
    <row r="24" spans="7:7" ht="15" customHeight="1">
      <c r="G24" s="40"/>
    </row>
  </sheetData>
  <mergeCells count="1">
    <mergeCell ref="A16:F16"/>
  </mergeCells>
  <pageMargins left="0.39370078740157483" right="0.39370078740157483" top="0.78740157480314965" bottom="0.19685039370078741" header="0.19685039370078741" footer="0.31496062992125984"/>
  <pageSetup paperSize="9" orientation="landscape" horizontalDpi="4294967293" verticalDpi="4294967293" r:id="rId1"/>
  <headerFooter>
    <oddHeader>&amp;C&amp;A&amp;R&amp;G</oddHeader>
    <oddFooter>&amp;L&amp;D&amp;C&amp;P</oddFooter>
  </headerFooter>
  <drawing r:id="rId2"/>
  <legacyDrawingHF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6" tint="-0.249977111117893"/>
  </sheetPr>
  <dimension ref="A1:H54"/>
  <sheetViews>
    <sheetView showZeros="0" workbookViewId="0">
      <selection activeCell="A8" sqref="A8:F8"/>
    </sheetView>
  </sheetViews>
  <sheetFormatPr baseColWidth="10" defaultRowHeight="15" customHeight="1"/>
  <cols>
    <col min="1" max="1" width="17.7109375" style="48" customWidth="1"/>
    <col min="2" max="2" width="17.7109375" style="54" customWidth="1"/>
    <col min="3" max="3" width="25.7109375" style="55" customWidth="1"/>
    <col min="4" max="4" width="25.7109375" style="50" customWidth="1"/>
    <col min="5" max="5" width="11" style="10" customWidth="1"/>
    <col min="6" max="6" width="8.5703125" style="10" customWidth="1"/>
    <col min="7" max="7" width="17.7109375" style="49" customWidth="1"/>
    <col min="8" max="8" width="14.85546875" style="51" bestFit="1" customWidth="1"/>
    <col min="9" max="16384" width="11.42578125" style="10"/>
  </cols>
  <sheetData>
    <row r="1" spans="1:8" ht="25.5" customHeight="1">
      <c r="A1" s="2" t="s">
        <v>0</v>
      </c>
      <c r="B1" s="38" t="s">
        <v>4</v>
      </c>
      <c r="C1" s="42" t="s">
        <v>1</v>
      </c>
      <c r="D1" s="69" t="s">
        <v>2</v>
      </c>
      <c r="E1" s="72">
        <v>0.23100000000000001</v>
      </c>
      <c r="F1" s="71">
        <v>3.0000000000000001E-3</v>
      </c>
      <c r="G1" s="95"/>
      <c r="H1" s="95"/>
    </row>
    <row r="2" spans="1:8" ht="15" customHeight="1">
      <c r="A2" s="209" t="str">
        <f ca="1">'Recettes '!A12</f>
        <v/>
      </c>
      <c r="B2" s="210" t="str">
        <f>'Recettes '!B12</f>
        <v/>
      </c>
      <c r="C2" s="211">
        <f>'Recettes '!C12</f>
        <v>0</v>
      </c>
      <c r="D2" s="212">
        <f>'Recettes '!F12</f>
        <v>0</v>
      </c>
      <c r="E2" s="213">
        <f>SUM(Tableau4102[[#This Row],[Colonne4]]*23.1%)</f>
        <v>0</v>
      </c>
      <c r="F2" s="214">
        <f>SUM(Tableau4102[[#This Row],[Colonne4]]*0.3%)</f>
        <v>0</v>
      </c>
      <c r="G2" s="96"/>
      <c r="H2" s="96"/>
    </row>
    <row r="3" spans="1:8" ht="15" customHeight="1">
      <c r="A3" s="209" t="str">
        <f ca="1">'Recettes '!A13</f>
        <v/>
      </c>
      <c r="B3" s="210" t="str">
        <f>'Recettes '!B13</f>
        <v/>
      </c>
      <c r="C3" s="211">
        <f>'Recettes '!C13</f>
        <v>0</v>
      </c>
      <c r="D3" s="212">
        <f>'Recettes '!F13</f>
        <v>0</v>
      </c>
      <c r="E3" s="213">
        <f>SUM(Tableau4102[[#This Row],[Colonne4]]*23.1%)</f>
        <v>0</v>
      </c>
      <c r="F3" s="214">
        <f>SUM(Tableau4102[[#This Row],[Colonne4]]*0.3%)</f>
        <v>0</v>
      </c>
      <c r="G3" s="96"/>
      <c r="H3" s="96"/>
    </row>
    <row r="4" spans="1:8" ht="15" customHeight="1">
      <c r="A4" s="209" t="str">
        <f ca="1">'Recettes '!A14</f>
        <v/>
      </c>
      <c r="B4" s="210" t="str">
        <f>'Recettes '!B14</f>
        <v/>
      </c>
      <c r="C4" s="211">
        <f>'Recettes '!C14</f>
        <v>0</v>
      </c>
      <c r="D4" s="212">
        <f>'Recettes '!F14</f>
        <v>0</v>
      </c>
      <c r="E4" s="213">
        <f>SUM(Tableau4102[[#This Row],[Colonne4]]*23.1%)</f>
        <v>0</v>
      </c>
      <c r="F4" s="214">
        <f>SUM(Tableau4102[[#This Row],[Colonne4]]*0.3%)</f>
        <v>0</v>
      </c>
      <c r="G4" s="96"/>
      <c r="H4" s="96"/>
    </row>
    <row r="5" spans="1:8" ht="15" customHeight="1">
      <c r="A5" s="209" t="str">
        <f ca="1">'Recettes '!A15</f>
        <v/>
      </c>
      <c r="B5" s="210" t="str">
        <f>'Recettes '!B15</f>
        <v/>
      </c>
      <c r="C5" s="211">
        <f>'Recettes '!C15</f>
        <v>0</v>
      </c>
      <c r="D5" s="212">
        <f>'Recettes '!F15</f>
        <v>0</v>
      </c>
      <c r="E5" s="213">
        <f>SUM(Tableau4102[[#This Row],[Colonne4]]*23.1%)</f>
        <v>0</v>
      </c>
      <c r="F5" s="214">
        <f>SUM(Tableau4102[[#This Row],[Colonne4]]*0.3%)</f>
        <v>0</v>
      </c>
      <c r="G5" s="96"/>
      <c r="H5" s="96"/>
    </row>
    <row r="6" spans="1:8" ht="15" customHeight="1">
      <c r="A6" s="209" t="str">
        <f ca="1">'Recettes '!A16</f>
        <v/>
      </c>
      <c r="B6" s="210" t="str">
        <f>'Recettes '!B16</f>
        <v/>
      </c>
      <c r="C6" s="211">
        <f>'Recettes '!C16</f>
        <v>0</v>
      </c>
      <c r="D6" s="212">
        <f>'Recettes '!F16</f>
        <v>0</v>
      </c>
      <c r="E6" s="213">
        <f>SUM(Tableau4102[[#This Row],[Colonne4]]*23.1%)</f>
        <v>0</v>
      </c>
      <c r="F6" s="214">
        <f>SUM(Tableau4102[[#This Row],[Colonne4]]*0.3%)</f>
        <v>0</v>
      </c>
      <c r="G6" s="96"/>
      <c r="H6" s="96"/>
    </row>
    <row r="7" spans="1:8" ht="15" customHeight="1">
      <c r="A7" s="209" t="str">
        <f ca="1">'Recettes '!A17</f>
        <v/>
      </c>
      <c r="B7" s="210" t="str">
        <f>'Recettes '!B17</f>
        <v/>
      </c>
      <c r="C7" s="211">
        <f>'Recettes '!C17</f>
        <v>0</v>
      </c>
      <c r="D7" s="212">
        <f>'Recettes '!F17</f>
        <v>0</v>
      </c>
      <c r="E7" s="213">
        <f>SUM(Tableau4102[[#This Row],[Colonne4]]*23.1%)</f>
        <v>0</v>
      </c>
      <c r="F7" s="214">
        <f>SUM(Tableau4102[[#This Row],[Colonne4]]*0.3%)</f>
        <v>0</v>
      </c>
      <c r="G7" s="96"/>
      <c r="H7" s="96"/>
    </row>
    <row r="8" spans="1:8" ht="15" customHeight="1">
      <c r="A8" s="209" t="str">
        <f ca="1">'Recettes '!A18</f>
        <v/>
      </c>
      <c r="B8" s="210" t="str">
        <f>'Recettes '!B18</f>
        <v/>
      </c>
      <c r="C8" s="211">
        <f>'Recettes '!C18</f>
        <v>0</v>
      </c>
      <c r="D8" s="212">
        <f>'Recettes '!F18</f>
        <v>0</v>
      </c>
      <c r="E8" s="213">
        <f>SUM(Tableau4102[[#This Row],[Colonne4]]*23.1%)</f>
        <v>0</v>
      </c>
      <c r="F8" s="214">
        <f>SUM(Tableau4102[[#This Row],[Colonne4]]*0.3%)</f>
        <v>0</v>
      </c>
      <c r="G8" s="96"/>
      <c r="H8" s="96"/>
    </row>
    <row r="9" spans="1:8" ht="15" customHeight="1" thickBot="1">
      <c r="A9" s="133"/>
      <c r="B9" s="134"/>
      <c r="C9" s="135"/>
      <c r="D9" s="136"/>
      <c r="E9" s="137"/>
      <c r="F9" s="138"/>
      <c r="G9" s="96"/>
      <c r="H9" s="96"/>
    </row>
    <row r="10" spans="1:8" ht="15" customHeight="1">
      <c r="A10" s="81"/>
      <c r="B10" s="82"/>
      <c r="C10" s="83"/>
      <c r="D10" s="84"/>
      <c r="E10" s="113"/>
      <c r="F10" s="114"/>
      <c r="G10" s="96"/>
      <c r="H10" s="96"/>
    </row>
    <row r="11" spans="1:8" ht="15" customHeight="1">
      <c r="A11" s="87"/>
      <c r="B11" s="38"/>
      <c r="C11" s="45"/>
      <c r="D11" s="3" t="s">
        <v>5</v>
      </c>
      <c r="E11" s="94">
        <f>SUM(E2:E9)</f>
        <v>0</v>
      </c>
      <c r="F11" s="94"/>
      <c r="G11" s="96"/>
      <c r="H11" s="96"/>
    </row>
    <row r="12" spans="1:8" ht="15" customHeight="1">
      <c r="A12" s="89" t="s">
        <v>7</v>
      </c>
      <c r="B12" s="76" t="s">
        <v>6</v>
      </c>
      <c r="C12" s="79" t="s">
        <v>8</v>
      </c>
      <c r="D12" s="215">
        <f>SUM(D2:D9)</f>
        <v>0</v>
      </c>
      <c r="E12" s="117"/>
      <c r="F12" s="118"/>
      <c r="G12" s="96"/>
      <c r="H12" s="96"/>
    </row>
    <row r="13" spans="1:8" ht="15" customHeight="1">
      <c r="A13" s="87"/>
      <c r="B13" s="77"/>
      <c r="C13" s="42"/>
      <c r="D13" s="70"/>
      <c r="E13" s="119"/>
      <c r="F13" s="120"/>
      <c r="G13" s="96"/>
      <c r="H13" s="96"/>
    </row>
    <row r="14" spans="1:8" ht="15" customHeight="1">
      <c r="A14" s="89" t="str">
        <f>A12</f>
        <v>Chiffre</v>
      </c>
      <c r="B14" s="76" t="str">
        <f>B12</f>
        <v>Affaire</v>
      </c>
      <c r="C14" s="79" t="s">
        <v>9</v>
      </c>
      <c r="D14" s="215">
        <f>SUM('Recettes '!F10,'Recettes '!F21)</f>
        <v>0</v>
      </c>
      <c r="E14" s="119"/>
      <c r="F14" s="118"/>
      <c r="G14" s="96"/>
      <c r="H14" s="96"/>
    </row>
    <row r="15" spans="1:8" ht="15" customHeight="1">
      <c r="A15" s="89"/>
      <c r="B15" s="80"/>
      <c r="C15" s="79"/>
      <c r="D15" s="70"/>
      <c r="E15" s="232">
        <f>SUM(E2:E9)</f>
        <v>0</v>
      </c>
      <c r="F15" s="233">
        <f>SUM(F2:F9)</f>
        <v>0</v>
      </c>
      <c r="G15" s="96"/>
      <c r="H15" s="96"/>
    </row>
    <row r="16" spans="1:8" ht="15" customHeight="1" thickBot="1">
      <c r="A16" s="238" t="s">
        <v>36</v>
      </c>
      <c r="B16" s="239"/>
      <c r="C16" s="239"/>
      <c r="D16" s="239"/>
      <c r="E16" s="239"/>
      <c r="F16" s="240"/>
      <c r="G16" s="96"/>
      <c r="H16" s="96"/>
    </row>
    <row r="17" spans="1:8" ht="15" customHeight="1">
      <c r="A17" s="92"/>
      <c r="B17" s="93"/>
      <c r="C17" s="93"/>
      <c r="D17" s="96"/>
      <c r="E17" s="73"/>
      <c r="F17" s="95"/>
      <c r="G17" s="96"/>
      <c r="H17" s="96"/>
    </row>
    <row r="18" spans="1:8" ht="15" customHeight="1">
      <c r="A18" s="92"/>
      <c r="B18" s="93"/>
      <c r="C18" s="93"/>
      <c r="D18" s="96"/>
      <c r="E18" s="73"/>
      <c r="F18" s="95"/>
      <c r="G18" s="96"/>
      <c r="H18" s="96"/>
    </row>
    <row r="19" spans="1:8" ht="15" customHeight="1">
      <c r="A19" s="92"/>
      <c r="B19" s="93"/>
      <c r="C19" s="93"/>
      <c r="D19" s="96"/>
      <c r="E19" s="73"/>
      <c r="F19" s="95"/>
      <c r="G19" s="96"/>
      <c r="H19" s="96"/>
    </row>
    <row r="20" spans="1:8" ht="15" customHeight="1">
      <c r="A20" s="92"/>
      <c r="B20" s="93"/>
      <c r="C20" s="93"/>
      <c r="D20" s="96"/>
      <c r="E20" s="73"/>
      <c r="F20" s="95"/>
      <c r="G20" s="96"/>
      <c r="H20" s="96"/>
    </row>
    <row r="21" spans="1:8" ht="15" customHeight="1">
      <c r="A21" s="92"/>
      <c r="B21" s="93"/>
      <c r="C21" s="93"/>
      <c r="D21" s="96"/>
      <c r="E21" s="73"/>
      <c r="F21" s="95"/>
      <c r="G21" s="96"/>
      <c r="H21" s="96"/>
    </row>
    <row r="22" spans="1:8" ht="15" customHeight="1">
      <c r="A22" s="92"/>
      <c r="B22" s="93"/>
      <c r="C22" s="93"/>
      <c r="D22" s="96"/>
      <c r="E22" s="73"/>
      <c r="F22" s="95"/>
      <c r="G22" s="96"/>
      <c r="H22" s="96"/>
    </row>
    <row r="23" spans="1:8" ht="15" customHeight="1">
      <c r="A23" s="92"/>
      <c r="B23" s="93"/>
      <c r="C23" s="93"/>
      <c r="D23" s="96"/>
      <c r="E23" s="73"/>
      <c r="F23" s="95"/>
      <c r="G23" s="96"/>
      <c r="H23" s="96"/>
    </row>
    <row r="24" spans="1:8" ht="15" customHeight="1">
      <c r="A24" s="92"/>
      <c r="B24" s="93"/>
      <c r="C24" s="93"/>
      <c r="D24" s="96"/>
      <c r="E24" s="73"/>
      <c r="F24" s="95"/>
      <c r="G24" s="96"/>
      <c r="H24" s="96"/>
    </row>
    <row r="25" spans="1:8" ht="15" customHeight="1">
      <c r="A25" s="92"/>
      <c r="B25" s="93"/>
      <c r="C25" s="93"/>
      <c r="D25" s="96"/>
      <c r="E25" s="73"/>
      <c r="F25" s="95"/>
      <c r="G25" s="96"/>
      <c r="H25" s="96"/>
    </row>
    <row r="26" spans="1:8" ht="15" customHeight="1">
      <c r="A26" s="92"/>
      <c r="B26" s="93"/>
      <c r="C26" s="93"/>
      <c r="D26" s="96"/>
      <c r="E26" s="73"/>
      <c r="F26" s="95"/>
      <c r="G26" s="96"/>
      <c r="H26" s="96"/>
    </row>
    <row r="27" spans="1:8" ht="15" customHeight="1">
      <c r="A27" s="92"/>
      <c r="B27" s="93"/>
      <c r="C27" s="93"/>
      <c r="D27" s="96"/>
      <c r="E27" s="73"/>
      <c r="F27" s="95"/>
      <c r="G27" s="96"/>
      <c r="H27" s="96"/>
    </row>
    <row r="28" spans="1:8" ht="15" customHeight="1">
      <c r="A28" s="92"/>
      <c r="B28" s="93"/>
      <c r="C28" s="93"/>
      <c r="D28" s="96"/>
      <c r="E28" s="73"/>
      <c r="F28" s="95"/>
      <c r="G28" s="96"/>
      <c r="H28" s="96"/>
    </row>
    <row r="29" spans="1:8" ht="15" customHeight="1">
      <c r="A29" s="92"/>
      <c r="B29" s="93"/>
      <c r="C29" s="93"/>
      <c r="D29" s="96"/>
      <c r="E29" s="73"/>
      <c r="F29" s="95"/>
      <c r="G29" s="96"/>
      <c r="H29" s="96"/>
    </row>
    <row r="30" spans="1:8" ht="15" customHeight="1">
      <c r="A30" s="92"/>
      <c r="B30" s="93"/>
      <c r="C30" s="93"/>
      <c r="D30" s="96"/>
      <c r="E30" s="73"/>
      <c r="F30" s="95"/>
      <c r="G30" s="96"/>
      <c r="H30" s="96"/>
    </row>
    <row r="31" spans="1:8" ht="15" customHeight="1">
      <c r="A31" s="92"/>
      <c r="B31" s="93"/>
      <c r="C31" s="93"/>
      <c r="D31" s="96"/>
      <c r="E31" s="73"/>
      <c r="F31" s="95"/>
      <c r="G31" s="96"/>
      <c r="H31" s="96"/>
    </row>
    <row r="32" spans="1:8" ht="15" customHeight="1">
      <c r="A32" s="92"/>
      <c r="B32" s="93"/>
      <c r="C32" s="93"/>
      <c r="D32" s="96"/>
      <c r="E32" s="73"/>
      <c r="F32" s="95"/>
      <c r="G32" s="96"/>
      <c r="H32" s="96"/>
    </row>
    <row r="33" spans="1:8" ht="15" customHeight="1">
      <c r="A33" s="92"/>
      <c r="B33" s="93"/>
      <c r="C33" s="93"/>
      <c r="D33" s="96"/>
      <c r="E33" s="73"/>
      <c r="F33" s="95"/>
      <c r="G33" s="96"/>
      <c r="H33" s="96"/>
    </row>
    <row r="34" spans="1:8" ht="15" customHeight="1">
      <c r="A34" s="92"/>
      <c r="B34" s="93"/>
      <c r="C34" s="93"/>
      <c r="D34" s="96"/>
      <c r="E34" s="73"/>
      <c r="F34" s="95"/>
      <c r="G34" s="96"/>
      <c r="H34" s="96"/>
    </row>
    <row r="35" spans="1:8" ht="15" customHeight="1">
      <c r="A35" s="92"/>
      <c r="B35" s="93"/>
      <c r="C35" s="93"/>
      <c r="D35" s="96"/>
      <c r="E35" s="73"/>
      <c r="F35" s="95"/>
      <c r="G35" s="96"/>
      <c r="H35" s="96"/>
    </row>
    <row r="36" spans="1:8" ht="15" customHeight="1">
      <c r="A36" s="92"/>
      <c r="B36" s="93"/>
      <c r="C36" s="93"/>
      <c r="D36" s="96"/>
      <c r="E36" s="73"/>
      <c r="F36" s="95"/>
      <c r="G36" s="96"/>
      <c r="H36" s="96"/>
    </row>
    <row r="37" spans="1:8" ht="15" customHeight="1">
      <c r="A37" s="92"/>
      <c r="B37" s="93"/>
      <c r="C37" s="93"/>
      <c r="D37" s="96"/>
      <c r="E37" s="73"/>
      <c r="F37" s="95"/>
      <c r="G37" s="96"/>
      <c r="H37" s="96"/>
    </row>
    <row r="38" spans="1:8" ht="15" customHeight="1">
      <c r="A38" s="92"/>
      <c r="B38" s="93"/>
      <c r="C38" s="93"/>
      <c r="D38" s="96"/>
      <c r="E38" s="73"/>
      <c r="F38" s="95"/>
      <c r="G38" s="96"/>
      <c r="H38" s="96"/>
    </row>
    <row r="39" spans="1:8" ht="15" customHeight="1">
      <c r="A39" s="92"/>
      <c r="B39" s="93"/>
      <c r="C39" s="93"/>
      <c r="D39" s="96"/>
      <c r="E39" s="73"/>
      <c r="F39" s="95"/>
      <c r="G39" s="96"/>
      <c r="H39" s="96"/>
    </row>
    <row r="40" spans="1:8" ht="15" customHeight="1">
      <c r="A40" s="92"/>
      <c r="B40" s="93"/>
      <c r="C40" s="93"/>
      <c r="D40" s="96"/>
      <c r="E40" s="73"/>
      <c r="F40" s="95"/>
      <c r="G40" s="96"/>
      <c r="H40" s="96"/>
    </row>
    <row r="41" spans="1:8" ht="15" customHeight="1">
      <c r="A41" s="92"/>
      <c r="B41" s="93"/>
      <c r="C41" s="93"/>
      <c r="D41" s="96"/>
      <c r="E41" s="73"/>
      <c r="F41" s="95"/>
      <c r="G41" s="96"/>
      <c r="H41" s="96"/>
    </row>
    <row r="42" spans="1:8" ht="15" customHeight="1">
      <c r="A42" s="92"/>
      <c r="B42" s="93"/>
      <c r="C42" s="93"/>
      <c r="D42" s="96"/>
      <c r="E42" s="73"/>
      <c r="F42" s="95"/>
      <c r="G42" s="96"/>
      <c r="H42" s="96"/>
    </row>
    <row r="43" spans="1:8" ht="15" customHeight="1">
      <c r="A43" s="92"/>
      <c r="B43" s="93"/>
      <c r="C43" s="93"/>
      <c r="D43" s="96"/>
      <c r="E43" s="73"/>
      <c r="F43" s="95"/>
      <c r="G43" s="96"/>
      <c r="H43" s="96"/>
    </row>
    <row r="44" spans="1:8" ht="15" customHeight="1">
      <c r="A44" s="92"/>
      <c r="B44" s="93"/>
      <c r="C44" s="93"/>
      <c r="D44" s="96"/>
      <c r="E44" s="73"/>
      <c r="F44" s="95"/>
      <c r="G44" s="96"/>
      <c r="H44" s="96"/>
    </row>
    <row r="45" spans="1:8" ht="15" customHeight="1">
      <c r="A45" s="92"/>
      <c r="B45" s="93"/>
      <c r="C45" s="93"/>
      <c r="D45" s="96"/>
      <c r="E45" s="73"/>
      <c r="F45" s="95"/>
      <c r="G45" s="96"/>
      <c r="H45" s="96"/>
    </row>
    <row r="46" spans="1:8" ht="15" customHeight="1">
      <c r="A46" s="92"/>
      <c r="B46" s="93"/>
      <c r="C46" s="93"/>
      <c r="D46" s="96"/>
      <c r="E46" s="73"/>
      <c r="F46" s="95"/>
      <c r="G46" s="96"/>
      <c r="H46" s="96"/>
    </row>
    <row r="47" spans="1:8" ht="15" customHeight="1">
      <c r="A47" s="92"/>
      <c r="B47" s="93"/>
      <c r="C47" s="93"/>
      <c r="D47" s="96"/>
      <c r="E47" s="73"/>
      <c r="F47" s="95"/>
      <c r="G47" s="97"/>
    </row>
    <row r="48" spans="1:8" ht="15" customHeight="1">
      <c r="A48" s="92"/>
      <c r="B48" s="93"/>
      <c r="C48" s="93"/>
      <c r="D48" s="96"/>
      <c r="E48" s="73"/>
      <c r="F48" s="95"/>
      <c r="G48" s="96"/>
      <c r="H48" s="96"/>
    </row>
    <row r="49" spans="1:8" ht="15" customHeight="1">
      <c r="A49" s="92"/>
      <c r="B49" s="93"/>
      <c r="E49" s="50"/>
      <c r="F49" s="50"/>
      <c r="G49" s="99"/>
    </row>
    <row r="50" spans="1:8" ht="15" customHeight="1">
      <c r="B50" s="55"/>
      <c r="C50" s="54"/>
      <c r="D50" s="94"/>
      <c r="E50" s="98"/>
      <c r="F50" s="98"/>
      <c r="G50" s="47"/>
      <c r="H50" s="98"/>
    </row>
    <row r="51" spans="1:8" ht="15" customHeight="1">
      <c r="E51" s="99"/>
      <c r="F51" s="99"/>
      <c r="G51" s="47"/>
    </row>
    <row r="52" spans="1:8" ht="15" customHeight="1">
      <c r="B52" s="55"/>
      <c r="E52" s="47"/>
      <c r="F52" s="47"/>
      <c r="G52" s="141"/>
    </row>
    <row r="53" spans="1:8" ht="15" customHeight="1">
      <c r="B53" s="55"/>
      <c r="E53" s="100"/>
      <c r="F53" s="47"/>
    </row>
    <row r="54" spans="1:8" ht="15" customHeight="1">
      <c r="A54" s="141"/>
      <c r="B54" s="141"/>
      <c r="C54" s="141"/>
      <c r="D54" s="141"/>
      <c r="E54" s="141"/>
      <c r="F54" s="141"/>
    </row>
  </sheetData>
  <mergeCells count="1">
    <mergeCell ref="A16:F16"/>
  </mergeCells>
  <printOptions horizontalCentered="1"/>
  <pageMargins left="0.39370078740157483" right="0.39370078740157483" top="1.1811023622047245" bottom="0.39370078740157483" header="0.19685039370078741" footer="0.11811023622047245"/>
  <pageSetup paperSize="9" orientation="landscape" horizontalDpi="4294967293" verticalDpi="4294967293" r:id="rId1"/>
  <headerFooter>
    <oddHeader>&amp;C&amp;A&amp;R&amp;G</oddHeader>
    <oddFooter>&amp;L&amp;D&amp;C&amp;N</oddFooter>
  </headerFooter>
  <ignoredErrors>
    <ignoredError sqref="E15" calculatedColumn="1"/>
  </ignoredErrors>
  <drawing r:id="rId2"/>
  <legacyDrawingHF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6" tint="-0.249977111117893"/>
  </sheetPr>
  <dimension ref="A1:I44"/>
  <sheetViews>
    <sheetView showZeros="0" workbookViewId="0">
      <selection activeCell="E15" sqref="E15:F15"/>
    </sheetView>
  </sheetViews>
  <sheetFormatPr baseColWidth="10" defaultRowHeight="15" customHeight="1"/>
  <cols>
    <col min="1" max="1" width="17.7109375" style="48" customWidth="1"/>
    <col min="2" max="2" width="17.7109375" style="54" customWidth="1"/>
    <col min="3" max="3" width="25.7109375" style="55" customWidth="1"/>
    <col min="4" max="4" width="25.7109375" style="50" customWidth="1"/>
    <col min="5" max="5" width="11" style="46" customWidth="1"/>
    <col min="6" max="6" width="8.5703125" style="125" customWidth="1"/>
    <col min="7" max="7" width="17.7109375" style="49" customWidth="1"/>
    <col min="8" max="8" width="12.5703125" style="51" customWidth="1"/>
    <col min="9" max="9" width="12.140625" style="10" bestFit="1" customWidth="1"/>
    <col min="10" max="16384" width="11.42578125" style="10"/>
  </cols>
  <sheetData>
    <row r="1" spans="1:9" ht="25.5" customHeight="1">
      <c r="A1" s="2" t="s">
        <v>0</v>
      </c>
      <c r="B1" s="38" t="s">
        <v>4</v>
      </c>
      <c r="C1" s="42" t="s">
        <v>1</v>
      </c>
      <c r="D1" s="69" t="s">
        <v>2</v>
      </c>
      <c r="E1" s="72">
        <v>0.23100000000000001</v>
      </c>
      <c r="F1" s="219">
        <v>3.0000000000000001E-3</v>
      </c>
      <c r="G1" s="95"/>
      <c r="H1" s="95"/>
    </row>
    <row r="2" spans="1:9" ht="15" customHeight="1">
      <c r="A2" s="209" t="str">
        <f ca="1">'Recettes '!A23</f>
        <v/>
      </c>
      <c r="B2" s="210" t="str">
        <f>'Recettes '!B23</f>
        <v/>
      </c>
      <c r="C2" s="211">
        <f>'Recettes '!C23</f>
        <v>0</v>
      </c>
      <c r="D2" s="212">
        <f>'Recettes '!F23</f>
        <v>0</v>
      </c>
      <c r="E2" s="220">
        <f>SUM(Tableau41023[[#This Row],[Colonne4]]*23.1%)</f>
        <v>0</v>
      </c>
      <c r="F2" s="221">
        <f>SUM(Tableau41023[[#This Row],[Colonne4]]*0.3%)</f>
        <v>0</v>
      </c>
      <c r="G2" s="96"/>
      <c r="H2" s="96"/>
    </row>
    <row r="3" spans="1:9" ht="15" customHeight="1">
      <c r="A3" s="209" t="str">
        <f ca="1">'Recettes '!A24</f>
        <v/>
      </c>
      <c r="B3" s="210" t="str">
        <f>'Recettes '!B24</f>
        <v/>
      </c>
      <c r="C3" s="211">
        <f>'Recettes '!C24</f>
        <v>0</v>
      </c>
      <c r="D3" s="212">
        <f>'Recettes '!F24</f>
        <v>0</v>
      </c>
      <c r="E3" s="220">
        <f>SUM(Tableau41023[[#This Row],[Colonne4]]*23.1%)</f>
        <v>0</v>
      </c>
      <c r="F3" s="221">
        <f>SUM(Tableau41023[[#This Row],[Colonne4]]*0.3%)</f>
        <v>0</v>
      </c>
      <c r="G3" s="96"/>
      <c r="H3" s="96"/>
    </row>
    <row r="4" spans="1:9" ht="15" customHeight="1">
      <c r="A4" s="209" t="str">
        <f ca="1">'Recettes '!A25</f>
        <v/>
      </c>
      <c r="B4" s="210" t="str">
        <f>'Recettes '!B25</f>
        <v/>
      </c>
      <c r="C4" s="211">
        <f>'Recettes '!C25</f>
        <v>0</v>
      </c>
      <c r="D4" s="212">
        <f>'Recettes '!F25</f>
        <v>0</v>
      </c>
      <c r="E4" s="220">
        <f>SUM(Tableau41023[[#This Row],[Colonne4]]*23.1%)</f>
        <v>0</v>
      </c>
      <c r="F4" s="221">
        <f>SUM(Tableau41023[[#This Row],[Colonne4]]*0.3%)</f>
        <v>0</v>
      </c>
      <c r="G4" s="96"/>
      <c r="H4" s="96"/>
      <c r="I4" s="217"/>
    </row>
    <row r="5" spans="1:9" ht="15" customHeight="1">
      <c r="A5" s="209" t="str">
        <f ca="1">'Recettes '!A26</f>
        <v/>
      </c>
      <c r="B5" s="210" t="str">
        <f>'Recettes '!B26</f>
        <v/>
      </c>
      <c r="C5" s="211">
        <f>'Recettes '!C26</f>
        <v>0</v>
      </c>
      <c r="D5" s="212">
        <f>'Recettes '!F26</f>
        <v>0</v>
      </c>
      <c r="E5" s="220">
        <f>SUM(Tableau41023[[#This Row],[Colonne4]]*23.1%)</f>
        <v>0</v>
      </c>
      <c r="F5" s="221">
        <f>SUM(Tableau41023[[#This Row],[Colonne4]]*0.3%)</f>
        <v>0</v>
      </c>
      <c r="G5" s="96"/>
      <c r="H5" s="96"/>
    </row>
    <row r="6" spans="1:9" ht="15" customHeight="1">
      <c r="A6" s="209" t="str">
        <f ca="1">'Recettes '!A27</f>
        <v/>
      </c>
      <c r="B6" s="210" t="str">
        <f>'Recettes '!B27</f>
        <v/>
      </c>
      <c r="C6" s="211">
        <f>'Recettes '!C27</f>
        <v>0</v>
      </c>
      <c r="D6" s="212">
        <f>'Recettes '!F27</f>
        <v>0</v>
      </c>
      <c r="E6" s="220">
        <f>SUM(Tableau41023[[#This Row],[Colonne4]]*23.1%)</f>
        <v>0</v>
      </c>
      <c r="F6" s="221">
        <f>SUM(Tableau41023[[#This Row],[Colonne4]]*0.3%)</f>
        <v>0</v>
      </c>
      <c r="G6" s="96"/>
      <c r="H6" s="96"/>
    </row>
    <row r="7" spans="1:9" ht="15" customHeight="1">
      <c r="A7" s="209" t="str">
        <f ca="1">'Recettes '!A28</f>
        <v/>
      </c>
      <c r="B7" s="210" t="str">
        <f>'Recettes '!B28</f>
        <v/>
      </c>
      <c r="C7" s="211">
        <f>'Recettes '!C28</f>
        <v>0</v>
      </c>
      <c r="D7" s="212">
        <f>'Recettes '!F28</f>
        <v>0</v>
      </c>
      <c r="E7" s="220">
        <f>SUM(Tableau41023[[#This Row],[Colonne4]]*23.1%)</f>
        <v>0</v>
      </c>
      <c r="F7" s="221">
        <f>SUM(Tableau41023[[#This Row],[Colonne4]]*0.3%)</f>
        <v>0</v>
      </c>
      <c r="G7" s="96"/>
      <c r="H7" s="96"/>
      <c r="I7" s="46"/>
    </row>
    <row r="8" spans="1:9" ht="15" customHeight="1">
      <c r="A8" s="209" t="str">
        <f ca="1">'Recettes '!A29</f>
        <v/>
      </c>
      <c r="B8" s="210" t="str">
        <f>'Recettes '!B29</f>
        <v/>
      </c>
      <c r="C8" s="211">
        <f>'Recettes '!C29</f>
        <v>0</v>
      </c>
      <c r="D8" s="212">
        <f>'Recettes '!F29</f>
        <v>0</v>
      </c>
      <c r="E8" s="220">
        <f>SUM(Tableau41023[[#This Row],[Colonne4]]*23.1%)</f>
        <v>0</v>
      </c>
      <c r="F8" s="221">
        <f>SUM(Tableau41023[[#This Row],[Colonne4]]*0.3%)</f>
        <v>0</v>
      </c>
      <c r="G8" s="96"/>
      <c r="H8" s="96"/>
      <c r="I8" s="46"/>
    </row>
    <row r="9" spans="1:9" ht="15" customHeight="1" thickBot="1">
      <c r="A9" s="127"/>
      <c r="B9" s="128"/>
      <c r="C9" s="129"/>
      <c r="D9" s="152"/>
      <c r="E9" s="131"/>
      <c r="F9" s="139"/>
      <c r="G9" s="96"/>
      <c r="H9" s="96"/>
      <c r="I9" s="46"/>
    </row>
    <row r="10" spans="1:9" ht="15" customHeight="1">
      <c r="A10" s="81"/>
      <c r="B10" s="82"/>
      <c r="C10" s="83"/>
      <c r="D10" s="151"/>
      <c r="E10" s="150"/>
      <c r="F10" s="122"/>
      <c r="G10" s="96"/>
      <c r="H10" s="96"/>
    </row>
    <row r="11" spans="1:9" ht="15" customHeight="1">
      <c r="A11" s="87"/>
      <c r="B11" s="38"/>
      <c r="C11" s="45"/>
      <c r="D11" s="3" t="s">
        <v>5</v>
      </c>
      <c r="E11" s="94"/>
      <c r="F11" s="123"/>
      <c r="G11" s="96"/>
      <c r="H11" s="96"/>
    </row>
    <row r="12" spans="1:9" ht="15" customHeight="1">
      <c r="A12" s="89" t="s">
        <v>7</v>
      </c>
      <c r="B12" s="76" t="s">
        <v>6</v>
      </c>
      <c r="C12" s="79" t="s">
        <v>8</v>
      </c>
      <c r="D12" s="216">
        <f>SUM(D2:D9)</f>
        <v>0</v>
      </c>
      <c r="E12" s="96" t="str">
        <f t="shared" ref="E12:E14" si="0">IF(ISBLANK(A13),"",D14+1)</f>
        <v/>
      </c>
      <c r="F12" s="123"/>
      <c r="G12" s="96"/>
      <c r="H12" s="96"/>
      <c r="I12" s="47"/>
    </row>
    <row r="13" spans="1:9" ht="15" customHeight="1">
      <c r="A13" s="87"/>
      <c r="B13" s="77"/>
      <c r="C13" s="42"/>
      <c r="D13" s="3"/>
      <c r="E13" s="94"/>
      <c r="F13" s="123"/>
      <c r="G13" s="96"/>
      <c r="H13" s="96"/>
    </row>
    <row r="14" spans="1:9" ht="15" customHeight="1">
      <c r="A14" s="89" t="str">
        <f>A12</f>
        <v>Chiffre</v>
      </c>
      <c r="B14" s="76" t="str">
        <f>B12</f>
        <v>Affaire</v>
      </c>
      <c r="C14" s="79" t="s">
        <v>9</v>
      </c>
      <c r="D14" s="216">
        <f>SUM('Recettes '!F10,'Recettes '!F21,'Recettes '!F43)</f>
        <v>0</v>
      </c>
      <c r="E14" s="96" t="str">
        <f t="shared" si="0"/>
        <v/>
      </c>
      <c r="F14" s="123"/>
      <c r="G14" s="96"/>
      <c r="H14" s="96"/>
      <c r="I14" s="46"/>
    </row>
    <row r="15" spans="1:9" ht="15" customHeight="1">
      <c r="A15" s="89"/>
      <c r="B15" s="80"/>
      <c r="C15" s="79"/>
      <c r="D15" s="3"/>
      <c r="E15" s="233">
        <f>SUM(E2:E9)</f>
        <v>0</v>
      </c>
      <c r="F15" s="234">
        <f>SUM(F2:F9)</f>
        <v>0</v>
      </c>
      <c r="G15" s="96"/>
      <c r="H15" s="96"/>
    </row>
    <row r="16" spans="1:9" ht="15" customHeight="1" thickBot="1">
      <c r="A16" s="238" t="s">
        <v>37</v>
      </c>
      <c r="B16" s="239"/>
      <c r="C16" s="239"/>
      <c r="D16" s="239"/>
      <c r="E16" s="239"/>
      <c r="F16" s="240"/>
      <c r="G16" s="96"/>
      <c r="H16" s="96"/>
    </row>
    <row r="17" spans="1:8" ht="15" customHeight="1">
      <c r="A17" s="92"/>
      <c r="B17" s="93"/>
      <c r="C17" s="93"/>
      <c r="D17" s="96"/>
      <c r="E17" s="121"/>
      <c r="F17" s="124"/>
      <c r="G17" s="96"/>
      <c r="H17" s="96"/>
    </row>
    <row r="18" spans="1:8" ht="15" customHeight="1">
      <c r="A18" s="92"/>
      <c r="B18" s="93"/>
      <c r="C18" s="93"/>
      <c r="D18" s="96"/>
      <c r="E18" s="121"/>
      <c r="F18" s="124"/>
      <c r="G18" s="96"/>
      <c r="H18" s="96"/>
    </row>
    <row r="19" spans="1:8" ht="15" customHeight="1">
      <c r="A19" s="92"/>
      <c r="B19" s="93"/>
      <c r="C19" s="93"/>
      <c r="D19" s="96"/>
      <c r="E19" s="121"/>
      <c r="F19" s="124"/>
      <c r="G19" s="96"/>
      <c r="H19" s="96"/>
    </row>
    <row r="20" spans="1:8" ht="15" customHeight="1">
      <c r="A20" s="92"/>
      <c r="B20" s="93"/>
      <c r="C20" s="93"/>
      <c r="D20" s="96"/>
      <c r="E20" s="121"/>
      <c r="F20" s="124"/>
      <c r="G20" s="96"/>
      <c r="H20" s="96"/>
    </row>
    <row r="21" spans="1:8" ht="15" customHeight="1">
      <c r="A21" s="92"/>
      <c r="B21" s="93"/>
      <c r="C21" s="93"/>
      <c r="D21" s="96"/>
      <c r="E21" s="121"/>
      <c r="F21" s="124"/>
      <c r="G21" s="96"/>
      <c r="H21" s="96"/>
    </row>
    <row r="22" spans="1:8" ht="15" customHeight="1">
      <c r="A22" s="92"/>
      <c r="B22" s="93"/>
      <c r="C22" s="93"/>
      <c r="D22" s="96"/>
      <c r="E22" s="121"/>
      <c r="F22" s="124"/>
      <c r="G22" s="96"/>
      <c r="H22" s="96"/>
    </row>
    <row r="23" spans="1:8" ht="15" customHeight="1">
      <c r="A23" s="92"/>
      <c r="B23" s="93"/>
      <c r="C23" s="93"/>
      <c r="D23" s="96"/>
      <c r="E23" s="121"/>
      <c r="F23" s="124"/>
      <c r="G23" s="96"/>
      <c r="H23" s="96"/>
    </row>
    <row r="24" spans="1:8" ht="15" customHeight="1">
      <c r="A24" s="92"/>
      <c r="B24" s="93"/>
      <c r="C24" s="93"/>
      <c r="D24" s="96"/>
      <c r="E24" s="121"/>
      <c r="F24" s="124"/>
      <c r="G24" s="96"/>
      <c r="H24" s="96"/>
    </row>
    <row r="25" spans="1:8" ht="15" customHeight="1">
      <c r="A25" s="92"/>
      <c r="B25" s="93"/>
      <c r="C25" s="93"/>
      <c r="D25" s="96"/>
      <c r="E25" s="121"/>
      <c r="F25" s="124"/>
      <c r="G25" s="96"/>
      <c r="H25" s="96"/>
    </row>
    <row r="26" spans="1:8" ht="15" customHeight="1">
      <c r="A26" s="92"/>
      <c r="B26" s="93"/>
      <c r="C26" s="93"/>
      <c r="D26" s="96"/>
      <c r="E26" s="121"/>
      <c r="F26" s="124"/>
      <c r="G26" s="96"/>
      <c r="H26" s="96"/>
    </row>
    <row r="27" spans="1:8" ht="15" customHeight="1">
      <c r="A27" s="92"/>
      <c r="B27" s="93"/>
      <c r="C27" s="93"/>
      <c r="D27" s="96"/>
      <c r="E27" s="121"/>
      <c r="F27" s="124"/>
      <c r="G27" s="96"/>
      <c r="H27" s="96"/>
    </row>
    <row r="28" spans="1:8" ht="15" customHeight="1">
      <c r="A28" s="92"/>
      <c r="B28" s="93"/>
      <c r="C28" s="93"/>
      <c r="D28" s="96"/>
      <c r="E28" s="121"/>
      <c r="F28" s="124"/>
      <c r="G28" s="96"/>
      <c r="H28" s="96"/>
    </row>
    <row r="29" spans="1:8" ht="15" customHeight="1">
      <c r="A29" s="92"/>
      <c r="B29" s="93"/>
      <c r="C29" s="93"/>
      <c r="D29" s="96"/>
      <c r="E29" s="121"/>
      <c r="F29" s="124"/>
      <c r="G29" s="96"/>
      <c r="H29" s="96"/>
    </row>
    <row r="30" spans="1:8" ht="15" customHeight="1">
      <c r="A30" s="92"/>
      <c r="B30" s="93"/>
      <c r="C30" s="93"/>
      <c r="D30" s="96"/>
      <c r="E30" s="121"/>
      <c r="F30" s="124"/>
      <c r="G30" s="96"/>
      <c r="H30" s="96"/>
    </row>
    <row r="31" spans="1:8" ht="15" customHeight="1">
      <c r="A31" s="92"/>
      <c r="B31" s="93"/>
      <c r="C31" s="93"/>
      <c r="D31" s="96"/>
      <c r="E31" s="121"/>
      <c r="F31" s="124"/>
      <c r="G31" s="96"/>
      <c r="H31" s="96"/>
    </row>
    <row r="32" spans="1:8" ht="15" customHeight="1">
      <c r="A32" s="92"/>
      <c r="B32" s="93"/>
      <c r="C32" s="93"/>
      <c r="D32" s="96"/>
      <c r="E32" s="121"/>
      <c r="F32" s="124"/>
      <c r="G32" s="97"/>
    </row>
    <row r="33" spans="1:8" ht="15" customHeight="1">
      <c r="A33" s="92"/>
      <c r="B33" s="93"/>
      <c r="C33" s="93"/>
      <c r="D33" s="96"/>
      <c r="E33" s="121"/>
      <c r="F33" s="124"/>
      <c r="G33" s="96"/>
      <c r="H33" s="96"/>
    </row>
    <row r="34" spans="1:8" ht="15" customHeight="1">
      <c r="A34" s="92"/>
      <c r="B34" s="93"/>
      <c r="C34" s="93"/>
      <c r="D34" s="96"/>
      <c r="E34" s="121"/>
      <c r="F34" s="124"/>
      <c r="G34" s="99"/>
    </row>
    <row r="35" spans="1:8" ht="15" customHeight="1">
      <c r="A35" s="92"/>
      <c r="B35" s="93"/>
      <c r="C35" s="93"/>
      <c r="D35" s="96"/>
      <c r="E35" s="121"/>
      <c r="F35" s="124"/>
      <c r="G35" s="99"/>
    </row>
    <row r="36" spans="1:8" ht="15" customHeight="1">
      <c r="A36" s="92"/>
      <c r="B36" s="93"/>
      <c r="C36" s="93"/>
      <c r="D36" s="96"/>
      <c r="E36" s="121"/>
      <c r="F36" s="124"/>
      <c r="G36" s="47"/>
      <c r="H36" s="98"/>
    </row>
    <row r="37" spans="1:8" ht="15" customHeight="1">
      <c r="A37" s="92"/>
      <c r="B37" s="93"/>
      <c r="C37" s="93"/>
      <c r="D37" s="96"/>
      <c r="E37" s="121"/>
      <c r="F37" s="124"/>
      <c r="G37" s="47"/>
    </row>
    <row r="38" spans="1:8" ht="15" customHeight="1">
      <c r="A38" s="92"/>
      <c r="B38" s="93"/>
      <c r="E38" s="50"/>
      <c r="G38" s="218"/>
    </row>
    <row r="39" spans="1:8" ht="15" customHeight="1">
      <c r="B39" s="55"/>
      <c r="C39" s="54"/>
      <c r="D39" s="94"/>
      <c r="E39" s="96"/>
      <c r="F39" s="124"/>
    </row>
    <row r="40" spans="1:8" ht="15" customHeight="1">
      <c r="E40" s="50"/>
    </row>
    <row r="41" spans="1:8" ht="15" customHeight="1">
      <c r="E41" s="50"/>
    </row>
    <row r="42" spans="1:8" ht="15" customHeight="1">
      <c r="B42" s="55"/>
    </row>
    <row r="43" spans="1:8" ht="15" customHeight="1">
      <c r="B43" s="55"/>
    </row>
    <row r="44" spans="1:8" ht="15" customHeight="1">
      <c r="A44" s="218"/>
      <c r="B44" s="218"/>
      <c r="C44" s="218"/>
      <c r="D44" s="218"/>
      <c r="E44" s="218"/>
      <c r="F44" s="218"/>
    </row>
  </sheetData>
  <mergeCells count="1">
    <mergeCell ref="A16:F16"/>
  </mergeCells>
  <printOptions horizontalCentered="1"/>
  <pageMargins left="0.39370078740157483" right="0.39370078740157483" top="1.1811023622047245" bottom="0.39370078740157483" header="0.19685039370078741" footer="0.11811023622047245"/>
  <pageSetup paperSize="9" orientation="landscape" horizontalDpi="4294967293" verticalDpi="4294967293" r:id="rId1"/>
  <headerFooter>
    <oddHeader>&amp;C&amp;A&amp;R&amp;G</oddHeader>
    <oddFooter>&amp;L&amp;D&amp;C&amp;N&amp;P</oddFooter>
  </headerFooter>
  <ignoredErrors>
    <ignoredError sqref="E11:E15" calculatedColumn="1"/>
  </ignoredErrors>
  <drawing r:id="rId2"/>
  <legacyDrawingHF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6" tint="-0.249977111117893"/>
  </sheetPr>
  <dimension ref="A1:L51"/>
  <sheetViews>
    <sheetView showZeros="0" workbookViewId="0">
      <selection activeCell="E15" sqref="E15:F15"/>
    </sheetView>
  </sheetViews>
  <sheetFormatPr baseColWidth="10" defaultRowHeight="15" customHeight="1"/>
  <cols>
    <col min="1" max="1" width="17.7109375" style="8" customWidth="1"/>
    <col min="2" max="2" width="17.7109375" style="43" customWidth="1"/>
    <col min="3" max="3" width="25.7109375" style="44" customWidth="1"/>
    <col min="4" max="4" width="25.7109375" style="9" customWidth="1"/>
    <col min="5" max="5" width="11" style="4" customWidth="1"/>
    <col min="6" max="6" width="8.5703125" style="1" customWidth="1"/>
    <col min="7" max="7" width="17.7109375" style="40" customWidth="1"/>
    <col min="8" max="8" width="11.42578125" style="7"/>
    <col min="9" max="9" width="12.140625" style="1" bestFit="1" customWidth="1"/>
    <col min="10" max="11" width="13.28515625" style="1" bestFit="1" customWidth="1"/>
    <col min="12" max="12" width="11.42578125" style="52"/>
    <col min="13" max="13" width="13.28515625" style="1" bestFit="1" customWidth="1"/>
    <col min="14" max="16384" width="11.42578125" style="1"/>
  </cols>
  <sheetData>
    <row r="1" spans="1:8" ht="25.5" customHeight="1">
      <c r="A1" s="2" t="s">
        <v>0</v>
      </c>
      <c r="B1" s="38" t="s">
        <v>4</v>
      </c>
      <c r="C1" s="42" t="s">
        <v>1</v>
      </c>
      <c r="D1" s="69" t="s">
        <v>2</v>
      </c>
      <c r="E1" s="72">
        <v>0.23100000000000001</v>
      </c>
      <c r="F1" s="71">
        <v>3.0000000000000001E-3</v>
      </c>
      <c r="G1" s="95"/>
      <c r="H1" s="95"/>
    </row>
    <row r="2" spans="1:8" ht="15" customHeight="1">
      <c r="A2" s="209">
        <f>'Recettes '!A34</f>
        <v>0</v>
      </c>
      <c r="B2" s="210" t="str">
        <f>'Recettes '!B34</f>
        <v/>
      </c>
      <c r="C2" s="211">
        <f>'Recettes '!C34</f>
        <v>0</v>
      </c>
      <c r="D2" s="212">
        <f>'Recettes '!F34</f>
        <v>0</v>
      </c>
      <c r="E2" s="225">
        <f>SUM(Tableau4105[[#This Row],[Colonne4]]*23.1%)</f>
        <v>0</v>
      </c>
      <c r="F2" s="226">
        <f>SUM(Tableau4105[[#This Row],[Colonne4]]*0.3%)</f>
        <v>0</v>
      </c>
      <c r="G2" s="103"/>
      <c r="H2" s="103"/>
    </row>
    <row r="3" spans="1:8" ht="15" customHeight="1">
      <c r="A3" s="209">
        <f>'Recettes '!A35</f>
        <v>0</v>
      </c>
      <c r="B3" s="210" t="str">
        <f>'Recettes '!B35</f>
        <v/>
      </c>
      <c r="C3" s="211">
        <f>'Recettes '!C35</f>
        <v>0</v>
      </c>
      <c r="D3" s="212">
        <f>'Recettes '!F35</f>
        <v>0</v>
      </c>
      <c r="E3" s="225">
        <f>SUM(Tableau4105[[#This Row],[Colonne4]]*24.6%)</f>
        <v>0</v>
      </c>
      <c r="F3" s="226">
        <f>SUM(Tableau4105[[#This Row],[Colonne4]]*0.3%)</f>
        <v>0</v>
      </c>
      <c r="G3" s="103"/>
      <c r="H3" s="103"/>
    </row>
    <row r="4" spans="1:8" ht="15" customHeight="1">
      <c r="A4" s="209">
        <f>'Recettes '!A36</f>
        <v>0</v>
      </c>
      <c r="B4" s="210" t="str">
        <f>'Recettes '!B36</f>
        <v/>
      </c>
      <c r="C4" s="211">
        <f>'Recettes '!C36</f>
        <v>0</v>
      </c>
      <c r="D4" s="212">
        <f>'Recettes '!F36</f>
        <v>0</v>
      </c>
      <c r="E4" s="225">
        <f>SUM(Tableau4105[[#This Row],[Colonne4]]*24.6%)</f>
        <v>0</v>
      </c>
      <c r="F4" s="226">
        <f>SUM(Tableau4105[[#This Row],[Colonne4]]*0.3%)</f>
        <v>0</v>
      </c>
      <c r="G4" s="103"/>
      <c r="H4" s="103"/>
    </row>
    <row r="5" spans="1:8" ht="15" customHeight="1">
      <c r="A5" s="209">
        <f>'Recettes '!A37</f>
        <v>0</v>
      </c>
      <c r="B5" s="210" t="str">
        <f>'Recettes '!B37</f>
        <v/>
      </c>
      <c r="C5" s="211">
        <f>'Recettes '!C37</f>
        <v>0</v>
      </c>
      <c r="D5" s="212">
        <f>'Recettes '!F37</f>
        <v>0</v>
      </c>
      <c r="E5" s="225">
        <f>SUM(Tableau4105[[#This Row],[Colonne4]]*24.6%)</f>
        <v>0</v>
      </c>
      <c r="F5" s="226">
        <f>SUM(Tableau4105[[#This Row],[Colonne4]]*0.3%)</f>
        <v>0</v>
      </c>
      <c r="G5" s="103"/>
      <c r="H5" s="103"/>
    </row>
    <row r="6" spans="1:8" ht="15" customHeight="1">
      <c r="A6" s="209">
        <f>'Recettes '!A38</f>
        <v>0</v>
      </c>
      <c r="B6" s="210" t="str">
        <f>'Recettes '!B38</f>
        <v/>
      </c>
      <c r="C6" s="211">
        <f>'Recettes '!C38</f>
        <v>0</v>
      </c>
      <c r="D6" s="212">
        <f>'Recettes '!F38</f>
        <v>0</v>
      </c>
      <c r="E6" s="225">
        <f>SUM(Tableau4105[[#This Row],[Colonne4]]*24.6%)</f>
        <v>0</v>
      </c>
      <c r="F6" s="226">
        <f>SUM(Tableau4105[[#This Row],[Colonne4]]*0.3%)</f>
        <v>0</v>
      </c>
      <c r="G6" s="103"/>
      <c r="H6" s="103"/>
    </row>
    <row r="7" spans="1:8" ht="15" customHeight="1">
      <c r="A7" s="209">
        <f>'Recettes '!A39</f>
        <v>0</v>
      </c>
      <c r="B7" s="210" t="str">
        <f>'Recettes '!B39</f>
        <v/>
      </c>
      <c r="C7" s="211">
        <f>'Recettes '!C39</f>
        <v>0</v>
      </c>
      <c r="D7" s="212">
        <f>'Recettes '!F39</f>
        <v>0</v>
      </c>
      <c r="E7" s="225">
        <f>SUM(Tableau4105[[#This Row],[Colonne4]]*24.6%)</f>
        <v>0</v>
      </c>
      <c r="F7" s="226">
        <f>SUM(Tableau4105[[#This Row],[Colonne4]]*0.3%)</f>
        <v>0</v>
      </c>
      <c r="G7" s="103"/>
      <c r="H7" s="103"/>
    </row>
    <row r="8" spans="1:8" ht="15" customHeight="1">
      <c r="A8" s="209">
        <f>'Recettes '!A40</f>
        <v>0</v>
      </c>
      <c r="B8" s="210" t="str">
        <f>'Recettes '!B40</f>
        <v/>
      </c>
      <c r="C8" s="211">
        <f>'Recettes '!C40</f>
        <v>0</v>
      </c>
      <c r="D8" s="212">
        <f>'Recettes '!F40</f>
        <v>0</v>
      </c>
      <c r="E8" s="225">
        <f>SUM(Tableau4105[[#This Row],[Colonne4]]*24.6%)</f>
        <v>0</v>
      </c>
      <c r="F8" s="226">
        <f>SUM(Tableau4105[[#This Row],[Colonne4]]*0.3%)</f>
        <v>0</v>
      </c>
      <c r="G8" s="103"/>
      <c r="H8" s="103"/>
    </row>
    <row r="9" spans="1:8" ht="15" customHeight="1" thickBot="1">
      <c r="A9" s="127"/>
      <c r="B9" s="128"/>
      <c r="C9" s="129"/>
      <c r="D9" s="130"/>
      <c r="E9" s="140"/>
      <c r="F9" s="132"/>
      <c r="G9" s="103"/>
      <c r="H9" s="103"/>
    </row>
    <row r="10" spans="1:8" ht="15" customHeight="1">
      <c r="A10" s="81"/>
      <c r="B10" s="82"/>
      <c r="C10" s="83"/>
      <c r="D10" s="84"/>
      <c r="E10" s="85"/>
      <c r="F10" s="86"/>
      <c r="G10" s="103"/>
      <c r="H10" s="103"/>
    </row>
    <row r="11" spans="1:8" ht="15" customHeight="1">
      <c r="A11" s="87"/>
      <c r="B11" s="38"/>
      <c r="C11" s="45"/>
      <c r="D11" s="75" t="s">
        <v>5</v>
      </c>
      <c r="E11" s="3"/>
      <c r="F11" s="88"/>
      <c r="G11" s="103"/>
      <c r="H11" s="103"/>
    </row>
    <row r="12" spans="1:8" ht="15" customHeight="1">
      <c r="A12" s="89" t="s">
        <v>7</v>
      </c>
      <c r="B12" s="76" t="s">
        <v>6</v>
      </c>
      <c r="C12" s="79" t="s">
        <v>8</v>
      </c>
      <c r="D12" s="147">
        <f>SUM(D2:D9)</f>
        <v>0</v>
      </c>
      <c r="E12" s="74" t="str">
        <f t="shared" ref="E12:E14" si="0">IF(ISBLANK(A13),"",D14+1)</f>
        <v/>
      </c>
      <c r="F12" s="90"/>
      <c r="G12" s="103"/>
      <c r="H12" s="103"/>
    </row>
    <row r="13" spans="1:8" ht="15" customHeight="1">
      <c r="A13" s="87"/>
      <c r="B13" s="77"/>
      <c r="C13" s="42"/>
      <c r="D13" s="70"/>
      <c r="E13" s="78"/>
      <c r="F13" s="91"/>
      <c r="G13" s="103"/>
      <c r="H13" s="103"/>
    </row>
    <row r="14" spans="1:8" ht="15" customHeight="1">
      <c r="A14" s="89" t="str">
        <f>A12</f>
        <v>Chiffre</v>
      </c>
      <c r="B14" s="76" t="str">
        <f>B12</f>
        <v>Affaire</v>
      </c>
      <c r="C14" s="79" t="s">
        <v>9</v>
      </c>
      <c r="D14" s="147">
        <f>SUM('trimestre(1)'!D12,'trimestre(2)'!D12,'trimestre(3)'!D12,D12)</f>
        <v>0</v>
      </c>
      <c r="E14" s="74" t="str">
        <f t="shared" si="0"/>
        <v/>
      </c>
      <c r="F14" s="90"/>
      <c r="G14" s="103"/>
      <c r="H14" s="103"/>
    </row>
    <row r="15" spans="1:8" ht="15" customHeight="1">
      <c r="A15" s="89"/>
      <c r="B15" s="80"/>
      <c r="C15" s="79"/>
      <c r="D15" s="70"/>
      <c r="E15" s="233">
        <f>SUM(E2:E8)</f>
        <v>0</v>
      </c>
      <c r="F15" s="235">
        <f>SUM(F2:F8)</f>
        <v>0</v>
      </c>
      <c r="G15" s="103"/>
      <c r="H15" s="103"/>
    </row>
    <row r="16" spans="1:8" ht="15" customHeight="1" thickBot="1">
      <c r="A16" s="238" t="s">
        <v>38</v>
      </c>
      <c r="B16" s="239"/>
      <c r="C16" s="239"/>
      <c r="D16" s="239"/>
      <c r="E16" s="239"/>
      <c r="F16" s="240"/>
      <c r="G16" s="103"/>
      <c r="H16" s="103"/>
    </row>
    <row r="17" spans="1:12" ht="15" customHeight="1">
      <c r="A17" s="101"/>
      <c r="B17" s="102"/>
      <c r="C17" s="102"/>
      <c r="D17" s="103"/>
      <c r="E17" s="104"/>
      <c r="F17" s="105"/>
      <c r="G17" s="103"/>
      <c r="H17" s="103"/>
    </row>
    <row r="18" spans="1:12" ht="15" customHeight="1">
      <c r="A18" s="101"/>
      <c r="B18" s="102"/>
      <c r="C18" s="102"/>
      <c r="D18" s="103"/>
      <c r="E18" s="104"/>
      <c r="F18" s="105"/>
      <c r="G18" s="103"/>
      <c r="H18" s="103"/>
    </row>
    <row r="19" spans="1:12" ht="15" customHeight="1">
      <c r="A19" s="101"/>
      <c r="B19" s="102"/>
      <c r="C19" s="102"/>
      <c r="D19" s="103"/>
      <c r="E19" s="104"/>
      <c r="F19" s="105"/>
      <c r="G19" s="103"/>
      <c r="H19" s="103"/>
    </row>
    <row r="20" spans="1:12" ht="15" customHeight="1">
      <c r="A20" s="101"/>
      <c r="B20" s="102"/>
      <c r="C20" s="102"/>
      <c r="D20" s="103"/>
      <c r="E20" s="104"/>
      <c r="F20" s="105"/>
      <c r="G20" s="103"/>
      <c r="H20" s="103"/>
    </row>
    <row r="21" spans="1:12" ht="15" customHeight="1">
      <c r="A21" s="101"/>
      <c r="B21" s="102"/>
      <c r="C21" s="102"/>
      <c r="D21" s="103"/>
      <c r="E21" s="104"/>
      <c r="F21" s="105"/>
      <c r="G21" s="103"/>
      <c r="H21" s="103"/>
    </row>
    <row r="22" spans="1:12" ht="15" customHeight="1">
      <c r="A22" s="101"/>
      <c r="B22" s="102"/>
      <c r="C22" s="102"/>
      <c r="D22" s="103"/>
      <c r="E22" s="104"/>
      <c r="F22" s="105"/>
      <c r="G22" s="103"/>
      <c r="H22" s="103"/>
    </row>
    <row r="23" spans="1:12" ht="15" customHeight="1">
      <c r="A23" s="101"/>
      <c r="B23" s="102"/>
      <c r="C23" s="102"/>
      <c r="D23" s="103"/>
      <c r="E23" s="104"/>
      <c r="F23" s="105"/>
      <c r="G23" s="103"/>
      <c r="H23" s="103"/>
    </row>
    <row r="24" spans="1:12" ht="15" customHeight="1">
      <c r="A24" s="101"/>
      <c r="B24" s="102"/>
      <c r="C24" s="102"/>
      <c r="D24" s="103"/>
      <c r="E24" s="104"/>
      <c r="F24" s="105"/>
      <c r="G24" s="103"/>
      <c r="H24" s="103"/>
    </row>
    <row r="25" spans="1:12" ht="15" customHeight="1">
      <c r="A25" s="101"/>
      <c r="B25" s="102"/>
      <c r="C25" s="102"/>
      <c r="D25" s="103"/>
      <c r="E25" s="104"/>
      <c r="F25" s="105"/>
      <c r="G25" s="103"/>
      <c r="H25" s="103"/>
    </row>
    <row r="26" spans="1:12" s="4" customFormat="1" ht="15" customHeight="1">
      <c r="A26" s="101"/>
      <c r="B26" s="102"/>
      <c r="C26" s="102"/>
      <c r="D26" s="103"/>
      <c r="E26" s="104"/>
      <c r="F26" s="105"/>
      <c r="G26" s="103"/>
      <c r="H26" s="103"/>
      <c r="L26" s="53"/>
    </row>
    <row r="27" spans="1:12" ht="15" customHeight="1">
      <c r="A27" s="101"/>
      <c r="B27" s="102"/>
      <c r="C27" s="102"/>
      <c r="D27" s="103"/>
      <c r="E27" s="104"/>
      <c r="F27" s="105"/>
      <c r="G27" s="103"/>
      <c r="H27" s="103"/>
    </row>
    <row r="28" spans="1:12" ht="15" customHeight="1">
      <c r="A28" s="101"/>
      <c r="B28" s="102"/>
      <c r="C28" s="102"/>
      <c r="D28" s="103"/>
      <c r="E28" s="104"/>
      <c r="F28" s="105"/>
      <c r="G28" s="103"/>
      <c r="H28" s="103"/>
    </row>
    <row r="29" spans="1:12" ht="15" customHeight="1">
      <c r="A29" s="101"/>
      <c r="B29" s="102"/>
      <c r="C29" s="102"/>
      <c r="D29" s="103"/>
      <c r="E29" s="104"/>
      <c r="F29" s="105"/>
      <c r="G29" s="103"/>
      <c r="H29" s="103"/>
    </row>
    <row r="30" spans="1:12" ht="15" customHeight="1">
      <c r="A30" s="101"/>
      <c r="B30" s="102"/>
      <c r="C30" s="102"/>
      <c r="D30" s="103"/>
      <c r="E30" s="104"/>
      <c r="F30" s="105"/>
      <c r="G30" s="103"/>
      <c r="H30" s="103"/>
    </row>
    <row r="31" spans="1:12" ht="15" customHeight="1">
      <c r="A31" s="101"/>
      <c r="B31" s="102"/>
      <c r="C31" s="102"/>
      <c r="D31" s="103"/>
      <c r="E31" s="104"/>
      <c r="F31" s="105"/>
      <c r="G31" s="103"/>
      <c r="H31" s="103"/>
      <c r="I31" s="5"/>
    </row>
    <row r="32" spans="1:12" ht="15" customHeight="1">
      <c r="A32" s="101"/>
      <c r="B32" s="102"/>
      <c r="C32" s="102"/>
      <c r="D32" s="103"/>
      <c r="E32" s="104"/>
      <c r="F32" s="105"/>
      <c r="G32" s="103"/>
      <c r="H32" s="103"/>
      <c r="I32" s="5"/>
    </row>
    <row r="33" spans="1:9" ht="15" customHeight="1">
      <c r="A33" s="101"/>
      <c r="B33" s="102"/>
      <c r="C33" s="102"/>
      <c r="D33" s="103"/>
      <c r="E33" s="104"/>
      <c r="F33" s="105"/>
      <c r="G33" s="103"/>
      <c r="H33" s="103"/>
      <c r="I33" s="5"/>
    </row>
    <row r="34" spans="1:9" ht="15" customHeight="1">
      <c r="A34" s="101"/>
      <c r="B34" s="102"/>
      <c r="C34" s="102"/>
      <c r="D34" s="103"/>
      <c r="E34" s="104"/>
      <c r="F34" s="105"/>
      <c r="G34" s="103"/>
      <c r="H34" s="103"/>
    </row>
    <row r="35" spans="1:9" ht="15" customHeight="1">
      <c r="A35" s="101"/>
      <c r="B35" s="102"/>
      <c r="C35" s="102"/>
      <c r="D35" s="103"/>
      <c r="E35" s="104"/>
      <c r="F35" s="105"/>
      <c r="G35" s="103"/>
      <c r="H35" s="103"/>
    </row>
    <row r="36" spans="1:9" ht="15" customHeight="1">
      <c r="A36" s="101"/>
      <c r="B36" s="102"/>
      <c r="C36" s="102"/>
      <c r="D36" s="103"/>
      <c r="E36" s="104"/>
      <c r="F36" s="105"/>
      <c r="G36" s="103"/>
      <c r="H36" s="103"/>
      <c r="I36" s="6"/>
    </row>
    <row r="37" spans="1:9" ht="15" customHeight="1">
      <c r="A37" s="92"/>
      <c r="B37" s="93"/>
      <c r="C37" s="55"/>
      <c r="D37" s="50"/>
      <c r="E37" s="106"/>
      <c r="F37" s="50"/>
      <c r="G37" s="103"/>
      <c r="H37" s="103"/>
    </row>
    <row r="38" spans="1:9" ht="15" customHeight="1">
      <c r="A38" s="48"/>
      <c r="B38" s="55"/>
      <c r="C38" s="54"/>
      <c r="D38" s="94"/>
      <c r="E38" s="107"/>
      <c r="F38" s="98"/>
      <c r="G38" s="103"/>
      <c r="H38" s="103"/>
      <c r="I38" s="5"/>
    </row>
    <row r="39" spans="1:9" ht="15" customHeight="1">
      <c r="A39" s="48"/>
      <c r="B39" s="54"/>
      <c r="C39" s="55"/>
      <c r="D39" s="50"/>
      <c r="E39" s="109"/>
      <c r="F39" s="99"/>
      <c r="G39" s="103"/>
      <c r="H39" s="103"/>
    </row>
    <row r="40" spans="1:9" ht="15" customHeight="1">
      <c r="A40" s="48"/>
      <c r="B40" s="55"/>
      <c r="C40" s="55"/>
      <c r="D40" s="94"/>
      <c r="E40" s="110"/>
      <c r="F40" s="47"/>
      <c r="G40" s="103"/>
      <c r="H40" s="103"/>
    </row>
    <row r="41" spans="1:9" ht="15" customHeight="1">
      <c r="A41" s="48"/>
      <c r="B41" s="55"/>
      <c r="C41" s="55"/>
      <c r="D41" s="50"/>
      <c r="E41" s="112"/>
      <c r="F41" s="47"/>
      <c r="G41" s="103"/>
      <c r="H41" s="103"/>
    </row>
    <row r="42" spans="1:9" ht="15" customHeight="1">
      <c r="A42" s="141"/>
      <c r="B42" s="141"/>
      <c r="C42" s="141"/>
      <c r="D42" s="141"/>
      <c r="E42" s="141"/>
      <c r="F42" s="141"/>
      <c r="G42" s="103"/>
      <c r="H42" s="103"/>
    </row>
    <row r="43" spans="1:9" ht="15" customHeight="1">
      <c r="G43" s="103"/>
      <c r="H43" s="103"/>
    </row>
    <row r="44" spans="1:9" ht="15" customHeight="1">
      <c r="G44" s="103"/>
      <c r="H44" s="103"/>
    </row>
    <row r="45" spans="1:9" ht="15" customHeight="1">
      <c r="G45" s="103"/>
      <c r="H45" s="103"/>
    </row>
    <row r="46" spans="1:9" ht="15" customHeight="1">
      <c r="G46" s="97"/>
      <c r="H46" s="51"/>
    </row>
    <row r="47" spans="1:9" ht="15" customHeight="1">
      <c r="G47" s="108"/>
      <c r="H47" s="108"/>
    </row>
    <row r="48" spans="1:9" ht="15" customHeight="1">
      <c r="G48" s="99"/>
      <c r="H48" s="51"/>
    </row>
    <row r="49" spans="7:8" ht="15" customHeight="1">
      <c r="G49" s="47"/>
      <c r="H49" s="111"/>
    </row>
    <row r="50" spans="7:8" ht="15" customHeight="1">
      <c r="G50" s="47"/>
      <c r="H50" s="51"/>
    </row>
    <row r="51" spans="7:8" ht="15" customHeight="1">
      <c r="G51" s="141"/>
      <c r="H51" s="51"/>
    </row>
  </sheetData>
  <mergeCells count="1">
    <mergeCell ref="A16:F16"/>
  </mergeCells>
  <printOptions horizontalCentered="1"/>
  <pageMargins left="0.39370078740157483" right="0.39370078740157483" top="1.1811023622047245" bottom="0.39370078740157483" header="0.19685039370078741" footer="0.11811023622047245"/>
  <pageSetup paperSize="9" orientation="landscape" horizontalDpi="4294967293" verticalDpi="4294967293" r:id="rId1"/>
  <headerFooter>
    <oddHeader>&amp;C&amp;A&amp;R&amp;G</oddHeader>
    <oddFooter>&amp;L&amp;D&amp;C&amp;N&amp;P</oddFooter>
  </headerFooter>
  <ignoredErrors>
    <ignoredError sqref="E11:E14" calculatedColumn="1"/>
  </ignoredErrors>
  <drawing r:id="rId2"/>
  <legacyDrawingHF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C00000"/>
  </sheetPr>
  <dimension ref="A4:B29"/>
  <sheetViews>
    <sheetView workbookViewId="0">
      <selection activeCell="H24" sqref="H24"/>
    </sheetView>
  </sheetViews>
  <sheetFormatPr baseColWidth="10" defaultRowHeight="15"/>
  <cols>
    <col min="1" max="1" width="11.42578125" style="17"/>
    <col min="2" max="2" width="15" style="17" customWidth="1"/>
    <col min="3" max="16384" width="11.42578125" style="17"/>
  </cols>
  <sheetData>
    <row r="4" spans="1:2">
      <c r="A4" s="17" t="s">
        <v>26</v>
      </c>
      <c r="B4" s="17" t="s">
        <v>27</v>
      </c>
    </row>
    <row r="5" spans="1:2">
      <c r="A5" s="21" t="s">
        <v>13</v>
      </c>
      <c r="B5" s="22">
        <f>SUM('Recettes '!F3:F3)</f>
        <v>0</v>
      </c>
    </row>
    <row r="6" spans="1:2">
      <c r="A6" s="23" t="s">
        <v>14</v>
      </c>
      <c r="B6" s="24" t="e">
        <f>'Recettes '!#REF!</f>
        <v>#REF!</v>
      </c>
    </row>
    <row r="7" spans="1:2">
      <c r="A7" s="21" t="s">
        <v>15</v>
      </c>
      <c r="B7" s="22" t="e">
        <f>'Recettes '!#REF!</f>
        <v>#REF!</v>
      </c>
    </row>
    <row r="8" spans="1:2">
      <c r="A8" s="25" t="s">
        <v>16</v>
      </c>
      <c r="B8" s="26" t="e">
        <f>'Recettes '!#REF!</f>
        <v>#REF!</v>
      </c>
    </row>
    <row r="9" spans="1:2">
      <c r="A9" s="21" t="s">
        <v>17</v>
      </c>
      <c r="B9" s="31" t="e">
        <f>'Recettes '!#REF!</f>
        <v>#REF!</v>
      </c>
    </row>
    <row r="10" spans="1:2">
      <c r="A10" s="27" t="s">
        <v>18</v>
      </c>
      <c r="B10" s="28" t="e">
        <f>'Recettes '!#REF!</f>
        <v>#REF!</v>
      </c>
    </row>
    <row r="11" spans="1:2">
      <c r="A11" s="21" t="s">
        <v>19</v>
      </c>
      <c r="B11" s="22" t="e">
        <f>'Recettes '!#REF!</f>
        <v>#REF!</v>
      </c>
    </row>
    <row r="12" spans="1:2">
      <c r="A12" s="27" t="s">
        <v>20</v>
      </c>
      <c r="B12" s="28" t="e">
        <f>'Recettes '!#REF!</f>
        <v>#REF!</v>
      </c>
    </row>
    <row r="13" spans="1:2">
      <c r="A13" s="21" t="s">
        <v>21</v>
      </c>
      <c r="B13" s="22" t="e">
        <f>'Recettes '!#REF!</f>
        <v>#REF!</v>
      </c>
    </row>
    <row r="14" spans="1:2">
      <c r="A14" s="27" t="s">
        <v>22</v>
      </c>
      <c r="B14" s="28" t="e">
        <f>'Recettes '!#REF!</f>
        <v>#REF!</v>
      </c>
    </row>
    <row r="15" spans="1:2">
      <c r="A15" s="21" t="s">
        <v>23</v>
      </c>
      <c r="B15" s="22" t="e">
        <f>'Recettes '!#REF!</f>
        <v>#REF!</v>
      </c>
    </row>
    <row r="16" spans="1:2">
      <c r="A16" s="27" t="s">
        <v>24</v>
      </c>
      <c r="B16" s="28" t="e">
        <f>'Recettes '!#REF!</f>
        <v>#REF!</v>
      </c>
    </row>
    <row r="17" spans="1:2">
      <c r="A17" s="29" t="s">
        <v>25</v>
      </c>
      <c r="B17" s="30" t="e">
        <f>SUM(B5:B16)</f>
        <v>#REF!</v>
      </c>
    </row>
    <row r="22" spans="1:2" ht="15.75">
      <c r="B22" s="18"/>
    </row>
    <row r="23" spans="1:2" ht="15.75">
      <c r="B23" s="18"/>
    </row>
    <row r="24" spans="1:2" ht="15.75">
      <c r="B24" s="18"/>
    </row>
    <row r="25" spans="1:2" ht="15.75">
      <c r="B25" s="19"/>
    </row>
    <row r="26" spans="1:2" ht="15.75">
      <c r="B26" s="19"/>
    </row>
    <row r="27" spans="1:2" ht="15.75">
      <c r="B27" s="20"/>
    </row>
    <row r="28" spans="1:2" ht="15.75">
      <c r="B28" s="19"/>
    </row>
    <row r="29" spans="1:2" ht="15.75">
      <c r="B29" s="18"/>
    </row>
  </sheetData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  <legacy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3:F11"/>
  <sheetViews>
    <sheetView workbookViewId="0">
      <selection activeCell="F17" sqref="F17"/>
    </sheetView>
  </sheetViews>
  <sheetFormatPr baseColWidth="10" defaultRowHeight="15"/>
  <cols>
    <col min="1" max="1" width="11.42578125" style="32"/>
    <col min="2" max="6" width="11.85546875" bestFit="1" customWidth="1"/>
  </cols>
  <sheetData>
    <row r="3" spans="1:6">
      <c r="A3" s="33" t="s">
        <v>32</v>
      </c>
      <c r="B3" s="34" t="s">
        <v>28</v>
      </c>
      <c r="C3" s="34" t="s">
        <v>29</v>
      </c>
      <c r="D3" s="34" t="s">
        <v>30</v>
      </c>
      <c r="E3" s="34" t="s">
        <v>31</v>
      </c>
    </row>
    <row r="4" spans="1:6">
      <c r="A4" s="41">
        <v>2010</v>
      </c>
      <c r="B4" s="35"/>
      <c r="C4" s="35">
        <f>'[1]1 trmestre'!$D$30</f>
        <v>9451.24</v>
      </c>
      <c r="D4" s="35">
        <f>'[1]2 trimestre '!$D$31</f>
        <v>5680</v>
      </c>
      <c r="E4" s="35">
        <f>'[1]3 trimestre'!$D$37</f>
        <v>4310</v>
      </c>
      <c r="F4">
        <f>SUM(B4:E4)</f>
        <v>19441.239999999998</v>
      </c>
    </row>
    <row r="5" spans="1:6">
      <c r="A5" s="41">
        <v>2011</v>
      </c>
      <c r="B5" s="35">
        <f>'[2]1 trmestre'!$D$23</f>
        <v>4085</v>
      </c>
      <c r="C5" s="35">
        <f>'[2]2 trmestre'!$D$22</f>
        <v>5685</v>
      </c>
      <c r="D5" s="35">
        <f>'[2]3trmestre '!$D$22</f>
        <v>11020</v>
      </c>
      <c r="E5" s="35">
        <f>'[2]4trmestre  '!$D$23</f>
        <v>3630.5</v>
      </c>
      <c r="F5">
        <f t="shared" ref="F5:F10" si="0">SUM(B5:E5)</f>
        <v>24420.5</v>
      </c>
    </row>
    <row r="6" spans="1:6">
      <c r="A6" s="41">
        <v>2012</v>
      </c>
      <c r="B6" s="35">
        <f>[3]trimestre!$D$23</f>
        <v>3445</v>
      </c>
      <c r="C6" s="35">
        <f>'[3]trimestre (2)'!$D$23</f>
        <v>6610</v>
      </c>
      <c r="D6" s="35">
        <f>'[3]trimestre (3)'!$D$34</f>
        <v>3960</v>
      </c>
      <c r="E6" s="35">
        <f>'[3]trimestre (4)'!$D$14</f>
        <v>1300</v>
      </c>
      <c r="F6">
        <f t="shared" si="0"/>
        <v>15315</v>
      </c>
    </row>
    <row r="7" spans="1:6">
      <c r="A7" s="41">
        <v>2013</v>
      </c>
      <c r="B7" s="35">
        <f>'[4]trimestre (1)'!$D$23</f>
        <v>10005</v>
      </c>
      <c r="C7" s="35">
        <f>'[4]trimestre (2)'!$D$23</f>
        <v>4410</v>
      </c>
      <c r="D7" s="35">
        <f>'[4]trimestre (3)'!$D$26</f>
        <v>4840</v>
      </c>
      <c r="E7" s="35">
        <f>'[4]trimestre (4)'!$D$15</f>
        <v>720</v>
      </c>
      <c r="F7">
        <f t="shared" si="0"/>
        <v>19975</v>
      </c>
    </row>
    <row r="8" spans="1:6">
      <c r="A8" s="41">
        <v>2014</v>
      </c>
      <c r="B8" s="35">
        <f>'[5]trimestre(1)'!$D$13</f>
        <v>3040</v>
      </c>
      <c r="C8" s="35">
        <f>'[5]trimestre (2)'!$D$15</f>
        <v>2810</v>
      </c>
      <c r="D8" s="35">
        <f>'[5]trimestre (3)'!$D$10</f>
        <v>4045</v>
      </c>
      <c r="E8" s="35">
        <f>'[5]trimestre (4)'!$D$17</f>
        <v>3919</v>
      </c>
      <c r="F8">
        <f t="shared" si="0"/>
        <v>13814</v>
      </c>
    </row>
    <row r="9" spans="1:6">
      <c r="A9" s="41">
        <v>2015</v>
      </c>
      <c r="B9" s="35">
        <f>SUM('[6]CH A'!$B$9)</f>
        <v>4060</v>
      </c>
      <c r="C9" s="35">
        <f>SUM('[6]CH A'!$C$9)</f>
        <v>3590</v>
      </c>
      <c r="D9" s="35">
        <f>SUM('[6]CH A'!$D$9)</f>
        <v>4600</v>
      </c>
      <c r="E9" s="35">
        <f>SUM('[6]CH A'!$E$9)</f>
        <v>7345</v>
      </c>
      <c r="F9">
        <f t="shared" si="0"/>
        <v>19595</v>
      </c>
    </row>
    <row r="10" spans="1:6">
      <c r="A10" s="41">
        <v>2016</v>
      </c>
      <c r="B10" s="34">
        <f>'[7]CH A'!$B$10</f>
        <v>5244</v>
      </c>
      <c r="C10" s="34">
        <f>'[7]CH A'!$C$10</f>
        <v>8146</v>
      </c>
      <c r="D10" s="34">
        <f>'[7]CH A'!$D$10</f>
        <v>5905</v>
      </c>
      <c r="E10" s="34">
        <f>'[7]CH A'!$E$10</f>
        <v>3830</v>
      </c>
      <c r="F10">
        <f t="shared" si="0"/>
        <v>23125</v>
      </c>
    </row>
    <row r="11" spans="1:6">
      <c r="A11" s="41">
        <v>2017</v>
      </c>
      <c r="B11" s="34"/>
      <c r="C11" s="34"/>
      <c r="D11" s="34"/>
      <c r="E11" s="34"/>
      <c r="F11">
        <f t="shared" ref="F11" si="1">SUM(C11:E11)</f>
        <v>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9:G32"/>
  <sheetViews>
    <sheetView topLeftCell="A9" workbookViewId="0">
      <selection activeCell="E11" sqref="E11"/>
    </sheetView>
  </sheetViews>
  <sheetFormatPr baseColWidth="10" defaultRowHeight="15"/>
  <cols>
    <col min="1" max="16384" width="11.42578125" style="57"/>
  </cols>
  <sheetData>
    <row r="9" spans="3:6" ht="15" customHeight="1">
      <c r="C9" s="56"/>
      <c r="E9" s="241">
        <v>256</v>
      </c>
      <c r="F9" s="242"/>
    </row>
    <row r="10" spans="3:6" ht="15" customHeight="1">
      <c r="C10" s="58"/>
      <c r="E10" s="243"/>
      <c r="F10" s="244"/>
    </row>
    <row r="11" spans="3:6" ht="15" customHeight="1"/>
    <row r="12" spans="3:6" ht="15" customHeight="1"/>
    <row r="17" spans="1:7">
      <c r="E17" s="245">
        <f ca="1">IF(ISBLANK(E9),"",TODAY())</f>
        <v>42657</v>
      </c>
      <c r="F17" s="246"/>
    </row>
    <row r="18" spans="1:7" ht="15" customHeight="1">
      <c r="E18" s="247"/>
      <c r="F18" s="248"/>
    </row>
    <row r="19" spans="1:7" ht="34.5" customHeight="1" thickBot="1">
      <c r="D19" s="59"/>
    </row>
    <row r="20" spans="1:7" ht="15" customHeight="1">
      <c r="A20" s="60"/>
      <c r="B20" s="61"/>
      <c r="C20" s="61"/>
      <c r="D20" s="61"/>
      <c r="E20" s="61"/>
      <c r="F20" s="61"/>
      <c r="G20" s="62"/>
    </row>
    <row r="21" spans="1:7">
      <c r="A21" s="63"/>
      <c r="B21" s="64"/>
      <c r="C21" s="64"/>
      <c r="D21" s="64"/>
      <c r="E21" s="64"/>
      <c r="F21" s="64"/>
      <c r="G21" s="65"/>
    </row>
    <row r="22" spans="1:7">
      <c r="A22" s="63"/>
      <c r="B22" s="64"/>
      <c r="C22" s="64"/>
      <c r="D22" s="64"/>
      <c r="E22" s="64"/>
      <c r="F22" s="64"/>
      <c r="G22" s="65"/>
    </row>
    <row r="23" spans="1:7">
      <c r="A23" s="63"/>
      <c r="B23" s="64"/>
      <c r="C23" s="64"/>
      <c r="D23" s="64"/>
      <c r="E23" s="64"/>
      <c r="F23" s="64"/>
      <c r="G23" s="65"/>
    </row>
    <row r="24" spans="1:7">
      <c r="A24" s="63"/>
      <c r="B24" s="64"/>
      <c r="C24" s="64"/>
      <c r="D24" s="64"/>
      <c r="E24" s="64"/>
      <c r="F24" s="64"/>
      <c r="G24" s="65"/>
    </row>
    <row r="25" spans="1:7">
      <c r="A25" s="63"/>
      <c r="B25" s="64"/>
      <c r="C25" s="64"/>
      <c r="D25" s="64"/>
      <c r="E25" s="64"/>
      <c r="F25" s="64"/>
      <c r="G25" s="65"/>
    </row>
    <row r="26" spans="1:7">
      <c r="A26" s="63"/>
      <c r="B26" s="64"/>
      <c r="C26" s="64"/>
      <c r="D26" s="64"/>
      <c r="E26" s="64"/>
      <c r="F26" s="64"/>
      <c r="G26" s="65"/>
    </row>
    <row r="27" spans="1:7">
      <c r="A27" s="63"/>
      <c r="B27" s="64"/>
      <c r="C27" s="64"/>
      <c r="D27" s="64"/>
      <c r="E27" s="64"/>
      <c r="F27" s="64"/>
      <c r="G27" s="65"/>
    </row>
    <row r="28" spans="1:7">
      <c r="A28" s="63"/>
      <c r="B28" s="64"/>
      <c r="C28" s="64"/>
      <c r="D28" s="64"/>
      <c r="E28" s="64"/>
      <c r="F28" s="64"/>
      <c r="G28" s="65"/>
    </row>
    <row r="29" spans="1:7">
      <c r="A29" s="63"/>
      <c r="B29" s="64"/>
      <c r="C29" s="64"/>
      <c r="D29" s="64"/>
      <c r="E29" s="64"/>
      <c r="F29" s="64"/>
      <c r="G29" s="65"/>
    </row>
    <row r="30" spans="1:7">
      <c r="A30" s="63"/>
      <c r="B30" s="64"/>
      <c r="C30" s="64"/>
      <c r="D30" s="64"/>
      <c r="E30" s="64"/>
      <c r="F30" s="64"/>
      <c r="G30" s="65"/>
    </row>
    <row r="31" spans="1:7">
      <c r="A31" s="63"/>
      <c r="B31" s="64"/>
      <c r="C31" s="64"/>
      <c r="D31" s="64"/>
      <c r="E31" s="64"/>
      <c r="F31" s="64"/>
      <c r="G31" s="65"/>
    </row>
    <row r="32" spans="1:7" ht="15.75" thickBot="1">
      <c r="A32" s="66"/>
      <c r="B32" s="67"/>
      <c r="C32" s="67"/>
      <c r="D32" s="67"/>
      <c r="E32" s="67"/>
      <c r="F32" s="67"/>
      <c r="G32" s="68"/>
    </row>
  </sheetData>
  <sheetProtection selectLockedCells="1"/>
  <mergeCells count="2">
    <mergeCell ref="E9:F10"/>
    <mergeCell ref="E17:F18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headerFooter>
    <oddHeader>&amp;L&amp;G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Recettes </vt:lpstr>
      <vt:lpstr>trimestre(1)</vt:lpstr>
      <vt:lpstr>trimestre(2)</vt:lpstr>
      <vt:lpstr>trimestre(3)</vt:lpstr>
      <vt:lpstr>trimestre(4)</vt:lpstr>
      <vt:lpstr>CH 2017</vt:lpstr>
      <vt:lpstr>CH A</vt:lpstr>
      <vt:lpstr>Factures réglées</vt:lpstr>
      <vt:lpstr>'Recettes '!Zone_d_impression</vt:lpstr>
      <vt:lpstr>'trimestre(1)'!Zone_d_impression</vt:lpstr>
      <vt:lpstr>'trimestre(3)'!Zone_d_impression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</dc:creator>
  <cp:lastModifiedBy>franck camilleri</cp:lastModifiedBy>
  <cp:lastPrinted>2016-10-01T18:02:37Z</cp:lastPrinted>
  <dcterms:created xsi:type="dcterms:W3CDTF">2010-04-25T14:20:08Z</dcterms:created>
  <dcterms:modified xsi:type="dcterms:W3CDTF">2016-10-14T07:28:40Z</dcterms:modified>
</cp:coreProperties>
</file>