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8515" windowHeight="12840"/>
  </bookViews>
  <sheets>
    <sheet name="Graphs" sheetId="1" r:id="rId1"/>
  </sheets>
  <externalReferences>
    <externalReference r:id="rId2"/>
  </externalReferences>
  <definedNames>
    <definedName name="Grade">'[1]02 - MU Acquisition'!$E$12</definedName>
    <definedName name="Min_2">'[1]03 - Calculations'!$B$33</definedName>
    <definedName name="Min_MTV">'[1]03 - Calculations'!$C$33</definedName>
    <definedName name="OD">'[1]02 - MU Acquisition'!$E$10</definedName>
    <definedName name="Project">'[1]02 - MU Acquisition'!$E$4</definedName>
    <definedName name="Wt">'[1]02 - MU Acquisition'!$E$11</definedName>
  </definedNames>
  <calcPr calcId="145621"/>
</workbook>
</file>

<file path=xl/calcChain.xml><?xml version="1.0" encoding="utf-8"?>
<calcChain xmlns="http://schemas.openxmlformats.org/spreadsheetml/2006/main">
  <c r="D36" i="1" l="1"/>
  <c r="D35" i="1"/>
  <c r="C35" i="1"/>
  <c r="C36" i="1"/>
  <c r="C37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L14" i="1"/>
  <c r="K14" i="1"/>
  <c r="I14" i="1"/>
  <c r="H14" i="1"/>
  <c r="B14" i="1"/>
  <c r="L13" i="1"/>
  <c r="K13" i="1"/>
  <c r="I13" i="1"/>
  <c r="H13" i="1"/>
  <c r="B13" i="1"/>
  <c r="L12" i="1"/>
  <c r="K12" i="1"/>
  <c r="I12" i="1"/>
  <c r="H12" i="1"/>
  <c r="B12" i="1"/>
  <c r="L11" i="1"/>
  <c r="K11" i="1"/>
  <c r="I11" i="1"/>
  <c r="H11" i="1"/>
  <c r="B11" i="1"/>
  <c r="L10" i="1"/>
  <c r="K10" i="1"/>
  <c r="I10" i="1"/>
  <c r="H10" i="1"/>
  <c r="B10" i="1"/>
  <c r="M8" i="1"/>
  <c r="G8" i="1"/>
  <c r="F8" i="1"/>
  <c r="E8" i="1"/>
</calcChain>
</file>

<file path=xl/comments1.xml><?xml version="1.0" encoding="utf-8"?>
<comments xmlns="http://schemas.openxmlformats.org/spreadsheetml/2006/main">
  <authors>
    <author>PUSARD Mickael</author>
  </authors>
  <commentList>
    <comment ref="G31" authorId="0">
      <text>
        <r>
          <rPr>
            <b/>
            <sz val="9"/>
            <color indexed="81"/>
            <rFont val="Tahoma"/>
            <family val="2"/>
          </rPr>
          <t>Mickael_P:</t>
        </r>
        <r>
          <rPr>
            <sz val="9"/>
            <color indexed="81"/>
            <rFont val="Tahoma"/>
            <family val="2"/>
          </rPr>
          <t xml:space="preserve">
Le "Tally" a été intégré dans les plages de donné et je perds mon axe des X et donc la traçabilité de mes essais</t>
        </r>
      </text>
    </comment>
  </commentList>
</comments>
</file>

<file path=xl/sharedStrings.xml><?xml version="1.0" encoding="utf-8"?>
<sst xmlns="http://schemas.openxmlformats.org/spreadsheetml/2006/main" count="64" uniqueCount="42">
  <si>
    <t>GRAPHIQUES M&amp;B</t>
  </si>
  <si>
    <t>Sample:</t>
  </si>
  <si>
    <t>F126 01-A</t>
  </si>
  <si>
    <t>Min ShT:</t>
  </si>
  <si>
    <t>of Opti</t>
  </si>
  <si>
    <t>Min Opti:</t>
  </si>
  <si>
    <t>Opti</t>
  </si>
  <si>
    <t>Remove OVT data from graph?</t>
  </si>
  <si>
    <t>Yes</t>
  </si>
  <si>
    <t>Max ShT:</t>
  </si>
  <si>
    <t>Max Opti:</t>
  </si>
  <si>
    <t>Chosen unit:</t>
  </si>
  <si>
    <t>feet</t>
  </si>
  <si>
    <t>Title:</t>
  </si>
  <si>
    <t>Height evolution during the tests</t>
  </si>
  <si>
    <t>Sample</t>
  </si>
  <si>
    <t>Test Type</t>
  </si>
  <si>
    <t>Tally</t>
  </si>
  <si>
    <t>Opti H [ft]</t>
  </si>
  <si>
    <t>Ref</t>
  </si>
  <si>
    <t>#</t>
  </si>
  <si>
    <t>Ignition</t>
  </si>
  <si>
    <t>Separation</t>
  </si>
  <si>
    <t>Final Altitude</t>
  </si>
  <si>
    <t>Min Ignition</t>
  </si>
  <si>
    <t>Max Ignition</t>
  </si>
  <si>
    <t>Optimum</t>
  </si>
  <si>
    <t>Min Opti</t>
  </si>
  <si>
    <t>Max Opti</t>
  </si>
  <si>
    <t>Height Target</t>
  </si>
  <si>
    <t>M&amp;B</t>
  </si>
  <si>
    <t/>
  </si>
  <si>
    <t>.</t>
  </si>
  <si>
    <t>GRAPHE PAR DEFAUT (prenant toutes les lignes)</t>
  </si>
  <si>
    <t>GRAPHE SOUHAITE APRES MACRO AUTOSCALE</t>
  </si>
  <si>
    <t>GRAPHE OBTENU AVEC MON CODE</t>
  </si>
  <si>
    <t>Coordonnées plage</t>
  </si>
  <si>
    <t>Cells1</t>
  </si>
  <si>
    <t>Cells2</t>
  </si>
  <si>
    <t>nbr de lignes:</t>
  </si>
  <si>
    <t>Ligne</t>
  </si>
  <si>
    <t>Col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</si>
</sst>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\+0%;\-0%"/>
    <numFmt numFmtId="165" formatCode="_-* #,##0.00\ [$€]_-;\-* #,##0.00\ [$€]_-;_-* &quot;-&quot;??\ [$€]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4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2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1">
    <xf numFmtId="0" fontId="0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3" borderId="0" applyNumberFormat="0" applyBorder="0" applyAlignment="0" applyProtection="0"/>
    <xf numFmtId="0" fontId="5" fillId="6" borderId="0" applyNumberFormat="0" applyBorder="0" applyAlignment="0" applyProtection="0"/>
    <xf numFmtId="0" fontId="5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5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3" borderId="5" applyNumberFormat="0" applyAlignment="0" applyProtection="0"/>
    <xf numFmtId="0" fontId="9" fillId="0" borderId="6" applyNumberFormat="0" applyFill="0" applyAlignment="0" applyProtection="0"/>
    <xf numFmtId="0" fontId="10" fillId="5" borderId="7" applyNumberFormat="0" applyFont="0" applyAlignment="0" applyProtection="0"/>
    <xf numFmtId="0" fontId="11" fillId="4" borderId="5" applyNumberFormat="0" applyAlignment="0" applyProtection="0"/>
    <xf numFmtId="165" fontId="10" fillId="0" borderId="0" applyFont="0" applyFill="0" applyBorder="0" applyAlignment="0" applyProtection="0"/>
    <xf numFmtId="0" fontId="12" fillId="16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3" fillId="8" borderId="0" applyNumberFormat="0" applyBorder="0" applyAlignment="0" applyProtection="0"/>
    <xf numFmtId="0" fontId="10" fillId="0" borderId="0"/>
    <xf numFmtId="0" fontId="10" fillId="0" borderId="0"/>
    <xf numFmtId="0" fontId="1" fillId="0" borderId="0"/>
    <xf numFmtId="0" fontId="10" fillId="0" borderId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4" fillId="17" borderId="0" applyNumberFormat="0" applyBorder="0" applyAlignment="0" applyProtection="0"/>
    <xf numFmtId="0" fontId="15" fillId="3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11" borderId="12" applyNumberFormat="0" applyAlignment="0" applyProtection="0"/>
  </cellStyleXfs>
  <cellXfs count="17">
    <xf numFmtId="0" fontId="0" fillId="0" borderId="0" xfId="0"/>
    <xf numFmtId="0" fontId="0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 indent="1"/>
    </xf>
    <xf numFmtId="0" fontId="2" fillId="2" borderId="2" xfId="0" applyFont="1" applyFill="1" applyBorder="1" applyAlignment="1">
      <alignment horizontal="left" vertical="center" indent="1"/>
    </xf>
    <xf numFmtId="0" fontId="2" fillId="2" borderId="3" xfId="0" applyFont="1" applyFill="1" applyBorder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Font="1" applyAlignment="1">
      <alignment horizontal="right" vertical="center" indent="1"/>
    </xf>
    <xf numFmtId="0" fontId="0" fillId="0" borderId="0" xfId="0" applyFont="1" applyAlignment="1">
      <alignment horizontal="right" vertical="center" indent="1"/>
    </xf>
    <xf numFmtId="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164" fontId="0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51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Euro" xfId="30"/>
    <cellStyle name="Insatisfaisant 2" xfId="31"/>
    <cellStyle name="Milliers 2" xfId="32"/>
    <cellStyle name="Milliers 3" xfId="33"/>
    <cellStyle name="Neutre 2" xfId="34"/>
    <cellStyle name="Normal" xfId="0" builtinId="0"/>
    <cellStyle name="Normal 2" xfId="35"/>
    <cellStyle name="Normal 2 2" xfId="36"/>
    <cellStyle name="Normal 3" xfId="37"/>
    <cellStyle name="Normal 4" xfId="38"/>
    <cellStyle name="Pourcentage 2" xfId="39"/>
    <cellStyle name="Pourcentage 3" xfId="40"/>
    <cellStyle name="Satisfaisant 2" xfId="41"/>
    <cellStyle name="Sortie 2" xfId="42"/>
    <cellStyle name="Texte explicatif 2" xfId="43"/>
    <cellStyle name="Titre 2" xfId="44"/>
    <cellStyle name="Titre 1 2" xfId="45"/>
    <cellStyle name="Titre 2 2" xfId="46"/>
    <cellStyle name="Titre 3 2" xfId="47"/>
    <cellStyle name="Titre 4 2" xfId="48"/>
    <cellStyle name="Total 2" xfId="49"/>
    <cellStyle name="Vérification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Graphs!$H$6</c:f>
          <c:strCache>
            <c:ptCount val="1"/>
            <c:pt idx="0">
              <c:v>Height evolution during the tests</c:v>
            </c:pt>
          </c:strCache>
        </c:strRef>
      </c:tx>
      <c:layout/>
      <c:overlay val="0"/>
      <c:txPr>
        <a:bodyPr/>
        <a:lstStyle/>
        <a:p>
          <a:pPr>
            <a:defRPr sz="1000"/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Graphs!$E$9</c:f>
              <c:strCache>
                <c:ptCount val="1"/>
                <c:pt idx="0">
                  <c:v>Ignition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Graphs!$D$10:$D$29</c:f>
              <c:strCach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strCache>
            </c:strRef>
          </c:cat>
          <c:val>
            <c:numRef>
              <c:f>Graphs!$E$10:$E$29</c:f>
              <c:numCache>
                <c:formatCode>General</c:formatCode>
                <c:ptCount val="20"/>
                <c:pt idx="0">
                  <c:v>14675</c:v>
                </c:pt>
                <c:pt idx="1">
                  <c:v>14897</c:v>
                </c:pt>
                <c:pt idx="2">
                  <c:v>15035</c:v>
                </c:pt>
                <c:pt idx="3">
                  <c:v>15340</c:v>
                </c:pt>
                <c:pt idx="4">
                  <c:v>16980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Graphs!$F$9</c:f>
              <c:strCache>
                <c:ptCount val="1"/>
                <c:pt idx="0">
                  <c:v>Separation</c:v>
                </c:pt>
              </c:strCache>
            </c:strRef>
          </c:tx>
          <c:spPr>
            <a:ln>
              <a:solidFill>
                <a:srgbClr val="FF9900"/>
              </a:solidFill>
            </a:ln>
          </c:spPr>
          <c:marker>
            <c:symbol val="none"/>
          </c:marker>
          <c:cat>
            <c:strRef>
              <c:f>Graphs!$D$10:$D$29</c:f>
              <c:strCach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strCache>
            </c:strRef>
          </c:cat>
          <c:val>
            <c:numRef>
              <c:f>Graphs!$F$10:$F$29</c:f>
              <c:numCache>
                <c:formatCode>General</c:formatCode>
                <c:ptCount val="20"/>
                <c:pt idx="0">
                  <c:v>22346</c:v>
                </c:pt>
                <c:pt idx="1">
                  <c:v>23123</c:v>
                </c:pt>
                <c:pt idx="2">
                  <c:v>23456</c:v>
                </c:pt>
                <c:pt idx="3">
                  <c:v>23378</c:v>
                </c:pt>
                <c:pt idx="4">
                  <c:v>24789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Graphs!$G$9</c:f>
              <c:strCache>
                <c:ptCount val="1"/>
                <c:pt idx="0">
                  <c:v>Final Altitude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Graphs!$D$10:$D$29</c:f>
              <c:strCach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strCache>
            </c:strRef>
          </c:cat>
          <c:val>
            <c:numRef>
              <c:f>Graphs!$G$10:$G$29</c:f>
              <c:numCache>
                <c:formatCode>General</c:formatCode>
                <c:ptCount val="20"/>
                <c:pt idx="0">
                  <c:v>27654</c:v>
                </c:pt>
                <c:pt idx="1">
                  <c:v>26543</c:v>
                </c:pt>
                <c:pt idx="2">
                  <c:v>26987</c:v>
                </c:pt>
                <c:pt idx="3">
                  <c:v>25467</c:v>
                </c:pt>
                <c:pt idx="4">
                  <c:v>26754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Graphs!$H$9</c:f>
              <c:strCache>
                <c:ptCount val="1"/>
                <c:pt idx="0">
                  <c:v>Min Ignition</c:v>
                </c:pt>
              </c:strCache>
            </c:strRef>
          </c:tx>
          <c:spPr>
            <a:ln w="19050"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strRef>
              <c:f>Graphs!$D$10:$D$29</c:f>
              <c:strCach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strCache>
            </c:strRef>
          </c:cat>
          <c:val>
            <c:numRef>
              <c:f>Graphs!$H$10:$H$29</c:f>
              <c:numCache>
                <c:formatCode>General</c:formatCode>
                <c:ptCount val="20"/>
                <c:pt idx="0">
                  <c:v>1165</c:v>
                </c:pt>
                <c:pt idx="1">
                  <c:v>1165</c:v>
                </c:pt>
                <c:pt idx="2">
                  <c:v>1165</c:v>
                </c:pt>
                <c:pt idx="3">
                  <c:v>1165</c:v>
                </c:pt>
                <c:pt idx="4">
                  <c:v>1165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Graphs!$I$9</c:f>
              <c:strCache>
                <c:ptCount val="1"/>
                <c:pt idx="0">
                  <c:v>Max Ignition</c:v>
                </c:pt>
              </c:strCache>
            </c:strRef>
          </c:tx>
          <c:spPr>
            <a:ln w="19050"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strRef>
              <c:f>Graphs!$D$10:$D$29</c:f>
              <c:strCach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strCache>
            </c:strRef>
          </c:cat>
          <c:val>
            <c:numRef>
              <c:f>Graphs!$I$10:$I$29</c:f>
              <c:numCache>
                <c:formatCode>General</c:formatCode>
                <c:ptCount val="20"/>
                <c:pt idx="0">
                  <c:v>16309.999999999998</c:v>
                </c:pt>
                <c:pt idx="1">
                  <c:v>16309.999999999998</c:v>
                </c:pt>
                <c:pt idx="2">
                  <c:v>16309.999999999998</c:v>
                </c:pt>
                <c:pt idx="3">
                  <c:v>16309.999999999998</c:v>
                </c:pt>
                <c:pt idx="4">
                  <c:v>16309.999999999998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Graphs!$J$9</c:f>
              <c:strCache>
                <c:ptCount val="1"/>
                <c:pt idx="0">
                  <c:v>Optimum</c:v>
                </c:pt>
              </c:strCache>
            </c:strRef>
          </c:tx>
          <c:spPr>
            <a:ln w="1905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Graphs!$D$10:$D$29</c:f>
              <c:strCach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strCache>
            </c:strRef>
          </c:cat>
          <c:val>
            <c:numRef>
              <c:f>Graphs!$J$10:$J$29</c:f>
              <c:numCache>
                <c:formatCode>General</c:formatCode>
                <c:ptCount val="20"/>
                <c:pt idx="0">
                  <c:v>23300</c:v>
                </c:pt>
                <c:pt idx="1">
                  <c:v>23300</c:v>
                </c:pt>
                <c:pt idx="2">
                  <c:v>23300</c:v>
                </c:pt>
                <c:pt idx="3">
                  <c:v>23300</c:v>
                </c:pt>
                <c:pt idx="4">
                  <c:v>23300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Graphs!$K$9</c:f>
              <c:strCache>
                <c:ptCount val="1"/>
                <c:pt idx="0">
                  <c:v>Min Opti</c:v>
                </c:pt>
              </c:strCache>
            </c:strRef>
          </c:tx>
          <c:spPr>
            <a:ln w="19050">
              <a:solidFill>
                <a:schemeClr val="accent5">
                  <a:lumMod val="60000"/>
                  <a:lumOff val="40000"/>
                </a:schemeClr>
              </a:solidFill>
              <a:prstDash val="dash"/>
            </a:ln>
          </c:spPr>
          <c:marker>
            <c:symbol val="none"/>
          </c:marker>
          <c:cat>
            <c:strRef>
              <c:f>Graphs!$D$10:$D$29</c:f>
              <c:strCach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strCache>
            </c:strRef>
          </c:cat>
          <c:val>
            <c:numRef>
              <c:f>Graphs!$K$10:$K$29</c:f>
              <c:numCache>
                <c:formatCode>General</c:formatCode>
                <c:ptCount val="20"/>
                <c:pt idx="0">
                  <c:v>20970</c:v>
                </c:pt>
                <c:pt idx="1">
                  <c:v>20970</c:v>
                </c:pt>
                <c:pt idx="2">
                  <c:v>20970</c:v>
                </c:pt>
                <c:pt idx="3">
                  <c:v>20970</c:v>
                </c:pt>
                <c:pt idx="4">
                  <c:v>20970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Graphs!$L$9</c:f>
              <c:strCache>
                <c:ptCount val="1"/>
                <c:pt idx="0">
                  <c:v>Max Opti</c:v>
                </c:pt>
              </c:strCache>
            </c:strRef>
          </c:tx>
          <c:spPr>
            <a:ln w="19050">
              <a:solidFill>
                <a:schemeClr val="accent5">
                  <a:lumMod val="60000"/>
                  <a:lumOff val="40000"/>
                </a:schemeClr>
              </a:solidFill>
              <a:prstDash val="dash"/>
            </a:ln>
          </c:spPr>
          <c:marker>
            <c:symbol val="none"/>
          </c:marker>
          <c:cat>
            <c:strRef>
              <c:f>Graphs!$D$10:$D$29</c:f>
              <c:strCach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strCache>
            </c:strRef>
          </c:cat>
          <c:val>
            <c:numRef>
              <c:f>Graphs!$L$10:$L$29</c:f>
              <c:numCache>
                <c:formatCode>General</c:formatCode>
                <c:ptCount val="20"/>
                <c:pt idx="0">
                  <c:v>25630.000000000004</c:v>
                </c:pt>
                <c:pt idx="1">
                  <c:v>25630.000000000004</c:v>
                </c:pt>
                <c:pt idx="2">
                  <c:v>25630.000000000004</c:v>
                </c:pt>
                <c:pt idx="3">
                  <c:v>25630.000000000004</c:v>
                </c:pt>
                <c:pt idx="4">
                  <c:v>25630.000000000004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Graphs!$M$9</c:f>
              <c:strCache>
                <c:ptCount val="1"/>
                <c:pt idx="0">
                  <c:v>Height Target</c:v>
                </c:pt>
              </c:strCache>
            </c:strRef>
          </c:tx>
          <c:spPr>
            <a:ln w="1905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Graphs!$D$10:$D$29</c:f>
              <c:strCach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strCache>
            </c:strRef>
          </c:cat>
          <c:val>
            <c:numRef>
              <c:f>Graphs!$M$10:$M$29</c:f>
              <c:numCache>
                <c:formatCode>General</c:formatCode>
                <c:ptCount val="20"/>
                <c:pt idx="0">
                  <c:v>24500</c:v>
                </c:pt>
                <c:pt idx="1">
                  <c:v>24500</c:v>
                </c:pt>
                <c:pt idx="2">
                  <c:v>24500</c:v>
                </c:pt>
                <c:pt idx="3">
                  <c:v>24500</c:v>
                </c:pt>
                <c:pt idx="4">
                  <c:v>24500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133312"/>
        <c:axId val="119135232"/>
      </c:lineChart>
      <c:catAx>
        <c:axId val="1191333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Tally #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19135232"/>
        <c:crosses val="autoZero"/>
        <c:auto val="1"/>
        <c:lblAlgn val="ctr"/>
        <c:lblOffset val="100"/>
        <c:noMultiLvlLbl val="0"/>
      </c:catAx>
      <c:valAx>
        <c:axId val="119135232"/>
        <c:scaling>
          <c:orientation val="minMax"/>
        </c:scaling>
        <c:delete val="0"/>
        <c:axPos val="l"/>
        <c:majorGridlines/>
        <c:title>
          <c:tx>
            <c:strRef>
              <c:f>Graphs!$M$8</c:f>
              <c:strCache>
                <c:ptCount val="1"/>
                <c:pt idx="0">
                  <c:v>Height [feet]</c:v>
                </c:pt>
              </c:strCache>
            </c:strRef>
          </c:tx>
          <c:layout>
            <c:manualLayout>
              <c:xMode val="edge"/>
              <c:yMode val="edge"/>
              <c:x val="9.3201733464177809E-3"/>
              <c:y val="0.4273221233113238"/>
            </c:manualLayout>
          </c:layout>
          <c:overlay val="0"/>
          <c:txPr>
            <a:bodyPr rot="-5400000" vert="horz"/>
            <a:lstStyle/>
            <a:p>
              <a:pPr>
                <a:defRPr b="1"/>
              </a:pPr>
              <a:endParaRPr lang="fr-FR"/>
            </a:p>
          </c:txPr>
        </c:title>
        <c:numFmt formatCode="#,###" sourceLinked="0"/>
        <c:majorTickMark val="out"/>
        <c:minorTickMark val="none"/>
        <c:tickLblPos val="nextTo"/>
        <c:crossAx val="119133312"/>
        <c:crosses val="autoZero"/>
        <c:crossBetween val="between"/>
      </c:valAx>
      <c:spPr>
        <a:solidFill>
          <a:schemeClr val="bg1">
            <a:lumMod val="95000"/>
          </a:schemeClr>
        </a:solidFill>
      </c:spPr>
    </c:plotArea>
    <c:legend>
      <c:legendPos val="r"/>
      <c:layout/>
      <c:overlay val="0"/>
    </c:legend>
    <c:plotVisOnly val="1"/>
    <c:dispBlanksAs val="gap"/>
    <c:showDLblsOverMax val="0"/>
  </c:chart>
  <c:spPr>
    <a:noFill/>
    <a:ln>
      <a:solidFill>
        <a:srgbClr val="FF0000"/>
      </a:solidFill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Graphs!$H$6</c:f>
          <c:strCache>
            <c:ptCount val="1"/>
            <c:pt idx="0">
              <c:v>Height evolution during the tests</c:v>
            </c:pt>
          </c:strCache>
        </c:strRef>
      </c:tx>
      <c:layout/>
      <c:overlay val="0"/>
      <c:txPr>
        <a:bodyPr/>
        <a:lstStyle/>
        <a:p>
          <a:pPr>
            <a:defRPr sz="1000"/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Graphs!$E$9</c:f>
              <c:strCache>
                <c:ptCount val="1"/>
                <c:pt idx="0">
                  <c:v>Ignition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Graphs!$D$10:$D$14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numCache>
            </c:numRef>
          </c:cat>
          <c:val>
            <c:numRef>
              <c:f>Graphs!$E$10:$E$14</c:f>
              <c:numCache>
                <c:formatCode>General</c:formatCode>
                <c:ptCount val="5"/>
                <c:pt idx="0">
                  <c:v>14675</c:v>
                </c:pt>
                <c:pt idx="1">
                  <c:v>14897</c:v>
                </c:pt>
                <c:pt idx="2">
                  <c:v>15035</c:v>
                </c:pt>
                <c:pt idx="3">
                  <c:v>15340</c:v>
                </c:pt>
                <c:pt idx="4">
                  <c:v>16980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Graphs!$F$9</c:f>
              <c:strCache>
                <c:ptCount val="1"/>
                <c:pt idx="0">
                  <c:v>Separation</c:v>
                </c:pt>
              </c:strCache>
            </c:strRef>
          </c:tx>
          <c:spPr>
            <a:ln>
              <a:solidFill>
                <a:srgbClr val="FF9900"/>
              </a:solidFill>
            </a:ln>
          </c:spPr>
          <c:marker>
            <c:symbol val="none"/>
          </c:marker>
          <c:cat>
            <c:numRef>
              <c:f>Graphs!$D$10:$D$14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numCache>
            </c:numRef>
          </c:cat>
          <c:val>
            <c:numRef>
              <c:f>Graphs!$F$10:$F$14</c:f>
              <c:numCache>
                <c:formatCode>General</c:formatCode>
                <c:ptCount val="5"/>
                <c:pt idx="0">
                  <c:v>22346</c:v>
                </c:pt>
                <c:pt idx="1">
                  <c:v>23123</c:v>
                </c:pt>
                <c:pt idx="2">
                  <c:v>23456</c:v>
                </c:pt>
                <c:pt idx="3">
                  <c:v>23378</c:v>
                </c:pt>
                <c:pt idx="4">
                  <c:v>24789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Graphs!$G$9</c:f>
              <c:strCache>
                <c:ptCount val="1"/>
                <c:pt idx="0">
                  <c:v>Final Altitude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Graphs!$D$10:$D$14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numCache>
            </c:numRef>
          </c:cat>
          <c:val>
            <c:numRef>
              <c:f>Graphs!$G$10:$G$14</c:f>
              <c:numCache>
                <c:formatCode>General</c:formatCode>
                <c:ptCount val="5"/>
                <c:pt idx="0">
                  <c:v>27654</c:v>
                </c:pt>
                <c:pt idx="1">
                  <c:v>26543</c:v>
                </c:pt>
                <c:pt idx="2">
                  <c:v>26987</c:v>
                </c:pt>
                <c:pt idx="3">
                  <c:v>25467</c:v>
                </c:pt>
                <c:pt idx="4">
                  <c:v>26754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Graphs!$H$9</c:f>
              <c:strCache>
                <c:ptCount val="1"/>
                <c:pt idx="0">
                  <c:v>Min Ignition</c:v>
                </c:pt>
              </c:strCache>
            </c:strRef>
          </c:tx>
          <c:spPr>
            <a:ln w="19050"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numRef>
              <c:f>Graphs!$D$10:$D$14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numCache>
            </c:numRef>
          </c:cat>
          <c:val>
            <c:numRef>
              <c:f>Graphs!$H$10:$H$14</c:f>
              <c:numCache>
                <c:formatCode>General</c:formatCode>
                <c:ptCount val="5"/>
                <c:pt idx="0">
                  <c:v>1165</c:v>
                </c:pt>
                <c:pt idx="1">
                  <c:v>1165</c:v>
                </c:pt>
                <c:pt idx="2">
                  <c:v>1165</c:v>
                </c:pt>
                <c:pt idx="3">
                  <c:v>1165</c:v>
                </c:pt>
                <c:pt idx="4">
                  <c:v>1165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Graphs!$I$9</c:f>
              <c:strCache>
                <c:ptCount val="1"/>
                <c:pt idx="0">
                  <c:v>Max Ignition</c:v>
                </c:pt>
              </c:strCache>
            </c:strRef>
          </c:tx>
          <c:spPr>
            <a:ln w="19050"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numRef>
              <c:f>Graphs!$D$10:$D$14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numCache>
            </c:numRef>
          </c:cat>
          <c:val>
            <c:numRef>
              <c:f>Graphs!$I$10:$I$14</c:f>
              <c:numCache>
                <c:formatCode>General</c:formatCode>
                <c:ptCount val="5"/>
                <c:pt idx="0">
                  <c:v>16309.999999999998</c:v>
                </c:pt>
                <c:pt idx="1">
                  <c:v>16309.999999999998</c:v>
                </c:pt>
                <c:pt idx="2">
                  <c:v>16309.999999999998</c:v>
                </c:pt>
                <c:pt idx="3">
                  <c:v>16309.999999999998</c:v>
                </c:pt>
                <c:pt idx="4">
                  <c:v>16309.999999999998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Graphs!$J$9</c:f>
              <c:strCache>
                <c:ptCount val="1"/>
                <c:pt idx="0">
                  <c:v>Optimum</c:v>
                </c:pt>
              </c:strCache>
            </c:strRef>
          </c:tx>
          <c:spPr>
            <a:ln w="190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Graphs!$D$10:$D$14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numCache>
            </c:numRef>
          </c:cat>
          <c:val>
            <c:numRef>
              <c:f>Graphs!$J$10:$J$14</c:f>
              <c:numCache>
                <c:formatCode>General</c:formatCode>
                <c:ptCount val="5"/>
                <c:pt idx="0">
                  <c:v>23300</c:v>
                </c:pt>
                <c:pt idx="1">
                  <c:v>23300</c:v>
                </c:pt>
                <c:pt idx="2">
                  <c:v>23300</c:v>
                </c:pt>
                <c:pt idx="3">
                  <c:v>23300</c:v>
                </c:pt>
                <c:pt idx="4">
                  <c:v>23300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Graphs!$K$9</c:f>
              <c:strCache>
                <c:ptCount val="1"/>
                <c:pt idx="0">
                  <c:v>Min Opti</c:v>
                </c:pt>
              </c:strCache>
            </c:strRef>
          </c:tx>
          <c:spPr>
            <a:ln w="19050">
              <a:solidFill>
                <a:schemeClr val="accent5">
                  <a:lumMod val="60000"/>
                  <a:lumOff val="40000"/>
                </a:schemeClr>
              </a:solidFill>
              <a:prstDash val="dash"/>
            </a:ln>
          </c:spPr>
          <c:marker>
            <c:symbol val="none"/>
          </c:marker>
          <c:cat>
            <c:numRef>
              <c:f>Graphs!$D$10:$D$14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numCache>
            </c:numRef>
          </c:cat>
          <c:val>
            <c:numRef>
              <c:f>Graphs!$K$10:$K$14</c:f>
              <c:numCache>
                <c:formatCode>General</c:formatCode>
                <c:ptCount val="5"/>
                <c:pt idx="0">
                  <c:v>20970</c:v>
                </c:pt>
                <c:pt idx="1">
                  <c:v>20970</c:v>
                </c:pt>
                <c:pt idx="2">
                  <c:v>20970</c:v>
                </c:pt>
                <c:pt idx="3">
                  <c:v>20970</c:v>
                </c:pt>
                <c:pt idx="4">
                  <c:v>20970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Graphs!$L$9</c:f>
              <c:strCache>
                <c:ptCount val="1"/>
                <c:pt idx="0">
                  <c:v>Max Opti</c:v>
                </c:pt>
              </c:strCache>
            </c:strRef>
          </c:tx>
          <c:spPr>
            <a:ln w="19050">
              <a:solidFill>
                <a:schemeClr val="accent5">
                  <a:lumMod val="60000"/>
                  <a:lumOff val="40000"/>
                </a:schemeClr>
              </a:solidFill>
              <a:prstDash val="dash"/>
            </a:ln>
          </c:spPr>
          <c:marker>
            <c:symbol val="none"/>
          </c:marker>
          <c:cat>
            <c:numRef>
              <c:f>Graphs!$D$10:$D$14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numCache>
            </c:numRef>
          </c:cat>
          <c:val>
            <c:numRef>
              <c:f>Graphs!$L$10:$L$14</c:f>
              <c:numCache>
                <c:formatCode>General</c:formatCode>
                <c:ptCount val="5"/>
                <c:pt idx="0">
                  <c:v>25630.000000000004</c:v>
                </c:pt>
                <c:pt idx="1">
                  <c:v>25630.000000000004</c:v>
                </c:pt>
                <c:pt idx="2">
                  <c:v>25630.000000000004</c:v>
                </c:pt>
                <c:pt idx="3">
                  <c:v>25630.000000000004</c:v>
                </c:pt>
                <c:pt idx="4">
                  <c:v>25630.000000000004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Graphs!$M$9</c:f>
              <c:strCache>
                <c:ptCount val="1"/>
                <c:pt idx="0">
                  <c:v>Height Target</c:v>
                </c:pt>
              </c:strCache>
            </c:strRef>
          </c:tx>
          <c:spPr>
            <a:ln w="1905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Graphs!$D$10:$D$14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numCache>
            </c:numRef>
          </c:cat>
          <c:val>
            <c:numRef>
              <c:f>Graphs!$M$10:$M$14</c:f>
              <c:numCache>
                <c:formatCode>General</c:formatCode>
                <c:ptCount val="5"/>
                <c:pt idx="0">
                  <c:v>24500</c:v>
                </c:pt>
                <c:pt idx="1">
                  <c:v>24500</c:v>
                </c:pt>
                <c:pt idx="2">
                  <c:v>24500</c:v>
                </c:pt>
                <c:pt idx="3">
                  <c:v>24500</c:v>
                </c:pt>
                <c:pt idx="4">
                  <c:v>24500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538368"/>
        <c:axId val="114954240"/>
      </c:lineChart>
      <c:catAx>
        <c:axId val="1145383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Tally #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14954240"/>
        <c:crosses val="autoZero"/>
        <c:auto val="1"/>
        <c:lblAlgn val="ctr"/>
        <c:lblOffset val="100"/>
        <c:noMultiLvlLbl val="0"/>
      </c:catAx>
      <c:valAx>
        <c:axId val="114954240"/>
        <c:scaling>
          <c:orientation val="minMax"/>
        </c:scaling>
        <c:delete val="0"/>
        <c:axPos val="l"/>
        <c:majorGridlines/>
        <c:title>
          <c:tx>
            <c:strRef>
              <c:f>Graphs!$M$8</c:f>
              <c:strCache>
                <c:ptCount val="1"/>
                <c:pt idx="0">
                  <c:v>Height [feet]</c:v>
                </c:pt>
              </c:strCache>
            </c:strRef>
          </c:tx>
          <c:layout>
            <c:manualLayout>
              <c:xMode val="edge"/>
              <c:yMode val="edge"/>
              <c:x val="9.3201733464177809E-3"/>
              <c:y val="0.4273221233113238"/>
            </c:manualLayout>
          </c:layout>
          <c:overlay val="0"/>
          <c:txPr>
            <a:bodyPr rot="-5400000" vert="horz"/>
            <a:lstStyle/>
            <a:p>
              <a:pPr>
                <a:defRPr b="1"/>
              </a:pPr>
              <a:endParaRPr lang="fr-FR"/>
            </a:p>
          </c:txPr>
        </c:title>
        <c:numFmt formatCode="#,###" sourceLinked="0"/>
        <c:majorTickMark val="out"/>
        <c:minorTickMark val="none"/>
        <c:tickLblPos val="nextTo"/>
        <c:crossAx val="114538368"/>
        <c:crosses val="autoZero"/>
        <c:crossBetween val="between"/>
      </c:valAx>
      <c:spPr>
        <a:solidFill>
          <a:schemeClr val="bg1">
            <a:lumMod val="95000"/>
          </a:schemeClr>
        </a:solidFill>
      </c:spPr>
    </c:plotArea>
    <c:legend>
      <c:legendPos val="r"/>
      <c:layout/>
      <c:overlay val="0"/>
    </c:legend>
    <c:plotVisOnly val="1"/>
    <c:dispBlanksAs val="gap"/>
    <c:showDLblsOverMax val="0"/>
  </c:chart>
  <c:spPr>
    <a:noFill/>
    <a:ln>
      <a:solidFill>
        <a:srgbClr val="FF0000"/>
      </a:solidFill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Graphs!$H$6</c:f>
          <c:strCache>
            <c:ptCount val="1"/>
            <c:pt idx="0">
              <c:v>Height evolution during the tests</c:v>
            </c:pt>
          </c:strCache>
        </c:strRef>
      </c:tx>
      <c:layout/>
      <c:overlay val="0"/>
      <c:txPr>
        <a:bodyPr/>
        <a:lstStyle/>
        <a:p>
          <a:pPr>
            <a:defRPr sz="1000"/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Graphs!$D$9</c:f>
              <c:strCache>
                <c:ptCount val="1"/>
                <c:pt idx="0">
                  <c:v>#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Graphs!$D$10:$D$14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Graphs!$E$9</c:f>
              <c:strCache>
                <c:ptCount val="1"/>
                <c:pt idx="0">
                  <c:v>Ignition</c:v>
                </c:pt>
              </c:strCache>
            </c:strRef>
          </c:tx>
          <c:spPr>
            <a:ln>
              <a:solidFill>
                <a:srgbClr val="FF9900"/>
              </a:solidFill>
            </a:ln>
          </c:spPr>
          <c:marker>
            <c:symbol val="none"/>
          </c:marker>
          <c:val>
            <c:numRef>
              <c:f>Graphs!$E$10:$E$14</c:f>
              <c:numCache>
                <c:formatCode>General</c:formatCode>
                <c:ptCount val="5"/>
                <c:pt idx="0">
                  <c:v>14675</c:v>
                </c:pt>
                <c:pt idx="1">
                  <c:v>14897</c:v>
                </c:pt>
                <c:pt idx="2">
                  <c:v>15035</c:v>
                </c:pt>
                <c:pt idx="3">
                  <c:v>15340</c:v>
                </c:pt>
                <c:pt idx="4">
                  <c:v>16980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Graphs!$F$9</c:f>
              <c:strCache>
                <c:ptCount val="1"/>
                <c:pt idx="0">
                  <c:v>Separation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val>
            <c:numRef>
              <c:f>Graphs!$F$10:$F$14</c:f>
              <c:numCache>
                <c:formatCode>General</c:formatCode>
                <c:ptCount val="5"/>
                <c:pt idx="0">
                  <c:v>22346</c:v>
                </c:pt>
                <c:pt idx="1">
                  <c:v>23123</c:v>
                </c:pt>
                <c:pt idx="2">
                  <c:v>23456</c:v>
                </c:pt>
                <c:pt idx="3">
                  <c:v>23378</c:v>
                </c:pt>
                <c:pt idx="4">
                  <c:v>24789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Graphs!$G$9</c:f>
              <c:strCache>
                <c:ptCount val="1"/>
                <c:pt idx="0">
                  <c:v>Final Altitude</c:v>
                </c:pt>
              </c:strCache>
            </c:strRef>
          </c:tx>
          <c:spPr>
            <a:ln w="19050"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val>
            <c:numRef>
              <c:f>Graphs!$G$10:$G$14</c:f>
              <c:numCache>
                <c:formatCode>General</c:formatCode>
                <c:ptCount val="5"/>
                <c:pt idx="0">
                  <c:v>27654</c:v>
                </c:pt>
                <c:pt idx="1">
                  <c:v>26543</c:v>
                </c:pt>
                <c:pt idx="2">
                  <c:v>26987</c:v>
                </c:pt>
                <c:pt idx="3">
                  <c:v>25467</c:v>
                </c:pt>
                <c:pt idx="4">
                  <c:v>26754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Graphs!$H$9</c:f>
              <c:strCache>
                <c:ptCount val="1"/>
                <c:pt idx="0">
                  <c:v>Min Ignition</c:v>
                </c:pt>
              </c:strCache>
            </c:strRef>
          </c:tx>
          <c:spPr>
            <a:ln w="19050"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val>
            <c:numRef>
              <c:f>Graphs!$H$10:$H$14</c:f>
              <c:numCache>
                <c:formatCode>General</c:formatCode>
                <c:ptCount val="5"/>
                <c:pt idx="0">
                  <c:v>1165</c:v>
                </c:pt>
                <c:pt idx="1">
                  <c:v>1165</c:v>
                </c:pt>
                <c:pt idx="2">
                  <c:v>1165</c:v>
                </c:pt>
                <c:pt idx="3">
                  <c:v>1165</c:v>
                </c:pt>
                <c:pt idx="4">
                  <c:v>1165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Graphs!$I$9</c:f>
              <c:strCache>
                <c:ptCount val="1"/>
                <c:pt idx="0">
                  <c:v>Max Ignition</c:v>
                </c:pt>
              </c:strCache>
            </c:strRef>
          </c:tx>
          <c:spPr>
            <a:ln w="190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Graphs!$I$10:$I$14</c:f>
              <c:numCache>
                <c:formatCode>General</c:formatCode>
                <c:ptCount val="5"/>
                <c:pt idx="0">
                  <c:v>16309.999999999998</c:v>
                </c:pt>
                <c:pt idx="1">
                  <c:v>16309.999999999998</c:v>
                </c:pt>
                <c:pt idx="2">
                  <c:v>16309.999999999998</c:v>
                </c:pt>
                <c:pt idx="3">
                  <c:v>16309.999999999998</c:v>
                </c:pt>
                <c:pt idx="4">
                  <c:v>16309.999999999998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Graphs!$J$9</c:f>
              <c:strCache>
                <c:ptCount val="1"/>
                <c:pt idx="0">
                  <c:v>Optimum</c:v>
                </c:pt>
              </c:strCache>
            </c:strRef>
          </c:tx>
          <c:spPr>
            <a:ln w="19050">
              <a:solidFill>
                <a:schemeClr val="accent5">
                  <a:lumMod val="60000"/>
                  <a:lumOff val="40000"/>
                </a:schemeClr>
              </a:solidFill>
              <a:prstDash val="dash"/>
            </a:ln>
          </c:spPr>
          <c:marker>
            <c:symbol val="none"/>
          </c:marker>
          <c:val>
            <c:numRef>
              <c:f>Graphs!$J$10:$J$14</c:f>
              <c:numCache>
                <c:formatCode>General</c:formatCode>
                <c:ptCount val="5"/>
                <c:pt idx="0">
                  <c:v>23300</c:v>
                </c:pt>
                <c:pt idx="1">
                  <c:v>23300</c:v>
                </c:pt>
                <c:pt idx="2">
                  <c:v>23300</c:v>
                </c:pt>
                <c:pt idx="3">
                  <c:v>23300</c:v>
                </c:pt>
                <c:pt idx="4">
                  <c:v>23300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Graphs!$K$9</c:f>
              <c:strCache>
                <c:ptCount val="1"/>
                <c:pt idx="0">
                  <c:v>Min Opti</c:v>
                </c:pt>
              </c:strCache>
            </c:strRef>
          </c:tx>
          <c:spPr>
            <a:ln w="19050">
              <a:solidFill>
                <a:schemeClr val="accent5">
                  <a:lumMod val="60000"/>
                  <a:lumOff val="40000"/>
                </a:schemeClr>
              </a:solidFill>
              <a:prstDash val="dash"/>
            </a:ln>
          </c:spPr>
          <c:marker>
            <c:symbol val="none"/>
          </c:marker>
          <c:val>
            <c:numRef>
              <c:f>Graphs!$K$10:$K$14</c:f>
              <c:numCache>
                <c:formatCode>General</c:formatCode>
                <c:ptCount val="5"/>
                <c:pt idx="0">
                  <c:v>20970</c:v>
                </c:pt>
                <c:pt idx="1">
                  <c:v>20970</c:v>
                </c:pt>
                <c:pt idx="2">
                  <c:v>20970</c:v>
                </c:pt>
                <c:pt idx="3">
                  <c:v>20970</c:v>
                </c:pt>
                <c:pt idx="4">
                  <c:v>20970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Graphs!$L$9</c:f>
              <c:strCache>
                <c:ptCount val="1"/>
                <c:pt idx="0">
                  <c:v>Max Opti</c:v>
                </c:pt>
              </c:strCache>
            </c:strRef>
          </c:tx>
          <c:spPr>
            <a:ln w="19050">
              <a:solidFill>
                <a:srgbClr val="7030A0"/>
              </a:solidFill>
            </a:ln>
          </c:spPr>
          <c:marker>
            <c:symbol val="none"/>
          </c:marker>
          <c:val>
            <c:numRef>
              <c:f>Graphs!$L$10:$L$14</c:f>
              <c:numCache>
                <c:formatCode>General</c:formatCode>
                <c:ptCount val="5"/>
                <c:pt idx="0">
                  <c:v>25630.000000000004</c:v>
                </c:pt>
                <c:pt idx="1">
                  <c:v>25630.000000000004</c:v>
                </c:pt>
                <c:pt idx="2">
                  <c:v>25630.000000000004</c:v>
                </c:pt>
                <c:pt idx="3">
                  <c:v>25630.000000000004</c:v>
                </c:pt>
                <c:pt idx="4">
                  <c:v>25630.000000000004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Graphs!$M$9</c:f>
              <c:strCache>
                <c:ptCount val="1"/>
                <c:pt idx="0">
                  <c:v>Height Target</c:v>
                </c:pt>
              </c:strCache>
            </c:strRef>
          </c:tx>
          <c:marker>
            <c:symbol val="none"/>
          </c:marker>
          <c:val>
            <c:numRef>
              <c:f>Graphs!$M$10:$M$14</c:f>
              <c:numCache>
                <c:formatCode>General</c:formatCode>
                <c:ptCount val="5"/>
                <c:pt idx="0">
                  <c:v>24500</c:v>
                </c:pt>
                <c:pt idx="1">
                  <c:v>24500</c:v>
                </c:pt>
                <c:pt idx="2">
                  <c:v>24500</c:v>
                </c:pt>
                <c:pt idx="3">
                  <c:v>24500</c:v>
                </c:pt>
                <c:pt idx="4">
                  <c:v>24500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42240"/>
        <c:axId val="50444160"/>
      </c:lineChart>
      <c:catAx>
        <c:axId val="504422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Tally #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50444160"/>
        <c:crosses val="autoZero"/>
        <c:auto val="1"/>
        <c:lblAlgn val="ctr"/>
        <c:lblOffset val="100"/>
        <c:noMultiLvlLbl val="0"/>
      </c:catAx>
      <c:valAx>
        <c:axId val="50444160"/>
        <c:scaling>
          <c:orientation val="minMax"/>
        </c:scaling>
        <c:delete val="0"/>
        <c:axPos val="l"/>
        <c:majorGridlines/>
        <c:title>
          <c:tx>
            <c:strRef>
              <c:f>Graphs!$M$8</c:f>
              <c:strCache>
                <c:ptCount val="1"/>
                <c:pt idx="0">
                  <c:v>Height [feet]</c:v>
                </c:pt>
              </c:strCache>
            </c:strRef>
          </c:tx>
          <c:layout>
            <c:manualLayout>
              <c:xMode val="edge"/>
              <c:yMode val="edge"/>
              <c:x val="9.3201733464177809E-3"/>
              <c:y val="0.4273221233113238"/>
            </c:manualLayout>
          </c:layout>
          <c:overlay val="0"/>
          <c:txPr>
            <a:bodyPr rot="-5400000" vert="horz"/>
            <a:lstStyle/>
            <a:p>
              <a:pPr>
                <a:defRPr b="1"/>
              </a:pPr>
              <a:endParaRPr lang="fr-FR"/>
            </a:p>
          </c:txPr>
        </c:title>
        <c:numFmt formatCode="#,###" sourceLinked="0"/>
        <c:majorTickMark val="out"/>
        <c:minorTickMark val="none"/>
        <c:tickLblPos val="nextTo"/>
        <c:crossAx val="50442240"/>
        <c:crosses val="autoZero"/>
        <c:crossBetween val="between"/>
      </c:valAx>
      <c:spPr>
        <a:solidFill>
          <a:schemeClr val="bg1">
            <a:lumMod val="95000"/>
          </a:schemeClr>
        </a:solidFill>
      </c:spPr>
    </c:plotArea>
    <c:legend>
      <c:legendPos val="r"/>
      <c:layout/>
      <c:overlay val="0"/>
    </c:legend>
    <c:plotVisOnly val="1"/>
    <c:dispBlanksAs val="gap"/>
    <c:showDLblsOverMax val="0"/>
  </c:chart>
  <c:spPr>
    <a:noFill/>
    <a:ln>
      <a:solidFill>
        <a:srgbClr val="FF0000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470647</xdr:colOff>
      <xdr:row>6</xdr:row>
      <xdr:rowOff>67235</xdr:rowOff>
    </xdr:from>
    <xdr:to>
      <xdr:col>22</xdr:col>
      <xdr:colOff>425825</xdr:colOff>
      <xdr:row>25</xdr:row>
      <xdr:rowOff>89648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537882</xdr:colOff>
      <xdr:row>28</xdr:row>
      <xdr:rowOff>56029</xdr:rowOff>
    </xdr:from>
    <xdr:to>
      <xdr:col>22</xdr:col>
      <xdr:colOff>493060</xdr:colOff>
      <xdr:row>47</xdr:row>
      <xdr:rowOff>78442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649940</xdr:colOff>
      <xdr:row>31</xdr:row>
      <xdr:rowOff>89646</xdr:rowOff>
    </xdr:from>
    <xdr:to>
      <xdr:col>12</xdr:col>
      <xdr:colOff>481854</xdr:colOff>
      <xdr:row>50</xdr:row>
      <xdr:rowOff>112059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letravail/Pushkin%20-%20Technical%20Note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 - Flowchart"/>
      <sheetName val="02 - MU Acquisition"/>
      <sheetName val="03 - Calculations"/>
      <sheetName val="04 - Graphs"/>
      <sheetName val="Macro_Support"/>
      <sheetName val="Graphs"/>
    </sheetNames>
    <sheetDataSet>
      <sheetData sheetId="0"/>
      <sheetData sheetId="1">
        <row r="4">
          <cell r="E4" t="str">
            <v>PUSHKIN</v>
          </cell>
        </row>
        <row r="10">
          <cell r="E10">
            <v>14</v>
          </cell>
        </row>
        <row r="11">
          <cell r="E11">
            <v>116</v>
          </cell>
        </row>
        <row r="12">
          <cell r="E12" t="str">
            <v>VM 125 HC</v>
          </cell>
        </row>
      </sheetData>
      <sheetData sheetId="2">
        <row r="33">
          <cell r="B33">
            <v>15236</v>
          </cell>
          <cell r="C33">
            <v>1</v>
          </cell>
        </row>
      </sheetData>
      <sheetData sheetId="3"/>
      <sheetData sheetId="4"/>
      <sheetData sheetId="5">
        <row r="6">
          <cell r="H6" t="str">
            <v>Height evolution during the tests</v>
          </cell>
        </row>
        <row r="8">
          <cell r="M8" t="str">
            <v>Height [feet]</v>
          </cell>
        </row>
        <row r="9">
          <cell r="E9" t="str">
            <v>Ignition</v>
          </cell>
          <cell r="F9" t="str">
            <v>Separation</v>
          </cell>
          <cell r="G9" t="str">
            <v>Final Altitude</v>
          </cell>
          <cell r="H9" t="str">
            <v>Min Ignition</v>
          </cell>
          <cell r="I9" t="str">
            <v>Max Ignition</v>
          </cell>
          <cell r="J9" t="str">
            <v>Optimum</v>
          </cell>
          <cell r="K9" t="str">
            <v>Min Opti</v>
          </cell>
          <cell r="L9" t="str">
            <v>Max Opti</v>
          </cell>
          <cell r="M9" t="str">
            <v>Height Target</v>
          </cell>
        </row>
        <row r="10">
          <cell r="D10">
            <v>2</v>
          </cell>
          <cell r="E10">
            <v>14675</v>
          </cell>
          <cell r="F10">
            <v>22346</v>
          </cell>
          <cell r="G10">
            <v>27654</v>
          </cell>
          <cell r="H10">
            <v>1165</v>
          </cell>
          <cell r="I10">
            <v>16309.999999999998</v>
          </cell>
          <cell r="J10">
            <v>23300</v>
          </cell>
          <cell r="K10">
            <v>20970</v>
          </cell>
          <cell r="L10">
            <v>25630.000000000004</v>
          </cell>
          <cell r="M10">
            <v>24500</v>
          </cell>
        </row>
        <row r="11">
          <cell r="D11">
            <v>4</v>
          </cell>
          <cell r="E11">
            <v>14897</v>
          </cell>
          <cell r="F11">
            <v>23123</v>
          </cell>
          <cell r="G11">
            <v>26543</v>
          </cell>
          <cell r="H11">
            <v>1165</v>
          </cell>
          <cell r="I11">
            <v>16309.999999999998</v>
          </cell>
          <cell r="J11">
            <v>23300</v>
          </cell>
          <cell r="K11">
            <v>20970</v>
          </cell>
          <cell r="L11">
            <v>25630.000000000004</v>
          </cell>
          <cell r="M11">
            <v>24500</v>
          </cell>
        </row>
        <row r="12">
          <cell r="D12">
            <v>5</v>
          </cell>
          <cell r="E12">
            <v>15035</v>
          </cell>
          <cell r="F12">
            <v>23456</v>
          </cell>
          <cell r="G12">
            <v>26987</v>
          </cell>
          <cell r="H12">
            <v>1165</v>
          </cell>
          <cell r="I12">
            <v>16309.999999999998</v>
          </cell>
          <cell r="J12">
            <v>23300</v>
          </cell>
          <cell r="K12">
            <v>20970</v>
          </cell>
          <cell r="L12">
            <v>25630.000000000004</v>
          </cell>
          <cell r="M12">
            <v>24500</v>
          </cell>
        </row>
        <row r="13">
          <cell r="D13">
            <v>6</v>
          </cell>
          <cell r="E13">
            <v>15340</v>
          </cell>
          <cell r="F13">
            <v>23378</v>
          </cell>
          <cell r="G13">
            <v>25467</v>
          </cell>
          <cell r="H13">
            <v>1165</v>
          </cell>
          <cell r="I13">
            <v>16309.999999999998</v>
          </cell>
          <cell r="J13">
            <v>23300</v>
          </cell>
          <cell r="K13">
            <v>20970</v>
          </cell>
          <cell r="L13">
            <v>25630.000000000004</v>
          </cell>
          <cell r="M13">
            <v>24500</v>
          </cell>
        </row>
        <row r="14">
          <cell r="D14">
            <v>7</v>
          </cell>
          <cell r="E14">
            <v>16980</v>
          </cell>
          <cell r="F14">
            <v>24789</v>
          </cell>
          <cell r="G14">
            <v>26754</v>
          </cell>
          <cell r="H14">
            <v>1165</v>
          </cell>
          <cell r="I14">
            <v>16309.999999999998</v>
          </cell>
          <cell r="J14">
            <v>23300</v>
          </cell>
          <cell r="K14">
            <v>20970</v>
          </cell>
          <cell r="L14">
            <v>25630.000000000004</v>
          </cell>
          <cell r="M14">
            <v>24500</v>
          </cell>
        </row>
        <row r="15">
          <cell r="D15" t="str">
            <v/>
          </cell>
        </row>
        <row r="16">
          <cell r="D16" t="str">
            <v/>
          </cell>
        </row>
        <row r="17">
          <cell r="D17" t="str">
            <v/>
          </cell>
        </row>
        <row r="18">
          <cell r="D18" t="str">
            <v/>
          </cell>
        </row>
        <row r="19">
          <cell r="D19" t="str">
            <v/>
          </cell>
        </row>
        <row r="20">
          <cell r="D20" t="str">
            <v/>
          </cell>
        </row>
        <row r="21">
          <cell r="D21" t="str">
            <v/>
          </cell>
        </row>
        <row r="22">
          <cell r="D22" t="str">
            <v/>
          </cell>
        </row>
        <row r="23">
          <cell r="D23" t="str">
            <v/>
          </cell>
        </row>
        <row r="24">
          <cell r="D24" t="str">
            <v/>
          </cell>
        </row>
        <row r="25">
          <cell r="D25" t="str">
            <v/>
          </cell>
        </row>
        <row r="26">
          <cell r="D26" t="str">
            <v/>
          </cell>
        </row>
        <row r="27">
          <cell r="D27" t="str">
            <v/>
          </cell>
        </row>
        <row r="28">
          <cell r="D28" t="str">
            <v/>
          </cell>
        </row>
        <row r="29">
          <cell r="D29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O37"/>
  <sheetViews>
    <sheetView tabSelected="1" topLeftCell="A7" zoomScale="85" zoomScaleNormal="85" workbookViewId="0">
      <selection activeCell="F41" sqref="F41"/>
    </sheetView>
  </sheetViews>
  <sheetFormatPr baseColWidth="10" defaultRowHeight="15" x14ac:dyDescent="0.25"/>
  <cols>
    <col min="1" max="1" width="2.140625" style="1" customWidth="1"/>
    <col min="2" max="2" width="14.42578125" style="1" customWidth="1"/>
    <col min="3" max="3" width="11.42578125" style="1"/>
    <col min="4" max="4" width="5.85546875" style="1" bestFit="1" customWidth="1"/>
    <col min="5" max="5" width="15" style="1" bestFit="1" customWidth="1"/>
    <col min="6" max="13" width="15" style="1" customWidth="1"/>
    <col min="14" max="16384" width="11.42578125" style="1"/>
  </cols>
  <sheetData>
    <row r="1" spans="1:41" ht="15.75" thickBot="1" x14ac:dyDescent="0.3"/>
    <row r="2" spans="1:41" s="5" customFormat="1" ht="21.75" customHeight="1" thickBot="1" x14ac:dyDescent="0.3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4"/>
    </row>
    <row r="3" spans="1:41" s="5" customFormat="1" ht="13.5" customHeight="1" x14ac:dyDescent="0.2">
      <c r="AD3" s="6"/>
      <c r="AE3" s="6"/>
    </row>
    <row r="4" spans="1:41" x14ac:dyDescent="0.25">
      <c r="B4" s="7" t="s">
        <v>1</v>
      </c>
      <c r="C4" s="7"/>
      <c r="D4" s="7"/>
      <c r="E4" s="1" t="s">
        <v>2</v>
      </c>
      <c r="G4" s="8" t="s">
        <v>3</v>
      </c>
      <c r="H4" s="9">
        <v>0.05</v>
      </c>
      <c r="I4" s="10" t="s">
        <v>4</v>
      </c>
      <c r="K4" s="1" t="s">
        <v>5</v>
      </c>
      <c r="L4" s="1" t="s">
        <v>6</v>
      </c>
      <c r="M4" s="11">
        <v>-0.1</v>
      </c>
    </row>
    <row r="5" spans="1:41" x14ac:dyDescent="0.25">
      <c r="B5" s="7" t="s">
        <v>7</v>
      </c>
      <c r="C5" s="7"/>
      <c r="D5" s="7"/>
      <c r="E5" s="1" t="s">
        <v>8</v>
      </c>
      <c r="G5" s="8" t="s">
        <v>9</v>
      </c>
      <c r="H5" s="9">
        <v>0.7</v>
      </c>
      <c r="I5" s="10" t="s">
        <v>4</v>
      </c>
      <c r="K5" s="1" t="s">
        <v>10</v>
      </c>
      <c r="L5" s="1" t="s">
        <v>6</v>
      </c>
      <c r="M5" s="11">
        <v>0.1</v>
      </c>
    </row>
    <row r="6" spans="1:41" ht="18.75" x14ac:dyDescent="0.25">
      <c r="B6" s="7" t="s">
        <v>11</v>
      </c>
      <c r="C6" s="7"/>
      <c r="D6" s="7"/>
      <c r="E6" s="1" t="s">
        <v>12</v>
      </c>
      <c r="G6" s="8" t="s">
        <v>13</v>
      </c>
      <c r="H6" s="10" t="s">
        <v>14</v>
      </c>
      <c r="P6" s="16" t="s">
        <v>33</v>
      </c>
      <c r="Q6" s="16"/>
      <c r="R6" s="16"/>
      <c r="S6" s="16"/>
      <c r="T6" s="16"/>
      <c r="U6" s="16"/>
    </row>
    <row r="8" spans="1:41" x14ac:dyDescent="0.25">
      <c r="B8" s="12" t="s">
        <v>15</v>
      </c>
      <c r="C8" s="12" t="s">
        <v>16</v>
      </c>
      <c r="D8" s="12" t="s">
        <v>17</v>
      </c>
      <c r="E8" s="12" t="str">
        <f>"Ignition ["&amp;E6&amp;"]"</f>
        <v>Ignition [feet]</v>
      </c>
      <c r="F8" s="12" t="str">
        <f>"Separation ["&amp;E6&amp;"]"</f>
        <v>Separation [feet]</v>
      </c>
      <c r="G8" s="12" t="str">
        <f>"B/O ["&amp;E6&amp;"]"</f>
        <v>B/O [feet]</v>
      </c>
      <c r="H8" s="12" t="s">
        <v>18</v>
      </c>
      <c r="I8" s="12" t="s">
        <v>18</v>
      </c>
      <c r="J8" s="12" t="s">
        <v>18</v>
      </c>
      <c r="M8" s="12" t="str">
        <f>"Height ["&amp;$E$6&amp;"]"</f>
        <v>Height [feet]</v>
      </c>
    </row>
    <row r="9" spans="1:41" x14ac:dyDescent="0.25">
      <c r="B9" s="12" t="s">
        <v>19</v>
      </c>
      <c r="C9" s="12"/>
      <c r="D9" s="13" t="s">
        <v>20</v>
      </c>
      <c r="E9" s="12" t="s">
        <v>21</v>
      </c>
      <c r="F9" s="12" t="s">
        <v>22</v>
      </c>
      <c r="G9" s="12" t="s">
        <v>23</v>
      </c>
      <c r="H9" s="12" t="s">
        <v>24</v>
      </c>
      <c r="I9" s="12" t="s">
        <v>25</v>
      </c>
      <c r="J9" s="12" t="s">
        <v>26</v>
      </c>
      <c r="K9" s="12" t="s">
        <v>27</v>
      </c>
      <c r="L9" s="12" t="s">
        <v>28</v>
      </c>
      <c r="M9" s="12" t="s">
        <v>29</v>
      </c>
    </row>
    <row r="10" spans="1:41" x14ac:dyDescent="0.25">
      <c r="B10" s="14" t="str">
        <f>$E$4&amp;D10</f>
        <v>F126 01-A2</v>
      </c>
      <c r="C10" s="14" t="s">
        <v>30</v>
      </c>
      <c r="D10" s="14">
        <v>2</v>
      </c>
      <c r="E10" s="14">
        <v>14675</v>
      </c>
      <c r="F10" s="14">
        <v>22346</v>
      </c>
      <c r="G10" s="14">
        <v>27654</v>
      </c>
      <c r="H10" s="14">
        <f>$H$4*J10</f>
        <v>1165</v>
      </c>
      <c r="I10" s="14">
        <f>$H$5*J10</f>
        <v>16309.999999999998</v>
      </c>
      <c r="J10" s="14">
        <v>23300</v>
      </c>
      <c r="K10" s="14">
        <f>J10*(1+$M$4)</f>
        <v>20970</v>
      </c>
      <c r="L10" s="14">
        <f>J10*(1+$M$5)</f>
        <v>25630.000000000004</v>
      </c>
      <c r="M10" s="14">
        <v>24500</v>
      </c>
    </row>
    <row r="11" spans="1:41" x14ac:dyDescent="0.25">
      <c r="B11" s="14" t="str">
        <f t="shared" ref="B11:B29" si="0">$E$4&amp;D11</f>
        <v>F126 01-A4</v>
      </c>
      <c r="C11" s="14" t="s">
        <v>30</v>
      </c>
      <c r="D11" s="14">
        <v>4</v>
      </c>
      <c r="E11" s="14">
        <v>14897</v>
      </c>
      <c r="F11" s="14">
        <v>23123</v>
      </c>
      <c r="G11" s="14">
        <v>26543</v>
      </c>
      <c r="H11" s="14">
        <f t="shared" ref="H11:H14" si="1">$H$4*J11</f>
        <v>1165</v>
      </c>
      <c r="I11" s="14">
        <f t="shared" ref="I11:I14" si="2">$H$5*J11</f>
        <v>16309.999999999998</v>
      </c>
      <c r="J11" s="14">
        <v>23300</v>
      </c>
      <c r="K11" s="14">
        <f t="shared" ref="K11:K29" si="3">J11*(1+$M$4)</f>
        <v>20970</v>
      </c>
      <c r="L11" s="14">
        <f t="shared" ref="L11:L29" si="4">J11*(1+$M$5)</f>
        <v>25630.000000000004</v>
      </c>
      <c r="M11" s="14">
        <v>24500</v>
      </c>
    </row>
    <row r="12" spans="1:41" x14ac:dyDescent="0.25">
      <c r="B12" s="14" t="str">
        <f t="shared" si="0"/>
        <v>F126 01-A5</v>
      </c>
      <c r="C12" s="14" t="s">
        <v>30</v>
      </c>
      <c r="D12" s="14">
        <v>5</v>
      </c>
      <c r="E12" s="14">
        <v>15035</v>
      </c>
      <c r="F12" s="14">
        <v>23456</v>
      </c>
      <c r="G12" s="14">
        <v>26987</v>
      </c>
      <c r="H12" s="14">
        <f t="shared" si="1"/>
        <v>1165</v>
      </c>
      <c r="I12" s="14">
        <f t="shared" si="2"/>
        <v>16309.999999999998</v>
      </c>
      <c r="J12" s="14">
        <v>23300</v>
      </c>
      <c r="K12" s="14">
        <f t="shared" si="3"/>
        <v>20970</v>
      </c>
      <c r="L12" s="14">
        <f t="shared" si="4"/>
        <v>25630.000000000004</v>
      </c>
      <c r="M12" s="14">
        <v>24500</v>
      </c>
    </row>
    <row r="13" spans="1:41" x14ac:dyDescent="0.25">
      <c r="B13" s="14" t="str">
        <f t="shared" si="0"/>
        <v>F126 01-A6</v>
      </c>
      <c r="C13" s="14" t="s">
        <v>30</v>
      </c>
      <c r="D13" s="14">
        <v>6</v>
      </c>
      <c r="E13" s="14">
        <v>15340</v>
      </c>
      <c r="F13" s="14">
        <v>23378</v>
      </c>
      <c r="G13" s="14">
        <v>25467</v>
      </c>
      <c r="H13" s="14">
        <f t="shared" si="1"/>
        <v>1165</v>
      </c>
      <c r="I13" s="14">
        <f t="shared" si="2"/>
        <v>16309.999999999998</v>
      </c>
      <c r="J13" s="14">
        <v>23300</v>
      </c>
      <c r="K13" s="14">
        <f t="shared" si="3"/>
        <v>20970</v>
      </c>
      <c r="L13" s="14">
        <f t="shared" si="4"/>
        <v>25630.000000000004</v>
      </c>
      <c r="M13" s="14">
        <v>24500</v>
      </c>
    </row>
    <row r="14" spans="1:41" x14ac:dyDescent="0.25">
      <c r="B14" s="14" t="str">
        <f t="shared" si="0"/>
        <v>F126 01-A7</v>
      </c>
      <c r="C14" s="14" t="s">
        <v>30</v>
      </c>
      <c r="D14" s="14">
        <v>7</v>
      </c>
      <c r="E14" s="14">
        <v>16980</v>
      </c>
      <c r="F14" s="14">
        <v>24789</v>
      </c>
      <c r="G14" s="14">
        <v>26754</v>
      </c>
      <c r="H14" s="14">
        <f t="shared" si="1"/>
        <v>1165</v>
      </c>
      <c r="I14" s="14">
        <f t="shared" si="2"/>
        <v>16309.999999999998</v>
      </c>
      <c r="J14" s="14">
        <v>23300</v>
      </c>
      <c r="K14" s="14">
        <f t="shared" si="3"/>
        <v>20970</v>
      </c>
      <c r="L14" s="14">
        <f t="shared" si="4"/>
        <v>25630.000000000004</v>
      </c>
      <c r="M14" s="14">
        <v>24500</v>
      </c>
    </row>
    <row r="15" spans="1:41" x14ac:dyDescent="0.25">
      <c r="B15" s="14" t="str">
        <f t="shared" si="0"/>
        <v>F126 01-A</v>
      </c>
      <c r="C15" s="14">
        <v>0</v>
      </c>
      <c r="D15" s="14" t="s">
        <v>31</v>
      </c>
      <c r="E15" s="14"/>
      <c r="F15" s="14"/>
      <c r="G15" s="14"/>
      <c r="H15" s="14"/>
      <c r="I15" s="14"/>
      <c r="J15" s="14"/>
      <c r="K15" s="14"/>
      <c r="L15" s="14"/>
      <c r="M15" s="14"/>
    </row>
    <row r="16" spans="1:41" x14ac:dyDescent="0.25">
      <c r="B16" s="14" t="str">
        <f t="shared" si="0"/>
        <v>F126 01-A</v>
      </c>
      <c r="C16" s="14">
        <v>0</v>
      </c>
      <c r="D16" s="14" t="s">
        <v>31</v>
      </c>
      <c r="E16" s="14"/>
      <c r="F16" s="14"/>
      <c r="G16" s="14"/>
      <c r="H16" s="14"/>
      <c r="I16" s="14"/>
      <c r="J16" s="14"/>
      <c r="K16" s="14"/>
      <c r="L16" s="14"/>
      <c r="M16" s="14"/>
    </row>
    <row r="17" spans="1:21" x14ac:dyDescent="0.25">
      <c r="B17" s="14" t="str">
        <f t="shared" si="0"/>
        <v>F126 01-A</v>
      </c>
      <c r="C17" s="14">
        <v>0</v>
      </c>
      <c r="D17" s="14" t="s">
        <v>31</v>
      </c>
      <c r="E17" s="14"/>
      <c r="F17" s="14"/>
      <c r="G17" s="14"/>
      <c r="H17" s="14"/>
      <c r="I17" s="14"/>
      <c r="J17" s="14"/>
      <c r="K17" s="14"/>
      <c r="L17" s="14"/>
      <c r="M17" s="14"/>
    </row>
    <row r="18" spans="1:21" x14ac:dyDescent="0.25">
      <c r="B18" s="14" t="str">
        <f t="shared" si="0"/>
        <v>F126 01-A</v>
      </c>
      <c r="C18" s="14">
        <v>0</v>
      </c>
      <c r="D18" s="14" t="s">
        <v>31</v>
      </c>
      <c r="E18" s="14"/>
      <c r="F18" s="14"/>
      <c r="G18" s="14"/>
      <c r="H18" s="14"/>
      <c r="I18" s="14"/>
      <c r="J18" s="14"/>
      <c r="K18" s="14"/>
      <c r="L18" s="14"/>
      <c r="M18" s="14"/>
    </row>
    <row r="19" spans="1:21" x14ac:dyDescent="0.25">
      <c r="B19" s="14" t="str">
        <f t="shared" si="0"/>
        <v>F126 01-A</v>
      </c>
      <c r="C19" s="14">
        <v>0</v>
      </c>
      <c r="D19" s="14" t="s">
        <v>31</v>
      </c>
      <c r="E19" s="14"/>
      <c r="F19" s="14"/>
      <c r="G19" s="14"/>
      <c r="H19" s="14"/>
      <c r="I19" s="14"/>
      <c r="J19" s="14"/>
      <c r="K19" s="14"/>
      <c r="L19" s="14"/>
      <c r="M19" s="14"/>
    </row>
    <row r="20" spans="1:21" x14ac:dyDescent="0.25">
      <c r="B20" s="14" t="str">
        <f t="shared" si="0"/>
        <v>F126 01-A</v>
      </c>
      <c r="C20" s="14">
        <v>0</v>
      </c>
      <c r="D20" s="14" t="s">
        <v>31</v>
      </c>
      <c r="E20" s="14"/>
      <c r="F20" s="14"/>
      <c r="G20" s="14"/>
      <c r="H20" s="14"/>
      <c r="I20" s="14"/>
      <c r="J20" s="14"/>
      <c r="K20" s="14"/>
      <c r="L20" s="14"/>
      <c r="M20" s="14"/>
    </row>
    <row r="21" spans="1:21" x14ac:dyDescent="0.25">
      <c r="B21" s="14" t="str">
        <f t="shared" si="0"/>
        <v>F126 01-A</v>
      </c>
      <c r="C21" s="14">
        <v>0</v>
      </c>
      <c r="D21" s="14" t="s">
        <v>31</v>
      </c>
      <c r="E21" s="14"/>
      <c r="F21" s="14"/>
      <c r="G21" s="14"/>
      <c r="H21" s="14"/>
      <c r="I21" s="14"/>
      <c r="J21" s="14"/>
      <c r="K21" s="14"/>
      <c r="L21" s="14"/>
      <c r="M21" s="14"/>
    </row>
    <row r="22" spans="1:21" x14ac:dyDescent="0.25">
      <c r="B22" s="14" t="str">
        <f t="shared" si="0"/>
        <v>F126 01-A</v>
      </c>
      <c r="C22" s="14">
        <v>0</v>
      </c>
      <c r="D22" s="14" t="s">
        <v>31</v>
      </c>
      <c r="E22" s="14"/>
      <c r="F22" s="14"/>
      <c r="G22" s="14"/>
      <c r="H22" s="14"/>
      <c r="I22" s="14"/>
      <c r="J22" s="14"/>
      <c r="K22" s="14"/>
      <c r="L22" s="14"/>
      <c r="M22" s="14"/>
    </row>
    <row r="23" spans="1:21" x14ac:dyDescent="0.25">
      <c r="B23" s="14" t="str">
        <f t="shared" si="0"/>
        <v>F126 01-A</v>
      </c>
      <c r="C23" s="14">
        <v>0</v>
      </c>
      <c r="D23" s="14" t="s">
        <v>31</v>
      </c>
      <c r="E23" s="14"/>
      <c r="F23" s="14"/>
      <c r="G23" s="14"/>
      <c r="H23" s="14"/>
      <c r="I23" s="14"/>
      <c r="J23" s="14"/>
      <c r="K23" s="14"/>
      <c r="L23" s="14"/>
      <c r="M23" s="14"/>
    </row>
    <row r="24" spans="1:21" x14ac:dyDescent="0.25">
      <c r="B24" s="14" t="str">
        <f t="shared" si="0"/>
        <v>F126 01-A</v>
      </c>
      <c r="C24" s="14">
        <v>0</v>
      </c>
      <c r="D24" s="14" t="s">
        <v>31</v>
      </c>
      <c r="E24" s="14"/>
      <c r="F24" s="14"/>
      <c r="G24" s="14"/>
      <c r="H24" s="14"/>
      <c r="I24" s="14"/>
      <c r="J24" s="14"/>
      <c r="K24" s="14"/>
      <c r="L24" s="14"/>
      <c r="M24" s="14"/>
    </row>
    <row r="25" spans="1:21" x14ac:dyDescent="0.25">
      <c r="B25" s="14" t="str">
        <f t="shared" si="0"/>
        <v>F126 01-A</v>
      </c>
      <c r="C25" s="14">
        <v>0</v>
      </c>
      <c r="D25" s="14" t="s">
        <v>31</v>
      </c>
      <c r="E25" s="14"/>
      <c r="F25" s="14"/>
      <c r="G25" s="14"/>
      <c r="H25" s="14"/>
      <c r="I25" s="14"/>
      <c r="J25" s="14"/>
      <c r="K25" s="14"/>
      <c r="L25" s="14"/>
      <c r="M25" s="14"/>
    </row>
    <row r="26" spans="1:21" x14ac:dyDescent="0.25">
      <c r="B26" s="14" t="str">
        <f t="shared" si="0"/>
        <v>F126 01-A</v>
      </c>
      <c r="C26" s="14">
        <v>0</v>
      </c>
      <c r="D26" s="14" t="s">
        <v>31</v>
      </c>
      <c r="E26" s="14"/>
      <c r="F26" s="14"/>
      <c r="G26" s="14"/>
      <c r="H26" s="14"/>
      <c r="I26" s="14"/>
      <c r="J26" s="14"/>
      <c r="K26" s="14"/>
      <c r="L26" s="14"/>
      <c r="M26" s="14"/>
    </row>
    <row r="27" spans="1:21" x14ac:dyDescent="0.25">
      <c r="B27" s="14" t="str">
        <f t="shared" si="0"/>
        <v>F126 01-A</v>
      </c>
      <c r="C27" s="14">
        <v>0</v>
      </c>
      <c r="D27" s="14" t="s">
        <v>31</v>
      </c>
      <c r="E27" s="14"/>
      <c r="F27" s="14"/>
      <c r="G27" s="14"/>
      <c r="H27" s="14"/>
      <c r="I27" s="14"/>
      <c r="J27" s="14"/>
      <c r="K27" s="14"/>
      <c r="L27" s="14"/>
      <c r="M27" s="14"/>
    </row>
    <row r="28" spans="1:21" ht="18.75" x14ac:dyDescent="0.25">
      <c r="B28" s="14" t="str">
        <f t="shared" si="0"/>
        <v>F126 01-A</v>
      </c>
      <c r="C28" s="14">
        <v>0</v>
      </c>
      <c r="D28" s="14" t="s">
        <v>31</v>
      </c>
      <c r="E28" s="14"/>
      <c r="F28" s="14"/>
      <c r="G28" s="14"/>
      <c r="H28" s="14"/>
      <c r="I28" s="14"/>
      <c r="J28" s="14"/>
      <c r="K28" s="14"/>
      <c r="L28" s="14"/>
      <c r="M28" s="14"/>
      <c r="P28" s="16" t="s">
        <v>34</v>
      </c>
      <c r="Q28" s="16"/>
      <c r="R28" s="16"/>
      <c r="S28" s="16"/>
      <c r="T28" s="16"/>
      <c r="U28" s="16"/>
    </row>
    <row r="29" spans="1:21" x14ac:dyDescent="0.25">
      <c r="A29" s="1" t="s">
        <v>32</v>
      </c>
      <c r="B29" s="14" t="str">
        <f t="shared" si="0"/>
        <v>F126 01-A</v>
      </c>
      <c r="C29" s="14">
        <v>0</v>
      </c>
      <c r="D29" s="14" t="s">
        <v>31</v>
      </c>
      <c r="E29" s="14"/>
      <c r="F29" s="14"/>
      <c r="G29" s="14"/>
      <c r="H29" s="14"/>
      <c r="I29" s="14"/>
      <c r="J29" s="14"/>
      <c r="K29" s="14"/>
      <c r="L29" s="14"/>
      <c r="M29" s="14"/>
    </row>
    <row r="31" spans="1:21" ht="18.75" x14ac:dyDescent="0.25">
      <c r="G31" s="16" t="s">
        <v>35</v>
      </c>
      <c r="H31" s="16"/>
      <c r="I31" s="16"/>
      <c r="J31" s="16"/>
      <c r="K31" s="16"/>
      <c r="L31" s="16"/>
    </row>
    <row r="33" spans="2:4" x14ac:dyDescent="0.25">
      <c r="B33" s="15" t="s">
        <v>36</v>
      </c>
      <c r="C33" s="15"/>
      <c r="D33" s="15"/>
    </row>
    <row r="34" spans="2:4" x14ac:dyDescent="0.25">
      <c r="C34" s="1" t="s">
        <v>40</v>
      </c>
      <c r="D34" s="1" t="s">
        <v>41</v>
      </c>
    </row>
    <row r="35" spans="2:4" x14ac:dyDescent="0.25">
      <c r="B35" s="1" t="s">
        <v>37</v>
      </c>
      <c r="C35" s="1">
        <f>ROW($D$9)</f>
        <v>9</v>
      </c>
      <c r="D35" s="1">
        <f>COLUMN($D$9)</f>
        <v>4</v>
      </c>
    </row>
    <row r="36" spans="2:4" x14ac:dyDescent="0.25">
      <c r="B36" s="1" t="s">
        <v>38</v>
      </c>
      <c r="C36" s="1">
        <f>$C$35+$C$37</f>
        <v>14</v>
      </c>
      <c r="D36" s="1">
        <f>COLUMN($M$9)</f>
        <v>13</v>
      </c>
    </row>
    <row r="37" spans="2:4" x14ac:dyDescent="0.25">
      <c r="B37" s="1" t="s">
        <v>39</v>
      </c>
      <c r="C37" s="1">
        <f>COUNT($D$10:$D$29)</f>
        <v>5</v>
      </c>
    </row>
  </sheetData>
  <mergeCells count="8">
    <mergeCell ref="G31:L31"/>
    <mergeCell ref="B33:D33"/>
    <mergeCell ref="A2:AO2"/>
    <mergeCell ref="B4:D4"/>
    <mergeCell ref="B5:D5"/>
    <mergeCell ref="B6:D6"/>
    <mergeCell ref="P6:U6"/>
    <mergeCell ref="P28:U28"/>
  </mergeCells>
  <dataValidations disablePrompts="1" count="1">
    <dataValidation type="list" allowBlank="1" showInputMessage="1" showErrorMessage="1" sqref="E5">
      <formula1>"Yes, No"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Graphs</vt:lpstr>
    </vt:vector>
  </TitlesOfParts>
  <Company>Vallourec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PUSARD Mickael</dc:creator>
  <cp:lastModifiedBy>PUSARD Mickael</cp:lastModifiedBy>
  <dcterms:created xsi:type="dcterms:W3CDTF">2016-09-27T09:13:49Z</dcterms:created>
  <dcterms:modified xsi:type="dcterms:W3CDTF">2016-09-27T09:32:07Z</dcterms:modified>
</cp:coreProperties>
</file>