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B7E99690-8190-4CC1-A8BF-8EE817A5744D}" xr6:coauthVersionLast="45" xr6:coauthVersionMax="45" xr10:uidLastSave="{00000000-0000-0000-0000-000000000000}"/>
  <bookViews>
    <workbookView xWindow="-120" yWindow="-120" windowWidth="20730" windowHeight="11160" tabRatio="446" activeTab="3" xr2:uid="{00000000-000D-0000-FFFF-FFFF00000000}"/>
  </bookViews>
  <sheets>
    <sheet name="BDD_Vin" sheetId="3" r:id="rId1"/>
    <sheet name="Accueil" sheetId="5" r:id="rId2"/>
    <sheet name="Bdd_cave" sheetId="4" r:id="rId3"/>
    <sheet name="tableau de bord" sheetId="9" r:id="rId4"/>
    <sheet name="cave" sheetId="10" r:id="rId5"/>
    <sheet name="STAT" sheetId="8" r:id="rId6"/>
  </sheets>
  <definedNames>
    <definedName name="_xlnm._FilterDatabase" localSheetId="4" hidden="1">cave!$A$6:$H$157</definedName>
    <definedName name="ALSACE">BDD_Vin!$O$2:$O$10</definedName>
    <definedName name="AUTRES">BDD_Vin!$P$2:$P$11</definedName>
    <definedName name="BEAUJOLAIS">BDD_Vin!$I$2:$I$4</definedName>
    <definedName name="BORDEAUX">BDD_Vin!$B$2:$B$49</definedName>
    <definedName name="BOURGOGNE">BDD_Vin!$A$2:$A$200</definedName>
    <definedName name="Classé">Bdd_cave!$E$3:$E$10</definedName>
    <definedName name="CORSE">BDD_Vin!$M$2:$M$7</definedName>
    <definedName name="COTE_DU_RHONE">BDD_Vin!$C$2:$C$60</definedName>
    <definedName name="Couleur">Bdd_cave!$A$3:$A$5</definedName>
    <definedName name="ETRANGER">BDD_Vin!$N$2:$N$7</definedName>
    <definedName name="_xlnm.Extract" localSheetId="3">'tableau de bord'!$A$9:$H$9</definedName>
    <definedName name="JURA">BDD_Vin!$H$2:$H$7</definedName>
    <definedName name="LANGUEDOC">BDD_Vin!$P$2:$P$7</definedName>
    <definedName name="LANGUEDOC_ROUSSILLON">BDD_Vin!$D$2:$D$27</definedName>
    <definedName name="ListeRegion">Bdd_cave!$J$4:$J$18</definedName>
    <definedName name="LOIRE">BDD_Vin!$E$2:$E$66</definedName>
    <definedName name="millesime">Bdd_cave!$C$3:$C$28</definedName>
    <definedName name="plageNomvin">#REF!</definedName>
    <definedName name="PROVENCE">BDD_Vin!$F$2:$F$14</definedName>
    <definedName name="quantite">Bdd_cave!$H$3:$H$7</definedName>
    <definedName name="region">BDD_Vin!$A$1:$P$1</definedName>
    <definedName name="SUD_OUEST">BDD_Vin!$G$2:$G$30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4" i="4" l="1"/>
  <c r="T4" i="4"/>
  <c r="S4" i="4"/>
  <c r="R4" i="4"/>
  <c r="I3" i="8" l="1"/>
  <c r="F5" i="8"/>
  <c r="F4" i="8"/>
  <c r="F3" i="8"/>
  <c r="C3" i="8"/>
  <c r="T7" i="10"/>
  <c r="U7" i="10" s="1"/>
  <c r="V7" i="10" s="1"/>
  <c r="T8" i="10"/>
  <c r="U8" i="10" s="1"/>
  <c r="V8" i="10" s="1"/>
  <c r="T9" i="10"/>
  <c r="U9" i="10" s="1"/>
  <c r="V9" i="10" s="1"/>
  <c r="T10" i="10"/>
  <c r="U10" i="10" s="1"/>
  <c r="V10" i="10" s="1"/>
  <c r="T11" i="10"/>
  <c r="U11" i="10" s="1"/>
  <c r="V11" i="10" s="1"/>
  <c r="T12" i="10"/>
  <c r="U12" i="10" s="1"/>
  <c r="V12" i="10" s="1"/>
  <c r="T13" i="10"/>
  <c r="U13" i="10" s="1"/>
  <c r="V13" i="10" s="1"/>
  <c r="T14" i="10"/>
  <c r="U14" i="10" s="1"/>
  <c r="V14" i="10" s="1"/>
  <c r="T15" i="10"/>
  <c r="U15" i="10" s="1"/>
  <c r="V15" i="10" s="1"/>
  <c r="T16" i="10"/>
  <c r="U16" i="10" s="1"/>
  <c r="V16" i="10" s="1"/>
  <c r="T17" i="10"/>
  <c r="U17" i="10" s="1"/>
  <c r="V17" i="10" s="1"/>
  <c r="T18" i="10"/>
  <c r="U18" i="10" s="1"/>
  <c r="V18" i="10" s="1"/>
  <c r="T19" i="10"/>
  <c r="U19" i="10" s="1"/>
  <c r="V19" i="10" s="1"/>
  <c r="T20" i="10"/>
  <c r="U20" i="10" s="1"/>
  <c r="V20" i="10" s="1"/>
  <c r="T21" i="10"/>
  <c r="U21" i="10" s="1"/>
  <c r="V21" i="10" s="1"/>
  <c r="T22" i="10"/>
  <c r="U22" i="10" s="1"/>
  <c r="V22" i="10" s="1"/>
  <c r="T23" i="10"/>
  <c r="U23" i="10" s="1"/>
  <c r="V23" i="10" s="1"/>
  <c r="T24" i="10"/>
  <c r="U24" i="10" s="1"/>
  <c r="V24" i="10" s="1"/>
  <c r="T25" i="10"/>
  <c r="U25" i="10" s="1"/>
  <c r="V25" i="10" s="1"/>
  <c r="T26" i="10"/>
  <c r="U26" i="10" s="1"/>
  <c r="V26" i="10" s="1"/>
  <c r="T27" i="10"/>
  <c r="U27" i="10" s="1"/>
  <c r="V27" i="10" s="1"/>
  <c r="T28" i="10"/>
  <c r="U28" i="10" s="1"/>
  <c r="V28" i="10" s="1"/>
  <c r="T29" i="10"/>
  <c r="T30" i="10"/>
  <c r="U30" i="10" s="1"/>
  <c r="V30" i="10" s="1"/>
  <c r="T31" i="10"/>
  <c r="U31" i="10" s="1"/>
  <c r="V31" i="10" s="1"/>
  <c r="T32" i="10"/>
  <c r="U32" i="10" s="1"/>
  <c r="V32" i="10" s="1"/>
  <c r="T33" i="10"/>
  <c r="U33" i="10" s="1"/>
  <c r="V33" i="10" s="1"/>
  <c r="T34" i="10"/>
  <c r="U34" i="10" s="1"/>
  <c r="V34" i="10" s="1"/>
  <c r="T35" i="10"/>
  <c r="U35" i="10" s="1"/>
  <c r="V35" i="10" s="1"/>
  <c r="T36" i="10"/>
  <c r="U36" i="10" s="1"/>
  <c r="V36" i="10" s="1"/>
  <c r="T37" i="10"/>
  <c r="U37" i="10" s="1"/>
  <c r="V37" i="10" s="1"/>
  <c r="T38" i="10"/>
  <c r="U38" i="10" s="1"/>
  <c r="V38" i="10" s="1"/>
  <c r="T39" i="10"/>
  <c r="U39" i="10" s="1"/>
  <c r="V39" i="10" s="1"/>
  <c r="T40" i="10"/>
  <c r="U40" i="10" s="1"/>
  <c r="V40" i="10" s="1"/>
  <c r="T41" i="10"/>
  <c r="U41" i="10" s="1"/>
  <c r="V41" i="10" s="1"/>
  <c r="T42" i="10"/>
  <c r="U42" i="10" s="1"/>
  <c r="V42" i="10" s="1"/>
  <c r="T43" i="10"/>
  <c r="U43" i="10" s="1"/>
  <c r="V43" i="10" s="1"/>
  <c r="T44" i="10"/>
  <c r="U44" i="10" s="1"/>
  <c r="V44" i="10" s="1"/>
  <c r="T45" i="10"/>
  <c r="U45" i="10" s="1"/>
  <c r="V45" i="10" s="1"/>
  <c r="T46" i="10"/>
  <c r="U46" i="10" s="1"/>
  <c r="V46" i="10" s="1"/>
  <c r="T47" i="10"/>
  <c r="U47" i="10" s="1"/>
  <c r="V47" i="10" s="1"/>
  <c r="T48" i="10"/>
  <c r="U48" i="10" s="1"/>
  <c r="V48" i="10" s="1"/>
  <c r="T49" i="10"/>
  <c r="U49" i="10" s="1"/>
  <c r="V49" i="10" s="1"/>
  <c r="T50" i="10"/>
  <c r="U50" i="10" s="1"/>
  <c r="V50" i="10" s="1"/>
  <c r="T51" i="10"/>
  <c r="U51" i="10" s="1"/>
  <c r="V51" i="10" s="1"/>
  <c r="T52" i="10"/>
  <c r="U52" i="10" s="1"/>
  <c r="V52" i="10" s="1"/>
  <c r="T53" i="10"/>
  <c r="U53" i="10" s="1"/>
  <c r="V53" i="10" s="1"/>
  <c r="T54" i="10"/>
  <c r="U54" i="10" s="1"/>
  <c r="V54" i="10" s="1"/>
  <c r="T55" i="10"/>
  <c r="U55" i="10" s="1"/>
  <c r="V55" i="10" s="1"/>
  <c r="T56" i="10"/>
  <c r="U56" i="10" s="1"/>
  <c r="V56" i="10" s="1"/>
  <c r="T57" i="10"/>
  <c r="U57" i="10" s="1"/>
  <c r="V57" i="10" s="1"/>
  <c r="T58" i="10"/>
  <c r="U58" i="10" s="1"/>
  <c r="V58" i="10" s="1"/>
  <c r="T59" i="10"/>
  <c r="U59" i="10" s="1"/>
  <c r="V59" i="10" s="1"/>
  <c r="T60" i="10"/>
  <c r="U60" i="10" s="1"/>
  <c r="V60" i="10" s="1"/>
  <c r="T61" i="10"/>
  <c r="T62" i="10"/>
  <c r="U62" i="10" s="1"/>
  <c r="V62" i="10" s="1"/>
  <c r="T63" i="10"/>
  <c r="U63" i="10" s="1"/>
  <c r="V63" i="10" s="1"/>
  <c r="T64" i="10"/>
  <c r="U64" i="10" s="1"/>
  <c r="V64" i="10" s="1"/>
  <c r="T65" i="10"/>
  <c r="U65" i="10" s="1"/>
  <c r="V65" i="10" s="1"/>
  <c r="T66" i="10"/>
  <c r="U66" i="10" s="1"/>
  <c r="V66" i="10" s="1"/>
  <c r="T67" i="10"/>
  <c r="U67" i="10" s="1"/>
  <c r="V67" i="10" s="1"/>
  <c r="T68" i="10"/>
  <c r="U68" i="10" s="1"/>
  <c r="V68" i="10" s="1"/>
  <c r="T69" i="10"/>
  <c r="U69" i="10" s="1"/>
  <c r="V69" i="10" s="1"/>
  <c r="T70" i="10"/>
  <c r="U70" i="10" s="1"/>
  <c r="V70" i="10" s="1"/>
  <c r="T71" i="10"/>
  <c r="U71" i="10" s="1"/>
  <c r="V71" i="10" s="1"/>
  <c r="T72" i="10"/>
  <c r="U72" i="10" s="1"/>
  <c r="V72" i="10" s="1"/>
  <c r="T73" i="10"/>
  <c r="U73" i="10" s="1"/>
  <c r="V73" i="10" s="1"/>
  <c r="T74" i="10"/>
  <c r="U74" i="10" s="1"/>
  <c r="V74" i="10" s="1"/>
  <c r="T75" i="10"/>
  <c r="U75" i="10" s="1"/>
  <c r="V75" i="10" s="1"/>
  <c r="T76" i="10"/>
  <c r="U76" i="10" s="1"/>
  <c r="V76" i="10" s="1"/>
  <c r="T77" i="10"/>
  <c r="U77" i="10" s="1"/>
  <c r="V77" i="10" s="1"/>
  <c r="T78" i="10"/>
  <c r="U78" i="10" s="1"/>
  <c r="V78" i="10" s="1"/>
  <c r="T79" i="10"/>
  <c r="U79" i="10" s="1"/>
  <c r="V79" i="10" s="1"/>
  <c r="T80" i="10"/>
  <c r="U80" i="10" s="1"/>
  <c r="V80" i="10" s="1"/>
  <c r="T81" i="10"/>
  <c r="U81" i="10" s="1"/>
  <c r="V81" i="10" s="1"/>
  <c r="T82" i="10"/>
  <c r="U82" i="10" s="1"/>
  <c r="V82" i="10" s="1"/>
  <c r="T83" i="10"/>
  <c r="U83" i="10" s="1"/>
  <c r="V83" i="10" s="1"/>
  <c r="T84" i="10"/>
  <c r="U84" i="10" s="1"/>
  <c r="V84" i="10" s="1"/>
  <c r="T85" i="10"/>
  <c r="U85" i="10" s="1"/>
  <c r="V85" i="10" s="1"/>
  <c r="T86" i="10"/>
  <c r="U86" i="10" s="1"/>
  <c r="V86" i="10" s="1"/>
  <c r="T87" i="10"/>
  <c r="U87" i="10" s="1"/>
  <c r="V87" i="10" s="1"/>
  <c r="T88" i="10"/>
  <c r="U88" i="10" s="1"/>
  <c r="V88" i="10" s="1"/>
  <c r="T89" i="10"/>
  <c r="U89" i="10" s="1"/>
  <c r="V89" i="10" s="1"/>
  <c r="T90" i="10"/>
  <c r="U90" i="10" s="1"/>
  <c r="V90" i="10" s="1"/>
  <c r="T91" i="10"/>
  <c r="U91" i="10" s="1"/>
  <c r="V91" i="10" s="1"/>
  <c r="T92" i="10"/>
  <c r="U92" i="10" s="1"/>
  <c r="V92" i="10" s="1"/>
  <c r="T93" i="10"/>
  <c r="T94" i="10"/>
  <c r="U94" i="10" s="1"/>
  <c r="V94" i="10" s="1"/>
  <c r="T95" i="10"/>
  <c r="U95" i="10" s="1"/>
  <c r="V95" i="10" s="1"/>
  <c r="T96" i="10"/>
  <c r="U96" i="10" s="1"/>
  <c r="V96" i="10" s="1"/>
  <c r="T97" i="10"/>
  <c r="U97" i="10" s="1"/>
  <c r="V97" i="10" s="1"/>
  <c r="T98" i="10"/>
  <c r="U98" i="10" s="1"/>
  <c r="V98" i="10" s="1"/>
  <c r="T99" i="10"/>
  <c r="U99" i="10" s="1"/>
  <c r="V99" i="10" s="1"/>
  <c r="T100" i="10"/>
  <c r="U100" i="10" s="1"/>
  <c r="V100" i="10" s="1"/>
  <c r="T101" i="10"/>
  <c r="U101" i="10" s="1"/>
  <c r="V101" i="10" s="1"/>
  <c r="T102" i="10"/>
  <c r="U102" i="10" s="1"/>
  <c r="V102" i="10" s="1"/>
  <c r="T103" i="10"/>
  <c r="U103" i="10" s="1"/>
  <c r="V103" i="10" s="1"/>
  <c r="T104" i="10"/>
  <c r="U104" i="10" s="1"/>
  <c r="V104" i="10" s="1"/>
  <c r="T105" i="10"/>
  <c r="U105" i="10" s="1"/>
  <c r="V105" i="10" s="1"/>
  <c r="T106" i="10"/>
  <c r="U106" i="10" s="1"/>
  <c r="V106" i="10" s="1"/>
  <c r="T107" i="10"/>
  <c r="U107" i="10" s="1"/>
  <c r="V107" i="10" s="1"/>
  <c r="T108" i="10"/>
  <c r="U108" i="10" s="1"/>
  <c r="V108" i="10" s="1"/>
  <c r="T109" i="10"/>
  <c r="U109" i="10" s="1"/>
  <c r="V109" i="10" s="1"/>
  <c r="T110" i="10"/>
  <c r="U110" i="10" s="1"/>
  <c r="V110" i="10" s="1"/>
  <c r="T111" i="10"/>
  <c r="U111" i="10" s="1"/>
  <c r="V111" i="10" s="1"/>
  <c r="T112" i="10"/>
  <c r="U112" i="10" s="1"/>
  <c r="V112" i="10" s="1"/>
  <c r="T113" i="10"/>
  <c r="U113" i="10" s="1"/>
  <c r="V113" i="10" s="1"/>
  <c r="T114" i="10"/>
  <c r="U114" i="10" s="1"/>
  <c r="V114" i="10" s="1"/>
  <c r="T115" i="10"/>
  <c r="U115" i="10" s="1"/>
  <c r="V115" i="10" s="1"/>
  <c r="T116" i="10"/>
  <c r="U116" i="10" s="1"/>
  <c r="V116" i="10" s="1"/>
  <c r="T117" i="10"/>
  <c r="U117" i="10" s="1"/>
  <c r="V117" i="10" s="1"/>
  <c r="T118" i="10"/>
  <c r="U118" i="10" s="1"/>
  <c r="V118" i="10" s="1"/>
  <c r="T119" i="10"/>
  <c r="U119" i="10" s="1"/>
  <c r="V119" i="10" s="1"/>
  <c r="T121" i="10"/>
  <c r="U121" i="10" s="1"/>
  <c r="V121" i="10" s="1"/>
  <c r="T122" i="10"/>
  <c r="U122" i="10" s="1"/>
  <c r="V122" i="10" s="1"/>
  <c r="T123" i="10"/>
  <c r="U123" i="10" s="1"/>
  <c r="V123" i="10" s="1"/>
  <c r="T124" i="10"/>
  <c r="U124" i="10" s="1"/>
  <c r="V124" i="10" s="1"/>
  <c r="T125" i="10"/>
  <c r="U125" i="10" s="1"/>
  <c r="V125" i="10" s="1"/>
  <c r="T126" i="10"/>
  <c r="T127" i="10"/>
  <c r="U127" i="10" s="1"/>
  <c r="V127" i="10" s="1"/>
  <c r="T128" i="10"/>
  <c r="U128" i="10" s="1"/>
  <c r="V128" i="10" s="1"/>
  <c r="T129" i="10"/>
  <c r="U129" i="10" s="1"/>
  <c r="V129" i="10" s="1"/>
  <c r="T130" i="10"/>
  <c r="U130" i="10" s="1"/>
  <c r="V130" i="10" s="1"/>
  <c r="T131" i="10"/>
  <c r="U131" i="10" s="1"/>
  <c r="V131" i="10" s="1"/>
  <c r="T132" i="10"/>
  <c r="U132" i="10" s="1"/>
  <c r="V132" i="10" s="1"/>
  <c r="T133" i="10"/>
  <c r="U133" i="10" s="1"/>
  <c r="V133" i="10" s="1"/>
  <c r="T134" i="10"/>
  <c r="U134" i="10" s="1"/>
  <c r="V134" i="10" s="1"/>
  <c r="T135" i="10"/>
  <c r="U135" i="10" s="1"/>
  <c r="V135" i="10" s="1"/>
  <c r="T136" i="10"/>
  <c r="U136" i="10" s="1"/>
  <c r="V136" i="10" s="1"/>
  <c r="T137" i="10"/>
  <c r="U137" i="10" s="1"/>
  <c r="V137" i="10" s="1"/>
  <c r="T138" i="10"/>
  <c r="U138" i="10" s="1"/>
  <c r="V138" i="10" s="1"/>
  <c r="T139" i="10"/>
  <c r="U139" i="10" s="1"/>
  <c r="V139" i="10" s="1"/>
  <c r="T140" i="10"/>
  <c r="U140" i="10" s="1"/>
  <c r="V140" i="10" s="1"/>
  <c r="T141" i="10"/>
  <c r="U141" i="10" s="1"/>
  <c r="V141" i="10" s="1"/>
  <c r="T142" i="10"/>
  <c r="U142" i="10" s="1"/>
  <c r="V142" i="10" s="1"/>
  <c r="T146" i="10"/>
  <c r="U146" i="10" s="1"/>
  <c r="V146" i="10" s="1"/>
  <c r="T147" i="10"/>
  <c r="U147" i="10" s="1"/>
  <c r="V147" i="10" s="1"/>
  <c r="T148" i="10"/>
  <c r="U148" i="10" s="1"/>
  <c r="V148" i="10" s="1"/>
  <c r="T149" i="10"/>
  <c r="U149" i="10" s="1"/>
  <c r="V149" i="10" s="1"/>
  <c r="T150" i="10"/>
  <c r="U150" i="10" s="1"/>
  <c r="V150" i="10" s="1"/>
  <c r="T151" i="10"/>
  <c r="U151" i="10" s="1"/>
  <c r="V151" i="10" s="1"/>
  <c r="T157" i="10"/>
  <c r="U157" i="10" s="1"/>
  <c r="V157" i="10" s="1"/>
  <c r="T143" i="10"/>
  <c r="U143" i="10" s="1"/>
  <c r="V143" i="10" s="1"/>
  <c r="T152" i="10"/>
  <c r="U152" i="10" s="1"/>
  <c r="V152" i="10" s="1"/>
  <c r="T144" i="10"/>
  <c r="U144" i="10" s="1"/>
  <c r="V144" i="10" s="1"/>
  <c r="T145" i="10"/>
  <c r="U145" i="10" s="1"/>
  <c r="V145" i="10" s="1"/>
  <c r="T153" i="10"/>
  <c r="U153" i="10" s="1"/>
  <c r="V153" i="10" s="1"/>
  <c r="T154" i="10"/>
  <c r="U154" i="10" s="1"/>
  <c r="V154" i="10" s="1"/>
  <c r="T155" i="10"/>
  <c r="U155" i="10" s="1"/>
  <c r="V155" i="10" s="1"/>
  <c r="T156" i="10"/>
  <c r="U156" i="10" s="1"/>
  <c r="V156" i="10" s="1"/>
  <c r="T120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6" i="10"/>
  <c r="A147" i="10"/>
  <c r="A148" i="10"/>
  <c r="A149" i="10"/>
  <c r="A150" i="10"/>
  <c r="A151" i="10"/>
  <c r="A157" i="10"/>
  <c r="A143" i="10"/>
  <c r="A152" i="10"/>
  <c r="A144" i="10"/>
  <c r="A145" i="10"/>
  <c r="A153" i="10"/>
  <c r="A154" i="10"/>
  <c r="A155" i="10"/>
  <c r="A156" i="10"/>
  <c r="A120" i="10"/>
  <c r="U120" i="10"/>
  <c r="V120" i="10" s="1"/>
  <c r="U126" i="10"/>
  <c r="V126" i="10" s="1"/>
  <c r="U93" i="10"/>
  <c r="V93" i="10" s="1"/>
  <c r="U61" i="10"/>
  <c r="V61" i="10" s="1"/>
  <c r="U29" i="10"/>
  <c r="V29" i="10" s="1"/>
  <c r="L4" i="8" l="1"/>
  <c r="L5" i="8"/>
  <c r="L6" i="8"/>
  <c r="L7" i="8"/>
  <c r="L8" i="8"/>
  <c r="L9" i="8"/>
  <c r="L10" i="8"/>
  <c r="L3" i="8"/>
  <c r="I4" i="8"/>
  <c r="I5" i="8"/>
  <c r="I6" i="8"/>
  <c r="I7" i="8"/>
  <c r="I8" i="8"/>
  <c r="I9" i="8"/>
  <c r="I10" i="8"/>
  <c r="I11" i="8"/>
</calcChain>
</file>

<file path=xl/sharedStrings.xml><?xml version="1.0" encoding="utf-8"?>
<sst xmlns="http://schemas.openxmlformats.org/spreadsheetml/2006/main" count="2200" uniqueCount="795">
  <si>
    <t>Region</t>
  </si>
  <si>
    <t>Appellation</t>
  </si>
  <si>
    <t>Millesime</t>
  </si>
  <si>
    <t>Classé</t>
  </si>
  <si>
    <t>Couleur</t>
  </si>
  <si>
    <t>Quantité</t>
  </si>
  <si>
    <t>Domaine</t>
  </si>
  <si>
    <t>Prix d'achat</t>
  </si>
  <si>
    <t>Adresse</t>
  </si>
  <si>
    <t>Code postal</t>
  </si>
  <si>
    <t>Ville</t>
  </si>
  <si>
    <t>Telephone</t>
  </si>
  <si>
    <t>Mail</t>
  </si>
  <si>
    <t>Site internet</t>
  </si>
  <si>
    <t>Nom du vin</t>
  </si>
  <si>
    <t>BOURGOGNE</t>
  </si>
  <si>
    <t>BORDEAUX</t>
  </si>
  <si>
    <t>COTE DU RHONE</t>
  </si>
  <si>
    <t>LANGUEDOC ROUSSILLON</t>
  </si>
  <si>
    <t>LOIRE</t>
  </si>
  <si>
    <t>PROVENCE</t>
  </si>
  <si>
    <t>SUD OUEST</t>
  </si>
  <si>
    <t>JURA</t>
  </si>
  <si>
    <t>BEAUJOLAIS</t>
  </si>
  <si>
    <t>BUGEY</t>
  </si>
  <si>
    <t>CHAMPAGNE</t>
  </si>
  <si>
    <t>LORRAINE</t>
  </si>
  <si>
    <t>CORSE</t>
  </si>
  <si>
    <t>ETRANGER</t>
  </si>
  <si>
    <t>ALOXE-CORTON</t>
  </si>
  <si>
    <t>BARSAC</t>
  </si>
  <si>
    <t>BEAUMES DE VENISE</t>
  </si>
  <si>
    <t>BANYULS</t>
  </si>
  <si>
    <t>ANJOU</t>
  </si>
  <si>
    <t>BANDOL</t>
  </si>
  <si>
    <t>BEARN</t>
  </si>
  <si>
    <t>ARBOIS (JURA)</t>
  </si>
  <si>
    <t>AJACCIO</t>
  </si>
  <si>
    <t>AUXEY-DURESSES</t>
  </si>
  <si>
    <t>BLAYE</t>
  </si>
  <si>
    <t>CHATEAU-GRILLET</t>
  </si>
  <si>
    <t>BANYULS GRAND CRU</t>
  </si>
  <si>
    <t>ANJOU-COTEAUX DE LA LOIRE</t>
  </si>
  <si>
    <t>BELLET</t>
  </si>
  <si>
    <t>BERGERAC</t>
  </si>
  <si>
    <t>ARBOIS PUPILLIN (JURA)</t>
  </si>
  <si>
    <t>MUSCAT DU CAP CORSE</t>
  </si>
  <si>
    <t>BATARD-MONTRACHET</t>
  </si>
  <si>
    <t>CHATEAUNEUF-DU-PAPE</t>
  </si>
  <si>
    <t>BLANQUETTE DE LIMOUX</t>
  </si>
  <si>
    <t>ANJOU-GAMAY</t>
  </si>
  <si>
    <t>CASSIS</t>
  </si>
  <si>
    <t>BERGERAC SEC</t>
  </si>
  <si>
    <t>CHATEAU-CHALON (JURA)</t>
  </si>
  <si>
    <t>PATRIMONIO</t>
  </si>
  <si>
    <t>BEAUNE</t>
  </si>
  <si>
    <t>BORDEAUX CLAIRET</t>
  </si>
  <si>
    <t>CLAIRETTE DE DIE</t>
  </si>
  <si>
    <t>CABARDES AOVDQS</t>
  </si>
  <si>
    <t>ANJOU-VILLAGES</t>
  </si>
  <si>
    <t>COTEAUX D'AIX</t>
  </si>
  <si>
    <t>BUZET</t>
  </si>
  <si>
    <t>COTES DU JURA</t>
  </si>
  <si>
    <t>VIN DE CORSE</t>
  </si>
  <si>
    <t>BIENVENUE BATARD-MONTRACHET</t>
  </si>
  <si>
    <t>BORDEAUX COTES DE FRANCS</t>
  </si>
  <si>
    <t>CONDRIEU</t>
  </si>
  <si>
    <t>CLAIRETTE DE BELLEGARDE</t>
  </si>
  <si>
    <t>BONNEZEAUX</t>
  </si>
  <si>
    <t>COTEAUX VAROIS EN PROVENCE</t>
  </si>
  <si>
    <t>CAHORS</t>
  </si>
  <si>
    <t>CREMANT DU JURA</t>
  </si>
  <si>
    <t>BLAGNY</t>
  </si>
  <si>
    <t>BORDEAUX ROSE</t>
  </si>
  <si>
    <t>CORNAS</t>
  </si>
  <si>
    <t>CLAIRETTE DU LANGUEDOC</t>
  </si>
  <si>
    <t>BOURGUEIL</t>
  </si>
  <si>
    <t>COTES DE PROVENCE</t>
  </si>
  <si>
    <t>COTES DE BERGERAC</t>
  </si>
  <si>
    <t>L'ETOILE (JURA)</t>
  </si>
  <si>
    <t>BONNES-MARES</t>
  </si>
  <si>
    <t>BORDEAUX SEC</t>
  </si>
  <si>
    <t>COTE ROTIE</t>
  </si>
  <si>
    <t>COLLIOURE</t>
  </si>
  <si>
    <t>CABERNET D'ANJOU</t>
  </si>
  <si>
    <t>PALETTE</t>
  </si>
  <si>
    <t>COTES DE BERGERAC MOELLEUX</t>
  </si>
  <si>
    <t>BORDEAUX SUPERIEUR</t>
  </si>
  <si>
    <t>COTEAUX DE PIERREVERT</t>
  </si>
  <si>
    <t>CORBIERES</t>
  </si>
  <si>
    <t>COTES DE DURAS</t>
  </si>
  <si>
    <t>ALIGOTE</t>
  </si>
  <si>
    <t>CADILLAC</t>
  </si>
  <si>
    <t>COTEAUX DU TRICASTIN</t>
  </si>
  <si>
    <t>COSTIERES DE NIMES</t>
  </si>
  <si>
    <t>CHAUME</t>
  </si>
  <si>
    <t>COTES DE SAINT-MONT AOVDQS</t>
  </si>
  <si>
    <t>ALIGOTE BOUZERON</t>
  </si>
  <si>
    <t>CANON-FRONSAC</t>
  </si>
  <si>
    <t>COTES DU LUBERON</t>
  </si>
  <si>
    <t>COTEAUX DU LANGUEDOC</t>
  </si>
  <si>
    <t>CHEVERNY</t>
  </si>
  <si>
    <t>COTES DU MARMANDAIS</t>
  </si>
  <si>
    <t>CHITRY</t>
  </si>
  <si>
    <t>CERONS</t>
  </si>
  <si>
    <t>COTES DU RHONE</t>
  </si>
  <si>
    <t>COTES DE LA MALEPERE</t>
  </si>
  <si>
    <t>CHINON</t>
  </si>
  <si>
    <r>
      <t>FRONTON </t>
    </r>
    <r>
      <rPr>
        <sz val="7.5"/>
        <color rgb="FF990033"/>
        <rFont val="Verdana"/>
        <family val="2"/>
      </rPr>
      <t>(ANCIEN COTES DU FRONTONNAIS)</t>
    </r>
  </si>
  <si>
    <t>CLARET</t>
  </si>
  <si>
    <t>CREMANT DE BORDEAUX</t>
  </si>
  <si>
    <t>COTES DU RHONE-VILLAGES</t>
  </si>
  <si>
    <t>COTES DU ROUSSILLON</t>
  </si>
  <si>
    <t>COTE ROANNAISE</t>
  </si>
  <si>
    <t>GAILLAC</t>
  </si>
  <si>
    <t>COTE CHALONNAISE</t>
  </si>
  <si>
    <t>COTES DE BLAYE</t>
  </si>
  <si>
    <t>COTES DU VENTOUX</t>
  </si>
  <si>
    <t>COTES DU ROUSSILLON-VILLAGES</t>
  </si>
  <si>
    <t>COTEAUX D'ANCENIS</t>
  </si>
  <si>
    <t>HAUT-MONTRAVEL</t>
  </si>
  <si>
    <t>COTE SAINT-JACQUES</t>
  </si>
  <si>
    <t>COTES DE BOURG</t>
  </si>
  <si>
    <t>COTES DU VIVARAIS AOVDQS</t>
  </si>
  <si>
    <t>FAUGERES</t>
  </si>
  <si>
    <t>COTEAUX DE L'AUBANCE</t>
  </si>
  <si>
    <t>IROULEGUY</t>
  </si>
  <si>
    <t>COTES D'AUXERRE</t>
  </si>
  <si>
    <t>COTES DE CASTILLON</t>
  </si>
  <si>
    <t>CROZES-HERMITAGE</t>
  </si>
  <si>
    <t>FITOU</t>
  </si>
  <si>
    <t>COTEAUX DU GIENNOIS AOVDQS</t>
  </si>
  <si>
    <t>JURANCON</t>
  </si>
  <si>
    <t>COTES DU COUCHOIS</t>
  </si>
  <si>
    <t>ENTRE-DEUX-MERS</t>
  </si>
  <si>
    <t>GIGONDAS</t>
  </si>
  <si>
    <t>LIMOUX</t>
  </si>
  <si>
    <t>COTEAUX DU LAYON</t>
  </si>
  <si>
    <t>JURANCON SEC</t>
  </si>
  <si>
    <t>COULANGES-LA-VINEUSE</t>
  </si>
  <si>
    <t>FRONSAC</t>
  </si>
  <si>
    <t>HERMITAGE</t>
  </si>
  <si>
    <t>MAURY</t>
  </si>
  <si>
    <t>COTEAUX DU LOIR</t>
  </si>
  <si>
    <t>MADIRAN</t>
  </si>
  <si>
    <t>EPINEUIL</t>
  </si>
  <si>
    <t>GRAVES</t>
  </si>
  <si>
    <t>LIRAC</t>
  </si>
  <si>
    <t>MINERVOIS</t>
  </si>
  <si>
    <t>COTEAUX DU VENDOMOIS AOVDQS</t>
  </si>
  <si>
    <t>MARCILLAC</t>
  </si>
  <si>
    <t>GRAVES DE VAYRES</t>
  </si>
  <si>
    <t>MUSCAT DE BEAUMES-DE-VENISE</t>
  </si>
  <si>
    <t>MUSCAT DE LUNEL</t>
  </si>
  <si>
    <t>COTES D'AUVERGNE AOVDQS</t>
  </si>
  <si>
    <t>MONBAZILLAC</t>
  </si>
  <si>
    <t>HAUTES-COTES DE NUITS</t>
  </si>
  <si>
    <t>GRAVES SUPERIEURES</t>
  </si>
  <si>
    <t>SAINT-JOSEPH</t>
  </si>
  <si>
    <t>MUSCAT DE MIREVAL</t>
  </si>
  <si>
    <t>COTES DU FOREZ AOVDQS</t>
  </si>
  <si>
    <t>MONTRAVEL</t>
  </si>
  <si>
    <t>HAUTES-COTES DE BEAUNE</t>
  </si>
  <si>
    <t>HAUT-MEDOC</t>
  </si>
  <si>
    <t>SAINT PERAY</t>
  </si>
  <si>
    <t>MUSCAT DE RIVESALTES</t>
  </si>
  <si>
    <t>COUR-CHEVERNY</t>
  </si>
  <si>
    <t>PACHERENC DU VIC-BILH</t>
  </si>
  <si>
    <t>LA CHAPELLE NOTRE-DAME</t>
  </si>
  <si>
    <t>LALANDE DE POMEROL</t>
  </si>
  <si>
    <t>TAVEL</t>
  </si>
  <si>
    <t>MUSCAT DE SAINT-JEAN DE MINERVOIS</t>
  </si>
  <si>
    <t>FIEFS VENDEENS AOVDQS</t>
  </si>
  <si>
    <t>PECHARMANT</t>
  </si>
  <si>
    <t>LE CHAPITRE</t>
  </si>
  <si>
    <t>LISTRAC-MEDOC</t>
  </si>
  <si>
    <t>VACQUEYRAS</t>
  </si>
  <si>
    <t>PICPOUL DE PINET</t>
  </si>
  <si>
    <t>GROS PLANT AOVDQS</t>
  </si>
  <si>
    <t>SAUSSIGNAC</t>
  </si>
  <si>
    <t>MONTRECUL</t>
  </si>
  <si>
    <t>LOUPIAC</t>
  </si>
  <si>
    <t>VINSOBRES </t>
  </si>
  <si>
    <t>RIVESALTES</t>
  </si>
  <si>
    <t>HAUT-POITOU AOVDQS</t>
  </si>
  <si>
    <t>TURSAN AOVDQS</t>
  </si>
  <si>
    <t>MOUSSEUX</t>
  </si>
  <si>
    <t>MARGAUX</t>
  </si>
  <si>
    <t>SAINT-CHINIAN</t>
  </si>
  <si>
    <t>JASNIERES</t>
  </si>
  <si>
    <t>PASSETOUTGRAIN</t>
  </si>
  <si>
    <t>MEDOC</t>
  </si>
  <si>
    <t>MENETOU-SALON</t>
  </si>
  <si>
    <t>VEZELAY</t>
  </si>
  <si>
    <t>MONTAGNE SAINT-EMILION</t>
  </si>
  <si>
    <t>MONTLOUIS</t>
  </si>
  <si>
    <t>CHABLIS</t>
  </si>
  <si>
    <t>MOULIS EN MEDOC</t>
  </si>
  <si>
    <t>MUSCADET</t>
  </si>
  <si>
    <t>CHABLIS GRAND CRU</t>
  </si>
  <si>
    <t>PAUILLAC</t>
  </si>
  <si>
    <t>MUSCADET COTES DE GRAND-LIEU</t>
  </si>
  <si>
    <t>CHABLIS PREMIER CRU</t>
  </si>
  <si>
    <t>PESSAC LEOGNAN</t>
  </si>
  <si>
    <t>MUSCADET DE SEVRE-ET-MAINE</t>
  </si>
  <si>
    <t>CHAMBERTIN</t>
  </si>
  <si>
    <t>POMEROL</t>
  </si>
  <si>
    <t>MUSCADET DES COTEAUX DE LA LOIRE</t>
  </si>
  <si>
    <t>CHAMBERTIN-CLOS DE BEZE</t>
  </si>
  <si>
    <t>PREMIERES COTES DE BORDEAUX</t>
  </si>
  <si>
    <t>QUARTS DE CHAUME</t>
  </si>
  <si>
    <t>CHAPELLE-CHAMBERTIN</t>
  </si>
  <si>
    <t>PREMIERES COTES DE BLAYE</t>
  </si>
  <si>
    <t>POUILLY-FUME</t>
  </si>
  <si>
    <t>CHARMES-CHAMBERTIN</t>
  </si>
  <si>
    <t>PUISSEGUIN SAINT-EMILION</t>
  </si>
  <si>
    <t>POUILLY-SUR-LOIRE</t>
  </si>
  <si>
    <t>CHAMBOLLE MUSIGNY</t>
  </si>
  <si>
    <t>SAINT-EMILION</t>
  </si>
  <si>
    <t>QUINCY</t>
  </si>
  <si>
    <t>CHASSAGNE-MONTRACHET</t>
  </si>
  <si>
    <t>SAINT-EMILION GRAND CRU</t>
  </si>
  <si>
    <t>REUILLY</t>
  </si>
  <si>
    <t>CHEVALIER-MONTRACHET</t>
  </si>
  <si>
    <t>SAINT-ESTEPHE</t>
  </si>
  <si>
    <t>ROSE DE LOIRE</t>
  </si>
  <si>
    <t>CHOREY-LES-BEAUNE</t>
  </si>
  <si>
    <t>SAINT-GEORGES SAINT-EMILION</t>
  </si>
  <si>
    <t>ROSE D'ANJOU</t>
  </si>
  <si>
    <t>CLOS DE LA ROCHE</t>
  </si>
  <si>
    <t>SAINT-JULIEN</t>
  </si>
  <si>
    <t>SAINT-NICOLAS-DE-BOURGUEIL</t>
  </si>
  <si>
    <t>CLOS DE TART</t>
  </si>
  <si>
    <t>SAINTE-CROIX-DU-MONT</t>
  </si>
  <si>
    <t>SAINT-POURCAIN AOVDQS</t>
  </si>
  <si>
    <t>CLOS DE VOUGEOT</t>
  </si>
  <si>
    <t>SAINTE-FOIX-BORDEAUX</t>
  </si>
  <si>
    <t>SANCERRE</t>
  </si>
  <si>
    <t>CLOS DES LAMBRAYS</t>
  </si>
  <si>
    <t>SAUTERNES</t>
  </si>
  <si>
    <t>SAUMUR</t>
  </si>
  <si>
    <t>CLOS SAINT-DENIS</t>
  </si>
  <si>
    <t>SAUMUR SEC BLANC</t>
  </si>
  <si>
    <t>CORTON</t>
  </si>
  <si>
    <t>SAUMUR-CHAMPIGNY</t>
  </si>
  <si>
    <t>CORTON-CHARLEMAGNE</t>
  </si>
  <si>
    <t>SAVENNIERES</t>
  </si>
  <si>
    <t>COTE DE BEAUNE</t>
  </si>
  <si>
    <t>SAVENNIERES COULEE-DE-SERRANT</t>
  </si>
  <si>
    <t>COTE DE BEAUNE VILLAGES</t>
  </si>
  <si>
    <t>SAVENNIERES ROCHES-AUX-MOINES</t>
  </si>
  <si>
    <t>COTE DE NUITS-VILLAGES</t>
  </si>
  <si>
    <t>TOURAINE</t>
  </si>
  <si>
    <t>CREMANT DE BOURGOGNE</t>
  </si>
  <si>
    <t>TOURAINE AMBOISE</t>
  </si>
  <si>
    <t>CRIOTS BATARD-MONTRACHET</t>
  </si>
  <si>
    <t>TOURAINE-AZAY-LE-RIDEAU</t>
  </si>
  <si>
    <t>ECHEZEAUX</t>
  </si>
  <si>
    <t>TOURAINE-MESLAND</t>
  </si>
  <si>
    <t>FIXIN</t>
  </si>
  <si>
    <t>VALENCAY AOVDQS</t>
  </si>
  <si>
    <t>GEVREY-CHAMBERTIN</t>
  </si>
  <si>
    <t>VOUVRAY</t>
  </si>
  <si>
    <t>GIVRY</t>
  </si>
  <si>
    <t>GRANDS-ECHEZEAUX</t>
  </si>
  <si>
    <t>GRIOTTE-CHAMBERTIN</t>
  </si>
  <si>
    <t>IRANCY</t>
  </si>
  <si>
    <t>LADOIX</t>
  </si>
  <si>
    <t>LA GRANDE RUE</t>
  </si>
  <si>
    <t>LA TACHE</t>
  </si>
  <si>
    <t>LA ROMANEE</t>
  </si>
  <si>
    <t>LATRICIERES-CHAMBERTIN</t>
  </si>
  <si>
    <t>MACON</t>
  </si>
  <si>
    <t>MACON SUPERIEUR</t>
  </si>
  <si>
    <t>MACON-VILLAGES</t>
  </si>
  <si>
    <t>MARANGES</t>
  </si>
  <si>
    <t>MARSANNAY</t>
  </si>
  <si>
    <t>MAZIS-CHAMBERTIN</t>
  </si>
  <si>
    <t>MAZOYERES-CHAMBERTIN</t>
  </si>
  <si>
    <t>MERCUREY</t>
  </si>
  <si>
    <t>MEURSAULT</t>
  </si>
  <si>
    <t>MONTAGNY</t>
  </si>
  <si>
    <t>MONTHELIE</t>
  </si>
  <si>
    <t>MONTRACHET</t>
  </si>
  <si>
    <t>MOREY-SAINT-DENIS</t>
  </si>
  <si>
    <t>NUIT-SAINT-GEORGES</t>
  </si>
  <si>
    <t>PERNAND-VERGELESSES</t>
  </si>
  <si>
    <t>PETIT CHABLIS</t>
  </si>
  <si>
    <t>POMMARD</t>
  </si>
  <si>
    <t>POUILLY-FUISSE</t>
  </si>
  <si>
    <t>POUILLY-LOCHE</t>
  </si>
  <si>
    <t>POUILLY-VINZELLES</t>
  </si>
  <si>
    <t>PULIGNY-MONTRACHET</t>
  </si>
  <si>
    <t>RICHEBOURG</t>
  </si>
  <si>
    <t>ROMANEE-CONTI</t>
  </si>
  <si>
    <t>ROMANEE-SAINT-VIVANT</t>
  </si>
  <si>
    <t>RUCHOTTES-CHAMBERTIN</t>
  </si>
  <si>
    <t>RULLY</t>
  </si>
  <si>
    <t>SAINT-AUBIN</t>
  </si>
  <si>
    <t>SAINT-BRIS</t>
  </si>
  <si>
    <t>SAINT-ROMAIN</t>
  </si>
  <si>
    <t>SAINT-VERAN</t>
  </si>
  <si>
    <t>SANTENAY</t>
  </si>
  <si>
    <t>SAVIGNY-LES-BEAUNE</t>
  </si>
  <si>
    <t>VIRE-CLESSE</t>
  </si>
  <si>
    <t>VOLNAY</t>
  </si>
  <si>
    <t>VOSNE-ROMANEE</t>
  </si>
  <si>
    <t>VOUGEOT</t>
  </si>
  <si>
    <t>Rouge</t>
  </si>
  <si>
    <t>Blanc</t>
  </si>
  <si>
    <t>Rosé</t>
  </si>
  <si>
    <t>Grand Cru</t>
  </si>
  <si>
    <t>1 er Cru</t>
  </si>
  <si>
    <t>Village</t>
  </si>
  <si>
    <t>1 er Grand Cru classé</t>
  </si>
  <si>
    <t>Second Grand Cru classé</t>
  </si>
  <si>
    <t>Troisieme Grand Cru classé</t>
  </si>
  <si>
    <t>Quatireme Grand Cru classé</t>
  </si>
  <si>
    <t>Cinquiéme Grand Cru classé</t>
  </si>
  <si>
    <t>Bourgogne</t>
  </si>
  <si>
    <t>Bordeaux</t>
  </si>
  <si>
    <t>descriptif</t>
  </si>
  <si>
    <t>N° ligne</t>
  </si>
  <si>
    <t>nom image</t>
  </si>
  <si>
    <t>Chemin d'acces</t>
  </si>
  <si>
    <t>PINOT NOIR</t>
  </si>
  <si>
    <t>MACON AZE</t>
  </si>
  <si>
    <t>MACON VILLAGE</t>
  </si>
  <si>
    <t>ALSACE</t>
  </si>
  <si>
    <t>RIESLING</t>
  </si>
  <si>
    <t>STAT</t>
  </si>
  <si>
    <t>LE LOUVETEAU</t>
  </si>
  <si>
    <t>Climat ou Nom</t>
  </si>
  <si>
    <t>ITALIE</t>
  </si>
  <si>
    <t>GRAND ORDINAIRE</t>
  </si>
  <si>
    <t>A1</t>
  </si>
  <si>
    <t>PIERRE GRUBER</t>
  </si>
  <si>
    <t>A3</t>
  </si>
  <si>
    <t>BAILLY-LAPIERRE</t>
  </si>
  <si>
    <t>ST BRIS LE VINEUX</t>
  </si>
  <si>
    <t>A5</t>
  </si>
  <si>
    <t>A6</t>
  </si>
  <si>
    <t>cuvee d'antan</t>
  </si>
  <si>
    <t>PRUNIER JEAN PIERRE ET LAURENT</t>
  </si>
  <si>
    <t>A7</t>
  </si>
  <si>
    <t>le val</t>
  </si>
  <si>
    <t>ROY</t>
  </si>
  <si>
    <t>AUXEY DURESSES</t>
  </si>
  <si>
    <t>A8</t>
  </si>
  <si>
    <t>DES VAUX MARQUIS</t>
  </si>
  <si>
    <t>9 rue de tubie</t>
  </si>
  <si>
    <t>CHAMPS-SUR-YONNE</t>
  </si>
  <si>
    <t>03 86 53 38 17</t>
  </si>
  <si>
    <t>A9</t>
  </si>
  <si>
    <t>DE LA FRAMBOISE</t>
  </si>
  <si>
    <t>www.domaine.faveley.com</t>
  </si>
  <si>
    <t>A11</t>
  </si>
  <si>
    <t>aux insarts</t>
  </si>
  <si>
    <t>PASCAL ET MIREILLE RENAUD</t>
  </si>
  <si>
    <t>SOLUTRE-POULLY</t>
  </si>
  <si>
    <t>les peuillets</t>
  </si>
  <si>
    <t>DESCHAMPS-CARNET</t>
  </si>
  <si>
    <t>SAVIGNY LES BEAUNE</t>
  </si>
  <si>
    <t>PERNAND VERGELESSE</t>
  </si>
  <si>
    <t>B2</t>
  </si>
  <si>
    <t>GUILLEMARD POTHIER</t>
  </si>
  <si>
    <t>MELOISEY</t>
  </si>
  <si>
    <t>MORGON</t>
  </si>
  <si>
    <t>chateau desclau</t>
  </si>
  <si>
    <t>TRESSES</t>
  </si>
  <si>
    <t>B4</t>
  </si>
  <si>
    <t>MICHEL NOELLAT</t>
  </si>
  <si>
    <t>B5</t>
  </si>
  <si>
    <t>ANTOINE RODET</t>
  </si>
  <si>
    <t>B6</t>
  </si>
  <si>
    <t>les grands picotins</t>
  </si>
  <si>
    <t>DU PRIEURÉ</t>
  </si>
  <si>
    <t>B7</t>
  </si>
  <si>
    <t>VAL DE MERCY</t>
  </si>
  <si>
    <t>www.valdemercy.com</t>
  </si>
  <si>
    <t>JEAN CLAUDE GUYAUX</t>
  </si>
  <si>
    <t>B8</t>
  </si>
  <si>
    <t>ROBERT SIRUGUE</t>
  </si>
  <si>
    <t>VOSNE-ROMANÉE</t>
  </si>
  <si>
    <t>B9</t>
  </si>
  <si>
    <t>JEAN CLAUDE THEVENET</t>
  </si>
  <si>
    <t>PIERRECLOS</t>
  </si>
  <si>
    <t>l'aurore</t>
  </si>
  <si>
    <t>L'HERMITAGE DE NANTOUX</t>
  </si>
  <si>
    <t>CHASSEY LE CAMP</t>
  </si>
  <si>
    <t>CHARMERAIE</t>
  </si>
  <si>
    <t>CHANES</t>
  </si>
  <si>
    <t>JULES RICHARD</t>
  </si>
  <si>
    <t>AZE</t>
  </si>
  <si>
    <t>EDGARD SCHILLÉ</t>
  </si>
  <si>
    <t>MITTELWIHR</t>
  </si>
  <si>
    <t>ESPAGNE</t>
  </si>
  <si>
    <t>SCEA DU VIEUX PUIT</t>
  </si>
  <si>
    <t>REIGNAC DE BLAYE</t>
  </si>
  <si>
    <t>DE LA PINTE</t>
  </si>
  <si>
    <t>ARBOIS</t>
  </si>
  <si>
    <t>C1</t>
  </si>
  <si>
    <t>champs fuillot</t>
  </si>
  <si>
    <t>HUGUES LE VEZE</t>
  </si>
  <si>
    <t>MEURSEAULT</t>
  </si>
  <si>
    <t>C2</t>
  </si>
  <si>
    <t>C3</t>
  </si>
  <si>
    <t>SEIGNEUR DE LAURIS</t>
  </si>
  <si>
    <t>VACQUERAS</t>
  </si>
  <si>
    <t>CHARDONNAY</t>
  </si>
  <si>
    <t>les classiques</t>
  </si>
  <si>
    <t>VIGNERONS ARDECHOIS</t>
  </si>
  <si>
    <t>RUOMS</t>
  </si>
  <si>
    <t>C5</t>
  </si>
  <si>
    <t>C6</t>
  </si>
  <si>
    <t>PANSIOT</t>
  </si>
  <si>
    <t>CORGOLOIN</t>
  </si>
  <si>
    <t>C7</t>
  </si>
  <si>
    <t>BAILLY LAPIERRE</t>
  </si>
  <si>
    <t>SAINT BRIS LE VINEUX</t>
  </si>
  <si>
    <t>C8</t>
  </si>
  <si>
    <t>PHILIPPE CHARLOPIN</t>
  </si>
  <si>
    <t>GEVREY CHAMBERTIN</t>
  </si>
  <si>
    <t>C9</t>
  </si>
  <si>
    <t>VIGNERONS DE BUXY</t>
  </si>
  <si>
    <t>BUXY</t>
  </si>
  <si>
    <t>NBRE DE BOUTEILLES</t>
  </si>
  <si>
    <t>CHABLIS-VAILLONS</t>
  </si>
  <si>
    <t>C10</t>
  </si>
  <si>
    <t>REMPART DE TULETTE</t>
  </si>
  <si>
    <t>costebelle</t>
  </si>
  <si>
    <t>LA MAZADE</t>
  </si>
  <si>
    <t>ST MARTIN D'ARDECHE</t>
  </si>
  <si>
    <t>06 79 66 70 95</t>
  </si>
  <si>
    <t>domainemazade@gmail.com</t>
  </si>
  <si>
    <t>clos de la perriere</t>
  </si>
  <si>
    <t>JOLIET</t>
  </si>
  <si>
    <t>les 3 quartiers</t>
  </si>
  <si>
    <t>JOURDANS &amp; PICHARD</t>
  </si>
  <si>
    <t>8 rue le puy</t>
  </si>
  <si>
    <t>CRAVANT LES COTEAUX</t>
  </si>
  <si>
    <t>OLIVIER</t>
  </si>
  <si>
    <t>ST NICOLAS DE BOURGUEIL</t>
  </si>
  <si>
    <t>aux vergelesses</t>
  </si>
  <si>
    <t>MACHARD DE GRAMONT</t>
  </si>
  <si>
    <t>les champs perdrix</t>
  </si>
  <si>
    <t>DENIS FOURNIER</t>
  </si>
  <si>
    <t>COUCHEY</t>
  </si>
  <si>
    <t>LA ROCHE AIGUE</t>
  </si>
  <si>
    <t>CHRISTOPHE AUGUSTE</t>
  </si>
  <si>
    <t>COULANGES LA VINEUSE</t>
  </si>
  <si>
    <t>LOISEAU</t>
  </si>
  <si>
    <t>le bas de Poilanges</t>
  </si>
  <si>
    <t>vieilles vignes</t>
  </si>
  <si>
    <t>COSTEBELLE</t>
  </si>
  <si>
    <t>CAUVARD</t>
  </si>
  <si>
    <t>www.domaine-covard.fr</t>
  </si>
  <si>
    <t>JOUARD GABRIEL ET PAUL</t>
  </si>
  <si>
    <t>DOURTHE</t>
  </si>
  <si>
    <t>www.dourthe.com</t>
  </si>
  <si>
    <t>CABERNET SAUVIGNON</t>
  </si>
  <si>
    <t>ROCHE MAZET</t>
  </si>
  <si>
    <t>www.rochemazet.com</t>
  </si>
  <si>
    <t>SAUVIGNON</t>
  </si>
  <si>
    <t>villa chambre d'amour</t>
  </si>
  <si>
    <t>LIONEL OSMIN</t>
  </si>
  <si>
    <t>www.osmin.fr</t>
  </si>
  <si>
    <t>geant rouge</t>
  </si>
  <si>
    <t>JONQUERES D'ORIOLA</t>
  </si>
  <si>
    <t>CORNEILLA DES VERCOL</t>
  </si>
  <si>
    <t>www.jonqueresdoriola.fr</t>
  </si>
  <si>
    <t>PATRICK GRANMASON ANDRIEN ROBBE</t>
  </si>
  <si>
    <t>AIGLEPIERRE</t>
  </si>
  <si>
    <t>D1</t>
  </si>
  <si>
    <t>COTE DE GASCOGNE</t>
  </si>
  <si>
    <t>D3</t>
  </si>
  <si>
    <t>premieres grives</t>
  </si>
  <si>
    <t>TARIQUET</t>
  </si>
  <si>
    <t>AUTRES</t>
  </si>
  <si>
    <t>COTEAUX DE L'ARDECHE</t>
  </si>
  <si>
    <t>D4</t>
  </si>
  <si>
    <t>corps et ames</t>
  </si>
  <si>
    <t>JEROME MAZEL</t>
  </si>
  <si>
    <t>PRADONS</t>
  </si>
  <si>
    <t>D5</t>
  </si>
  <si>
    <t>D6</t>
  </si>
  <si>
    <t>la feuillouse</t>
  </si>
  <si>
    <t>SYLVAIN CHOLET</t>
  </si>
  <si>
    <t>CORCELLES LES ARTS</t>
  </si>
  <si>
    <t>VIGNERON D'OR</t>
  </si>
  <si>
    <t>D8</t>
  </si>
  <si>
    <t>GUILLAUME</t>
  </si>
  <si>
    <t>CHARCENNE</t>
  </si>
  <si>
    <t>les elotins</t>
  </si>
  <si>
    <t>D9</t>
  </si>
  <si>
    <t>CHRISTOPHE ET MARYLINE BILLON</t>
  </si>
  <si>
    <t>115 chemin des corendies</t>
  </si>
  <si>
    <t>AMPUIS</t>
  </si>
  <si>
    <t>LEVERT FRERES</t>
  </si>
  <si>
    <t>CHATEAU MALIJAY</t>
  </si>
  <si>
    <t>MACON PERRONNE</t>
  </si>
  <si>
    <t>JC &amp; MARIE ODILE JANIN</t>
  </si>
  <si>
    <t>PERRONNE</t>
  </si>
  <si>
    <t>D10</t>
  </si>
  <si>
    <t>chianti</t>
  </si>
  <si>
    <t>PATRICK GRANDMAISON ADRIEN ROBBE</t>
  </si>
  <si>
    <t>MACON LA ROCHE VINEUSE</t>
  </si>
  <si>
    <t>CHENE</t>
  </si>
  <si>
    <t>BERZE LA VILLE</t>
  </si>
  <si>
    <t>la gelotte</t>
  </si>
  <si>
    <t>ENTRAS</t>
  </si>
  <si>
    <t>AYGUETINTE</t>
  </si>
  <si>
    <t>www.domaine-entras.fr</t>
  </si>
  <si>
    <t>LES JARDINS DE L'EVECHE</t>
  </si>
  <si>
    <t>CHATEAU BEAUBOIS</t>
  </si>
  <si>
    <t>MONTCHOVET</t>
  </si>
  <si>
    <t>COTES DE BORDEAUX</t>
  </si>
  <si>
    <t>CHATEAU LAGRANGE MONBADON</t>
  </si>
  <si>
    <t>D11</t>
  </si>
  <si>
    <t>les narbantons</t>
  </si>
  <si>
    <t>PINTE GEORGES ET THIERRY</t>
  </si>
  <si>
    <t>E1</t>
  </si>
  <si>
    <t>DUMAS</t>
  </si>
  <si>
    <t>MALIGNON</t>
  </si>
  <si>
    <t>LAVAL ST ROMAIN</t>
  </si>
  <si>
    <t>campo altoso</t>
  </si>
  <si>
    <t>pascal paoli</t>
  </si>
  <si>
    <t>E2</t>
  </si>
  <si>
    <t>E3</t>
  </si>
  <si>
    <t>E4</t>
  </si>
  <si>
    <t>LES HAUTS D'ESTIAC</t>
  </si>
  <si>
    <t>SAINT-AMOUR</t>
  </si>
  <si>
    <t>E5</t>
  </si>
  <si>
    <t>E6</t>
  </si>
  <si>
    <t>cuvee rubis</t>
  </si>
  <si>
    <t>CHATEAU COURTADE DUBUC</t>
  </si>
  <si>
    <t>E7</t>
  </si>
  <si>
    <t>les clous</t>
  </si>
  <si>
    <t>PRUNIER JEAN PIERRE &amp; LAURENT</t>
  </si>
  <si>
    <t>AUXEY DURESSE</t>
  </si>
  <si>
    <t>E8</t>
  </si>
  <si>
    <t>SE</t>
  </si>
  <si>
    <t>E9</t>
  </si>
  <si>
    <t>DENIS PERE &amp; FILS</t>
  </si>
  <si>
    <t>E10</t>
  </si>
  <si>
    <t>DE LA JANASSE</t>
  </si>
  <si>
    <t>COURTHEZON</t>
  </si>
  <si>
    <t>CHATEAU METAIRIE HAUTE</t>
  </si>
  <si>
    <t>CHOFFLET VALDENAIRE</t>
  </si>
  <si>
    <t>DE LA PERRIERE</t>
  </si>
  <si>
    <t>FRANCE DESSAUGE</t>
  </si>
  <si>
    <t>CHEILLY LES MARANGES</t>
  </si>
  <si>
    <t>les damodes</t>
  </si>
  <si>
    <t>JEAN PIERRE BONY</t>
  </si>
  <si>
    <t>NUITS ST GEORGES</t>
  </si>
  <si>
    <t>E12</t>
  </si>
  <si>
    <t>silex</t>
  </si>
  <si>
    <t>VERDIGNY EN SANCERRE</t>
  </si>
  <si>
    <t>www.laperriere.fr</t>
  </si>
  <si>
    <t>E11</t>
  </si>
  <si>
    <t>E13</t>
  </si>
  <si>
    <t>E15</t>
  </si>
  <si>
    <t>C4</t>
  </si>
  <si>
    <t>CLOS DE CHEVIGNE</t>
  </si>
  <si>
    <t>SAINT VERAN</t>
  </si>
  <si>
    <t>JEAN BAPTISTE PONSOT</t>
  </si>
  <si>
    <t>montecarlo bianco</t>
  </si>
  <si>
    <t>FATTORIA IL POGGIO</t>
  </si>
  <si>
    <t>otium</t>
  </si>
  <si>
    <t>montecarlo rosso</t>
  </si>
  <si>
    <t>CHÂTEAU MEILLANT</t>
  </si>
  <si>
    <t>NICOLAS LECONTE</t>
  </si>
  <si>
    <t>105 rue St Exupey</t>
  </si>
  <si>
    <t>AVORD</t>
  </si>
  <si>
    <t>www.domaine-leconte.com</t>
  </si>
  <si>
    <t>CHATEAU MEILLANT</t>
  </si>
  <si>
    <t>Casier</t>
  </si>
  <si>
    <t>Regions</t>
  </si>
  <si>
    <t>B1</t>
  </si>
  <si>
    <t>le charmois</t>
  </si>
  <si>
    <t>DU PIMONT</t>
  </si>
  <si>
    <t>XAVIER REVERCHON</t>
  </si>
  <si>
    <t>POLIGNY</t>
  </si>
  <si>
    <t>CLAUDE SAINSON ROSSIGNOL</t>
  </si>
  <si>
    <t>ROLLIN PERE &amp; FILS</t>
  </si>
  <si>
    <t>PERNAND-VERGELESS</t>
  </si>
  <si>
    <t>les jiromees</t>
  </si>
  <si>
    <t>DE MONTMAIN</t>
  </si>
  <si>
    <t>VILLARS FONTAINE</t>
  </si>
  <si>
    <t>HUGUES LE JUSTE</t>
  </si>
  <si>
    <t>montee de tonnerre</t>
  </si>
  <si>
    <t>les combes dessus</t>
  </si>
  <si>
    <t>JEAN CLAUDE CLUZEAUD</t>
  </si>
  <si>
    <t>LES BELLES FILLES</t>
  </si>
  <si>
    <t>PIERRE MAREY ET FILS</t>
  </si>
  <si>
    <t>PERNAND VERGELESSES</t>
  </si>
  <si>
    <t>DEMURES FRERES</t>
  </si>
  <si>
    <t>MONTAGNE</t>
  </si>
  <si>
    <t>ALEXANDRE LOISEAU</t>
  </si>
  <si>
    <t>clos de l'eclu</t>
  </si>
  <si>
    <t>JM NAUDIN</t>
  </si>
  <si>
    <t>AUGUSTE PIROU</t>
  </si>
  <si>
    <t>A4</t>
  </si>
  <si>
    <t>HERVE CHARLOPIN</t>
  </si>
  <si>
    <t>PATRICK CLEMENCET</t>
  </si>
  <si>
    <t>la fussiere</t>
  </si>
  <si>
    <t>DES TROIS MONTS</t>
  </si>
  <si>
    <t>ST SERNIN DU PLAN</t>
  </si>
  <si>
    <t>B3</t>
  </si>
  <si>
    <t>la coutiere</t>
  </si>
  <si>
    <t>A2</t>
  </si>
  <si>
    <t>MONTMAIN</t>
  </si>
  <si>
    <t>03 80 62 31 94</t>
  </si>
  <si>
    <t>www.domainemontmain.fr</t>
  </si>
  <si>
    <t>MARSANNAY LA COTE</t>
  </si>
  <si>
    <t>les poisets</t>
  </si>
  <si>
    <t>JEAN YVES VAPILLON</t>
  </si>
  <si>
    <t>120 route de marconay</t>
  </si>
  <si>
    <t>LONS LE SAUNIER</t>
  </si>
  <si>
    <t>D7</t>
  </si>
  <si>
    <t>le rouard</t>
  </si>
  <si>
    <t>VILLARD FONTAINE</t>
  </si>
  <si>
    <t>A10</t>
  </si>
  <si>
    <t>www.domainedemontmain.fr</t>
  </si>
  <si>
    <t>les avaux</t>
  </si>
  <si>
    <t>hospices de nuits st georges</t>
  </si>
  <si>
    <t>D2</t>
  </si>
  <si>
    <t>CHATEAU DE VILLARD FONTAINE</t>
  </si>
  <si>
    <t>GRAND BOISSE</t>
  </si>
  <si>
    <t>STE FOY DES VIGNES</t>
  </si>
  <si>
    <t>ROLANT PETIT ET MARIE PAULE</t>
  </si>
  <si>
    <t>VILLIE-MORGON</t>
  </si>
  <si>
    <t>Année</t>
  </si>
  <si>
    <t>A12</t>
  </si>
  <si>
    <t>B10</t>
  </si>
  <si>
    <t>B11</t>
  </si>
  <si>
    <t>B12</t>
  </si>
  <si>
    <t>B13</t>
  </si>
  <si>
    <t>B14</t>
  </si>
  <si>
    <t>B15</t>
  </si>
  <si>
    <t>C11</t>
  </si>
  <si>
    <t>C12</t>
  </si>
  <si>
    <t>C13</t>
  </si>
  <si>
    <t>C14</t>
  </si>
  <si>
    <t>D12</t>
  </si>
  <si>
    <t>D13</t>
  </si>
  <si>
    <t>D14</t>
  </si>
  <si>
    <t>D15</t>
  </si>
  <si>
    <t>D16</t>
  </si>
  <si>
    <t>E14</t>
  </si>
  <si>
    <t>E16</t>
  </si>
  <si>
    <t>E17</t>
  </si>
  <si>
    <t>Toutes les régions</t>
  </si>
  <si>
    <t>Toutes les années</t>
  </si>
  <si>
    <t>Tous les casiers</t>
  </si>
  <si>
    <t>Toutes les bouteilles</t>
  </si>
  <si>
    <t xml:space="preserve">A consommer à partir de </t>
  </si>
  <si>
    <t>Colonne1</t>
  </si>
  <si>
    <t>SAINT-AUBIN 1 er Cru 1987</t>
  </si>
  <si>
    <t>VOLNAY  1993</t>
  </si>
  <si>
    <t>PERNAND-VERGELESSES  1994</t>
  </si>
  <si>
    <t>BOURGOGNE  1994</t>
  </si>
  <si>
    <t>HAUTES-COTES DE NUITS  1994</t>
  </si>
  <si>
    <t>CHOREY-LES-BEAUNE  1994</t>
  </si>
  <si>
    <t>CHABLIS 1 er Cru 1995</t>
  </si>
  <si>
    <t>POMMARD 1 er Cru 1996</t>
  </si>
  <si>
    <t>PERNAND-VERGELESSES  1997</t>
  </si>
  <si>
    <t>MOREY-SAINT-DENIS  1998</t>
  </si>
  <si>
    <t>BEAUNE 1 er Cru 1998</t>
  </si>
  <si>
    <t>HAUTES-COTES DE BEAUNE  1998</t>
  </si>
  <si>
    <t>MARSANNAY  1999</t>
  </si>
  <si>
    <t>BEAUNE 1 er Cru 1999</t>
  </si>
  <si>
    <t>MARANGES 1 er Cru 1999</t>
  </si>
  <si>
    <t>SAINT-JOSEPH  1999</t>
  </si>
  <si>
    <t>ALOXE-CORTON 1 er Cru 1999</t>
  </si>
  <si>
    <t>HAUTES-COTES DE NUITS  2000</t>
  </si>
  <si>
    <t>FIXIN  2000</t>
  </si>
  <si>
    <t>COTE DE NUITS-VILLAGES  2000</t>
  </si>
  <si>
    <t>NUIT-SAINT-GEORGES  2000</t>
  </si>
  <si>
    <t>HAUTES-COTES DE NUITS  2001</t>
  </si>
  <si>
    <t>BEAUNE 1 er Cru 2001</t>
  </si>
  <si>
    <t>BOURGOGNE  2001</t>
  </si>
  <si>
    <t>SAVIGNY-LES-BEAUNE  2004</t>
  </si>
  <si>
    <t>BOURGOGNE  2004</t>
  </si>
  <si>
    <t>MACON AZE  2005</t>
  </si>
  <si>
    <t>SAVIGNY-LES-BEAUNE  2006</t>
  </si>
  <si>
    <t>MONTHELIE 1 er Cru 2006</t>
  </si>
  <si>
    <t>ALIGOTE  2007</t>
  </si>
  <si>
    <t>MERCUREY  2008</t>
  </si>
  <si>
    <t>ALIGOTE  2008</t>
  </si>
  <si>
    <t>MACON VILLAGE  2008</t>
  </si>
  <si>
    <t>COTE DE NUITS-VILLAGES  2008</t>
  </si>
  <si>
    <t>FIXIN  2009</t>
  </si>
  <si>
    <t>SAVIGNY-LES-BEAUNE 1 er Cru 2009</t>
  </si>
  <si>
    <t>SAINT-VERAN  2009</t>
  </si>
  <si>
    <t>CHOREY-LES-BEAUNE  2010</t>
  </si>
  <si>
    <t>IRANCY  2010</t>
  </si>
  <si>
    <t>ALIGOTE  2010</t>
  </si>
  <si>
    <t>CHABLIS-VAILLONS 1 er Cru 2011</t>
  </si>
  <si>
    <t>CORTON Grand Cru 2011</t>
  </si>
  <si>
    <t>CHASSAGNE-MONTRACHET  2011</t>
  </si>
  <si>
    <t>BOURGOGNE  2012</t>
  </si>
  <si>
    <t>CHABLIS  2012</t>
  </si>
  <si>
    <t>FIXIN 1 er Cru 2012</t>
  </si>
  <si>
    <t>BEAUNE 1 er Cru 2012</t>
  </si>
  <si>
    <t>SAINT-ROMAIN  2013</t>
  </si>
  <si>
    <t>ALIGOTE  2013</t>
  </si>
  <si>
    <t>HAUTES-COTES DE BEAUNE  2013</t>
  </si>
  <si>
    <t>AUXEY-DURESSES 1 er Cru 2014</t>
  </si>
  <si>
    <t>IRANCY  2014</t>
  </si>
  <si>
    <t>SAVIGNY-LES-BEAUNE  2014</t>
  </si>
  <si>
    <t>ALIGOTE  2014</t>
  </si>
  <si>
    <t>SAVIGNY-LES-BEAUNE 1 er Cru 2014</t>
  </si>
  <si>
    <t>MARSANNAY  2014</t>
  </si>
  <si>
    <t>SAINT-ROMAIN  2014</t>
  </si>
  <si>
    <t>IRANCY  2015</t>
  </si>
  <si>
    <t>AUXEY-DURESSES  2015</t>
  </si>
  <si>
    <t>CHOREY-LES-BEAUNE  2015</t>
  </si>
  <si>
    <t>CHABLIS 1 er Cru 2015</t>
  </si>
  <si>
    <t>MARANGES  2015</t>
  </si>
  <si>
    <t>MACON PERRONNE  2015</t>
  </si>
  <si>
    <t>MONTHELIE 1 er Cru 2015</t>
  </si>
  <si>
    <t>PERNAND-VERGELESSES  2015</t>
  </si>
  <si>
    <t>POUILLY-FUISSE  2016</t>
  </si>
  <si>
    <t>MONTAGNY  2016</t>
  </si>
  <si>
    <t>MACON LA ROCHE VINEUSE  2016</t>
  </si>
  <si>
    <t>ALIGOTE  2016</t>
  </si>
  <si>
    <t>HAUTES-COTES DE BEAUNE  2016</t>
  </si>
  <si>
    <t>SAINT-AMOUR  2016</t>
  </si>
  <si>
    <t>GIVRY  2016</t>
  </si>
  <si>
    <t>SAVIGNY-LES-BEAUNE 1 er Cru 2017</t>
  </si>
  <si>
    <t>PERNAND-VERGELESSES  2017</t>
  </si>
  <si>
    <t>SAINT VERAN  2017</t>
  </si>
  <si>
    <t>ALIGOTE BOUZERON  2017</t>
  </si>
  <si>
    <t>POUILLY-FUISSE  2017</t>
  </si>
  <si>
    <t>SANTENAY  2017</t>
  </si>
  <si>
    <t>CHASSAGNE-MONTRACHET  2017</t>
  </si>
  <si>
    <t>BATARD-MONTRACHET Grand Cru 2018</t>
  </si>
  <si>
    <t>CORTON-CHARLEMAGNE Grand Cru 2018</t>
  </si>
  <si>
    <t>POUILLY-FUISSE  2018</t>
  </si>
  <si>
    <t xml:space="preserve">NUIT-SAINT-GEORGES  </t>
  </si>
  <si>
    <t>SAINT-VERAN  2017</t>
  </si>
  <si>
    <t>RULLY 1 er Cru 2017</t>
  </si>
  <si>
    <t>MONTAGNE SAINT-EMILION  1997</t>
  </si>
  <si>
    <t>LES HAUTS D'ESTIAC  1997</t>
  </si>
  <si>
    <t>BORDEAUX SUPERIEUR  2003</t>
  </si>
  <si>
    <t>COTES DE BORDEAUX  2010</t>
  </si>
  <si>
    <t>DOURTHE  2011</t>
  </si>
  <si>
    <t>LE LOUVETEAU  2012</t>
  </si>
  <si>
    <t>BORDEAUX  2013</t>
  </si>
  <si>
    <t>COTES DE BORDEAUX  2015</t>
  </si>
  <si>
    <t>COTES DU JURA  1993</t>
  </si>
  <si>
    <t>COTES DU JURA  1998</t>
  </si>
  <si>
    <t>L'ETOILE (JURA)  2000</t>
  </si>
  <si>
    <t>ARBOIS (JURA)  2005</t>
  </si>
  <si>
    <t>COTES DU JURA  2016</t>
  </si>
  <si>
    <t>ARBOIS (JURA)  2016</t>
  </si>
  <si>
    <t>ARBOIS (JURA)  2017</t>
  </si>
  <si>
    <t>ARBOIS (JURA)  2018</t>
  </si>
  <si>
    <t>PINOT NOIR  1994</t>
  </si>
  <si>
    <t>BERGERAC  2002</t>
  </si>
  <si>
    <t>MORGON  2003</t>
  </si>
  <si>
    <t>COTE DU RHONE  2004</t>
  </si>
  <si>
    <t>PATRIMONIO  2004</t>
  </si>
  <si>
    <t>ESPAGNE  2005</t>
  </si>
  <si>
    <t>COTE DU RHONE  2006</t>
  </si>
  <si>
    <t>COTE DU RHONE  2008</t>
  </si>
  <si>
    <t>PATRIMONIO  2008</t>
  </si>
  <si>
    <t>RIESLING  2009</t>
  </si>
  <si>
    <t>ESPAGNE  2009</t>
  </si>
  <si>
    <t>COTE DU RHONE  2009</t>
  </si>
  <si>
    <t>COTE DU RHONE  2010</t>
  </si>
  <si>
    <t>COTEAUX DE L'ARDECHE  2011</t>
  </si>
  <si>
    <t>VACQUEYRAS  2012</t>
  </si>
  <si>
    <t>COTE DU RHONE  2012</t>
  </si>
  <si>
    <t>CHINON  2012</t>
  </si>
  <si>
    <t>SAUVIGNON  2012</t>
  </si>
  <si>
    <t>SAINT-NICOLAS-DE-BOURGUEIL  2013</t>
  </si>
  <si>
    <t>CABERNET SAUVIGNON  2013</t>
  </si>
  <si>
    <t>BEAUMES DE VENISE  2013</t>
  </si>
  <si>
    <t>CHARDONNAY  2014</t>
  </si>
  <si>
    <t>COTE DU RHONE  2014</t>
  </si>
  <si>
    <t>COTES DU ROUSSILLON  2014</t>
  </si>
  <si>
    <t>COTE DU RHONE  2015</t>
  </si>
  <si>
    <t>COTE ROTIE les elotins 2015</t>
  </si>
  <si>
    <t>CHATEAU MALIJAY  2015</t>
  </si>
  <si>
    <t>COTEAUX VAROIS EN PROVENCE  2015</t>
  </si>
  <si>
    <t>COTE DE GASCOGNE  2016</t>
  </si>
  <si>
    <t>ITALIE  2016</t>
  </si>
  <si>
    <t>COSTIERES DE NIMES  2016</t>
  </si>
  <si>
    <t>VIGNERON D'OR  2017</t>
  </si>
  <si>
    <t>COTE DU RHONE  2018</t>
  </si>
  <si>
    <t>SANCERRE  2018</t>
  </si>
  <si>
    <t>ITALIE  2018</t>
  </si>
  <si>
    <t>CHATEAU MEILLANT 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</si>
</sst>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#&quot; &quot;##&quot; &quot;##&quot; &quot;##&quot; &quot;##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4"/>
      <color rgb="FF990033"/>
      <name val="Verdana"/>
      <family val="2"/>
    </font>
    <font>
      <sz val="7.5"/>
      <color rgb="FF990033"/>
      <name val="Verdana"/>
      <family val="2"/>
    </font>
    <font>
      <sz val="14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303030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theme="6"/>
      </patternFill>
    </fill>
  </fills>
  <borders count="7">
    <border>
      <left/>
      <right/>
      <top/>
      <bottom/>
      <diagonal/>
    </border>
    <border>
      <left/>
      <right/>
      <top style="thin">
        <color theme="6" tint="0.39997558519241921"/>
      </top>
      <bottom/>
      <diagonal/>
    </border>
    <border>
      <left/>
      <right style="thin">
        <color theme="6" tint="0.39997558519241921"/>
      </right>
      <top style="thin">
        <color theme="6" tint="0.3999755851924192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0" fontId="13" fillId="2" borderId="1" xfId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3" fillId="0" borderId="0" xfId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Lien hypertexte" xfId="1" builtinId="8"/>
    <cellStyle name="Normal" xfId="0" builtinId="0"/>
  </cellStyles>
  <dxfs count="31"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theme="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CCC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Link="Bdd_cave!$R$3" fmlaRange="Bdd_cave!$J$3:$J$21" noThreeD="1" sel="1" val="0"/>
</file>

<file path=xl/ctrlProps/ctrlProp2.xml><?xml version="1.0" encoding="utf-8"?>
<formControlPr xmlns="http://schemas.microsoft.com/office/spreadsheetml/2009/9/main" objectType="Drop" dropStyle="combo" dx="22" fmlaLink="Bdd_cave!$S$3" fmlaRange="Bdd_cave!$L$3:$L$39" noThreeD="1" sel="1" val="0"/>
</file>

<file path=xl/ctrlProps/ctrlProp3.xml><?xml version="1.0" encoding="utf-8"?>
<formControlPr xmlns="http://schemas.microsoft.com/office/spreadsheetml/2009/9/main" objectType="Drop" dropStyle="combo" dx="22" fmlaLink="Bdd_cave!$T$3" fmlaRange="Bdd_cave!$N$3:$N$7" noThreeD="1" sel="1" val="0"/>
</file>

<file path=xl/ctrlProps/ctrlProp4.xml><?xml version="1.0" encoding="utf-8"?>
<formControlPr xmlns="http://schemas.microsoft.com/office/spreadsheetml/2009/9/main" objectType="Drop" dropStyle="combo" dx="22" fmlaLink="Bdd_cave!$U$3" fmlaRange="Bdd_cave!$P$3:$P$84" noThreeD="1" sel="1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hyperlink" Target="https://sobarnes.com/suisse/lutry/chateau-13eme-siecle-renove-1990-ferme-6-appartements-spacieux-cave-voutee-souterraine-a-vendre-bavois/" TargetMode="External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552450</xdr:colOff>
      <xdr:row>2</xdr:row>
      <xdr:rowOff>38100</xdr:rowOff>
    </xdr:from>
    <xdr:to>
      <xdr:col>6</xdr:col>
      <xdr:colOff>0</xdr:colOff>
      <xdr:row>4</xdr:row>
      <xdr:rowOff>38100</xdr:rowOff>
    </xdr:to>
    <xdr:sp macro="[0]!Rectangle5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76450" y="419100"/>
          <a:ext cx="2495550" cy="381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Nouveau Vin</a:t>
          </a:r>
        </a:p>
      </xdr:txBody>
    </xdr:sp>
    <xdr:clientData/>
  </xdr:twoCellAnchor>
  <xdr:twoCellAnchor>
    <xdr:from>
      <xdr:col>6</xdr:col>
      <xdr:colOff>161925</xdr:colOff>
      <xdr:row>2</xdr:row>
      <xdr:rowOff>28575</xdr:rowOff>
    </xdr:from>
    <xdr:to>
      <xdr:col>9</xdr:col>
      <xdr:colOff>723900</xdr:colOff>
      <xdr:row>4</xdr:row>
      <xdr:rowOff>57150</xdr:rowOff>
    </xdr:to>
    <xdr:sp macro="[0]!Rectangle6_Cliqu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733925" y="409575"/>
          <a:ext cx="2847975" cy="40957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 i="1">
              <a:solidFill>
                <a:sysClr val="windowText" lastClr="000000"/>
              </a:solidFill>
            </a:rPr>
            <a:t>Rechercher</a:t>
          </a:r>
          <a:r>
            <a:rPr lang="fr-FR" sz="1800" b="1" i="1" baseline="0">
              <a:solidFill>
                <a:sysClr val="windowText" lastClr="000000"/>
              </a:solidFill>
            </a:rPr>
            <a:t> un vin par nom</a:t>
          </a:r>
          <a:endParaRPr lang="fr-FR" sz="18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552449</xdr:colOff>
      <xdr:row>5</xdr:row>
      <xdr:rowOff>47625</xdr:rowOff>
    </xdr:from>
    <xdr:to>
      <xdr:col>5</xdr:col>
      <xdr:colOff>752474</xdr:colOff>
      <xdr:row>7</xdr:row>
      <xdr:rowOff>57150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076449" y="1000125"/>
          <a:ext cx="2486025" cy="3905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Autre recherche</a:t>
          </a:r>
        </a:p>
      </xdr:txBody>
    </xdr:sp>
    <xdr:clientData/>
  </xdr:twoCellAnchor>
  <xdr:twoCellAnchor>
    <xdr:from>
      <xdr:col>5</xdr:col>
      <xdr:colOff>714375</xdr:colOff>
      <xdr:row>8</xdr:row>
      <xdr:rowOff>67979</xdr:rowOff>
    </xdr:from>
    <xdr:to>
      <xdr:col>7</xdr:col>
      <xdr:colOff>742950</xdr:colOff>
      <xdr:row>13</xdr:row>
      <xdr:rowOff>133350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GrpSpPr/>
      </xdr:nvGrpSpPr>
      <xdr:grpSpPr>
        <a:xfrm>
          <a:off x="4524375" y="1591979"/>
          <a:ext cx="1552575" cy="1017871"/>
          <a:chOff x="2047875" y="1534829"/>
          <a:chExt cx="1552575" cy="1017871"/>
        </a:xfrm>
      </xdr:grpSpPr>
      <xdr:pic macro="[0]!Groupe11_Cliquer">
        <xdr:nvPicPr>
          <xdr:cNvPr id="9" name="Image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837473B0-CC2E-450A-ABE3-18F120FF3D39}">
                <a1611:picAttrSrcUrl xmlns:a1611="http://schemas.microsoft.com/office/drawing/2016/11/main" r:id="rId2"/>
              </a:ext>
            </a:extLst>
          </a:blip>
          <a:stretch>
            <a:fillRect/>
          </a:stretch>
        </xdr:blipFill>
        <xdr:spPr>
          <a:xfrm>
            <a:off x="2047875" y="1534829"/>
            <a:ext cx="1552575" cy="758093"/>
          </a:xfrm>
          <a:prstGeom prst="rect">
            <a:avLst/>
          </a:prstGeom>
        </xdr:spPr>
      </xdr:pic>
      <xdr:sp macro="[0]!Groupe11_Cliquer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>
            <a:off x="2057399" y="2314574"/>
            <a:ext cx="1533525" cy="238126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liste des vins</a:t>
            </a:r>
          </a:p>
        </xdr:txBody>
      </xdr:sp>
    </xdr:grpSp>
    <xdr:clientData/>
  </xdr:twoCellAnchor>
  <xdr:twoCellAnchor>
    <xdr:from>
      <xdr:col>8</xdr:col>
      <xdr:colOff>89595</xdr:colOff>
      <xdr:row>8</xdr:row>
      <xdr:rowOff>104775</xdr:rowOff>
    </xdr:from>
    <xdr:to>
      <xdr:col>10</xdr:col>
      <xdr:colOff>419100</xdr:colOff>
      <xdr:row>13</xdr:row>
      <xdr:rowOff>95249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GrpSpPr/>
      </xdr:nvGrpSpPr>
      <xdr:grpSpPr>
        <a:xfrm>
          <a:off x="6185595" y="1628775"/>
          <a:ext cx="1853505" cy="942974"/>
          <a:chOff x="3605007" y="1638300"/>
          <a:chExt cx="1853505" cy="942974"/>
        </a:xfrm>
      </xdr:grpSpPr>
      <xdr:pic macro="[0]!Groupe15_Cliquer">
        <xdr:nvPicPr>
          <xdr:cNvPr id="14" name="Image 13" descr="Résultat de recherche d'images pour &quot;statistique&quot;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05007" y="1638300"/>
            <a:ext cx="1853505" cy="6477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[0]!Groupe15_Cliquer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100-00000F000000}"/>
              </a:ext>
            </a:extLst>
          </xdr:cNvPr>
          <xdr:cNvSpPr/>
        </xdr:nvSpPr>
        <xdr:spPr>
          <a:xfrm>
            <a:off x="3914776" y="2362199"/>
            <a:ext cx="1352549" cy="219075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Statistiques</a:t>
            </a:r>
          </a:p>
        </xdr:txBody>
      </xdr:sp>
    </xdr:grpSp>
    <xdr:clientData/>
  </xdr:twoCellAnchor>
  <xdr:twoCellAnchor>
    <xdr:from>
      <xdr:col>6</xdr:col>
      <xdr:colOff>180975</xdr:colOff>
      <xdr:row>5</xdr:row>
      <xdr:rowOff>57150</xdr:rowOff>
    </xdr:from>
    <xdr:to>
      <xdr:col>9</xdr:col>
      <xdr:colOff>742950</xdr:colOff>
      <xdr:row>7</xdr:row>
      <xdr:rowOff>28575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752975" y="1009650"/>
          <a:ext cx="2847975" cy="3524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Recherche</a:t>
          </a:r>
          <a:r>
            <a:rPr lang="fr-FR" sz="2000" b="1" baseline="0">
              <a:solidFill>
                <a:sysClr val="windowText" lastClr="000000"/>
              </a:solidFill>
            </a:rPr>
            <a:t> par filtre</a:t>
          </a:r>
          <a:endParaRPr lang="fr-FR" sz="2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257176</xdr:colOff>
      <xdr:row>1</xdr:row>
      <xdr:rowOff>19050</xdr:rowOff>
    </xdr:from>
    <xdr:to>
      <xdr:col>6</xdr:col>
      <xdr:colOff>123825</xdr:colOff>
      <xdr:row>5</xdr:row>
      <xdr:rowOff>38100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57176" y="209550"/>
          <a:ext cx="6496049" cy="78105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476250</xdr:colOff>
      <xdr:row>1</xdr:row>
      <xdr:rowOff>152400</xdr:rowOff>
    </xdr:from>
    <xdr:to>
      <xdr:col>1</xdr:col>
      <xdr:colOff>752475</xdr:colOff>
      <xdr:row>2</xdr:row>
      <xdr:rowOff>152400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476250" y="342900"/>
          <a:ext cx="2381250" cy="1905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Région</a:t>
          </a:r>
        </a:p>
      </xdr:txBody>
    </xdr:sp>
    <xdr:clientData/>
  </xdr:twoCellAnchor>
  <xdr:twoCellAnchor>
    <xdr:from>
      <xdr:col>2</xdr:col>
      <xdr:colOff>1343025</xdr:colOff>
      <xdr:row>1</xdr:row>
      <xdr:rowOff>152400</xdr:rowOff>
    </xdr:from>
    <xdr:to>
      <xdr:col>4</xdr:col>
      <xdr:colOff>276225</xdr:colOff>
      <xdr:row>2</xdr:row>
      <xdr:rowOff>152400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4448175" y="342900"/>
          <a:ext cx="933450" cy="1905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Couleurs</a:t>
          </a:r>
        </a:p>
      </xdr:txBody>
    </xdr:sp>
    <xdr:clientData/>
  </xdr:twoCellAnchor>
  <xdr:twoCellAnchor>
    <xdr:from>
      <xdr:col>4</xdr:col>
      <xdr:colOff>485775</xdr:colOff>
      <xdr:row>1</xdr:row>
      <xdr:rowOff>142875</xdr:rowOff>
    </xdr:from>
    <xdr:to>
      <xdr:col>6</xdr:col>
      <xdr:colOff>9525</xdr:colOff>
      <xdr:row>2</xdr:row>
      <xdr:rowOff>152400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5591175" y="333375"/>
          <a:ext cx="1047750" cy="2000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Casier</a:t>
          </a:r>
        </a:p>
      </xdr:txBody>
    </xdr:sp>
    <xdr:clientData/>
  </xdr:twoCellAnchor>
  <xdr:twoCellAnchor>
    <xdr:from>
      <xdr:col>1</xdr:col>
      <xdr:colOff>847725</xdr:colOff>
      <xdr:row>1</xdr:row>
      <xdr:rowOff>161924</xdr:rowOff>
    </xdr:from>
    <xdr:to>
      <xdr:col>2</xdr:col>
      <xdr:colOff>1200150</xdr:colOff>
      <xdr:row>2</xdr:row>
      <xdr:rowOff>171449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2952750" y="352424"/>
          <a:ext cx="1352550" cy="200025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Année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3</xdr:row>
          <xdr:rowOff>38100</xdr:rowOff>
        </xdr:from>
        <xdr:to>
          <xdr:col>1</xdr:col>
          <xdr:colOff>431006</xdr:colOff>
          <xdr:row>4</xdr:row>
          <xdr:rowOff>66675</xdr:rowOff>
        </xdr:to>
        <xdr:sp macro="" textlink="">
          <xdr:nvSpPr>
            <xdr:cNvPr id="6154" name="Drop Down 10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3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857250</xdr:colOff>
          <xdr:row>3</xdr:row>
          <xdr:rowOff>57150</xdr:rowOff>
        </xdr:from>
        <xdr:to>
          <xdr:col>2</xdr:col>
          <xdr:colOff>619125</xdr:colOff>
          <xdr:row>4</xdr:row>
          <xdr:rowOff>47625</xdr:rowOff>
        </xdr:to>
        <xdr:sp macro="" textlink="">
          <xdr:nvSpPr>
            <xdr:cNvPr id="6155" name="Drop Down 11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3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1333500</xdr:colOff>
          <xdr:row>3</xdr:row>
          <xdr:rowOff>57150</xdr:rowOff>
        </xdr:from>
        <xdr:to>
          <xdr:col>4</xdr:col>
          <xdr:colOff>219076</xdr:colOff>
          <xdr:row>4</xdr:row>
          <xdr:rowOff>38100</xdr:rowOff>
        </xdr:to>
        <xdr:sp macro="" textlink="">
          <xdr:nvSpPr>
            <xdr:cNvPr id="6157" name="Drop Down 13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3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3</xdr:row>
          <xdr:rowOff>66675</xdr:rowOff>
        </xdr:from>
        <xdr:to>
          <xdr:col>6</xdr:col>
          <xdr:colOff>9525</xdr:colOff>
          <xdr:row>4</xdr:row>
          <xdr:rowOff>47625</xdr:rowOff>
        </xdr:to>
        <xdr:sp macro="" textlink="">
          <xdr:nvSpPr>
            <xdr:cNvPr id="6158" name="Drop Down 14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3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504825</xdr:colOff>
      <xdr:row>1</xdr:row>
      <xdr:rowOff>104775</xdr:rowOff>
    </xdr:from>
    <xdr:to>
      <xdr:col>0</xdr:col>
      <xdr:colOff>933449</xdr:colOff>
      <xdr:row>3</xdr:row>
      <xdr:rowOff>152399</xdr:rowOff>
    </xdr:to>
    <xdr:pic macro="[0]!Image1_Cliquer">
      <xdr:nvPicPr>
        <xdr:cNvPr id="2" name="Image 1" descr="Résultat de recherche d'images pour &quot;accueil&quot;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295275"/>
          <a:ext cx="428624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428624</xdr:colOff>
      <xdr:row>1</xdr:row>
      <xdr:rowOff>38099</xdr:rowOff>
    </xdr:to>
    <xdr:pic macro="[0]!Image1_Cliquer">
      <xdr:nvPicPr>
        <xdr:cNvPr id="2" name="Image 1" descr="Résultat de recherche d'images pour &quot;accueil&quot;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0"/>
          <a:ext cx="428624" cy="428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49D4AB1-9ECD-4FC1-9361-96578B49779E}" name="Tableau3" displayName="Tableau3" ref="A6:W157" totalsRowShown="0" headerRowDxfId="30" dataDxfId="29">
  <sortState xmlns:xlrd2="http://schemas.microsoft.com/office/spreadsheetml/2017/richdata2" ref="A7:W157">
    <sortCondition ref="E7:E157"/>
  </sortState>
  <tableColumns count="23">
    <tableColumn id="1" xr3:uid="{30194A93-EE61-4984-B6BE-E927F2C9D380}" name="Nom du vin" dataDxfId="28">
      <calculatedColumnFormula>CONCATENATE(C7," ",D7," ",E7)</calculatedColumnFormula>
    </tableColumn>
    <tableColumn id="2" xr3:uid="{7B72B520-6B56-4D2D-9EFE-C3713D996648}" name="Region" dataDxfId="27"/>
    <tableColumn id="3" xr3:uid="{2A2240BC-8AFC-49E2-9B9E-1B873A2364CC}" name="Appellation" dataDxfId="26"/>
    <tableColumn id="4" xr3:uid="{1DA4B48A-7E1C-46EE-9AD5-63E4955F5D19}" name="Classé" dataDxfId="25"/>
    <tableColumn id="5" xr3:uid="{FDA5224A-A963-47A9-81DC-4CE569D79C42}" name="Millesime" dataDxfId="24"/>
    <tableColumn id="6" xr3:uid="{AAAC4C6E-FA43-4950-96A5-B6716D6B823C}" name="Couleur" dataDxfId="23"/>
    <tableColumn id="7" xr3:uid="{1A08590E-9080-4AB3-8F23-A98212F318CF}" name="Quantité" dataDxfId="22"/>
    <tableColumn id="8" xr3:uid="{F0B34764-E9AE-4AEF-8F81-9B02FC943681}" name="Casier" dataDxfId="21"/>
    <tableColumn id="9" xr3:uid="{6805EC9B-F1F1-4175-AA35-607776839AF0}" name="Prix d'achat" dataDxfId="20"/>
    <tableColumn id="10" xr3:uid="{2F9EF79E-76DD-40C1-8C71-1FC07E894256}" name="A consommer à partir de " dataDxfId="19"/>
    <tableColumn id="11" xr3:uid="{F5E30FE3-C98B-4D51-8B7B-31710DFDCB29}" name="Climat ou Nom" dataDxfId="18"/>
    <tableColumn id="12" xr3:uid="{E7F0F932-2902-4DB5-94AE-46440C1B0FCE}" name="Domaine" dataDxfId="17"/>
    <tableColumn id="13" xr3:uid="{6B67AAD8-C595-4BF1-8714-F09133FF259C}" name="Adresse" dataDxfId="16"/>
    <tableColumn id="14" xr3:uid="{0A4C3EC6-1F9B-43DB-9811-3364FA779E1A}" name="Code postal" dataDxfId="15"/>
    <tableColumn id="15" xr3:uid="{FC8D909B-5240-4D6A-B0AC-9EC33F3A03D0}" name="Ville" dataDxfId="14"/>
    <tableColumn id="16" xr3:uid="{9D2217E2-A1EC-4AFE-B228-C47ABC275A38}" name="Telephone" dataDxfId="13"/>
    <tableColumn id="17" xr3:uid="{167195AE-B621-40C0-B94F-89F1D0764F0B}" name="Mail" dataDxfId="12"/>
    <tableColumn id="18" xr3:uid="{8B368E6B-B726-432B-A223-C99D2BB40024}" name="Site internet" dataDxfId="11"/>
    <tableColumn id="19" xr3:uid="{D43B7C6D-CEFA-48A7-810E-D638AAA1B681}" name="descriptif" dataDxfId="10"/>
    <tableColumn id="20" xr3:uid="{4FBE1D59-948A-4E8C-97AB-E4CAF111A000}" name="N° ligne" dataDxfId="9">
      <calculatedColumnFormula>ROW(T7)-7</calculatedColumnFormula>
    </tableColumn>
    <tableColumn id="21" xr3:uid="{ADB65A2C-E942-447C-BEB0-E23C0A38ABC4}" name="nom image" dataDxfId="8">
      <calculatedColumnFormula>CONCATENATE(T7,".jpg")</calculatedColumnFormula>
    </tableColumn>
    <tableColumn id="22" xr3:uid="{E5C1EAB8-21DC-40F7-ADC1-A79DF56B44E3}" name="Chemin d'acces" dataDxfId="7">
      <calculatedColumnFormula>CONCATENATE($V$2,U7)</calculatedColumnFormula>
    </tableColumn>
    <tableColumn id="23" xr3:uid="{5CD6F24E-753D-4346-8734-E85775ED2B0A}" name="Colonne1" dataDxfId="6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domaine-leconte.com/" TargetMode="Externa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P107"/>
  <sheetViews>
    <sheetView workbookViewId="0">
      <selection sqref="A1:P1"/>
    </sheetView>
  </sheetViews>
  <sheetFormatPr baseColWidth="10" defaultRowHeight="15" x14ac:dyDescent="0.25"/>
  <cols>
    <col min="1" max="1" width="51" bestFit="1" customWidth="1"/>
    <col min="2" max="2" width="49.5703125" bestFit="1" customWidth="1"/>
    <col min="3" max="3" width="49.7109375" bestFit="1" customWidth="1"/>
    <col min="4" max="4" width="58.5703125" bestFit="1" customWidth="1"/>
    <col min="5" max="5" width="57.5703125" bestFit="1" customWidth="1"/>
    <col min="6" max="6" width="47.5703125" bestFit="1" customWidth="1"/>
    <col min="7" max="7" width="48.42578125" bestFit="1" customWidth="1"/>
    <col min="8" max="8" width="38.28515625" bestFit="1" customWidth="1"/>
    <col min="9" max="9" width="22.7109375" bestFit="1" customWidth="1"/>
    <col min="10" max="10" width="14" bestFit="1" customWidth="1"/>
    <col min="11" max="11" width="24.5703125" bestFit="1" customWidth="1"/>
    <col min="12" max="12" width="19.28515625" bestFit="1" customWidth="1"/>
    <col min="13" max="13" width="35.28515625" bestFit="1" customWidth="1"/>
    <col min="14" max="14" width="20.28515625" bestFit="1" customWidth="1"/>
    <col min="15" max="15" width="14.85546875" bestFit="1" customWidth="1"/>
    <col min="16" max="16" width="27.7109375" bestFit="1" customWidth="1"/>
  </cols>
  <sheetData>
    <row r="1" spans="1:16" ht="26.25" x14ac:dyDescent="0.4">
      <c r="A1" s="2" t="s">
        <v>15</v>
      </c>
      <c r="B1" s="2" t="s">
        <v>16</v>
      </c>
      <c r="C1" s="2" t="s">
        <v>17</v>
      </c>
      <c r="D1" s="2" t="s">
        <v>18</v>
      </c>
      <c r="E1" s="2" t="s">
        <v>19</v>
      </c>
      <c r="F1" s="2" t="s">
        <v>20</v>
      </c>
      <c r="G1" s="2" t="s">
        <v>21</v>
      </c>
      <c r="H1" s="2" t="s">
        <v>22</v>
      </c>
      <c r="I1" s="2" t="s">
        <v>23</v>
      </c>
      <c r="J1" s="2" t="s">
        <v>24</v>
      </c>
      <c r="K1" s="2" t="s">
        <v>25</v>
      </c>
      <c r="L1" s="2" t="s">
        <v>26</v>
      </c>
      <c r="M1" s="3" t="s">
        <v>27</v>
      </c>
      <c r="N1" s="2" t="s">
        <v>28</v>
      </c>
      <c r="O1" s="2" t="s">
        <v>328</v>
      </c>
      <c r="P1" s="2" t="s">
        <v>478</v>
      </c>
    </row>
    <row r="2" spans="1:16" ht="18.75" x14ac:dyDescent="0.3">
      <c r="A2" s="4" t="s">
        <v>334</v>
      </c>
      <c r="B2" s="4" t="s">
        <v>30</v>
      </c>
      <c r="C2" s="4" t="s">
        <v>31</v>
      </c>
      <c r="D2" s="4" t="s">
        <v>32</v>
      </c>
      <c r="E2" s="4" t="s">
        <v>33</v>
      </c>
      <c r="F2" s="4" t="s">
        <v>34</v>
      </c>
      <c r="G2" s="4" t="s">
        <v>35</v>
      </c>
      <c r="H2" s="4" t="s">
        <v>36</v>
      </c>
      <c r="I2" s="4" t="s">
        <v>367</v>
      </c>
      <c r="M2" s="4" t="s">
        <v>37</v>
      </c>
      <c r="N2" s="9" t="s">
        <v>333</v>
      </c>
      <c r="O2" s="8" t="s">
        <v>329</v>
      </c>
      <c r="P2" s="9" t="s">
        <v>479</v>
      </c>
    </row>
    <row r="3" spans="1:16" ht="18.75" x14ac:dyDescent="0.3">
      <c r="A3" s="4" t="s">
        <v>91</v>
      </c>
      <c r="B3" s="4" t="s">
        <v>39</v>
      </c>
      <c r="C3" s="4" t="s">
        <v>40</v>
      </c>
      <c r="D3" s="4" t="s">
        <v>41</v>
      </c>
      <c r="E3" s="4" t="s">
        <v>42</v>
      </c>
      <c r="F3" s="4" t="s">
        <v>43</v>
      </c>
      <c r="G3" s="4" t="s">
        <v>44</v>
      </c>
      <c r="H3" s="4" t="s">
        <v>45</v>
      </c>
      <c r="I3" s="4"/>
      <c r="M3" s="4" t="s">
        <v>46</v>
      </c>
      <c r="N3" s="9" t="s">
        <v>396</v>
      </c>
      <c r="P3" s="9" t="s">
        <v>489</v>
      </c>
    </row>
    <row r="4" spans="1:16" ht="18" x14ac:dyDescent="0.25">
      <c r="A4" s="4" t="s">
        <v>97</v>
      </c>
      <c r="B4" s="4" t="s">
        <v>16</v>
      </c>
      <c r="C4" s="4" t="s">
        <v>48</v>
      </c>
      <c r="D4" s="4" t="s">
        <v>49</v>
      </c>
      <c r="E4" s="4" t="s">
        <v>50</v>
      </c>
      <c r="F4" s="4" t="s">
        <v>51</v>
      </c>
      <c r="G4" s="4" t="s">
        <v>52</v>
      </c>
      <c r="H4" s="4" t="s">
        <v>53</v>
      </c>
      <c r="I4" s="4"/>
      <c r="M4" s="4" t="s">
        <v>54</v>
      </c>
      <c r="P4" t="s">
        <v>575</v>
      </c>
    </row>
    <row r="5" spans="1:16" ht="18" x14ac:dyDescent="0.25">
      <c r="A5" s="4" t="s">
        <v>29</v>
      </c>
      <c r="B5" s="4" t="s">
        <v>56</v>
      </c>
      <c r="C5" s="4" t="s">
        <v>57</v>
      </c>
      <c r="D5" s="4" t="s">
        <v>58</v>
      </c>
      <c r="E5" s="4" t="s">
        <v>59</v>
      </c>
      <c r="F5" s="4" t="s">
        <v>60</v>
      </c>
      <c r="G5" s="4" t="s">
        <v>61</v>
      </c>
      <c r="H5" s="4" t="s">
        <v>62</v>
      </c>
      <c r="I5" s="4"/>
      <c r="M5" s="4" t="s">
        <v>63</v>
      </c>
    </row>
    <row r="6" spans="1:16" ht="18" x14ac:dyDescent="0.25">
      <c r="A6" s="4" t="s">
        <v>38</v>
      </c>
      <c r="B6" s="4" t="s">
        <v>65</v>
      </c>
      <c r="C6" s="4" t="s">
        <v>66</v>
      </c>
      <c r="D6" s="4" t="s">
        <v>67</v>
      </c>
      <c r="E6" s="4" t="s">
        <v>68</v>
      </c>
      <c r="F6" s="4" t="s">
        <v>69</v>
      </c>
      <c r="G6" s="4" t="s">
        <v>70</v>
      </c>
      <c r="H6" s="4" t="s">
        <v>71</v>
      </c>
      <c r="I6" s="4"/>
    </row>
    <row r="7" spans="1:16" ht="18" x14ac:dyDescent="0.25">
      <c r="A7" s="4" t="s">
        <v>47</v>
      </c>
      <c r="B7" s="4" t="s">
        <v>73</v>
      </c>
      <c r="C7" s="4" t="s">
        <v>74</v>
      </c>
      <c r="D7" s="4" t="s">
        <v>75</v>
      </c>
      <c r="E7" s="4" t="s">
        <v>76</v>
      </c>
      <c r="F7" s="4" t="s">
        <v>77</v>
      </c>
      <c r="G7" s="4" t="s">
        <v>78</v>
      </c>
      <c r="H7" s="4" t="s">
        <v>79</v>
      </c>
      <c r="I7" s="4"/>
    </row>
    <row r="8" spans="1:16" ht="18" x14ac:dyDescent="0.25">
      <c r="A8" s="4" t="s">
        <v>55</v>
      </c>
      <c r="B8" s="4" t="s">
        <v>81</v>
      </c>
      <c r="C8" s="4" t="s">
        <v>82</v>
      </c>
      <c r="D8" s="4" t="s">
        <v>83</v>
      </c>
      <c r="E8" s="4" t="s">
        <v>84</v>
      </c>
      <c r="F8" s="4" t="s">
        <v>85</v>
      </c>
      <c r="G8" s="4" t="s">
        <v>86</v>
      </c>
      <c r="I8" s="4"/>
    </row>
    <row r="9" spans="1:16" ht="18" x14ac:dyDescent="0.25">
      <c r="A9" s="4" t="s">
        <v>64</v>
      </c>
      <c r="B9" s="4" t="s">
        <v>87</v>
      </c>
      <c r="C9" s="4" t="s">
        <v>88</v>
      </c>
      <c r="D9" s="4" t="s">
        <v>89</v>
      </c>
      <c r="E9" s="4" t="s">
        <v>570</v>
      </c>
      <c r="F9" s="4" t="s">
        <v>460</v>
      </c>
      <c r="G9" s="4" t="s">
        <v>90</v>
      </c>
      <c r="I9" s="4"/>
    </row>
    <row r="10" spans="1:16" ht="18" x14ac:dyDescent="0.25">
      <c r="A10" s="4" t="s">
        <v>72</v>
      </c>
      <c r="B10" s="4" t="s">
        <v>92</v>
      </c>
      <c r="C10" s="4" t="s">
        <v>93</v>
      </c>
      <c r="D10" s="4" t="s">
        <v>94</v>
      </c>
      <c r="E10" s="4" t="s">
        <v>95</v>
      </c>
      <c r="G10" s="4" t="s">
        <v>96</v>
      </c>
      <c r="I10" s="4"/>
    </row>
    <row r="11" spans="1:16" ht="18" x14ac:dyDescent="0.25">
      <c r="A11" s="4" t="s">
        <v>80</v>
      </c>
      <c r="B11" s="4" t="s">
        <v>98</v>
      </c>
      <c r="C11" s="4" t="s">
        <v>99</v>
      </c>
      <c r="D11" s="4" t="s">
        <v>100</v>
      </c>
      <c r="E11" s="4" t="s">
        <v>101</v>
      </c>
      <c r="G11" s="4" t="s">
        <v>102</v>
      </c>
    </row>
    <row r="12" spans="1:16" ht="18" x14ac:dyDescent="0.25">
      <c r="A12" s="4" t="s">
        <v>15</v>
      </c>
      <c r="B12" s="4" t="s">
        <v>104</v>
      </c>
      <c r="C12" s="4" t="s">
        <v>105</v>
      </c>
      <c r="D12" s="4" t="s">
        <v>106</v>
      </c>
      <c r="E12" s="4" t="s">
        <v>107</v>
      </c>
      <c r="G12" s="4" t="s">
        <v>108</v>
      </c>
    </row>
    <row r="13" spans="1:16" ht="18" x14ac:dyDescent="0.25">
      <c r="A13" s="4" t="s">
        <v>196</v>
      </c>
      <c r="B13" s="4" t="s">
        <v>116</v>
      </c>
      <c r="C13" s="4" t="s">
        <v>111</v>
      </c>
      <c r="D13" s="4" t="s">
        <v>112</v>
      </c>
      <c r="E13" s="4" t="s">
        <v>113</v>
      </c>
      <c r="G13" s="4" t="s">
        <v>114</v>
      </c>
    </row>
    <row r="14" spans="1:16" ht="18" x14ac:dyDescent="0.25">
      <c r="A14" s="4" t="s">
        <v>199</v>
      </c>
      <c r="B14" s="4" t="s">
        <v>122</v>
      </c>
      <c r="C14" s="4" t="s">
        <v>117</v>
      </c>
      <c r="D14" s="4" t="s">
        <v>118</v>
      </c>
      <c r="E14" s="4" t="s">
        <v>119</v>
      </c>
      <c r="G14" s="4" t="s">
        <v>120</v>
      </c>
    </row>
    <row r="15" spans="1:16" ht="18" x14ac:dyDescent="0.25">
      <c r="A15" s="4" t="s">
        <v>202</v>
      </c>
      <c r="B15" s="4" t="s">
        <v>128</v>
      </c>
      <c r="C15" s="4" t="s">
        <v>123</v>
      </c>
      <c r="D15" s="4" t="s">
        <v>124</v>
      </c>
      <c r="E15" s="4" t="s">
        <v>125</v>
      </c>
      <c r="G15" s="4" t="s">
        <v>126</v>
      </c>
    </row>
    <row r="16" spans="1:16" ht="18" x14ac:dyDescent="0.25">
      <c r="A16" s="4" t="s">
        <v>205</v>
      </c>
      <c r="B16" s="4" t="s">
        <v>110</v>
      </c>
      <c r="C16" s="4" t="s">
        <v>129</v>
      </c>
      <c r="D16" s="4" t="s">
        <v>130</v>
      </c>
      <c r="E16" s="4" t="s">
        <v>131</v>
      </c>
      <c r="G16" s="4" t="s">
        <v>132</v>
      </c>
    </row>
    <row r="17" spans="1:7" ht="18" x14ac:dyDescent="0.25">
      <c r="A17" s="4" t="s">
        <v>208</v>
      </c>
      <c r="B17" s="4" t="s">
        <v>134</v>
      </c>
      <c r="C17" s="4" t="s">
        <v>135</v>
      </c>
      <c r="D17" s="4" t="s">
        <v>136</v>
      </c>
      <c r="E17" s="4" t="s">
        <v>137</v>
      </c>
      <c r="G17" s="4" t="s">
        <v>138</v>
      </c>
    </row>
    <row r="18" spans="1:7" ht="18" x14ac:dyDescent="0.25">
      <c r="A18" s="4" t="s">
        <v>217</v>
      </c>
      <c r="B18" s="4" t="s">
        <v>140</v>
      </c>
      <c r="C18" s="4" t="s">
        <v>141</v>
      </c>
      <c r="D18" s="4" t="s">
        <v>142</v>
      </c>
      <c r="E18" s="4" t="s">
        <v>143</v>
      </c>
      <c r="G18" s="4" t="s">
        <v>144</v>
      </c>
    </row>
    <row r="19" spans="1:7" ht="18" x14ac:dyDescent="0.25">
      <c r="A19" s="4" t="s">
        <v>211</v>
      </c>
      <c r="B19" s="4" t="s">
        <v>146</v>
      </c>
      <c r="C19" s="4" t="s">
        <v>147</v>
      </c>
      <c r="D19" s="4" t="s">
        <v>148</v>
      </c>
      <c r="E19" s="4" t="s">
        <v>149</v>
      </c>
      <c r="G19" s="4" t="s">
        <v>150</v>
      </c>
    </row>
    <row r="20" spans="1:7" ht="18" x14ac:dyDescent="0.25">
      <c r="A20" s="4" t="s">
        <v>214</v>
      </c>
      <c r="B20" s="4" t="s">
        <v>151</v>
      </c>
      <c r="C20" s="4" t="s">
        <v>152</v>
      </c>
      <c r="D20" s="4" t="s">
        <v>153</v>
      </c>
      <c r="E20" s="4" t="s">
        <v>154</v>
      </c>
      <c r="G20" s="4" t="s">
        <v>155</v>
      </c>
    </row>
    <row r="21" spans="1:7" ht="18" x14ac:dyDescent="0.25">
      <c r="A21" s="4" t="s">
        <v>220</v>
      </c>
      <c r="B21" s="4" t="s">
        <v>157</v>
      </c>
      <c r="C21" s="4" t="s">
        <v>158</v>
      </c>
      <c r="D21" s="4" t="s">
        <v>159</v>
      </c>
      <c r="E21" s="4" t="s">
        <v>160</v>
      </c>
      <c r="G21" s="4" t="s">
        <v>161</v>
      </c>
    </row>
    <row r="22" spans="1:7" ht="18" x14ac:dyDescent="0.25">
      <c r="A22" s="4" t="s">
        <v>223</v>
      </c>
      <c r="B22" s="4" t="s">
        <v>163</v>
      </c>
      <c r="C22" s="4" t="s">
        <v>164</v>
      </c>
      <c r="D22" s="4" t="s">
        <v>165</v>
      </c>
      <c r="E22" s="4" t="s">
        <v>166</v>
      </c>
      <c r="G22" s="4" t="s">
        <v>167</v>
      </c>
    </row>
    <row r="23" spans="1:7" ht="18" x14ac:dyDescent="0.25">
      <c r="A23" s="4" t="s">
        <v>103</v>
      </c>
      <c r="B23" s="4" t="s">
        <v>169</v>
      </c>
      <c r="C23" s="4" t="s">
        <v>170</v>
      </c>
      <c r="D23" s="4" t="s">
        <v>171</v>
      </c>
      <c r="E23" s="4" t="s">
        <v>172</v>
      </c>
      <c r="G23" s="4" t="s">
        <v>173</v>
      </c>
    </row>
    <row r="24" spans="1:7" ht="18" x14ac:dyDescent="0.25">
      <c r="A24" s="4" t="s">
        <v>226</v>
      </c>
      <c r="B24" s="4" t="s">
        <v>331</v>
      </c>
      <c r="C24" s="4" t="s">
        <v>176</v>
      </c>
      <c r="D24" s="4" t="s">
        <v>177</v>
      </c>
      <c r="E24" s="4" t="s">
        <v>178</v>
      </c>
      <c r="G24" s="4" t="s">
        <v>179</v>
      </c>
    </row>
    <row r="25" spans="1:7" ht="18" x14ac:dyDescent="0.25">
      <c r="A25" s="4" t="s">
        <v>109</v>
      </c>
      <c r="B25" s="4" t="s">
        <v>175</v>
      </c>
      <c r="C25" s="4" t="s">
        <v>182</v>
      </c>
      <c r="D25" s="4" t="s">
        <v>183</v>
      </c>
      <c r="E25" s="4" t="s">
        <v>184</v>
      </c>
      <c r="G25" s="4" t="s">
        <v>185</v>
      </c>
    </row>
    <row r="26" spans="1:7" ht="18" x14ac:dyDescent="0.25">
      <c r="A26" s="4" t="s">
        <v>229</v>
      </c>
      <c r="B26" s="4" t="s">
        <v>181</v>
      </c>
      <c r="C26" s="4" t="s">
        <v>409</v>
      </c>
      <c r="D26" s="4" t="s">
        <v>188</v>
      </c>
      <c r="E26" s="4" t="s">
        <v>189</v>
      </c>
      <c r="G26" s="4" t="s">
        <v>463</v>
      </c>
    </row>
    <row r="27" spans="1:7" ht="18" x14ac:dyDescent="0.25">
      <c r="A27" s="4" t="s">
        <v>232</v>
      </c>
      <c r="B27" s="4" t="s">
        <v>187</v>
      </c>
      <c r="C27" s="4" t="s">
        <v>17</v>
      </c>
      <c r="D27" s="4" t="s">
        <v>325</v>
      </c>
      <c r="E27" s="4" t="s">
        <v>192</v>
      </c>
      <c r="G27" s="4" t="s">
        <v>474</v>
      </c>
    </row>
    <row r="28" spans="1:7" ht="18" x14ac:dyDescent="0.25">
      <c r="A28" s="4" t="s">
        <v>235</v>
      </c>
      <c r="B28" s="4" t="s">
        <v>191</v>
      </c>
      <c r="C28" s="4" t="s">
        <v>499</v>
      </c>
      <c r="E28" s="4" t="s">
        <v>195</v>
      </c>
    </row>
    <row r="29" spans="1:7" ht="18" x14ac:dyDescent="0.25">
      <c r="A29" s="4" t="s">
        <v>238</v>
      </c>
      <c r="B29" s="4" t="s">
        <v>194</v>
      </c>
      <c r="E29" s="4" t="s">
        <v>198</v>
      </c>
    </row>
    <row r="30" spans="1:7" ht="18" x14ac:dyDescent="0.25">
      <c r="A30" s="4" t="s">
        <v>241</v>
      </c>
      <c r="B30" s="4" t="s">
        <v>197</v>
      </c>
      <c r="E30" s="4" t="s">
        <v>201</v>
      </c>
    </row>
    <row r="31" spans="1:7" ht="18" x14ac:dyDescent="0.25">
      <c r="A31" s="4" t="s">
        <v>243</v>
      </c>
      <c r="B31" s="4" t="s">
        <v>200</v>
      </c>
      <c r="E31" s="4" t="s">
        <v>204</v>
      </c>
    </row>
    <row r="32" spans="1:7" ht="18" x14ac:dyDescent="0.25">
      <c r="A32" s="4" t="s">
        <v>245</v>
      </c>
      <c r="B32" s="4" t="s">
        <v>203</v>
      </c>
      <c r="E32" s="4" t="s">
        <v>207</v>
      </c>
    </row>
    <row r="33" spans="1:5" ht="18" x14ac:dyDescent="0.25">
      <c r="A33" s="4" t="s">
        <v>115</v>
      </c>
      <c r="B33" s="4" t="s">
        <v>206</v>
      </c>
      <c r="E33" s="4" t="s">
        <v>210</v>
      </c>
    </row>
    <row r="34" spans="1:5" ht="18" x14ac:dyDescent="0.25">
      <c r="A34" s="4" t="s">
        <v>247</v>
      </c>
      <c r="B34" s="4" t="s">
        <v>212</v>
      </c>
      <c r="E34" s="4" t="s">
        <v>213</v>
      </c>
    </row>
    <row r="35" spans="1:5" ht="18" x14ac:dyDescent="0.25">
      <c r="A35" s="4" t="s">
        <v>249</v>
      </c>
      <c r="B35" s="4" t="s">
        <v>209</v>
      </c>
      <c r="E35" s="4" t="s">
        <v>216</v>
      </c>
    </row>
    <row r="36" spans="1:5" ht="18" x14ac:dyDescent="0.25">
      <c r="A36" s="4" t="s">
        <v>251</v>
      </c>
      <c r="B36" s="4" t="s">
        <v>215</v>
      </c>
      <c r="E36" s="4" t="s">
        <v>219</v>
      </c>
    </row>
    <row r="37" spans="1:5" ht="18" x14ac:dyDescent="0.25">
      <c r="A37" s="4" t="s">
        <v>121</v>
      </c>
      <c r="B37" s="4" t="s">
        <v>233</v>
      </c>
      <c r="E37" s="4" t="s">
        <v>222</v>
      </c>
    </row>
    <row r="38" spans="1:5" ht="18" x14ac:dyDescent="0.25">
      <c r="A38" s="4" t="s">
        <v>127</v>
      </c>
      <c r="B38" s="4" t="s">
        <v>236</v>
      </c>
      <c r="E38" s="4" t="s">
        <v>225</v>
      </c>
    </row>
    <row r="39" spans="1:5" ht="18" x14ac:dyDescent="0.25">
      <c r="A39" s="4" t="s">
        <v>133</v>
      </c>
      <c r="B39" s="4" t="s">
        <v>218</v>
      </c>
      <c r="E39" s="4" t="s">
        <v>228</v>
      </c>
    </row>
    <row r="40" spans="1:5" ht="18" x14ac:dyDescent="0.25">
      <c r="A40" s="4" t="s">
        <v>139</v>
      </c>
      <c r="B40" s="4" t="s">
        <v>221</v>
      </c>
      <c r="E40" s="4" t="s">
        <v>231</v>
      </c>
    </row>
    <row r="41" spans="1:5" ht="18" x14ac:dyDescent="0.25">
      <c r="A41" s="4" t="s">
        <v>253</v>
      </c>
      <c r="B41" s="4" t="s">
        <v>224</v>
      </c>
      <c r="E41" s="4" t="s">
        <v>234</v>
      </c>
    </row>
    <row r="42" spans="1:5" ht="18" x14ac:dyDescent="0.25">
      <c r="A42" s="4" t="s">
        <v>255</v>
      </c>
      <c r="B42" s="4" t="s">
        <v>227</v>
      </c>
      <c r="E42" s="4" t="s">
        <v>237</v>
      </c>
    </row>
    <row r="43" spans="1:5" ht="18" x14ac:dyDescent="0.25">
      <c r="A43" s="4" t="s">
        <v>257</v>
      </c>
      <c r="B43" s="4" t="s">
        <v>230</v>
      </c>
      <c r="E43" s="4" t="s">
        <v>240</v>
      </c>
    </row>
    <row r="44" spans="1:5" ht="18" x14ac:dyDescent="0.25">
      <c r="A44" s="4" t="s">
        <v>145</v>
      </c>
      <c r="B44" s="4" t="s">
        <v>239</v>
      </c>
      <c r="E44" s="4" t="s">
        <v>242</v>
      </c>
    </row>
    <row r="45" spans="1:5" ht="18" x14ac:dyDescent="0.25">
      <c r="A45" s="4" t="s">
        <v>259</v>
      </c>
      <c r="B45" s="4" t="s">
        <v>458</v>
      </c>
      <c r="E45" s="4" t="s">
        <v>244</v>
      </c>
    </row>
    <row r="46" spans="1:5" ht="18" x14ac:dyDescent="0.25">
      <c r="A46" s="4" t="s">
        <v>261</v>
      </c>
      <c r="B46" s="4" t="s">
        <v>516</v>
      </c>
      <c r="E46" s="4" t="s">
        <v>246</v>
      </c>
    </row>
    <row r="47" spans="1:5" ht="18" x14ac:dyDescent="0.25">
      <c r="A47" s="4" t="s">
        <v>263</v>
      </c>
      <c r="B47" s="4" t="s">
        <v>530</v>
      </c>
      <c r="E47" s="4" t="s">
        <v>248</v>
      </c>
    </row>
    <row r="48" spans="1:5" ht="18" x14ac:dyDescent="0.25">
      <c r="A48" s="4" t="s">
        <v>264</v>
      </c>
      <c r="E48" s="4" t="s">
        <v>250</v>
      </c>
    </row>
    <row r="49" spans="1:5" ht="18" x14ac:dyDescent="0.25">
      <c r="A49" s="4" t="s">
        <v>265</v>
      </c>
      <c r="E49" s="4" t="s">
        <v>252</v>
      </c>
    </row>
    <row r="50" spans="1:5" ht="18" x14ac:dyDescent="0.25">
      <c r="A50" s="4" t="s">
        <v>162</v>
      </c>
      <c r="E50" s="4" t="s">
        <v>254</v>
      </c>
    </row>
    <row r="51" spans="1:5" ht="18" x14ac:dyDescent="0.25">
      <c r="A51" s="4" t="s">
        <v>156</v>
      </c>
      <c r="E51" s="4" t="s">
        <v>256</v>
      </c>
    </row>
    <row r="52" spans="1:5" ht="18" x14ac:dyDescent="0.25">
      <c r="A52" s="4" t="s">
        <v>266</v>
      </c>
      <c r="E52" s="4" t="s">
        <v>258</v>
      </c>
    </row>
    <row r="53" spans="1:5" ht="18" x14ac:dyDescent="0.25">
      <c r="A53" s="4" t="s">
        <v>168</v>
      </c>
      <c r="E53" s="4" t="s">
        <v>260</v>
      </c>
    </row>
    <row r="54" spans="1:5" ht="18" x14ac:dyDescent="0.25">
      <c r="A54" s="4" t="s">
        <v>268</v>
      </c>
      <c r="E54" s="4" t="s">
        <v>262</v>
      </c>
    </row>
    <row r="55" spans="1:5" ht="18" x14ac:dyDescent="0.25">
      <c r="A55" s="4" t="s">
        <v>270</v>
      </c>
    </row>
    <row r="56" spans="1:5" ht="18" x14ac:dyDescent="0.25">
      <c r="A56" s="4" t="s">
        <v>269</v>
      </c>
    </row>
    <row r="57" spans="1:5" ht="18" x14ac:dyDescent="0.25">
      <c r="A57" s="4" t="s">
        <v>267</v>
      </c>
    </row>
    <row r="58" spans="1:5" ht="18" x14ac:dyDescent="0.25">
      <c r="A58" s="4" t="s">
        <v>271</v>
      </c>
    </row>
    <row r="59" spans="1:5" ht="18" x14ac:dyDescent="0.25">
      <c r="A59" s="4" t="s">
        <v>174</v>
      </c>
    </row>
    <row r="60" spans="1:5" ht="18" x14ac:dyDescent="0.25">
      <c r="A60" s="4" t="s">
        <v>272</v>
      </c>
    </row>
    <row r="61" spans="1:5" ht="18" x14ac:dyDescent="0.25">
      <c r="A61" s="4" t="s">
        <v>326</v>
      </c>
    </row>
    <row r="62" spans="1:5" ht="18" x14ac:dyDescent="0.25">
      <c r="A62" s="4" t="s">
        <v>273</v>
      </c>
    </row>
    <row r="63" spans="1:5" ht="18" x14ac:dyDescent="0.25">
      <c r="A63" s="4" t="s">
        <v>327</v>
      </c>
    </row>
    <row r="64" spans="1:5" ht="18" x14ac:dyDescent="0.25">
      <c r="A64" s="4" t="s">
        <v>274</v>
      </c>
    </row>
    <row r="65" spans="1:1" ht="18" x14ac:dyDescent="0.25">
      <c r="A65" s="4" t="s">
        <v>275</v>
      </c>
    </row>
    <row r="66" spans="1:1" ht="18" x14ac:dyDescent="0.25">
      <c r="A66" s="4" t="s">
        <v>276</v>
      </c>
    </row>
    <row r="67" spans="1:1" ht="18" x14ac:dyDescent="0.25">
      <c r="A67" s="4" t="s">
        <v>277</v>
      </c>
    </row>
    <row r="68" spans="1:1" ht="18" x14ac:dyDescent="0.25">
      <c r="A68" s="4" t="s">
        <v>278</v>
      </c>
    </row>
    <row r="69" spans="1:1" ht="18" x14ac:dyDescent="0.25">
      <c r="A69" s="4" t="s">
        <v>279</v>
      </c>
    </row>
    <row r="70" spans="1:1" ht="18" x14ac:dyDescent="0.25">
      <c r="A70" s="4" t="s">
        <v>280</v>
      </c>
    </row>
    <row r="71" spans="1:1" ht="18" x14ac:dyDescent="0.25">
      <c r="A71" s="4" t="s">
        <v>281</v>
      </c>
    </row>
    <row r="72" spans="1:1" ht="18" x14ac:dyDescent="0.25">
      <c r="A72" s="4" t="s">
        <v>282</v>
      </c>
    </row>
    <row r="73" spans="1:1" ht="18" x14ac:dyDescent="0.25">
      <c r="A73" s="4" t="s">
        <v>283</v>
      </c>
    </row>
    <row r="74" spans="1:1" ht="18" x14ac:dyDescent="0.25">
      <c r="A74" s="4" t="s">
        <v>180</v>
      </c>
    </row>
    <row r="75" spans="1:1" ht="18" x14ac:dyDescent="0.25">
      <c r="A75" s="4" t="s">
        <v>284</v>
      </c>
    </row>
    <row r="76" spans="1:1" ht="18" x14ac:dyDescent="0.25">
      <c r="A76" s="4" t="s">
        <v>186</v>
      </c>
    </row>
    <row r="77" spans="1:1" ht="18" x14ac:dyDescent="0.25">
      <c r="A77" s="4" t="s">
        <v>285</v>
      </c>
    </row>
    <row r="78" spans="1:1" ht="18" x14ac:dyDescent="0.25">
      <c r="A78" s="4" t="s">
        <v>190</v>
      </c>
    </row>
    <row r="79" spans="1:1" ht="18" x14ac:dyDescent="0.25">
      <c r="A79" s="4" t="s">
        <v>286</v>
      </c>
    </row>
    <row r="80" spans="1:1" ht="18" x14ac:dyDescent="0.25">
      <c r="A80" s="4" t="s">
        <v>287</v>
      </c>
    </row>
    <row r="81" spans="1:1" ht="18" x14ac:dyDescent="0.25">
      <c r="A81" s="4" t="s">
        <v>325</v>
      </c>
    </row>
    <row r="82" spans="1:1" ht="18" x14ac:dyDescent="0.25">
      <c r="A82" s="4" t="s">
        <v>288</v>
      </c>
    </row>
    <row r="83" spans="1:1" ht="18" x14ac:dyDescent="0.25">
      <c r="A83" s="4" t="s">
        <v>289</v>
      </c>
    </row>
    <row r="84" spans="1:1" ht="18" x14ac:dyDescent="0.25">
      <c r="A84" s="4" t="s">
        <v>290</v>
      </c>
    </row>
    <row r="85" spans="1:1" ht="18" x14ac:dyDescent="0.25">
      <c r="A85" s="4" t="s">
        <v>291</v>
      </c>
    </row>
    <row r="86" spans="1:1" ht="18" x14ac:dyDescent="0.25">
      <c r="A86" s="4" t="s">
        <v>292</v>
      </c>
    </row>
    <row r="87" spans="1:1" ht="18" x14ac:dyDescent="0.25">
      <c r="A87" s="4" t="s">
        <v>293</v>
      </c>
    </row>
    <row r="88" spans="1:1" ht="18" x14ac:dyDescent="0.25">
      <c r="A88" s="4" t="s">
        <v>294</v>
      </c>
    </row>
    <row r="89" spans="1:1" ht="18" x14ac:dyDescent="0.25">
      <c r="A89" s="4" t="s">
        <v>295</v>
      </c>
    </row>
    <row r="90" spans="1:1" ht="18" x14ac:dyDescent="0.25">
      <c r="A90" s="4" t="s">
        <v>296</v>
      </c>
    </row>
    <row r="91" spans="1:1" ht="18" x14ac:dyDescent="0.25">
      <c r="A91" s="4" t="s">
        <v>297</v>
      </c>
    </row>
    <row r="92" spans="1:1" ht="18" x14ac:dyDescent="0.25">
      <c r="A92" s="4" t="s">
        <v>298</v>
      </c>
    </row>
    <row r="93" spans="1:1" ht="18" x14ac:dyDescent="0.25">
      <c r="A93" s="4" t="s">
        <v>299</v>
      </c>
    </row>
    <row r="94" spans="1:1" ht="18" x14ac:dyDescent="0.25">
      <c r="A94" s="4" t="s">
        <v>300</v>
      </c>
    </row>
    <row r="95" spans="1:1" ht="18" x14ac:dyDescent="0.25">
      <c r="A95" s="4" t="s">
        <v>301</v>
      </c>
    </row>
    <row r="96" spans="1:1" ht="18" x14ac:dyDescent="0.25">
      <c r="A96" s="4" t="s">
        <v>302</v>
      </c>
    </row>
    <row r="97" spans="1:1" ht="18" x14ac:dyDescent="0.25">
      <c r="A97" s="4" t="s">
        <v>303</v>
      </c>
    </row>
    <row r="98" spans="1:1" ht="18" x14ac:dyDescent="0.25">
      <c r="A98" s="4" t="s">
        <v>193</v>
      </c>
    </row>
    <row r="99" spans="1:1" ht="18" x14ac:dyDescent="0.25">
      <c r="A99" s="4" t="s">
        <v>304</v>
      </c>
    </row>
    <row r="100" spans="1:1" ht="18" x14ac:dyDescent="0.25">
      <c r="A100" s="4" t="s">
        <v>305</v>
      </c>
    </row>
    <row r="101" spans="1:1" ht="18" x14ac:dyDescent="0.25">
      <c r="A101" s="4" t="s">
        <v>306</v>
      </c>
    </row>
    <row r="102" spans="1:1" ht="18" x14ac:dyDescent="0.25">
      <c r="A102" s="4" t="s">
        <v>307</v>
      </c>
    </row>
    <row r="103" spans="1:1" ht="18" x14ac:dyDescent="0.25">
      <c r="A103" s="4" t="s">
        <v>158</v>
      </c>
    </row>
    <row r="104" spans="1:1" ht="18" x14ac:dyDescent="0.25">
      <c r="A104" s="4" t="s">
        <v>427</v>
      </c>
    </row>
    <row r="105" spans="1:1" ht="18" x14ac:dyDescent="0.25">
      <c r="A105" s="4" t="s">
        <v>500</v>
      </c>
    </row>
    <row r="106" spans="1:1" ht="18" x14ac:dyDescent="0.25">
      <c r="A106" s="4" t="s">
        <v>506</v>
      </c>
    </row>
    <row r="107" spans="1:1" ht="18" x14ac:dyDescent="0.25">
      <c r="A107" s="4" t="s">
        <v>531</v>
      </c>
    </row>
  </sheetData>
  <sortState xmlns:xlrd2="http://schemas.microsoft.com/office/spreadsheetml/2017/richdata2" ref="B2:B44">
    <sortCondition ref="B2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L44"/>
  <sheetViews>
    <sheetView showGridLines="0" showRowColHeaders="0" topLeftCell="B1" workbookViewId="0">
      <selection activeCell="E11" sqref="E11"/>
    </sheetView>
  </sheetViews>
  <sheetFormatPr baseColWidth="10" defaultColWidth="0" defaultRowHeight="15" zeroHeight="1" x14ac:dyDescent="0.25"/>
  <cols>
    <col min="1" max="12" width="11.42578125" customWidth="1"/>
    <col min="13" max="16384" width="11.42578125" hidden="1"/>
  </cols>
  <sheetData>
    <row r="1" spans="4:4" x14ac:dyDescent="0.25"/>
    <row r="2" spans="4:4" x14ac:dyDescent="0.25"/>
    <row r="3" spans="4:4" x14ac:dyDescent="0.25"/>
    <row r="4" spans="4:4" x14ac:dyDescent="0.25"/>
    <row r="5" spans="4:4" x14ac:dyDescent="0.25"/>
    <row r="6" spans="4:4" x14ac:dyDescent="0.25"/>
    <row r="7" spans="4:4" x14ac:dyDescent="0.25"/>
    <row r="8" spans="4:4" x14ac:dyDescent="0.25"/>
    <row r="9" spans="4:4" x14ac:dyDescent="0.25"/>
    <row r="10" spans="4:4" x14ac:dyDescent="0.25"/>
    <row r="11" spans="4:4" x14ac:dyDescent="0.25"/>
    <row r="12" spans="4:4" x14ac:dyDescent="0.25">
      <c r="D12" s="10"/>
    </row>
    <row r="13" spans="4:4" x14ac:dyDescent="0.25"/>
    <row r="14" spans="4:4" x14ac:dyDescent="0.25"/>
    <row r="15" spans="4:4" hidden="1" x14ac:dyDescent="0.25"/>
    <row r="16" spans="4:4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U77"/>
  <sheetViews>
    <sheetView topLeftCell="F1" workbookViewId="0">
      <selection activeCell="R2" sqref="R2"/>
    </sheetView>
  </sheetViews>
  <sheetFormatPr baseColWidth="10" defaultRowHeight="15" x14ac:dyDescent="0.25"/>
  <cols>
    <col min="2" max="2" width="3.28515625" customWidth="1"/>
    <col min="3" max="3" width="11.42578125" style="1"/>
    <col min="4" max="4" width="2.7109375" customWidth="1"/>
    <col min="5" max="5" width="25.85546875" bestFit="1" customWidth="1"/>
    <col min="7" max="7" width="3" customWidth="1"/>
    <col min="9" max="9" width="1.42578125" customWidth="1"/>
    <col min="10" max="10" width="23.7109375" style="21" bestFit="1" customWidth="1"/>
    <col min="11" max="11" width="2.28515625" customWidth="1"/>
    <col min="12" max="12" width="17" style="22" bestFit="1" customWidth="1"/>
    <col min="13" max="13" width="2.42578125" customWidth="1"/>
    <col min="14" max="14" width="19.5703125" bestFit="1" customWidth="1"/>
    <col min="15" max="15" width="1.85546875" customWidth="1"/>
    <col min="16" max="16" width="14.5703125" style="22" bestFit="1" customWidth="1"/>
    <col min="17" max="17" width="2" customWidth="1"/>
    <col min="18" max="18" width="17.140625" bestFit="1" customWidth="1"/>
    <col min="19" max="19" width="17" bestFit="1" customWidth="1"/>
    <col min="20" max="20" width="19.5703125" bestFit="1" customWidth="1"/>
    <col min="21" max="21" width="14.5703125" bestFit="1" customWidth="1"/>
  </cols>
  <sheetData>
    <row r="1" spans="1:21" x14ac:dyDescent="0.25">
      <c r="C1" s="22"/>
      <c r="R1" s="39" t="s">
        <v>0</v>
      </c>
      <c r="S1" s="39" t="s">
        <v>2</v>
      </c>
      <c r="T1" s="39" t="s">
        <v>4</v>
      </c>
      <c r="U1" s="39" t="s">
        <v>576</v>
      </c>
    </row>
    <row r="2" spans="1:21" x14ac:dyDescent="0.25">
      <c r="A2" s="1" t="s">
        <v>4</v>
      </c>
      <c r="C2" s="1" t="s">
        <v>2</v>
      </c>
      <c r="E2" s="1" t="s">
        <v>3</v>
      </c>
      <c r="H2" t="s">
        <v>5</v>
      </c>
      <c r="J2" s="21" t="s">
        <v>577</v>
      </c>
      <c r="L2" s="22" t="s">
        <v>632</v>
      </c>
      <c r="N2" s="28" t="s">
        <v>4</v>
      </c>
      <c r="P2" s="22" t="s">
        <v>576</v>
      </c>
      <c r="R2" s="33"/>
      <c r="S2" s="34"/>
      <c r="T2" s="34"/>
      <c r="U2" s="34"/>
    </row>
    <row r="3" spans="1:21" x14ac:dyDescent="0.25">
      <c r="A3" s="1" t="s">
        <v>308</v>
      </c>
      <c r="C3" s="1">
        <v>2020</v>
      </c>
      <c r="E3" s="1" t="s">
        <v>312</v>
      </c>
      <c r="F3" s="41" t="s">
        <v>319</v>
      </c>
      <c r="H3" s="1">
        <v>5</v>
      </c>
      <c r="J3" s="21" t="s">
        <v>652</v>
      </c>
      <c r="L3" s="22" t="s">
        <v>653</v>
      </c>
      <c r="N3" s="22" t="s">
        <v>655</v>
      </c>
      <c r="P3" s="22" t="s">
        <v>654</v>
      </c>
      <c r="R3" s="28">
        <v>1</v>
      </c>
      <c r="S3" s="28">
        <v>1</v>
      </c>
      <c r="T3" s="28">
        <v>1</v>
      </c>
      <c r="U3" s="28">
        <v>1</v>
      </c>
    </row>
    <row r="4" spans="1:21" x14ac:dyDescent="0.25">
      <c r="A4" s="1" t="s">
        <v>309</v>
      </c>
      <c r="C4" s="1">
        <v>2019</v>
      </c>
      <c r="E4" s="1" t="s">
        <v>311</v>
      </c>
      <c r="F4" s="41"/>
      <c r="H4" s="1">
        <v>4</v>
      </c>
      <c r="J4" s="25" t="s">
        <v>328</v>
      </c>
      <c r="L4" s="22">
        <v>1987</v>
      </c>
      <c r="N4" s="22" t="s">
        <v>309</v>
      </c>
      <c r="P4" s="22" t="s">
        <v>335</v>
      </c>
      <c r="R4" s="33" t="str">
        <f>IF($R$3=1,"",INDEX($J$3:$J$19,$R$3))</f>
        <v/>
      </c>
      <c r="S4" s="34" t="str">
        <f>IF($S$3=1,"",INDEX($L$3:$L$38,$S$3))</f>
        <v/>
      </c>
      <c r="T4" s="34" t="str">
        <f>IF($T$3=1,"",INDEX($N$3:$N$7,$T$3))</f>
        <v/>
      </c>
      <c r="U4" s="34" t="str">
        <f>IF($U$3=1,"",INDEX($P$3:$P$82,$U$3))</f>
        <v/>
      </c>
    </row>
    <row r="5" spans="1:21" x14ac:dyDescent="0.25">
      <c r="A5" s="1" t="s">
        <v>310</v>
      </c>
      <c r="C5" s="1">
        <v>2018</v>
      </c>
      <c r="E5" s="1" t="s">
        <v>313</v>
      </c>
      <c r="F5" s="41"/>
      <c r="H5" s="1">
        <v>3</v>
      </c>
      <c r="J5" s="25" t="s">
        <v>23</v>
      </c>
      <c r="L5" s="22">
        <v>1988</v>
      </c>
      <c r="N5" s="22" t="s">
        <v>308</v>
      </c>
      <c r="P5" s="22" t="s">
        <v>610</v>
      </c>
    </row>
    <row r="6" spans="1:21" x14ac:dyDescent="0.25">
      <c r="C6" s="1">
        <v>2017</v>
      </c>
      <c r="E6" s="1" t="s">
        <v>314</v>
      </c>
      <c r="F6" s="41" t="s">
        <v>320</v>
      </c>
      <c r="H6" s="1">
        <v>2</v>
      </c>
      <c r="J6" s="25" t="s">
        <v>16</v>
      </c>
      <c r="L6" s="22">
        <v>1989</v>
      </c>
      <c r="N6" s="22" t="s">
        <v>310</v>
      </c>
      <c r="P6" s="22" t="s">
        <v>337</v>
      </c>
    </row>
    <row r="7" spans="1:21" x14ac:dyDescent="0.25">
      <c r="C7" s="1">
        <v>2016</v>
      </c>
      <c r="E7" s="1" t="s">
        <v>315</v>
      </c>
      <c r="F7" s="41"/>
      <c r="H7" s="1">
        <v>1</v>
      </c>
      <c r="J7" s="25" t="s">
        <v>15</v>
      </c>
      <c r="L7" s="22">
        <v>1990</v>
      </c>
      <c r="P7" s="22" t="s">
        <v>602</v>
      </c>
    </row>
    <row r="8" spans="1:21" x14ac:dyDescent="0.25">
      <c r="C8" s="1">
        <v>2015</v>
      </c>
      <c r="E8" s="1" t="s">
        <v>316</v>
      </c>
      <c r="F8" s="41"/>
      <c r="J8" s="25" t="s">
        <v>24</v>
      </c>
      <c r="L8" s="22">
        <v>1991</v>
      </c>
      <c r="P8" s="22" t="s">
        <v>340</v>
      </c>
    </row>
    <row r="9" spans="1:21" x14ac:dyDescent="0.25">
      <c r="C9" s="1">
        <v>2014</v>
      </c>
      <c r="E9" s="1" t="s">
        <v>317</v>
      </c>
      <c r="F9" s="41"/>
      <c r="J9" s="25" t="s">
        <v>25</v>
      </c>
      <c r="L9" s="22">
        <v>1992</v>
      </c>
      <c r="P9" s="22" t="s">
        <v>341</v>
      </c>
    </row>
    <row r="10" spans="1:21" x14ac:dyDescent="0.25">
      <c r="C10" s="1">
        <v>2013</v>
      </c>
      <c r="E10" s="1" t="s">
        <v>318</v>
      </c>
      <c r="F10" s="41"/>
      <c r="J10" s="26" t="s">
        <v>27</v>
      </c>
      <c r="L10" s="22">
        <v>1993</v>
      </c>
      <c r="P10" s="22" t="s">
        <v>344</v>
      </c>
    </row>
    <row r="11" spans="1:21" x14ac:dyDescent="0.25">
      <c r="C11" s="1">
        <v>2012</v>
      </c>
      <c r="J11" s="25" t="s">
        <v>17</v>
      </c>
      <c r="L11" s="22">
        <v>1994</v>
      </c>
      <c r="P11" s="22" t="s">
        <v>348</v>
      </c>
    </row>
    <row r="12" spans="1:21" x14ac:dyDescent="0.25">
      <c r="C12" s="1">
        <v>2011</v>
      </c>
      <c r="J12" s="25" t="s">
        <v>28</v>
      </c>
      <c r="L12" s="22">
        <v>1995</v>
      </c>
      <c r="P12" s="22" t="s">
        <v>353</v>
      </c>
    </row>
    <row r="13" spans="1:21" x14ac:dyDescent="0.25">
      <c r="C13" s="1">
        <v>2010</v>
      </c>
      <c r="J13" s="25" t="s">
        <v>22</v>
      </c>
      <c r="L13" s="22">
        <v>1996</v>
      </c>
      <c r="P13" s="22" t="s">
        <v>622</v>
      </c>
    </row>
    <row r="14" spans="1:21" x14ac:dyDescent="0.25">
      <c r="C14" s="1">
        <v>2009</v>
      </c>
      <c r="J14" s="25" t="s">
        <v>18</v>
      </c>
      <c r="L14" s="22">
        <v>1997</v>
      </c>
      <c r="P14" s="22" t="s">
        <v>356</v>
      </c>
    </row>
    <row r="15" spans="1:21" x14ac:dyDescent="0.25">
      <c r="C15" s="1">
        <v>2008</v>
      </c>
      <c r="J15" s="25" t="s">
        <v>19</v>
      </c>
      <c r="L15" s="22">
        <v>1998</v>
      </c>
      <c r="P15" s="22" t="s">
        <v>633</v>
      </c>
    </row>
    <row r="16" spans="1:21" x14ac:dyDescent="0.25">
      <c r="C16" s="1">
        <v>2007</v>
      </c>
      <c r="J16" s="25" t="s">
        <v>26</v>
      </c>
      <c r="L16" s="22">
        <v>1999</v>
      </c>
      <c r="P16" s="22" t="s">
        <v>578</v>
      </c>
    </row>
    <row r="17" spans="3:16" x14ac:dyDescent="0.25">
      <c r="C17" s="1">
        <v>2006</v>
      </c>
      <c r="J17" s="25" t="s">
        <v>20</v>
      </c>
      <c r="L17" s="22">
        <v>2000</v>
      </c>
      <c r="P17" s="22" t="s">
        <v>364</v>
      </c>
    </row>
    <row r="18" spans="3:16" x14ac:dyDescent="0.25">
      <c r="C18" s="1">
        <v>2005</v>
      </c>
      <c r="J18" s="25" t="s">
        <v>21</v>
      </c>
      <c r="L18" s="22">
        <v>2001</v>
      </c>
      <c r="P18" s="22" t="s">
        <v>608</v>
      </c>
    </row>
    <row r="19" spans="3:16" x14ac:dyDescent="0.25">
      <c r="C19" s="1">
        <v>2004</v>
      </c>
      <c r="J19" s="25" t="s">
        <v>478</v>
      </c>
      <c r="L19" s="22">
        <v>2002</v>
      </c>
      <c r="P19" s="22" t="s">
        <v>370</v>
      </c>
    </row>
    <row r="20" spans="3:16" x14ac:dyDescent="0.25">
      <c r="C20" s="1">
        <v>2003</v>
      </c>
      <c r="L20" s="22">
        <v>2003</v>
      </c>
      <c r="P20" s="22" t="s">
        <v>372</v>
      </c>
    </row>
    <row r="21" spans="3:16" x14ac:dyDescent="0.25">
      <c r="C21" s="1">
        <v>2002</v>
      </c>
      <c r="L21" s="22">
        <v>2004</v>
      </c>
      <c r="P21" s="22" t="s">
        <v>374</v>
      </c>
    </row>
    <row r="22" spans="3:16" x14ac:dyDescent="0.25">
      <c r="C22" s="1">
        <v>2001</v>
      </c>
      <c r="L22" s="22">
        <v>2005</v>
      </c>
      <c r="P22" s="22" t="s">
        <v>377</v>
      </c>
    </row>
    <row r="23" spans="3:16" x14ac:dyDescent="0.25">
      <c r="C23" s="1">
        <v>2000</v>
      </c>
      <c r="L23" s="22">
        <v>2006</v>
      </c>
      <c r="P23" s="22" t="s">
        <v>381</v>
      </c>
    </row>
    <row r="24" spans="3:16" x14ac:dyDescent="0.25">
      <c r="C24" s="1">
        <v>1999</v>
      </c>
      <c r="L24" s="22">
        <v>2007</v>
      </c>
      <c r="P24" s="22" t="s">
        <v>384</v>
      </c>
    </row>
    <row r="25" spans="3:16" x14ac:dyDescent="0.25">
      <c r="C25" s="1">
        <v>1998</v>
      </c>
      <c r="L25" s="22">
        <v>2008</v>
      </c>
      <c r="P25" s="22" t="s">
        <v>634</v>
      </c>
    </row>
    <row r="26" spans="3:16" x14ac:dyDescent="0.25">
      <c r="C26" s="1">
        <v>1997</v>
      </c>
      <c r="L26" s="22">
        <v>2009</v>
      </c>
      <c r="P26" s="22" t="s">
        <v>635</v>
      </c>
    </row>
    <row r="27" spans="3:16" x14ac:dyDescent="0.25">
      <c r="C27" s="1">
        <v>1996</v>
      </c>
      <c r="L27" s="22">
        <v>2010</v>
      </c>
      <c r="P27" s="22" t="s">
        <v>636</v>
      </c>
    </row>
    <row r="28" spans="3:16" x14ac:dyDescent="0.25">
      <c r="C28" s="1">
        <v>1995</v>
      </c>
      <c r="L28" s="22">
        <v>2011</v>
      </c>
      <c r="P28" s="22" t="s">
        <v>637</v>
      </c>
    </row>
    <row r="29" spans="3:16" x14ac:dyDescent="0.25">
      <c r="L29" s="22">
        <v>2012</v>
      </c>
      <c r="P29" s="22" t="s">
        <v>638</v>
      </c>
    </row>
    <row r="30" spans="3:16" x14ac:dyDescent="0.25">
      <c r="L30" s="22">
        <v>2013</v>
      </c>
      <c r="P30" s="22" t="s">
        <v>639</v>
      </c>
    </row>
    <row r="31" spans="3:16" x14ac:dyDescent="0.25">
      <c r="L31" s="22">
        <v>2014</v>
      </c>
      <c r="P31" s="22" t="s">
        <v>401</v>
      </c>
    </row>
    <row r="32" spans="3:16" x14ac:dyDescent="0.25">
      <c r="L32" s="22">
        <v>2015</v>
      </c>
      <c r="P32" s="22" t="s">
        <v>405</v>
      </c>
    </row>
    <row r="33" spans="12:16" x14ac:dyDescent="0.25">
      <c r="L33" s="22">
        <v>2016</v>
      </c>
      <c r="P33" s="22" t="s">
        <v>406</v>
      </c>
    </row>
    <row r="34" spans="12:16" x14ac:dyDescent="0.25">
      <c r="L34" s="22">
        <v>2017</v>
      </c>
      <c r="P34" s="22" t="s">
        <v>562</v>
      </c>
    </row>
    <row r="35" spans="12:16" x14ac:dyDescent="0.25">
      <c r="L35" s="22">
        <v>2018</v>
      </c>
      <c r="P35" s="22" t="s">
        <v>413</v>
      </c>
    </row>
    <row r="36" spans="12:16" x14ac:dyDescent="0.25">
      <c r="L36" s="22">
        <v>2019</v>
      </c>
      <c r="P36" s="22" t="s">
        <v>414</v>
      </c>
    </row>
    <row r="37" spans="12:16" x14ac:dyDescent="0.25">
      <c r="P37" s="22" t="s">
        <v>417</v>
      </c>
    </row>
    <row r="38" spans="12:16" x14ac:dyDescent="0.25">
      <c r="P38" s="22" t="s">
        <v>420</v>
      </c>
    </row>
    <row r="39" spans="12:16" x14ac:dyDescent="0.25">
      <c r="P39" s="22" t="s">
        <v>423</v>
      </c>
    </row>
    <row r="40" spans="12:16" x14ac:dyDescent="0.25">
      <c r="P40" s="22" t="s">
        <v>428</v>
      </c>
    </row>
    <row r="41" spans="12:16" x14ac:dyDescent="0.25">
      <c r="P41" s="22" t="s">
        <v>640</v>
      </c>
    </row>
    <row r="42" spans="12:16" x14ac:dyDescent="0.25">
      <c r="P42" s="22" t="s">
        <v>641</v>
      </c>
    </row>
    <row r="43" spans="12:16" x14ac:dyDescent="0.25">
      <c r="P43" s="22" t="s">
        <v>642</v>
      </c>
    </row>
    <row r="44" spans="12:16" x14ac:dyDescent="0.25">
      <c r="P44" s="22" t="s">
        <v>643</v>
      </c>
    </row>
    <row r="45" spans="12:16" x14ac:dyDescent="0.25">
      <c r="P45" s="22" t="s">
        <v>473</v>
      </c>
    </row>
    <row r="46" spans="12:16" x14ac:dyDescent="0.25">
      <c r="P46" s="22" t="s">
        <v>626</v>
      </c>
    </row>
    <row r="47" spans="12:16" x14ac:dyDescent="0.25">
      <c r="P47" s="22" t="s">
        <v>475</v>
      </c>
    </row>
    <row r="48" spans="12:16" x14ac:dyDescent="0.25">
      <c r="P48" s="22" t="s">
        <v>480</v>
      </c>
    </row>
    <row r="49" spans="16:16" x14ac:dyDescent="0.25">
      <c r="P49" s="22" t="s">
        <v>484</v>
      </c>
    </row>
    <row r="50" spans="16:16" x14ac:dyDescent="0.25">
      <c r="P50" s="22" t="s">
        <v>485</v>
      </c>
    </row>
    <row r="51" spans="16:16" x14ac:dyDescent="0.25">
      <c r="P51" s="22" t="s">
        <v>619</v>
      </c>
    </row>
    <row r="52" spans="16:16" x14ac:dyDescent="0.25">
      <c r="P52" s="22" t="s">
        <v>490</v>
      </c>
    </row>
    <row r="53" spans="16:16" x14ac:dyDescent="0.25">
      <c r="P53" s="22" t="s">
        <v>494</v>
      </c>
    </row>
    <row r="54" spans="16:16" x14ac:dyDescent="0.25">
      <c r="P54" s="22" t="s">
        <v>503</v>
      </c>
    </row>
    <row r="55" spans="16:16" x14ac:dyDescent="0.25">
      <c r="P55" s="22" t="s">
        <v>518</v>
      </c>
    </row>
    <row r="56" spans="16:16" x14ac:dyDescent="0.25">
      <c r="P56" s="22" t="s">
        <v>644</v>
      </c>
    </row>
    <row r="57" spans="16:16" x14ac:dyDescent="0.25">
      <c r="P57" s="22" t="s">
        <v>645</v>
      </c>
    </row>
    <row r="58" spans="16:16" x14ac:dyDescent="0.25">
      <c r="P58" s="22" t="s">
        <v>646</v>
      </c>
    </row>
    <row r="59" spans="16:16" x14ac:dyDescent="0.25">
      <c r="P59" s="22" t="s">
        <v>647</v>
      </c>
    </row>
    <row r="60" spans="16:16" x14ac:dyDescent="0.25">
      <c r="P60" s="22" t="s">
        <v>648</v>
      </c>
    </row>
    <row r="61" spans="16:16" x14ac:dyDescent="0.25">
      <c r="P61" s="22" t="s">
        <v>521</v>
      </c>
    </row>
    <row r="62" spans="16:16" x14ac:dyDescent="0.25">
      <c r="P62" s="22" t="s">
        <v>527</v>
      </c>
    </row>
    <row r="63" spans="16:16" x14ac:dyDescent="0.25">
      <c r="P63" s="22" t="s">
        <v>528</v>
      </c>
    </row>
    <row r="64" spans="16:16" x14ac:dyDescent="0.25">
      <c r="P64" s="22" t="s">
        <v>529</v>
      </c>
    </row>
    <row r="65" spans="16:16" x14ac:dyDescent="0.25">
      <c r="P65" s="22" t="s">
        <v>532</v>
      </c>
    </row>
    <row r="66" spans="16:16" x14ac:dyDescent="0.25">
      <c r="P66" s="22" t="s">
        <v>533</v>
      </c>
    </row>
    <row r="67" spans="16:16" x14ac:dyDescent="0.25">
      <c r="P67" s="22" t="s">
        <v>536</v>
      </c>
    </row>
    <row r="68" spans="16:16" x14ac:dyDescent="0.25">
      <c r="P68" s="22" t="s">
        <v>540</v>
      </c>
    </row>
    <row r="69" spans="16:16" x14ac:dyDescent="0.25">
      <c r="P69" s="22" t="s">
        <v>542</v>
      </c>
    </row>
    <row r="70" spans="16:16" x14ac:dyDescent="0.25">
      <c r="P70" s="22" t="s">
        <v>544</v>
      </c>
    </row>
    <row r="71" spans="16:16" x14ac:dyDescent="0.25">
      <c r="P71" s="22" t="s">
        <v>559</v>
      </c>
    </row>
    <row r="72" spans="16:16" x14ac:dyDescent="0.25">
      <c r="P72" s="22" t="s">
        <v>555</v>
      </c>
    </row>
    <row r="73" spans="16:16" x14ac:dyDescent="0.25">
      <c r="P73" s="22" t="s">
        <v>560</v>
      </c>
    </row>
    <row r="74" spans="16:16" x14ac:dyDescent="0.25">
      <c r="P74" s="22" t="s">
        <v>649</v>
      </c>
    </row>
    <row r="75" spans="16:16" x14ac:dyDescent="0.25">
      <c r="P75" s="22" t="s">
        <v>561</v>
      </c>
    </row>
    <row r="76" spans="16:16" x14ac:dyDescent="0.25">
      <c r="P76" s="22" t="s">
        <v>650</v>
      </c>
    </row>
    <row r="77" spans="16:16" x14ac:dyDescent="0.25">
      <c r="P77" s="22" t="s">
        <v>651</v>
      </c>
    </row>
  </sheetData>
  <mergeCells count="2">
    <mergeCell ref="F3:F5"/>
    <mergeCell ref="F6:F10"/>
  </mergeCells>
  <phoneticPr fontId="12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A70BA-3528-4433-8C7A-B94F457883A7}">
  <sheetPr codeName="Feuil6"/>
  <dimension ref="A4:V161"/>
  <sheetViews>
    <sheetView tabSelected="1" zoomScale="80" zoomScaleNormal="80" workbookViewId="0">
      <pane xSplit="22" ySplit="9" topLeftCell="W10" activePane="bottomRight" state="frozen"/>
      <selection pane="topRight" activeCell="W1" sqref="W1"/>
      <selection pane="bottomLeft" activeCell="A10" sqref="A10"/>
      <selection pane="bottomRight" activeCell="D8" sqref="D8"/>
    </sheetView>
  </sheetViews>
  <sheetFormatPr baseColWidth="10" defaultRowHeight="15" x14ac:dyDescent="0.25"/>
  <cols>
    <col min="1" max="1" width="36.42578125" style="28" bestFit="1" customWidth="1"/>
    <col min="2" max="2" width="24.140625" style="28" bestFit="1" customWidth="1"/>
    <col min="3" max="3" width="29.85546875" style="28" bestFit="1" customWidth="1"/>
    <col min="4" max="4" width="7.7109375" style="28" bestFit="1" customWidth="1"/>
    <col min="5" max="5" width="11.42578125" style="28" customWidth="1"/>
    <col min="6" max="6" width="11.42578125" style="28"/>
    <col min="7" max="7" width="8.85546875" style="28" bestFit="1" customWidth="1"/>
    <col min="8" max="8" width="6.42578125" style="28" bestFit="1" customWidth="1"/>
    <col min="9" max="9" width="0" style="28" hidden="1" customWidth="1"/>
    <col min="10" max="10" width="15.85546875" style="28" hidden="1" customWidth="1"/>
    <col min="11" max="11" width="14.140625" style="28" hidden="1" customWidth="1"/>
    <col min="12" max="12" width="25" style="28" hidden="1" customWidth="1"/>
    <col min="13" max="14" width="0" style="28" hidden="1" customWidth="1"/>
    <col min="15" max="15" width="19.85546875" style="28" hidden="1" customWidth="1"/>
    <col min="16" max="22" width="0" style="28" hidden="1" customWidth="1"/>
    <col min="23" max="16384" width="11.42578125" style="28"/>
  </cols>
  <sheetData>
    <row r="4" spans="1:22" x14ac:dyDescent="0.25">
      <c r="M4" s="35"/>
    </row>
    <row r="9" spans="1:22" ht="30" x14ac:dyDescent="0.25">
      <c r="A9" s="40" t="s">
        <v>14</v>
      </c>
      <c r="B9" s="39" t="s">
        <v>0</v>
      </c>
      <c r="C9" s="39" t="s">
        <v>1</v>
      </c>
      <c r="D9" s="39" t="s">
        <v>3</v>
      </c>
      <c r="E9" s="39" t="s">
        <v>2</v>
      </c>
      <c r="F9" s="39" t="s">
        <v>4</v>
      </c>
      <c r="G9" s="39" t="s">
        <v>5</v>
      </c>
      <c r="H9" s="39" t="s">
        <v>576</v>
      </c>
      <c r="I9" s="36" t="s">
        <v>7</v>
      </c>
      <c r="J9" s="37" t="s">
        <v>656</v>
      </c>
      <c r="K9" s="36" t="s">
        <v>332</v>
      </c>
      <c r="L9" s="36" t="s">
        <v>6</v>
      </c>
      <c r="M9" s="36" t="s">
        <v>8</v>
      </c>
      <c r="N9" s="36" t="s">
        <v>9</v>
      </c>
      <c r="O9" s="36" t="s">
        <v>10</v>
      </c>
      <c r="P9" s="36" t="s">
        <v>11</v>
      </c>
      <c r="Q9" s="36" t="s">
        <v>12</v>
      </c>
      <c r="R9" s="36" t="s">
        <v>13</v>
      </c>
      <c r="S9" s="36" t="s">
        <v>321</v>
      </c>
      <c r="T9" s="36" t="s">
        <v>322</v>
      </c>
      <c r="U9" s="36" t="s">
        <v>323</v>
      </c>
      <c r="V9" s="36" t="s">
        <v>324</v>
      </c>
    </row>
    <row r="10" spans="1:22" x14ac:dyDescent="0.25">
      <c r="A10" s="38" t="s">
        <v>658</v>
      </c>
      <c r="B10" s="5" t="s">
        <v>15</v>
      </c>
      <c r="C10" s="30" t="s">
        <v>298</v>
      </c>
      <c r="D10" s="30" t="s">
        <v>312</v>
      </c>
      <c r="E10" s="30">
        <v>1987</v>
      </c>
      <c r="F10" s="5" t="s">
        <v>309</v>
      </c>
      <c r="G10" s="5">
        <v>1</v>
      </c>
      <c r="H10" s="5" t="s">
        <v>578</v>
      </c>
    </row>
    <row r="11" spans="1:22" x14ac:dyDescent="0.25">
      <c r="A11" s="38" t="s">
        <v>751</v>
      </c>
      <c r="B11" s="5" t="s">
        <v>22</v>
      </c>
      <c r="C11" s="30" t="s">
        <v>62</v>
      </c>
      <c r="D11" s="30"/>
      <c r="E11" s="30">
        <v>1993</v>
      </c>
      <c r="F11" s="5" t="s">
        <v>309</v>
      </c>
      <c r="G11" s="5">
        <v>1</v>
      </c>
      <c r="H11" s="5" t="s">
        <v>578</v>
      </c>
    </row>
    <row r="12" spans="1:22" x14ac:dyDescent="0.25">
      <c r="A12" s="38" t="s">
        <v>659</v>
      </c>
      <c r="B12" s="5" t="s">
        <v>15</v>
      </c>
      <c r="C12" s="30" t="s">
        <v>305</v>
      </c>
      <c r="D12" s="30"/>
      <c r="E12" s="30">
        <v>1993</v>
      </c>
      <c r="F12" s="5" t="s">
        <v>308</v>
      </c>
      <c r="G12" s="5">
        <v>1</v>
      </c>
      <c r="H12" s="5" t="s">
        <v>578</v>
      </c>
    </row>
    <row r="13" spans="1:22" x14ac:dyDescent="0.25">
      <c r="A13" s="38" t="s">
        <v>660</v>
      </c>
      <c r="B13" s="5" t="s">
        <v>15</v>
      </c>
      <c r="C13" s="30" t="s">
        <v>286</v>
      </c>
      <c r="D13" s="30"/>
      <c r="E13" s="30">
        <v>1994</v>
      </c>
      <c r="F13" s="5" t="s">
        <v>308</v>
      </c>
      <c r="G13" s="5">
        <v>2</v>
      </c>
      <c r="H13" s="5" t="s">
        <v>578</v>
      </c>
    </row>
    <row r="14" spans="1:22" x14ac:dyDescent="0.25">
      <c r="A14" s="38" t="s">
        <v>661</v>
      </c>
      <c r="B14" s="5" t="s">
        <v>15</v>
      </c>
      <c r="C14" s="30" t="s">
        <v>15</v>
      </c>
      <c r="D14" s="30"/>
      <c r="E14" s="30">
        <v>1994</v>
      </c>
      <c r="F14" s="5" t="s">
        <v>308</v>
      </c>
      <c r="G14" s="5">
        <v>1</v>
      </c>
      <c r="H14" s="5" t="s">
        <v>578</v>
      </c>
    </row>
    <row r="15" spans="1:22" x14ac:dyDescent="0.25">
      <c r="A15" s="38" t="s">
        <v>662</v>
      </c>
      <c r="B15" s="5" t="s">
        <v>15</v>
      </c>
      <c r="C15" s="30" t="s">
        <v>156</v>
      </c>
      <c r="D15" s="30"/>
      <c r="E15" s="30">
        <v>1994</v>
      </c>
      <c r="F15" s="5" t="s">
        <v>309</v>
      </c>
      <c r="G15" s="5">
        <v>1</v>
      </c>
      <c r="H15" s="5" t="s">
        <v>578</v>
      </c>
    </row>
    <row r="16" spans="1:22" x14ac:dyDescent="0.25">
      <c r="A16" s="38" t="s">
        <v>663</v>
      </c>
      <c r="B16" s="5" t="s">
        <v>15</v>
      </c>
      <c r="C16" s="30" t="s">
        <v>226</v>
      </c>
      <c r="D16" s="30"/>
      <c r="E16" s="30">
        <v>1994</v>
      </c>
      <c r="F16" s="5" t="s">
        <v>308</v>
      </c>
      <c r="G16" s="5">
        <v>1</v>
      </c>
      <c r="H16" s="5" t="s">
        <v>578</v>
      </c>
    </row>
    <row r="17" spans="1:8" x14ac:dyDescent="0.25">
      <c r="A17" s="38" t="s">
        <v>759</v>
      </c>
      <c r="B17" s="5" t="s">
        <v>18</v>
      </c>
      <c r="C17" s="30" t="s">
        <v>325</v>
      </c>
      <c r="D17" s="30"/>
      <c r="E17" s="30">
        <v>1994</v>
      </c>
      <c r="F17" s="5" t="s">
        <v>308</v>
      </c>
      <c r="G17" s="5">
        <v>1</v>
      </c>
      <c r="H17" s="5" t="s">
        <v>578</v>
      </c>
    </row>
    <row r="18" spans="1:8" x14ac:dyDescent="0.25">
      <c r="A18" s="38" t="s">
        <v>664</v>
      </c>
      <c r="B18" s="5" t="s">
        <v>15</v>
      </c>
      <c r="C18" s="30" t="s">
        <v>196</v>
      </c>
      <c r="D18" s="30" t="s">
        <v>312</v>
      </c>
      <c r="E18" s="30">
        <v>1995</v>
      </c>
      <c r="F18" s="5" t="s">
        <v>309</v>
      </c>
      <c r="G18" s="5">
        <v>1</v>
      </c>
      <c r="H18" s="5" t="s">
        <v>578</v>
      </c>
    </row>
    <row r="19" spans="1:8" x14ac:dyDescent="0.25">
      <c r="A19" s="38" t="s">
        <v>665</v>
      </c>
      <c r="B19" s="5" t="s">
        <v>15</v>
      </c>
      <c r="C19" s="30" t="s">
        <v>288</v>
      </c>
      <c r="D19" s="30" t="s">
        <v>312</v>
      </c>
      <c r="E19" s="30">
        <v>1996</v>
      </c>
      <c r="F19" s="5" t="s">
        <v>308</v>
      </c>
      <c r="G19" s="5">
        <v>1</v>
      </c>
      <c r="H19" s="5" t="s">
        <v>578</v>
      </c>
    </row>
    <row r="20" spans="1:8" x14ac:dyDescent="0.25">
      <c r="A20" s="38" t="s">
        <v>666</v>
      </c>
      <c r="B20" s="5" t="s">
        <v>15</v>
      </c>
      <c r="C20" s="30" t="s">
        <v>286</v>
      </c>
      <c r="D20" s="30"/>
      <c r="E20" s="30">
        <v>1997</v>
      </c>
      <c r="F20" s="5" t="s">
        <v>308</v>
      </c>
      <c r="G20" s="5">
        <v>1</v>
      </c>
      <c r="H20" s="5" t="s">
        <v>578</v>
      </c>
    </row>
    <row r="21" spans="1:8" x14ac:dyDescent="0.25">
      <c r="A21" s="38" t="s">
        <v>743</v>
      </c>
      <c r="B21" s="5" t="s">
        <v>16</v>
      </c>
      <c r="C21" s="30" t="s">
        <v>194</v>
      </c>
      <c r="D21" s="30"/>
      <c r="E21" s="30">
        <v>1997</v>
      </c>
      <c r="F21" s="5" t="s">
        <v>308</v>
      </c>
      <c r="G21" s="5">
        <v>1</v>
      </c>
      <c r="H21" s="5" t="s">
        <v>578</v>
      </c>
    </row>
    <row r="22" spans="1:8" x14ac:dyDescent="0.25">
      <c r="A22" s="38" t="s">
        <v>744</v>
      </c>
      <c r="B22" s="5" t="s">
        <v>16</v>
      </c>
      <c r="C22" s="30" t="s">
        <v>530</v>
      </c>
      <c r="D22" s="30"/>
      <c r="E22" s="30">
        <v>1997</v>
      </c>
      <c r="F22" s="5" t="s">
        <v>309</v>
      </c>
      <c r="G22" s="5">
        <v>1</v>
      </c>
      <c r="H22" s="5" t="s">
        <v>529</v>
      </c>
    </row>
    <row r="23" spans="1:8" x14ac:dyDescent="0.25">
      <c r="A23" s="38" t="s">
        <v>667</v>
      </c>
      <c r="B23" s="5" t="s">
        <v>15</v>
      </c>
      <c r="C23" s="30" t="s">
        <v>284</v>
      </c>
      <c r="D23" s="30"/>
      <c r="E23" s="30">
        <v>1998</v>
      </c>
      <c r="F23" s="5" t="s">
        <v>308</v>
      </c>
      <c r="G23" s="5">
        <v>1</v>
      </c>
      <c r="H23" s="5" t="s">
        <v>364</v>
      </c>
    </row>
    <row r="24" spans="1:8" x14ac:dyDescent="0.25">
      <c r="A24" s="38" t="s">
        <v>668</v>
      </c>
      <c r="B24" s="5" t="s">
        <v>15</v>
      </c>
      <c r="C24" s="30" t="s">
        <v>55</v>
      </c>
      <c r="D24" s="30" t="s">
        <v>312</v>
      </c>
      <c r="E24" s="30">
        <v>1998</v>
      </c>
      <c r="F24" s="5" t="s">
        <v>308</v>
      </c>
      <c r="G24" s="5">
        <v>1</v>
      </c>
      <c r="H24" s="5" t="s">
        <v>364</v>
      </c>
    </row>
    <row r="25" spans="1:8" x14ac:dyDescent="0.25">
      <c r="A25" s="38" t="s">
        <v>669</v>
      </c>
      <c r="B25" s="5" t="s">
        <v>15</v>
      </c>
      <c r="C25" s="30" t="s">
        <v>162</v>
      </c>
      <c r="D25" s="30"/>
      <c r="E25" s="30">
        <v>1998</v>
      </c>
      <c r="F25" s="5" t="s">
        <v>308</v>
      </c>
      <c r="G25" s="5">
        <v>1</v>
      </c>
      <c r="H25" s="5" t="s">
        <v>364</v>
      </c>
    </row>
    <row r="26" spans="1:8" x14ac:dyDescent="0.25">
      <c r="A26" s="38" t="s">
        <v>752</v>
      </c>
      <c r="B26" s="5" t="s">
        <v>22</v>
      </c>
      <c r="C26" s="30" t="s">
        <v>62</v>
      </c>
      <c r="D26" s="30"/>
      <c r="E26" s="30">
        <v>1998</v>
      </c>
      <c r="F26" s="5" t="s">
        <v>308</v>
      </c>
      <c r="G26" s="5">
        <v>1</v>
      </c>
      <c r="H26" s="5" t="s">
        <v>428</v>
      </c>
    </row>
    <row r="27" spans="1:8" x14ac:dyDescent="0.25">
      <c r="A27" s="38" t="s">
        <v>670</v>
      </c>
      <c r="B27" s="5" t="s">
        <v>15</v>
      </c>
      <c r="C27" s="30" t="s">
        <v>276</v>
      </c>
      <c r="D27" s="30"/>
      <c r="E27" s="30">
        <v>1999</v>
      </c>
      <c r="F27" s="5" t="s">
        <v>308</v>
      </c>
      <c r="G27" s="5">
        <v>2</v>
      </c>
      <c r="H27" s="5" t="s">
        <v>602</v>
      </c>
    </row>
    <row r="28" spans="1:8" x14ac:dyDescent="0.25">
      <c r="A28" s="38" t="s">
        <v>671</v>
      </c>
      <c r="B28" s="5" t="s">
        <v>15</v>
      </c>
      <c r="C28" s="30" t="s">
        <v>55</v>
      </c>
      <c r="D28" s="30" t="s">
        <v>312</v>
      </c>
      <c r="E28" s="30">
        <v>1999</v>
      </c>
      <c r="F28" s="5" t="s">
        <v>308</v>
      </c>
      <c r="G28" s="5">
        <v>2</v>
      </c>
      <c r="H28" s="5" t="s">
        <v>364</v>
      </c>
    </row>
    <row r="29" spans="1:8" x14ac:dyDescent="0.25">
      <c r="A29" s="38" t="s">
        <v>672</v>
      </c>
      <c r="B29" s="5" t="s">
        <v>15</v>
      </c>
      <c r="C29" s="30" t="s">
        <v>275</v>
      </c>
      <c r="D29" s="30" t="s">
        <v>312</v>
      </c>
      <c r="E29" s="30">
        <v>1999</v>
      </c>
      <c r="F29" s="5" t="s">
        <v>308</v>
      </c>
      <c r="G29" s="5">
        <v>1</v>
      </c>
      <c r="H29" s="5" t="s">
        <v>364</v>
      </c>
    </row>
    <row r="30" spans="1:8" x14ac:dyDescent="0.25">
      <c r="A30" s="38" t="s">
        <v>673</v>
      </c>
      <c r="B30" s="5" t="s">
        <v>15</v>
      </c>
      <c r="C30" s="30" t="s">
        <v>158</v>
      </c>
      <c r="D30" s="30"/>
      <c r="E30" s="30">
        <v>1999</v>
      </c>
      <c r="F30" s="5" t="s">
        <v>308</v>
      </c>
      <c r="G30" s="5">
        <v>1</v>
      </c>
      <c r="H30" s="5" t="s">
        <v>364</v>
      </c>
    </row>
    <row r="31" spans="1:8" x14ac:dyDescent="0.25">
      <c r="A31" s="38" t="s">
        <v>674</v>
      </c>
      <c r="B31" s="5" t="s">
        <v>15</v>
      </c>
      <c r="C31" s="30" t="s">
        <v>29</v>
      </c>
      <c r="D31" s="30" t="s">
        <v>312</v>
      </c>
      <c r="E31" s="30">
        <v>1999</v>
      </c>
      <c r="F31" s="5" t="s">
        <v>308</v>
      </c>
      <c r="G31" s="5">
        <v>4</v>
      </c>
      <c r="H31" s="5" t="s">
        <v>608</v>
      </c>
    </row>
    <row r="32" spans="1:8" x14ac:dyDescent="0.25">
      <c r="A32" s="38" t="s">
        <v>675</v>
      </c>
      <c r="B32" s="5" t="s">
        <v>15</v>
      </c>
      <c r="C32" s="30" t="s">
        <v>156</v>
      </c>
      <c r="D32" s="30"/>
      <c r="E32" s="30">
        <v>2000</v>
      </c>
      <c r="F32" s="5" t="s">
        <v>308</v>
      </c>
      <c r="G32" s="5">
        <v>9</v>
      </c>
      <c r="H32" s="5" t="s">
        <v>610</v>
      </c>
    </row>
    <row r="33" spans="1:8" x14ac:dyDescent="0.25">
      <c r="A33" s="38" t="s">
        <v>676</v>
      </c>
      <c r="B33" s="5" t="s">
        <v>15</v>
      </c>
      <c r="C33" s="30" t="s">
        <v>259</v>
      </c>
      <c r="D33" s="30"/>
      <c r="E33" s="30">
        <v>2000</v>
      </c>
      <c r="F33" s="5" t="s">
        <v>308</v>
      </c>
      <c r="G33" s="5">
        <v>3</v>
      </c>
      <c r="H33" s="5" t="s">
        <v>340</v>
      </c>
    </row>
    <row r="34" spans="1:8" x14ac:dyDescent="0.25">
      <c r="A34" s="38" t="s">
        <v>677</v>
      </c>
      <c r="B34" s="5" t="s">
        <v>15</v>
      </c>
      <c r="C34" s="30" t="s">
        <v>251</v>
      </c>
      <c r="D34" s="30"/>
      <c r="E34" s="30">
        <v>2000</v>
      </c>
      <c r="F34" s="5" t="s">
        <v>308</v>
      </c>
      <c r="G34" s="5">
        <v>1</v>
      </c>
      <c r="H34" s="5" t="s">
        <v>364</v>
      </c>
    </row>
    <row r="35" spans="1:8" x14ac:dyDescent="0.25">
      <c r="A35" s="38" t="s">
        <v>678</v>
      </c>
      <c r="B35" s="5" t="s">
        <v>15</v>
      </c>
      <c r="C35" s="30" t="s">
        <v>285</v>
      </c>
      <c r="D35" s="30"/>
      <c r="E35" s="30">
        <v>2000</v>
      </c>
      <c r="F35" s="5" t="s">
        <v>308</v>
      </c>
      <c r="G35" s="5">
        <v>1</v>
      </c>
      <c r="H35" s="5" t="s">
        <v>364</v>
      </c>
    </row>
    <row r="36" spans="1:8" x14ac:dyDescent="0.25">
      <c r="A36" s="38" t="s">
        <v>753</v>
      </c>
      <c r="B36" s="5" t="s">
        <v>22</v>
      </c>
      <c r="C36" s="30" t="s">
        <v>79</v>
      </c>
      <c r="D36" s="30"/>
      <c r="E36" s="30">
        <v>2000</v>
      </c>
      <c r="F36" s="5" t="s">
        <v>309</v>
      </c>
      <c r="G36" s="5">
        <v>1</v>
      </c>
      <c r="H36" s="5" t="s">
        <v>364</v>
      </c>
    </row>
    <row r="37" spans="1:8" x14ac:dyDescent="0.25">
      <c r="A37" s="38" t="s">
        <v>675</v>
      </c>
      <c r="B37" s="5" t="s">
        <v>15</v>
      </c>
      <c r="C37" s="30" t="s">
        <v>156</v>
      </c>
      <c r="D37" s="30"/>
      <c r="E37" s="30">
        <v>2000</v>
      </c>
      <c r="F37" s="5" t="s">
        <v>309</v>
      </c>
      <c r="G37" s="5">
        <v>3</v>
      </c>
      <c r="H37" s="5" t="s">
        <v>619</v>
      </c>
    </row>
    <row r="38" spans="1:8" x14ac:dyDescent="0.25">
      <c r="A38" s="38" t="s">
        <v>679</v>
      </c>
      <c r="B38" s="5" t="s">
        <v>15</v>
      </c>
      <c r="C38" s="30" t="s">
        <v>156</v>
      </c>
      <c r="D38" s="30"/>
      <c r="E38" s="30">
        <v>2001</v>
      </c>
      <c r="F38" s="5" t="s">
        <v>308</v>
      </c>
      <c r="G38" s="5">
        <v>3</v>
      </c>
      <c r="H38" s="5" t="s">
        <v>622</v>
      </c>
    </row>
    <row r="39" spans="1:8" x14ac:dyDescent="0.25">
      <c r="A39" s="38" t="s">
        <v>680</v>
      </c>
      <c r="B39" s="5" t="s">
        <v>15</v>
      </c>
      <c r="C39" s="30" t="s">
        <v>55</v>
      </c>
      <c r="D39" s="30" t="s">
        <v>312</v>
      </c>
      <c r="E39" s="30">
        <v>2001</v>
      </c>
      <c r="F39" s="5" t="s">
        <v>308</v>
      </c>
      <c r="G39" s="5">
        <v>1</v>
      </c>
      <c r="H39" s="5" t="s">
        <v>364</v>
      </c>
    </row>
    <row r="40" spans="1:8" x14ac:dyDescent="0.25">
      <c r="A40" s="38" t="s">
        <v>681</v>
      </c>
      <c r="B40" s="5" t="s">
        <v>15</v>
      </c>
      <c r="C40" s="30" t="s">
        <v>15</v>
      </c>
      <c r="D40" s="30"/>
      <c r="E40" s="30">
        <v>2001</v>
      </c>
      <c r="F40" s="5" t="s">
        <v>308</v>
      </c>
      <c r="G40" s="5">
        <v>1</v>
      </c>
      <c r="H40" s="5" t="s">
        <v>364</v>
      </c>
    </row>
    <row r="41" spans="1:8" x14ac:dyDescent="0.25">
      <c r="A41" s="38" t="s">
        <v>679</v>
      </c>
      <c r="B41" s="5" t="s">
        <v>15</v>
      </c>
      <c r="C41" s="30" t="s">
        <v>156</v>
      </c>
      <c r="D41" s="30"/>
      <c r="E41" s="30">
        <v>2001</v>
      </c>
      <c r="F41" s="5" t="s">
        <v>309</v>
      </c>
      <c r="G41" s="5">
        <v>4</v>
      </c>
      <c r="H41" s="5" t="s">
        <v>626</v>
      </c>
    </row>
    <row r="42" spans="1:8" x14ac:dyDescent="0.25">
      <c r="A42" s="38" t="s">
        <v>760</v>
      </c>
      <c r="B42" s="5" t="s">
        <v>21</v>
      </c>
      <c r="C42" s="30" t="s">
        <v>44</v>
      </c>
      <c r="D42" s="30"/>
      <c r="E42" s="30">
        <v>2002</v>
      </c>
      <c r="F42" s="5" t="s">
        <v>308</v>
      </c>
      <c r="G42" s="5">
        <v>1</v>
      </c>
      <c r="H42" s="5" t="s">
        <v>364</v>
      </c>
    </row>
    <row r="43" spans="1:8" x14ac:dyDescent="0.25">
      <c r="A43" s="38" t="s">
        <v>761</v>
      </c>
      <c r="B43" s="5" t="s">
        <v>23</v>
      </c>
      <c r="C43" s="30" t="s">
        <v>367</v>
      </c>
      <c r="D43" s="30"/>
      <c r="E43" s="30">
        <v>2003</v>
      </c>
      <c r="F43" s="5" t="s">
        <v>308</v>
      </c>
      <c r="G43" s="5">
        <v>1</v>
      </c>
      <c r="H43" s="5" t="s">
        <v>364</v>
      </c>
    </row>
    <row r="44" spans="1:8" x14ac:dyDescent="0.25">
      <c r="A44" s="38" t="s">
        <v>745</v>
      </c>
      <c r="B44" s="5" t="s">
        <v>16</v>
      </c>
      <c r="C44" s="30" t="s">
        <v>87</v>
      </c>
      <c r="D44" s="30"/>
      <c r="E44" s="30">
        <v>2003</v>
      </c>
      <c r="F44" s="5" t="s">
        <v>308</v>
      </c>
      <c r="G44" s="5">
        <v>2</v>
      </c>
      <c r="H44" s="5" t="s">
        <v>364</v>
      </c>
    </row>
    <row r="45" spans="1:8" x14ac:dyDescent="0.25">
      <c r="A45" s="38" t="s">
        <v>682</v>
      </c>
      <c r="B45" s="5" t="s">
        <v>15</v>
      </c>
      <c r="C45" s="30" t="s">
        <v>303</v>
      </c>
      <c r="D45" s="30"/>
      <c r="E45" s="30">
        <v>2004</v>
      </c>
      <c r="F45" s="5" t="s">
        <v>308</v>
      </c>
      <c r="G45" s="5">
        <v>1</v>
      </c>
      <c r="H45" s="5" t="s">
        <v>377</v>
      </c>
    </row>
    <row r="46" spans="1:8" x14ac:dyDescent="0.25">
      <c r="A46" s="38" t="s">
        <v>683</v>
      </c>
      <c r="B46" s="5" t="s">
        <v>15</v>
      </c>
      <c r="C46" s="30" t="s">
        <v>15</v>
      </c>
      <c r="D46" s="30"/>
      <c r="E46" s="30">
        <v>2004</v>
      </c>
      <c r="F46" s="5" t="s">
        <v>308</v>
      </c>
      <c r="G46" s="5">
        <v>9</v>
      </c>
      <c r="H46" s="5" t="s">
        <v>381</v>
      </c>
    </row>
    <row r="47" spans="1:8" x14ac:dyDescent="0.25">
      <c r="A47" s="38" t="s">
        <v>762</v>
      </c>
      <c r="B47" s="5" t="s">
        <v>17</v>
      </c>
      <c r="C47" s="30" t="s">
        <v>17</v>
      </c>
      <c r="D47" s="30"/>
      <c r="E47" s="30">
        <v>2004</v>
      </c>
      <c r="F47" s="5" t="s">
        <v>310</v>
      </c>
      <c r="G47" s="5">
        <v>1</v>
      </c>
      <c r="H47" s="5" t="s">
        <v>521</v>
      </c>
    </row>
    <row r="48" spans="1:8" x14ac:dyDescent="0.25">
      <c r="A48" s="38" t="s">
        <v>763</v>
      </c>
      <c r="B48" s="5" t="s">
        <v>27</v>
      </c>
      <c r="C48" s="30" t="s">
        <v>54</v>
      </c>
      <c r="D48" s="30"/>
      <c r="E48" s="30">
        <v>2004</v>
      </c>
      <c r="F48" s="5" t="s">
        <v>310</v>
      </c>
      <c r="G48" s="5">
        <v>1</v>
      </c>
      <c r="H48" s="5" t="s">
        <v>521</v>
      </c>
    </row>
    <row r="49" spans="1:8" x14ac:dyDescent="0.25">
      <c r="A49" s="38" t="s">
        <v>684</v>
      </c>
      <c r="B49" s="5" t="s">
        <v>15</v>
      </c>
      <c r="C49" s="30" t="s">
        <v>326</v>
      </c>
      <c r="D49" s="30"/>
      <c r="E49" s="30">
        <v>2005</v>
      </c>
      <c r="F49" s="5" t="s">
        <v>309</v>
      </c>
      <c r="G49" s="5">
        <v>1</v>
      </c>
      <c r="H49" s="5" t="s">
        <v>384</v>
      </c>
    </row>
    <row r="50" spans="1:8" x14ac:dyDescent="0.25">
      <c r="A50" s="38" t="s">
        <v>764</v>
      </c>
      <c r="B50" s="5" t="s">
        <v>28</v>
      </c>
      <c r="C50" s="30" t="s">
        <v>396</v>
      </c>
      <c r="D50" s="30"/>
      <c r="E50" s="30">
        <v>2005</v>
      </c>
      <c r="F50" s="5" t="s">
        <v>308</v>
      </c>
      <c r="G50" s="5">
        <v>1</v>
      </c>
      <c r="H50" s="5" t="s">
        <v>384</v>
      </c>
    </row>
    <row r="51" spans="1:8" x14ac:dyDescent="0.25">
      <c r="A51" s="38" t="s">
        <v>754</v>
      </c>
      <c r="B51" s="5" t="s">
        <v>22</v>
      </c>
      <c r="C51" s="30" t="s">
        <v>36</v>
      </c>
      <c r="D51" s="30"/>
      <c r="E51" s="30">
        <v>2005</v>
      </c>
      <c r="F51" s="5" t="s">
        <v>308</v>
      </c>
      <c r="G51" s="5">
        <v>2</v>
      </c>
      <c r="H51" s="5" t="s">
        <v>384</v>
      </c>
    </row>
    <row r="52" spans="1:8" x14ac:dyDescent="0.25">
      <c r="A52" s="38" t="s">
        <v>685</v>
      </c>
      <c r="B52" s="5" t="s">
        <v>15</v>
      </c>
      <c r="C52" s="30" t="s">
        <v>303</v>
      </c>
      <c r="D52" s="30"/>
      <c r="E52" s="30">
        <v>2006</v>
      </c>
      <c r="F52" s="5" t="s">
        <v>308</v>
      </c>
      <c r="G52" s="5">
        <v>2</v>
      </c>
      <c r="H52" s="5" t="s">
        <v>372</v>
      </c>
    </row>
    <row r="53" spans="1:8" x14ac:dyDescent="0.25">
      <c r="A53" s="38" t="s">
        <v>686</v>
      </c>
      <c r="B53" s="5" t="s">
        <v>15</v>
      </c>
      <c r="C53" s="30" t="s">
        <v>282</v>
      </c>
      <c r="D53" s="30" t="s">
        <v>312</v>
      </c>
      <c r="E53" s="30">
        <v>2006</v>
      </c>
      <c r="F53" s="5" t="s">
        <v>308</v>
      </c>
      <c r="G53" s="5">
        <v>3</v>
      </c>
      <c r="H53" s="5" t="s">
        <v>401</v>
      </c>
    </row>
    <row r="54" spans="1:8" x14ac:dyDescent="0.25">
      <c r="A54" s="38" t="s">
        <v>765</v>
      </c>
      <c r="B54" s="5" t="s">
        <v>17</v>
      </c>
      <c r="C54" s="30" t="s">
        <v>17</v>
      </c>
      <c r="D54" s="30"/>
      <c r="E54" s="30">
        <v>2006</v>
      </c>
      <c r="F54" s="5" t="s">
        <v>310</v>
      </c>
      <c r="G54" s="5">
        <v>2</v>
      </c>
      <c r="H54" s="5" t="s">
        <v>527</v>
      </c>
    </row>
    <row r="55" spans="1:8" x14ac:dyDescent="0.25">
      <c r="A55" s="38" t="s">
        <v>687</v>
      </c>
      <c r="B55" s="5" t="s">
        <v>15</v>
      </c>
      <c r="C55" s="30" t="s">
        <v>91</v>
      </c>
      <c r="D55" s="30"/>
      <c r="E55" s="30">
        <v>2007</v>
      </c>
      <c r="F55" s="5" t="s">
        <v>309</v>
      </c>
      <c r="G55" s="5">
        <v>1</v>
      </c>
      <c r="H55" s="5" t="s">
        <v>384</v>
      </c>
    </row>
    <row r="56" spans="1:8" x14ac:dyDescent="0.25">
      <c r="A56" s="38" t="s">
        <v>687</v>
      </c>
      <c r="B56" s="5" t="s">
        <v>15</v>
      </c>
      <c r="C56" s="30" t="s">
        <v>91</v>
      </c>
      <c r="D56" s="30"/>
      <c r="E56" s="30">
        <v>2007</v>
      </c>
      <c r="F56" s="5" t="s">
        <v>309</v>
      </c>
      <c r="G56" s="5">
        <v>1</v>
      </c>
      <c r="H56" s="5" t="s">
        <v>384</v>
      </c>
    </row>
    <row r="57" spans="1:8" x14ac:dyDescent="0.25">
      <c r="A57" s="38" t="s">
        <v>688</v>
      </c>
      <c r="B57" s="5" t="s">
        <v>15</v>
      </c>
      <c r="C57" s="30" t="s">
        <v>279</v>
      </c>
      <c r="D57" s="30"/>
      <c r="E57" s="30">
        <v>2008</v>
      </c>
      <c r="F57" s="5" t="s">
        <v>308</v>
      </c>
      <c r="G57" s="5">
        <v>3</v>
      </c>
      <c r="H57" s="5" t="s">
        <v>353</v>
      </c>
    </row>
    <row r="58" spans="1:8" x14ac:dyDescent="0.25">
      <c r="A58" s="38" t="s">
        <v>689</v>
      </c>
      <c r="B58" s="5" t="s">
        <v>15</v>
      </c>
      <c r="C58" s="30" t="s">
        <v>91</v>
      </c>
      <c r="D58" s="30"/>
      <c r="E58" s="30">
        <v>2008</v>
      </c>
      <c r="F58" s="5" t="s">
        <v>309</v>
      </c>
      <c r="G58" s="5">
        <v>2</v>
      </c>
      <c r="H58" s="5" t="s">
        <v>384</v>
      </c>
    </row>
    <row r="59" spans="1:8" x14ac:dyDescent="0.25">
      <c r="A59" s="38" t="s">
        <v>690</v>
      </c>
      <c r="B59" s="5" t="s">
        <v>15</v>
      </c>
      <c r="C59" s="30" t="s">
        <v>327</v>
      </c>
      <c r="D59" s="30"/>
      <c r="E59" s="30">
        <v>2008</v>
      </c>
      <c r="F59" s="5" t="s">
        <v>309</v>
      </c>
      <c r="G59" s="5">
        <v>1</v>
      </c>
      <c r="H59" s="5" t="s">
        <v>384</v>
      </c>
    </row>
    <row r="60" spans="1:8" x14ac:dyDescent="0.25">
      <c r="A60" s="38" t="s">
        <v>691</v>
      </c>
      <c r="B60" s="5" t="s">
        <v>15</v>
      </c>
      <c r="C60" s="30" t="s">
        <v>251</v>
      </c>
      <c r="D60" s="30"/>
      <c r="E60" s="30">
        <v>2008</v>
      </c>
      <c r="F60" s="5" t="s">
        <v>308</v>
      </c>
      <c r="G60" s="5">
        <v>1</v>
      </c>
      <c r="H60" s="5" t="s">
        <v>384</v>
      </c>
    </row>
    <row r="61" spans="1:8" x14ac:dyDescent="0.25">
      <c r="A61" s="38" t="s">
        <v>766</v>
      </c>
      <c r="B61" s="5" t="s">
        <v>17</v>
      </c>
      <c r="C61" s="30" t="s">
        <v>17</v>
      </c>
      <c r="D61" s="30"/>
      <c r="E61" s="30">
        <v>2008</v>
      </c>
      <c r="F61" s="5" t="s">
        <v>310</v>
      </c>
      <c r="G61" s="5">
        <v>1</v>
      </c>
      <c r="H61" s="5" t="s">
        <v>521</v>
      </c>
    </row>
    <row r="62" spans="1:8" x14ac:dyDescent="0.25">
      <c r="A62" s="38" t="s">
        <v>767</v>
      </c>
      <c r="B62" s="5" t="s">
        <v>27</v>
      </c>
      <c r="C62" s="30" t="s">
        <v>54</v>
      </c>
      <c r="D62" s="30"/>
      <c r="E62" s="30">
        <v>2008</v>
      </c>
      <c r="F62" s="5" t="s">
        <v>310</v>
      </c>
      <c r="G62" s="5">
        <v>1</v>
      </c>
      <c r="H62" s="5" t="s">
        <v>521</v>
      </c>
    </row>
    <row r="63" spans="1:8" x14ac:dyDescent="0.25">
      <c r="A63" s="38" t="s">
        <v>692</v>
      </c>
      <c r="B63" s="5" t="s">
        <v>15</v>
      </c>
      <c r="C63" s="30" t="s">
        <v>259</v>
      </c>
      <c r="D63" s="30"/>
      <c r="E63" s="30">
        <v>2009</v>
      </c>
      <c r="F63" s="5" t="s">
        <v>308</v>
      </c>
      <c r="G63" s="5">
        <v>3</v>
      </c>
      <c r="H63" s="5" t="s">
        <v>340</v>
      </c>
    </row>
    <row r="64" spans="1:8" x14ac:dyDescent="0.25">
      <c r="A64" s="38" t="s">
        <v>693</v>
      </c>
      <c r="B64" s="5" t="s">
        <v>15</v>
      </c>
      <c r="C64" s="30" t="s">
        <v>303</v>
      </c>
      <c r="D64" s="30" t="s">
        <v>312</v>
      </c>
      <c r="E64" s="30">
        <v>2009</v>
      </c>
      <c r="F64" s="5" t="s">
        <v>308</v>
      </c>
      <c r="G64" s="5">
        <v>3</v>
      </c>
      <c r="H64" s="5" t="s">
        <v>356</v>
      </c>
    </row>
    <row r="65" spans="1:8" x14ac:dyDescent="0.25">
      <c r="A65" s="38" t="s">
        <v>694</v>
      </c>
      <c r="B65" s="5" t="s">
        <v>15</v>
      </c>
      <c r="C65" s="30" t="s">
        <v>301</v>
      </c>
      <c r="D65" s="30"/>
      <c r="E65" s="30">
        <v>2009</v>
      </c>
      <c r="F65" s="5" t="s">
        <v>309</v>
      </c>
      <c r="G65" s="5">
        <v>1</v>
      </c>
      <c r="H65" s="5" t="s">
        <v>384</v>
      </c>
    </row>
    <row r="66" spans="1:8" x14ac:dyDescent="0.25">
      <c r="A66" s="38" t="s">
        <v>768</v>
      </c>
      <c r="B66" s="5" t="s">
        <v>328</v>
      </c>
      <c r="C66" s="30" t="s">
        <v>329</v>
      </c>
      <c r="D66" s="30"/>
      <c r="E66" s="30">
        <v>2009</v>
      </c>
      <c r="F66" s="5" t="s">
        <v>309</v>
      </c>
      <c r="G66" s="5">
        <v>1</v>
      </c>
      <c r="H66" s="5" t="s">
        <v>384</v>
      </c>
    </row>
    <row r="67" spans="1:8" x14ac:dyDescent="0.25">
      <c r="A67" s="38" t="s">
        <v>769</v>
      </c>
      <c r="B67" s="5" t="s">
        <v>28</v>
      </c>
      <c r="C67" s="30" t="s">
        <v>396</v>
      </c>
      <c r="D67" s="30"/>
      <c r="E67" s="30">
        <v>2009</v>
      </c>
      <c r="F67" s="5" t="s">
        <v>308</v>
      </c>
      <c r="G67" s="5">
        <v>1</v>
      </c>
      <c r="H67" s="5" t="s">
        <v>384</v>
      </c>
    </row>
    <row r="68" spans="1:8" x14ac:dyDescent="0.25">
      <c r="A68" s="38" t="s">
        <v>770</v>
      </c>
      <c r="B68" s="5" t="s">
        <v>17</v>
      </c>
      <c r="C68" s="30" t="s">
        <v>17</v>
      </c>
      <c r="D68" s="30"/>
      <c r="E68" s="30">
        <v>2009</v>
      </c>
      <c r="F68" s="5" t="s">
        <v>310</v>
      </c>
      <c r="G68" s="5">
        <v>1</v>
      </c>
      <c r="H68" s="5" t="s">
        <v>521</v>
      </c>
    </row>
    <row r="69" spans="1:8" x14ac:dyDescent="0.25">
      <c r="A69" s="38" t="s">
        <v>695</v>
      </c>
      <c r="B69" s="5" t="s">
        <v>15</v>
      </c>
      <c r="C69" s="30" t="s">
        <v>226</v>
      </c>
      <c r="D69" s="30"/>
      <c r="E69" s="30">
        <v>2010</v>
      </c>
      <c r="F69" s="5" t="s">
        <v>308</v>
      </c>
      <c r="G69" s="5">
        <v>2</v>
      </c>
      <c r="H69" s="5" t="s">
        <v>335</v>
      </c>
    </row>
    <row r="70" spans="1:8" x14ac:dyDescent="0.25">
      <c r="A70" s="38" t="s">
        <v>696</v>
      </c>
      <c r="B70" s="5" t="s">
        <v>15</v>
      </c>
      <c r="C70" s="30" t="s">
        <v>266</v>
      </c>
      <c r="D70" s="30"/>
      <c r="E70" s="30">
        <v>2010</v>
      </c>
      <c r="F70" s="5" t="s">
        <v>308</v>
      </c>
      <c r="G70" s="5">
        <v>1</v>
      </c>
      <c r="H70" s="5" t="s">
        <v>377</v>
      </c>
    </row>
    <row r="71" spans="1:8" x14ac:dyDescent="0.25">
      <c r="A71" s="38" t="s">
        <v>697</v>
      </c>
      <c r="B71" s="5" t="s">
        <v>15</v>
      </c>
      <c r="C71" s="30" t="s">
        <v>91</v>
      </c>
      <c r="D71" s="30"/>
      <c r="E71" s="30">
        <v>2010</v>
      </c>
      <c r="F71" s="5" t="s">
        <v>309</v>
      </c>
      <c r="G71" s="5">
        <v>1</v>
      </c>
      <c r="H71" s="5" t="s">
        <v>384</v>
      </c>
    </row>
    <row r="72" spans="1:8" x14ac:dyDescent="0.25">
      <c r="A72" s="38" t="s">
        <v>771</v>
      </c>
      <c r="B72" s="5" t="s">
        <v>17</v>
      </c>
      <c r="C72" s="30" t="s">
        <v>17</v>
      </c>
      <c r="D72" s="30"/>
      <c r="E72" s="30">
        <v>2010</v>
      </c>
      <c r="F72" s="5" t="s">
        <v>310</v>
      </c>
      <c r="G72" s="5">
        <v>1</v>
      </c>
      <c r="H72" s="5" t="s">
        <v>521</v>
      </c>
    </row>
    <row r="73" spans="1:8" x14ac:dyDescent="0.25">
      <c r="A73" s="38" t="s">
        <v>746</v>
      </c>
      <c r="B73" s="5" t="s">
        <v>16</v>
      </c>
      <c r="C73" s="30" t="s">
        <v>516</v>
      </c>
      <c r="D73" s="30"/>
      <c r="E73" s="30">
        <v>2010</v>
      </c>
      <c r="F73" s="5" t="s">
        <v>308</v>
      </c>
      <c r="G73" s="5">
        <v>1</v>
      </c>
      <c r="H73" s="5" t="s">
        <v>533</v>
      </c>
    </row>
    <row r="74" spans="1:8" x14ac:dyDescent="0.25">
      <c r="A74" s="38" t="s">
        <v>698</v>
      </c>
      <c r="B74" s="5" t="s">
        <v>15</v>
      </c>
      <c r="C74" s="30" t="s">
        <v>427</v>
      </c>
      <c r="D74" s="30" t="s">
        <v>312</v>
      </c>
      <c r="E74" s="30">
        <v>2011</v>
      </c>
      <c r="F74" s="5" t="s">
        <v>309</v>
      </c>
      <c r="G74" s="5">
        <v>1</v>
      </c>
      <c r="H74" s="5" t="s">
        <v>428</v>
      </c>
    </row>
    <row r="75" spans="1:8" x14ac:dyDescent="0.25">
      <c r="A75" s="38" t="s">
        <v>699</v>
      </c>
      <c r="B75" s="5" t="s">
        <v>15</v>
      </c>
      <c r="C75" s="30" t="s">
        <v>243</v>
      </c>
      <c r="D75" s="30" t="s">
        <v>311</v>
      </c>
      <c r="E75" s="30">
        <v>2011</v>
      </c>
      <c r="F75" s="5" t="s">
        <v>308</v>
      </c>
      <c r="G75" s="5">
        <v>1</v>
      </c>
      <c r="H75" s="5" t="s">
        <v>428</v>
      </c>
    </row>
    <row r="76" spans="1:8" x14ac:dyDescent="0.25">
      <c r="A76" s="38" t="s">
        <v>700</v>
      </c>
      <c r="B76" s="5" t="s">
        <v>15</v>
      </c>
      <c r="C76" s="30" t="s">
        <v>220</v>
      </c>
      <c r="D76" s="30"/>
      <c r="E76" s="30">
        <v>2011</v>
      </c>
      <c r="F76" s="5" t="s">
        <v>308</v>
      </c>
      <c r="G76" s="5">
        <v>1</v>
      </c>
      <c r="H76" s="5" t="s">
        <v>428</v>
      </c>
    </row>
    <row r="77" spans="1:8" x14ac:dyDescent="0.25">
      <c r="A77" s="38" t="s">
        <v>747</v>
      </c>
      <c r="B77" s="5" t="s">
        <v>16</v>
      </c>
      <c r="C77" s="30" t="s">
        <v>458</v>
      </c>
      <c r="D77" s="30"/>
      <c r="E77" s="30">
        <v>2011</v>
      </c>
      <c r="F77" s="5" t="s">
        <v>308</v>
      </c>
      <c r="G77" s="5">
        <v>1</v>
      </c>
      <c r="H77" s="5" t="s">
        <v>428</v>
      </c>
    </row>
    <row r="78" spans="1:8" x14ac:dyDescent="0.25">
      <c r="A78" s="38" t="s">
        <v>772</v>
      </c>
      <c r="B78" s="5" t="s">
        <v>478</v>
      </c>
      <c r="C78" s="30" t="s">
        <v>479</v>
      </c>
      <c r="D78" s="30"/>
      <c r="E78" s="30">
        <v>2011</v>
      </c>
      <c r="F78" s="5" t="s">
        <v>308</v>
      </c>
      <c r="G78" s="5">
        <v>5</v>
      </c>
      <c r="H78" s="5" t="s">
        <v>480</v>
      </c>
    </row>
    <row r="79" spans="1:8" x14ac:dyDescent="0.25">
      <c r="A79" s="38" t="s">
        <v>701</v>
      </c>
      <c r="B79" s="5" t="s">
        <v>15</v>
      </c>
      <c r="C79" s="30" t="s">
        <v>15</v>
      </c>
      <c r="D79" s="30"/>
      <c r="E79" s="30">
        <v>2012</v>
      </c>
      <c r="F79" s="5" t="s">
        <v>308</v>
      </c>
      <c r="G79" s="5">
        <v>5</v>
      </c>
      <c r="H79" s="5" t="s">
        <v>370</v>
      </c>
    </row>
    <row r="80" spans="1:8" x14ac:dyDescent="0.25">
      <c r="A80" s="38" t="s">
        <v>748</v>
      </c>
      <c r="B80" s="5" t="s">
        <v>16</v>
      </c>
      <c r="C80" s="30" t="s">
        <v>331</v>
      </c>
      <c r="D80" s="30"/>
      <c r="E80" s="30">
        <v>2012</v>
      </c>
      <c r="F80" s="5" t="s">
        <v>308</v>
      </c>
      <c r="G80" s="5">
        <v>1</v>
      </c>
      <c r="H80" s="5" t="s">
        <v>384</v>
      </c>
    </row>
    <row r="81" spans="1:8" x14ac:dyDescent="0.25">
      <c r="A81" s="38" t="s">
        <v>773</v>
      </c>
      <c r="B81" s="5" t="s">
        <v>17</v>
      </c>
      <c r="C81" s="30" t="s">
        <v>176</v>
      </c>
      <c r="D81" s="30"/>
      <c r="E81" s="30">
        <v>2012</v>
      </c>
      <c r="F81" s="5" t="s">
        <v>309</v>
      </c>
      <c r="G81" s="5">
        <v>2</v>
      </c>
      <c r="H81" s="5" t="s">
        <v>406</v>
      </c>
    </row>
    <row r="82" spans="1:8" x14ac:dyDescent="0.25">
      <c r="A82" s="38" t="s">
        <v>702</v>
      </c>
      <c r="B82" s="5" t="s">
        <v>15</v>
      </c>
      <c r="C82" s="30" t="s">
        <v>196</v>
      </c>
      <c r="D82" s="30"/>
      <c r="E82" s="30">
        <v>2012</v>
      </c>
      <c r="F82" s="5" t="s">
        <v>309</v>
      </c>
      <c r="G82" s="5">
        <v>3</v>
      </c>
      <c r="H82" s="5" t="s">
        <v>420</v>
      </c>
    </row>
    <row r="83" spans="1:8" x14ac:dyDescent="0.25">
      <c r="A83" s="38" t="s">
        <v>774</v>
      </c>
      <c r="B83" s="5" t="s">
        <v>17</v>
      </c>
      <c r="C83" s="30" t="s">
        <v>17</v>
      </c>
      <c r="D83" s="30"/>
      <c r="E83" s="30">
        <v>2012</v>
      </c>
      <c r="F83" s="5" t="s">
        <v>308</v>
      </c>
      <c r="G83" s="5">
        <v>1</v>
      </c>
      <c r="H83" s="5" t="s">
        <v>428</v>
      </c>
    </row>
    <row r="84" spans="1:8" x14ac:dyDescent="0.25">
      <c r="A84" s="38" t="s">
        <v>703</v>
      </c>
      <c r="B84" s="5" t="s">
        <v>15</v>
      </c>
      <c r="C84" s="30" t="s">
        <v>259</v>
      </c>
      <c r="D84" s="30" t="s">
        <v>312</v>
      </c>
      <c r="E84" s="30">
        <v>2012</v>
      </c>
      <c r="F84" s="5" t="s">
        <v>308</v>
      </c>
      <c r="G84" s="5">
        <v>1</v>
      </c>
      <c r="H84" s="5" t="s">
        <v>428</v>
      </c>
    </row>
    <row r="85" spans="1:8" x14ac:dyDescent="0.25">
      <c r="A85" s="38" t="s">
        <v>775</v>
      </c>
      <c r="B85" s="5" t="s">
        <v>19</v>
      </c>
      <c r="C85" s="30" t="s">
        <v>107</v>
      </c>
      <c r="D85" s="30"/>
      <c r="E85" s="30">
        <v>2012</v>
      </c>
      <c r="F85" s="5" t="s">
        <v>308</v>
      </c>
      <c r="G85" s="5">
        <v>1</v>
      </c>
      <c r="H85" s="5" t="s">
        <v>428</v>
      </c>
    </row>
    <row r="86" spans="1:8" x14ac:dyDescent="0.25">
      <c r="A86" s="38" t="s">
        <v>704</v>
      </c>
      <c r="B86" s="5" t="s">
        <v>15</v>
      </c>
      <c r="C86" s="30" t="s">
        <v>55</v>
      </c>
      <c r="D86" s="30" t="s">
        <v>312</v>
      </c>
      <c r="E86" s="30">
        <v>2012</v>
      </c>
      <c r="F86" s="5" t="s">
        <v>308</v>
      </c>
      <c r="G86" s="5">
        <v>1</v>
      </c>
      <c r="H86" s="5" t="s">
        <v>428</v>
      </c>
    </row>
    <row r="87" spans="1:8" x14ac:dyDescent="0.25">
      <c r="A87" s="38" t="s">
        <v>776</v>
      </c>
      <c r="B87" s="5" t="s">
        <v>21</v>
      </c>
      <c r="C87" s="30" t="s">
        <v>463</v>
      </c>
      <c r="D87" s="30"/>
      <c r="E87" s="30">
        <v>2012</v>
      </c>
      <c r="F87" s="5" t="s">
        <v>309</v>
      </c>
      <c r="G87" s="5">
        <v>1</v>
      </c>
      <c r="H87" s="5" t="s">
        <v>428</v>
      </c>
    </row>
    <row r="88" spans="1:8" x14ac:dyDescent="0.25">
      <c r="A88" s="38" t="s">
        <v>774</v>
      </c>
      <c r="B88" s="5" t="s">
        <v>17</v>
      </c>
      <c r="C88" s="30" t="s">
        <v>17</v>
      </c>
      <c r="D88" s="30"/>
      <c r="E88" s="30">
        <v>2012</v>
      </c>
      <c r="F88" s="5" t="s">
        <v>310</v>
      </c>
      <c r="G88" s="5">
        <v>3</v>
      </c>
      <c r="H88" s="5" t="s">
        <v>528</v>
      </c>
    </row>
    <row r="89" spans="1:8" x14ac:dyDescent="0.25">
      <c r="A89" s="38" t="s">
        <v>777</v>
      </c>
      <c r="B89" s="5" t="s">
        <v>19</v>
      </c>
      <c r="C89" s="30" t="s">
        <v>231</v>
      </c>
      <c r="D89" s="30"/>
      <c r="E89" s="30">
        <v>2013</v>
      </c>
      <c r="F89" s="5" t="s">
        <v>308</v>
      </c>
      <c r="G89" s="5">
        <v>1</v>
      </c>
      <c r="H89" s="5" t="s">
        <v>428</v>
      </c>
    </row>
    <row r="90" spans="1:8" x14ac:dyDescent="0.25">
      <c r="A90" s="38" t="s">
        <v>705</v>
      </c>
      <c r="B90" s="5" t="s">
        <v>15</v>
      </c>
      <c r="C90" s="30" t="s">
        <v>300</v>
      </c>
      <c r="D90" s="30"/>
      <c r="E90" s="30">
        <v>2013</v>
      </c>
      <c r="F90" s="5" t="s">
        <v>308</v>
      </c>
      <c r="G90" s="5">
        <v>1</v>
      </c>
      <c r="H90" s="5" t="s">
        <v>428</v>
      </c>
    </row>
    <row r="91" spans="1:8" x14ac:dyDescent="0.25">
      <c r="A91" s="38" t="s">
        <v>778</v>
      </c>
      <c r="B91" s="5" t="s">
        <v>20</v>
      </c>
      <c r="C91" s="30" t="s">
        <v>460</v>
      </c>
      <c r="D91" s="30"/>
      <c r="E91" s="30">
        <v>2013</v>
      </c>
      <c r="F91" s="5" t="s">
        <v>308</v>
      </c>
      <c r="G91" s="5">
        <v>1</v>
      </c>
      <c r="H91" s="5" t="s">
        <v>428</v>
      </c>
    </row>
    <row r="92" spans="1:8" x14ac:dyDescent="0.25">
      <c r="A92" s="38" t="s">
        <v>706</v>
      </c>
      <c r="B92" s="5" t="s">
        <v>15</v>
      </c>
      <c r="C92" s="30" t="s">
        <v>91</v>
      </c>
      <c r="D92" s="30"/>
      <c r="E92" s="30">
        <v>2013</v>
      </c>
      <c r="F92" s="5" t="s">
        <v>309</v>
      </c>
      <c r="G92" s="5">
        <v>4</v>
      </c>
      <c r="H92" s="5" t="s">
        <v>473</v>
      </c>
    </row>
    <row r="93" spans="1:8" x14ac:dyDescent="0.25">
      <c r="A93" s="38" t="s">
        <v>779</v>
      </c>
      <c r="B93" s="5" t="s">
        <v>17</v>
      </c>
      <c r="C93" s="30" t="s">
        <v>31</v>
      </c>
      <c r="D93" s="30"/>
      <c r="E93" s="30">
        <v>2013</v>
      </c>
      <c r="F93" s="5" t="s">
        <v>309</v>
      </c>
      <c r="G93" s="5">
        <v>1</v>
      </c>
      <c r="H93" s="5" t="s">
        <v>529</v>
      </c>
    </row>
    <row r="94" spans="1:8" x14ac:dyDescent="0.25">
      <c r="A94" s="38" t="s">
        <v>749</v>
      </c>
      <c r="B94" s="5" t="s">
        <v>16</v>
      </c>
      <c r="C94" s="30" t="s">
        <v>16</v>
      </c>
      <c r="D94" s="30"/>
      <c r="E94" s="30">
        <v>2013</v>
      </c>
      <c r="F94" s="5" t="s">
        <v>308</v>
      </c>
      <c r="G94" s="5">
        <v>1</v>
      </c>
      <c r="H94" s="5" t="s">
        <v>544</v>
      </c>
    </row>
    <row r="95" spans="1:8" x14ac:dyDescent="0.25">
      <c r="A95" s="38" t="s">
        <v>707</v>
      </c>
      <c r="B95" s="5" t="s">
        <v>15</v>
      </c>
      <c r="C95" s="30" t="s">
        <v>162</v>
      </c>
      <c r="D95" s="30"/>
      <c r="E95" s="30">
        <v>2013</v>
      </c>
      <c r="F95" s="5" t="s">
        <v>309</v>
      </c>
      <c r="G95" s="5">
        <v>1</v>
      </c>
      <c r="H95" s="5" t="s">
        <v>544</v>
      </c>
    </row>
    <row r="96" spans="1:8" x14ac:dyDescent="0.25">
      <c r="A96" s="38" t="s">
        <v>708</v>
      </c>
      <c r="B96" s="5" t="s">
        <v>15</v>
      </c>
      <c r="C96" s="30" t="s">
        <v>38</v>
      </c>
      <c r="D96" s="30" t="s">
        <v>312</v>
      </c>
      <c r="E96" s="30">
        <v>2014</v>
      </c>
      <c r="F96" s="5" t="s">
        <v>308</v>
      </c>
      <c r="G96" s="5">
        <v>5</v>
      </c>
      <c r="H96" s="5" t="s">
        <v>344</v>
      </c>
    </row>
    <row r="97" spans="1:8" x14ac:dyDescent="0.25">
      <c r="A97" s="38" t="s">
        <v>709</v>
      </c>
      <c r="B97" s="5" t="s">
        <v>15</v>
      </c>
      <c r="C97" s="30" t="s">
        <v>266</v>
      </c>
      <c r="D97" s="30"/>
      <c r="E97" s="30">
        <v>2014</v>
      </c>
      <c r="F97" s="5" t="s">
        <v>308</v>
      </c>
      <c r="G97" s="5">
        <v>5</v>
      </c>
      <c r="H97" s="5" t="s">
        <v>348</v>
      </c>
    </row>
    <row r="98" spans="1:8" x14ac:dyDescent="0.25">
      <c r="A98" s="38" t="s">
        <v>710</v>
      </c>
      <c r="B98" s="5" t="s">
        <v>15</v>
      </c>
      <c r="C98" s="30" t="s">
        <v>303</v>
      </c>
      <c r="D98" s="30"/>
      <c r="E98" s="30">
        <v>2014</v>
      </c>
      <c r="F98" s="5" t="s">
        <v>308</v>
      </c>
      <c r="G98" s="5">
        <v>1</v>
      </c>
      <c r="H98" s="5" t="s">
        <v>377</v>
      </c>
    </row>
    <row r="99" spans="1:8" x14ac:dyDescent="0.25">
      <c r="A99" s="38" t="s">
        <v>780</v>
      </c>
      <c r="B99" s="5" t="s">
        <v>17</v>
      </c>
      <c r="C99" s="30" t="s">
        <v>409</v>
      </c>
      <c r="D99" s="30"/>
      <c r="E99" s="30">
        <v>2014</v>
      </c>
      <c r="F99" s="5" t="s">
        <v>309</v>
      </c>
      <c r="G99" s="5">
        <v>3</v>
      </c>
      <c r="H99" s="5"/>
    </row>
    <row r="100" spans="1:8" x14ac:dyDescent="0.25">
      <c r="A100" s="38" t="s">
        <v>711</v>
      </c>
      <c r="B100" s="5" t="s">
        <v>15</v>
      </c>
      <c r="C100" s="30" t="s">
        <v>91</v>
      </c>
      <c r="D100" s="30"/>
      <c r="E100" s="30">
        <v>2014</v>
      </c>
      <c r="F100" s="5" t="s">
        <v>309</v>
      </c>
      <c r="G100" s="5">
        <v>2</v>
      </c>
      <c r="H100" s="5" t="s">
        <v>414</v>
      </c>
    </row>
    <row r="101" spans="1:8" x14ac:dyDescent="0.25">
      <c r="A101" s="38" t="s">
        <v>781</v>
      </c>
      <c r="B101" s="5" t="s">
        <v>17</v>
      </c>
      <c r="C101" s="30" t="s">
        <v>17</v>
      </c>
      <c r="D101" s="30"/>
      <c r="E101" s="30">
        <v>2014</v>
      </c>
      <c r="F101" s="5" t="s">
        <v>309</v>
      </c>
      <c r="G101" s="5">
        <v>1</v>
      </c>
      <c r="H101" s="5" t="s">
        <v>428</v>
      </c>
    </row>
    <row r="102" spans="1:8" x14ac:dyDescent="0.25">
      <c r="A102" s="38" t="s">
        <v>712</v>
      </c>
      <c r="B102" s="5" t="s">
        <v>15</v>
      </c>
      <c r="C102" s="30" t="s">
        <v>303</v>
      </c>
      <c r="D102" s="30" t="s">
        <v>312</v>
      </c>
      <c r="E102" s="30">
        <v>2014</v>
      </c>
      <c r="F102" s="5" t="s">
        <v>309</v>
      </c>
      <c r="G102" s="5">
        <v>1</v>
      </c>
      <c r="H102" s="5" t="s">
        <v>428</v>
      </c>
    </row>
    <row r="103" spans="1:8" x14ac:dyDescent="0.25">
      <c r="A103" s="38" t="s">
        <v>713</v>
      </c>
      <c r="B103" s="5" t="s">
        <v>15</v>
      </c>
      <c r="C103" s="30" t="s">
        <v>276</v>
      </c>
      <c r="D103" s="30"/>
      <c r="E103" s="30">
        <v>2014</v>
      </c>
      <c r="F103" s="5" t="s">
        <v>308</v>
      </c>
      <c r="G103" s="5">
        <v>1</v>
      </c>
      <c r="H103" s="5" t="s">
        <v>428</v>
      </c>
    </row>
    <row r="104" spans="1:8" x14ac:dyDescent="0.25">
      <c r="A104" s="38" t="s">
        <v>711</v>
      </c>
      <c r="B104" s="5" t="s">
        <v>15</v>
      </c>
      <c r="C104" s="30" t="s">
        <v>91</v>
      </c>
      <c r="D104" s="30"/>
      <c r="E104" s="30">
        <v>2014</v>
      </c>
      <c r="F104" s="5" t="s">
        <v>309</v>
      </c>
      <c r="G104" s="5">
        <v>1</v>
      </c>
      <c r="H104" s="5" t="s">
        <v>428</v>
      </c>
    </row>
    <row r="105" spans="1:8" x14ac:dyDescent="0.25">
      <c r="A105" s="38" t="s">
        <v>714</v>
      </c>
      <c r="B105" s="5" t="s">
        <v>15</v>
      </c>
      <c r="C105" s="30" t="s">
        <v>300</v>
      </c>
      <c r="D105" s="30"/>
      <c r="E105" s="30">
        <v>2014</v>
      </c>
      <c r="F105" s="5" t="s">
        <v>309</v>
      </c>
      <c r="G105" s="5">
        <v>1</v>
      </c>
      <c r="H105" s="5" t="s">
        <v>428</v>
      </c>
    </row>
    <row r="106" spans="1:8" x14ac:dyDescent="0.25">
      <c r="A106" s="38" t="s">
        <v>781</v>
      </c>
      <c r="B106" s="5" t="s">
        <v>17</v>
      </c>
      <c r="C106" s="30" t="s">
        <v>17</v>
      </c>
      <c r="D106" s="30"/>
      <c r="E106" s="30">
        <v>2014</v>
      </c>
      <c r="F106" s="5" t="s">
        <v>308</v>
      </c>
      <c r="G106" s="5">
        <v>1</v>
      </c>
      <c r="H106" s="5" t="s">
        <v>428</v>
      </c>
    </row>
    <row r="107" spans="1:8" x14ac:dyDescent="0.25">
      <c r="A107" s="38" t="s">
        <v>782</v>
      </c>
      <c r="B107" s="5" t="s">
        <v>18</v>
      </c>
      <c r="C107" s="30" t="s">
        <v>112</v>
      </c>
      <c r="D107" s="30"/>
      <c r="E107" s="30">
        <v>2014</v>
      </c>
      <c r="F107" s="5" t="s">
        <v>308</v>
      </c>
      <c r="G107" s="5">
        <v>1</v>
      </c>
      <c r="H107" s="5" t="s">
        <v>428</v>
      </c>
    </row>
    <row r="108" spans="1:8" x14ac:dyDescent="0.25">
      <c r="A108" s="38" t="s">
        <v>715</v>
      </c>
      <c r="B108" s="5" t="s">
        <v>15</v>
      </c>
      <c r="C108" s="30" t="s">
        <v>266</v>
      </c>
      <c r="D108" s="30"/>
      <c r="E108" s="30">
        <v>2015</v>
      </c>
      <c r="F108" s="5" t="s">
        <v>308</v>
      </c>
      <c r="G108" s="5">
        <v>5</v>
      </c>
      <c r="H108" s="5" t="s">
        <v>337</v>
      </c>
    </row>
    <row r="109" spans="1:8" x14ac:dyDescent="0.25">
      <c r="A109" s="38" t="s">
        <v>716</v>
      </c>
      <c r="B109" s="5" t="s">
        <v>15</v>
      </c>
      <c r="C109" s="30" t="s">
        <v>38</v>
      </c>
      <c r="D109" s="30"/>
      <c r="E109" s="30">
        <v>2015</v>
      </c>
      <c r="F109" s="5" t="s">
        <v>308</v>
      </c>
      <c r="G109" s="5">
        <v>4</v>
      </c>
      <c r="H109" s="5" t="s">
        <v>341</v>
      </c>
    </row>
    <row r="110" spans="1:8" x14ac:dyDescent="0.25">
      <c r="A110" s="38" t="s">
        <v>717</v>
      </c>
      <c r="B110" s="5" t="s">
        <v>15</v>
      </c>
      <c r="C110" s="30" t="s">
        <v>226</v>
      </c>
      <c r="D110" s="30"/>
      <c r="E110" s="30">
        <v>2015</v>
      </c>
      <c r="F110" s="5" t="s">
        <v>309</v>
      </c>
      <c r="G110" s="5">
        <v>2</v>
      </c>
      <c r="H110" s="5" t="s">
        <v>414</v>
      </c>
    </row>
    <row r="111" spans="1:8" x14ac:dyDescent="0.25">
      <c r="A111" s="38" t="s">
        <v>718</v>
      </c>
      <c r="B111" s="5" t="s">
        <v>15</v>
      </c>
      <c r="C111" s="30" t="s">
        <v>196</v>
      </c>
      <c r="D111" s="30" t="s">
        <v>312</v>
      </c>
      <c r="E111" s="30">
        <v>2015</v>
      </c>
      <c r="F111" s="5" t="s">
        <v>309</v>
      </c>
      <c r="G111" s="5">
        <v>5</v>
      </c>
      <c r="H111" s="5" t="s">
        <v>417</v>
      </c>
    </row>
    <row r="112" spans="1:8" x14ac:dyDescent="0.25">
      <c r="A112" s="38" t="s">
        <v>783</v>
      </c>
      <c r="B112" s="5" t="s">
        <v>17</v>
      </c>
      <c r="C112" s="30" t="s">
        <v>17</v>
      </c>
      <c r="D112" s="30"/>
      <c r="E112" s="30">
        <v>2015</v>
      </c>
      <c r="F112" s="5" t="s">
        <v>309</v>
      </c>
      <c r="G112" s="5">
        <v>3</v>
      </c>
      <c r="H112" s="5" t="s">
        <v>562</v>
      </c>
    </row>
    <row r="113" spans="1:8" x14ac:dyDescent="0.25">
      <c r="A113" s="38" t="s">
        <v>783</v>
      </c>
      <c r="B113" s="5" t="s">
        <v>17</v>
      </c>
      <c r="C113" s="30" t="s">
        <v>17</v>
      </c>
      <c r="D113" s="30"/>
      <c r="E113" s="30">
        <v>2015</v>
      </c>
      <c r="F113" s="5" t="s">
        <v>308</v>
      </c>
      <c r="G113" s="5">
        <v>4</v>
      </c>
      <c r="H113" s="5" t="s">
        <v>484</v>
      </c>
    </row>
    <row r="114" spans="1:8" x14ac:dyDescent="0.25">
      <c r="A114" s="38" t="s">
        <v>784</v>
      </c>
      <c r="B114" s="5" t="s">
        <v>17</v>
      </c>
      <c r="C114" s="30" t="s">
        <v>82</v>
      </c>
      <c r="D114" s="30" t="s">
        <v>493</v>
      </c>
      <c r="E114" s="30">
        <v>2015</v>
      </c>
      <c r="F114" s="5" t="s">
        <v>308</v>
      </c>
      <c r="G114" s="5">
        <v>1</v>
      </c>
      <c r="H114" s="5" t="s">
        <v>494</v>
      </c>
    </row>
    <row r="115" spans="1:8" x14ac:dyDescent="0.25">
      <c r="A115" s="38" t="s">
        <v>719</v>
      </c>
      <c r="B115" s="5" t="s">
        <v>15</v>
      </c>
      <c r="C115" s="30" t="s">
        <v>275</v>
      </c>
      <c r="D115" s="30"/>
      <c r="E115" s="30">
        <v>2015</v>
      </c>
      <c r="F115" s="5" t="s">
        <v>308</v>
      </c>
      <c r="G115" s="5">
        <v>1</v>
      </c>
      <c r="H115" s="5" t="s">
        <v>494</v>
      </c>
    </row>
    <row r="116" spans="1:8" x14ac:dyDescent="0.25">
      <c r="A116" s="38" t="s">
        <v>785</v>
      </c>
      <c r="B116" s="5" t="s">
        <v>17</v>
      </c>
      <c r="C116" s="30" t="s">
        <v>499</v>
      </c>
      <c r="D116" s="30"/>
      <c r="E116" s="30">
        <v>2015</v>
      </c>
      <c r="F116" s="5" t="s">
        <v>308</v>
      </c>
      <c r="G116" s="5">
        <v>1</v>
      </c>
      <c r="H116" s="5" t="s">
        <v>494</v>
      </c>
    </row>
    <row r="117" spans="1:8" x14ac:dyDescent="0.25">
      <c r="A117" s="38" t="s">
        <v>720</v>
      </c>
      <c r="B117" s="5" t="s">
        <v>15</v>
      </c>
      <c r="C117" s="30" t="s">
        <v>500</v>
      </c>
      <c r="D117" s="30"/>
      <c r="E117" s="30">
        <v>2015</v>
      </c>
      <c r="F117" s="5" t="s">
        <v>309</v>
      </c>
      <c r="G117" s="5">
        <v>1</v>
      </c>
      <c r="H117" s="5" t="s">
        <v>494</v>
      </c>
    </row>
    <row r="118" spans="1:8" x14ac:dyDescent="0.25">
      <c r="A118" s="38" t="s">
        <v>750</v>
      </c>
      <c r="B118" s="5" t="s">
        <v>16</v>
      </c>
      <c r="C118" s="30" t="s">
        <v>516</v>
      </c>
      <c r="D118" s="30"/>
      <c r="E118" s="30">
        <v>2015</v>
      </c>
      <c r="F118" s="5" t="s">
        <v>308</v>
      </c>
      <c r="G118" s="5">
        <v>1</v>
      </c>
      <c r="H118" s="5" t="s">
        <v>503</v>
      </c>
    </row>
    <row r="119" spans="1:8" x14ac:dyDescent="0.25">
      <c r="A119" s="38" t="s">
        <v>786</v>
      </c>
      <c r="B119" s="5" t="s">
        <v>20</v>
      </c>
      <c r="C119" s="30" t="s">
        <v>69</v>
      </c>
      <c r="D119" s="30"/>
      <c r="E119" s="30">
        <v>2015</v>
      </c>
      <c r="F119" s="5" t="s">
        <v>310</v>
      </c>
      <c r="G119" s="5">
        <v>1</v>
      </c>
      <c r="H119" s="5" t="s">
        <v>527</v>
      </c>
    </row>
    <row r="120" spans="1:8" x14ac:dyDescent="0.25">
      <c r="A120" s="38" t="s">
        <v>783</v>
      </c>
      <c r="B120" s="5" t="s">
        <v>17</v>
      </c>
      <c r="C120" s="30" t="s">
        <v>17</v>
      </c>
      <c r="D120" s="30"/>
      <c r="E120" s="30">
        <v>2015</v>
      </c>
      <c r="F120" s="5" t="s">
        <v>310</v>
      </c>
      <c r="G120" s="5">
        <v>3</v>
      </c>
      <c r="H120" s="5" t="s">
        <v>527</v>
      </c>
    </row>
    <row r="121" spans="1:8" x14ac:dyDescent="0.25">
      <c r="A121" s="38" t="s">
        <v>721</v>
      </c>
      <c r="B121" s="5" t="s">
        <v>15</v>
      </c>
      <c r="C121" s="30" t="s">
        <v>282</v>
      </c>
      <c r="D121" s="30" t="s">
        <v>312</v>
      </c>
      <c r="E121" s="30">
        <v>2015</v>
      </c>
      <c r="F121" s="5" t="s">
        <v>308</v>
      </c>
      <c r="G121" s="5">
        <v>4</v>
      </c>
      <c r="H121" s="5" t="s">
        <v>536</v>
      </c>
    </row>
    <row r="122" spans="1:8" x14ac:dyDescent="0.25">
      <c r="A122" s="38" t="s">
        <v>722</v>
      </c>
      <c r="B122" s="5" t="s">
        <v>15</v>
      </c>
      <c r="C122" s="30" t="s">
        <v>286</v>
      </c>
      <c r="D122" s="30"/>
      <c r="E122" s="30">
        <v>2015</v>
      </c>
      <c r="F122" s="5" t="s">
        <v>308</v>
      </c>
      <c r="G122" s="5">
        <v>6</v>
      </c>
      <c r="H122" s="5" t="s">
        <v>542</v>
      </c>
    </row>
    <row r="123" spans="1:8" x14ac:dyDescent="0.25">
      <c r="A123" s="38" t="s">
        <v>794</v>
      </c>
      <c r="B123" s="5" t="s">
        <v>19</v>
      </c>
      <c r="C123" s="30" t="s">
        <v>575</v>
      </c>
      <c r="D123" s="30"/>
      <c r="E123" s="30">
        <v>2015</v>
      </c>
      <c r="F123" s="5" t="s">
        <v>308</v>
      </c>
      <c r="G123" s="5">
        <v>1</v>
      </c>
      <c r="H123" s="5" t="s">
        <v>494</v>
      </c>
    </row>
    <row r="124" spans="1:8" x14ac:dyDescent="0.25">
      <c r="A124" s="38" t="s">
        <v>723</v>
      </c>
      <c r="B124" s="5" t="s">
        <v>15</v>
      </c>
      <c r="C124" s="30" t="s">
        <v>289</v>
      </c>
      <c r="D124" s="30"/>
      <c r="E124" s="30">
        <v>2016</v>
      </c>
      <c r="F124" s="5" t="s">
        <v>309</v>
      </c>
      <c r="G124" s="5">
        <v>3</v>
      </c>
      <c r="H124" s="5" t="s">
        <v>356</v>
      </c>
    </row>
    <row r="125" spans="1:8" x14ac:dyDescent="0.25">
      <c r="A125" s="38" t="s">
        <v>724</v>
      </c>
      <c r="B125" s="5" t="s">
        <v>15</v>
      </c>
      <c r="C125" s="30" t="s">
        <v>281</v>
      </c>
      <c r="D125" s="30"/>
      <c r="E125" s="30">
        <v>2016</v>
      </c>
      <c r="F125" s="5" t="s">
        <v>309</v>
      </c>
      <c r="G125" s="5">
        <v>3</v>
      </c>
      <c r="H125" s="5" t="s">
        <v>423</v>
      </c>
    </row>
    <row r="126" spans="1:8" x14ac:dyDescent="0.25">
      <c r="A126" s="38" t="s">
        <v>755</v>
      </c>
      <c r="B126" s="5" t="s">
        <v>22</v>
      </c>
      <c r="C126" s="30" t="s">
        <v>62</v>
      </c>
      <c r="D126" s="30"/>
      <c r="E126" s="30">
        <v>2016</v>
      </c>
      <c r="F126" s="5" t="s">
        <v>308</v>
      </c>
      <c r="G126" s="5">
        <v>1</v>
      </c>
      <c r="H126" s="5" t="s">
        <v>428</v>
      </c>
    </row>
    <row r="127" spans="1:8" x14ac:dyDescent="0.25">
      <c r="A127" s="38" t="s">
        <v>787</v>
      </c>
      <c r="B127" s="5" t="s">
        <v>21</v>
      </c>
      <c r="C127" s="30" t="s">
        <v>474</v>
      </c>
      <c r="D127" s="30"/>
      <c r="E127" s="30">
        <v>2016</v>
      </c>
      <c r="F127" s="5" t="s">
        <v>309</v>
      </c>
      <c r="G127" s="5">
        <v>2</v>
      </c>
      <c r="H127" s="5" t="s">
        <v>475</v>
      </c>
    </row>
    <row r="128" spans="1:8" x14ac:dyDescent="0.25">
      <c r="A128" s="38" t="s">
        <v>788</v>
      </c>
      <c r="B128" s="5" t="s">
        <v>28</v>
      </c>
      <c r="C128" s="30" t="s">
        <v>333</v>
      </c>
      <c r="D128" s="30"/>
      <c r="E128" s="30">
        <v>2016</v>
      </c>
      <c r="F128" s="5" t="s">
        <v>308</v>
      </c>
      <c r="G128" s="5">
        <v>1</v>
      </c>
      <c r="H128" s="5" t="s">
        <v>503</v>
      </c>
    </row>
    <row r="129" spans="1:8" x14ac:dyDescent="0.25">
      <c r="A129" s="38" t="s">
        <v>756</v>
      </c>
      <c r="B129" s="5" t="s">
        <v>22</v>
      </c>
      <c r="C129" s="30" t="s">
        <v>36</v>
      </c>
      <c r="D129" s="30"/>
      <c r="E129" s="30">
        <v>2016</v>
      </c>
      <c r="F129" s="5" t="s">
        <v>308</v>
      </c>
      <c r="G129" s="5">
        <v>1</v>
      </c>
      <c r="H129" s="5" t="s">
        <v>503</v>
      </c>
    </row>
    <row r="130" spans="1:8" x14ac:dyDescent="0.25">
      <c r="A130" s="38" t="s">
        <v>725</v>
      </c>
      <c r="B130" s="5" t="s">
        <v>15</v>
      </c>
      <c r="C130" s="30" t="s">
        <v>506</v>
      </c>
      <c r="D130" s="30"/>
      <c r="E130" s="30">
        <v>2016</v>
      </c>
      <c r="F130" s="5" t="s">
        <v>308</v>
      </c>
      <c r="G130" s="5">
        <v>1</v>
      </c>
      <c r="H130" s="5" t="s">
        <v>503</v>
      </c>
    </row>
    <row r="131" spans="1:8" x14ac:dyDescent="0.25">
      <c r="A131" s="38" t="s">
        <v>787</v>
      </c>
      <c r="B131" s="5" t="s">
        <v>21</v>
      </c>
      <c r="C131" s="30" t="s">
        <v>474</v>
      </c>
      <c r="D131" s="30"/>
      <c r="E131" s="30">
        <v>2016</v>
      </c>
      <c r="F131" s="5" t="s">
        <v>308</v>
      </c>
      <c r="G131" s="5">
        <v>1</v>
      </c>
      <c r="H131" s="5" t="s">
        <v>503</v>
      </c>
    </row>
    <row r="132" spans="1:8" x14ac:dyDescent="0.25">
      <c r="A132" s="38" t="s">
        <v>726</v>
      </c>
      <c r="B132" s="5" t="s">
        <v>15</v>
      </c>
      <c r="C132" s="30" t="s">
        <v>91</v>
      </c>
      <c r="D132" s="30"/>
      <c r="E132" s="30">
        <v>2016</v>
      </c>
      <c r="F132" s="5" t="s">
        <v>309</v>
      </c>
      <c r="G132" s="5">
        <v>1</v>
      </c>
      <c r="H132" s="5" t="s">
        <v>503</v>
      </c>
    </row>
    <row r="133" spans="1:8" x14ac:dyDescent="0.25">
      <c r="A133" s="38" t="s">
        <v>789</v>
      </c>
      <c r="B133" s="5" t="s">
        <v>18</v>
      </c>
      <c r="C133" s="30" t="s">
        <v>94</v>
      </c>
      <c r="D133" s="30"/>
      <c r="E133" s="30">
        <v>2016</v>
      </c>
      <c r="F133" s="5" t="s">
        <v>308</v>
      </c>
      <c r="G133" s="5">
        <v>1</v>
      </c>
      <c r="H133" s="5" t="s">
        <v>503</v>
      </c>
    </row>
    <row r="134" spans="1:8" x14ac:dyDescent="0.25">
      <c r="A134" s="38" t="s">
        <v>727</v>
      </c>
      <c r="B134" s="5" t="s">
        <v>15</v>
      </c>
      <c r="C134" s="30" t="s">
        <v>162</v>
      </c>
      <c r="D134" s="30"/>
      <c r="E134" s="30">
        <v>2016</v>
      </c>
      <c r="F134" s="5" t="s">
        <v>309</v>
      </c>
      <c r="G134" s="5">
        <v>1</v>
      </c>
      <c r="H134" s="5" t="s">
        <v>503</v>
      </c>
    </row>
    <row r="135" spans="1:8" x14ac:dyDescent="0.25">
      <c r="A135" s="38" t="s">
        <v>728</v>
      </c>
      <c r="B135" s="5" t="s">
        <v>15</v>
      </c>
      <c r="C135" s="30" t="s">
        <v>531</v>
      </c>
      <c r="D135" s="30"/>
      <c r="E135" s="30">
        <v>2016</v>
      </c>
      <c r="F135" s="5" t="s">
        <v>308</v>
      </c>
      <c r="G135" s="5">
        <v>7</v>
      </c>
      <c r="H135" s="5" t="s">
        <v>532</v>
      </c>
    </row>
    <row r="136" spans="1:8" x14ac:dyDescent="0.25">
      <c r="A136" s="38" t="s">
        <v>729</v>
      </c>
      <c r="B136" s="5" t="s">
        <v>15</v>
      </c>
      <c r="C136" s="30" t="s">
        <v>263</v>
      </c>
      <c r="D136" s="30"/>
      <c r="E136" s="30">
        <v>2016</v>
      </c>
      <c r="F136" s="5" t="s">
        <v>308</v>
      </c>
      <c r="G136" s="5">
        <v>1</v>
      </c>
      <c r="H136" s="5" t="s">
        <v>544</v>
      </c>
    </row>
    <row r="137" spans="1:8" x14ac:dyDescent="0.25">
      <c r="A137" s="38" t="s">
        <v>790</v>
      </c>
      <c r="B137" s="5" t="s">
        <v>478</v>
      </c>
      <c r="C137" s="30" t="s">
        <v>489</v>
      </c>
      <c r="D137" s="30"/>
      <c r="E137" s="30">
        <v>2017</v>
      </c>
      <c r="F137" s="5" t="s">
        <v>309</v>
      </c>
      <c r="G137" s="5">
        <v>5</v>
      </c>
      <c r="H137" s="5" t="s">
        <v>490</v>
      </c>
    </row>
    <row r="138" spans="1:8" x14ac:dyDescent="0.25">
      <c r="A138" s="38" t="s">
        <v>730</v>
      </c>
      <c r="B138" s="5" t="s">
        <v>15</v>
      </c>
      <c r="C138" s="30" t="s">
        <v>303</v>
      </c>
      <c r="D138" s="30" t="s">
        <v>312</v>
      </c>
      <c r="E138" s="30">
        <v>2017</v>
      </c>
      <c r="F138" s="5" t="s">
        <v>308</v>
      </c>
      <c r="G138" s="5">
        <v>6</v>
      </c>
      <c r="H138" s="5" t="s">
        <v>518</v>
      </c>
    </row>
    <row r="139" spans="1:8" x14ac:dyDescent="0.25">
      <c r="A139" s="38" t="s">
        <v>731</v>
      </c>
      <c r="B139" s="5" t="s">
        <v>15</v>
      </c>
      <c r="C139" s="30" t="s">
        <v>286</v>
      </c>
      <c r="D139" s="30"/>
      <c r="E139" s="30">
        <v>2017</v>
      </c>
      <c r="F139" s="5" t="s">
        <v>308</v>
      </c>
      <c r="G139" s="5">
        <v>6</v>
      </c>
      <c r="H139" s="5" t="s">
        <v>518</v>
      </c>
    </row>
    <row r="140" spans="1:8" x14ac:dyDescent="0.25">
      <c r="A140" s="38" t="s">
        <v>732</v>
      </c>
      <c r="B140" s="5" t="s">
        <v>15</v>
      </c>
      <c r="C140" s="30" t="s">
        <v>564</v>
      </c>
      <c r="D140" s="30"/>
      <c r="E140" s="30">
        <v>2017</v>
      </c>
      <c r="F140" s="5" t="s">
        <v>309</v>
      </c>
      <c r="G140" s="5">
        <v>11</v>
      </c>
      <c r="H140" s="5" t="s">
        <v>540</v>
      </c>
    </row>
    <row r="141" spans="1:8" x14ac:dyDescent="0.25">
      <c r="A141" s="38" t="s">
        <v>733</v>
      </c>
      <c r="B141" s="5" t="s">
        <v>15</v>
      </c>
      <c r="C141" s="30" t="s">
        <v>97</v>
      </c>
      <c r="D141" s="30"/>
      <c r="E141" s="30">
        <v>2017</v>
      </c>
      <c r="F141" s="5" t="s">
        <v>309</v>
      </c>
      <c r="G141" s="5">
        <v>1</v>
      </c>
      <c r="H141" s="5" t="s">
        <v>544</v>
      </c>
    </row>
    <row r="142" spans="1:8" x14ac:dyDescent="0.25">
      <c r="A142" s="38" t="s">
        <v>734</v>
      </c>
      <c r="B142" s="5" t="s">
        <v>15</v>
      </c>
      <c r="C142" s="30" t="s">
        <v>289</v>
      </c>
      <c r="D142" s="30"/>
      <c r="E142" s="30">
        <v>2017</v>
      </c>
      <c r="F142" s="5" t="s">
        <v>309</v>
      </c>
      <c r="G142" s="5">
        <v>6</v>
      </c>
      <c r="H142" s="5" t="s">
        <v>555</v>
      </c>
    </row>
    <row r="143" spans="1:8" x14ac:dyDescent="0.25">
      <c r="A143" s="38" t="s">
        <v>735</v>
      </c>
      <c r="B143" s="5" t="s">
        <v>15</v>
      </c>
      <c r="C143" s="30" t="s">
        <v>302</v>
      </c>
      <c r="D143" s="30"/>
      <c r="E143" s="30">
        <v>2017</v>
      </c>
      <c r="F143" s="5" t="s">
        <v>308</v>
      </c>
      <c r="G143" s="5">
        <v>6</v>
      </c>
      <c r="H143" s="5" t="s">
        <v>559</v>
      </c>
    </row>
    <row r="144" spans="1:8" x14ac:dyDescent="0.25">
      <c r="A144" s="38" t="s">
        <v>736</v>
      </c>
      <c r="B144" s="5" t="s">
        <v>15</v>
      </c>
      <c r="C144" s="30" t="s">
        <v>220</v>
      </c>
      <c r="D144" s="30"/>
      <c r="E144" s="30">
        <v>2017</v>
      </c>
      <c r="F144" s="5" t="s">
        <v>308</v>
      </c>
      <c r="G144" s="5">
        <v>6</v>
      </c>
      <c r="H144" s="5" t="s">
        <v>560</v>
      </c>
    </row>
    <row r="145" spans="1:8" x14ac:dyDescent="0.25">
      <c r="A145" s="38" t="s">
        <v>734</v>
      </c>
      <c r="B145" s="5" t="s">
        <v>15</v>
      </c>
      <c r="C145" s="30" t="s">
        <v>289</v>
      </c>
      <c r="D145" s="30"/>
      <c r="E145" s="30">
        <v>2017</v>
      </c>
      <c r="F145" s="5" t="s">
        <v>309</v>
      </c>
      <c r="G145" s="5">
        <v>12</v>
      </c>
      <c r="H145" s="5" t="s">
        <v>561</v>
      </c>
    </row>
    <row r="146" spans="1:8" x14ac:dyDescent="0.25">
      <c r="A146" s="38" t="s">
        <v>757</v>
      </c>
      <c r="B146" s="5" t="s">
        <v>22</v>
      </c>
      <c r="C146" s="30" t="s">
        <v>36</v>
      </c>
      <c r="D146" s="30"/>
      <c r="E146" s="30">
        <v>2017</v>
      </c>
      <c r="F146" s="5" t="s">
        <v>308</v>
      </c>
      <c r="G146" s="5">
        <v>3</v>
      </c>
      <c r="H146" s="5" t="s">
        <v>374</v>
      </c>
    </row>
    <row r="147" spans="1:8" x14ac:dyDescent="0.25">
      <c r="A147" s="38" t="s">
        <v>741</v>
      </c>
      <c r="B147" s="5" t="s">
        <v>15</v>
      </c>
      <c r="C147" s="30" t="s">
        <v>301</v>
      </c>
      <c r="D147" s="30"/>
      <c r="E147" s="30">
        <v>2017</v>
      </c>
      <c r="F147" s="5" t="s">
        <v>309</v>
      </c>
      <c r="G147" s="5">
        <v>6</v>
      </c>
      <c r="H147" s="5" t="s">
        <v>485</v>
      </c>
    </row>
    <row r="148" spans="1:8" x14ac:dyDescent="0.25">
      <c r="A148" s="38" t="s">
        <v>742</v>
      </c>
      <c r="B148" s="5" t="s">
        <v>15</v>
      </c>
      <c r="C148" s="30" t="s">
        <v>297</v>
      </c>
      <c r="D148" s="30" t="s">
        <v>312</v>
      </c>
      <c r="E148" s="30">
        <v>2017</v>
      </c>
      <c r="F148" s="5" t="s">
        <v>309</v>
      </c>
      <c r="G148" s="5">
        <v>4</v>
      </c>
      <c r="H148" s="5" t="s">
        <v>413</v>
      </c>
    </row>
    <row r="149" spans="1:8" x14ac:dyDescent="0.25">
      <c r="A149" s="38" t="s">
        <v>737</v>
      </c>
      <c r="B149" s="5" t="s">
        <v>15</v>
      </c>
      <c r="C149" s="30" t="s">
        <v>47</v>
      </c>
      <c r="D149" s="30" t="s">
        <v>311</v>
      </c>
      <c r="E149" s="30">
        <v>2018</v>
      </c>
      <c r="F149" s="5" t="s">
        <v>309</v>
      </c>
      <c r="G149" s="5">
        <v>4</v>
      </c>
      <c r="H149" s="5" t="s">
        <v>405</v>
      </c>
    </row>
    <row r="150" spans="1:8" x14ac:dyDescent="0.25">
      <c r="A150" s="38" t="s">
        <v>738</v>
      </c>
      <c r="B150" s="5" t="s">
        <v>15</v>
      </c>
      <c r="C150" s="30" t="s">
        <v>245</v>
      </c>
      <c r="D150" s="30" t="s">
        <v>311</v>
      </c>
      <c r="E150" s="30">
        <v>2018</v>
      </c>
      <c r="F150" s="5" t="s">
        <v>309</v>
      </c>
      <c r="G150" s="5">
        <v>6</v>
      </c>
      <c r="H150" s="5" t="s">
        <v>529</v>
      </c>
    </row>
    <row r="151" spans="1:8" x14ac:dyDescent="0.25">
      <c r="A151" s="38" t="s">
        <v>791</v>
      </c>
      <c r="B151" s="5" t="s">
        <v>17</v>
      </c>
      <c r="C151" s="30" t="s">
        <v>17</v>
      </c>
      <c r="D151" s="30"/>
      <c r="E151" s="30">
        <v>2018</v>
      </c>
      <c r="F151" s="5" t="s">
        <v>309</v>
      </c>
      <c r="G151" s="5">
        <v>1</v>
      </c>
      <c r="H151" s="5" t="s">
        <v>544</v>
      </c>
    </row>
    <row r="152" spans="1:8" x14ac:dyDescent="0.25">
      <c r="A152" s="38" t="s">
        <v>792</v>
      </c>
      <c r="B152" s="5" t="s">
        <v>19</v>
      </c>
      <c r="C152" s="30" t="s">
        <v>237</v>
      </c>
      <c r="D152" s="30"/>
      <c r="E152" s="30">
        <v>2018</v>
      </c>
      <c r="F152" s="5" t="s">
        <v>309</v>
      </c>
      <c r="G152" s="5">
        <v>1</v>
      </c>
      <c r="H152" s="5" t="s">
        <v>544</v>
      </c>
    </row>
    <row r="153" spans="1:8" x14ac:dyDescent="0.25">
      <c r="A153" s="38" t="s">
        <v>792</v>
      </c>
      <c r="B153" s="5" t="s">
        <v>19</v>
      </c>
      <c r="C153" s="30" t="s">
        <v>237</v>
      </c>
      <c r="D153" s="30"/>
      <c r="E153" s="30">
        <v>2018</v>
      </c>
      <c r="F153" s="5" t="s">
        <v>309</v>
      </c>
      <c r="G153" s="5">
        <v>6</v>
      </c>
      <c r="H153" s="5" t="s">
        <v>555</v>
      </c>
    </row>
    <row r="154" spans="1:8" x14ac:dyDescent="0.25">
      <c r="A154" s="38" t="s">
        <v>739</v>
      </c>
      <c r="B154" s="5" t="s">
        <v>15</v>
      </c>
      <c r="C154" s="30" t="s">
        <v>289</v>
      </c>
      <c r="D154" s="30"/>
      <c r="E154" s="30">
        <v>2018</v>
      </c>
      <c r="F154" s="5" t="s">
        <v>309</v>
      </c>
      <c r="G154" s="5">
        <v>12</v>
      </c>
      <c r="H154" s="5" t="s">
        <v>560</v>
      </c>
    </row>
    <row r="155" spans="1:8" x14ac:dyDescent="0.25">
      <c r="A155" s="38" t="s">
        <v>758</v>
      </c>
      <c r="B155" s="5" t="s">
        <v>22</v>
      </c>
      <c r="C155" s="30" t="s">
        <v>36</v>
      </c>
      <c r="D155" s="30"/>
      <c r="E155" s="30">
        <v>2018</v>
      </c>
      <c r="F155" s="5" t="s">
        <v>309</v>
      </c>
      <c r="G155" s="5">
        <v>3</v>
      </c>
      <c r="H155" s="5" t="s">
        <v>374</v>
      </c>
    </row>
    <row r="156" spans="1:8" x14ac:dyDescent="0.25">
      <c r="A156" s="38" t="s">
        <v>791</v>
      </c>
      <c r="B156" s="5" t="s">
        <v>17</v>
      </c>
      <c r="C156" s="30" t="s">
        <v>17</v>
      </c>
      <c r="D156" s="30"/>
      <c r="E156" s="30">
        <v>2018</v>
      </c>
      <c r="F156" s="5" t="s">
        <v>309</v>
      </c>
      <c r="G156" s="5">
        <v>5</v>
      </c>
      <c r="H156" s="5">
        <v>14</v>
      </c>
    </row>
    <row r="157" spans="1:8" x14ac:dyDescent="0.25">
      <c r="A157" s="38" t="s">
        <v>793</v>
      </c>
      <c r="B157" s="5" t="s">
        <v>28</v>
      </c>
      <c r="C157" s="30" t="s">
        <v>333</v>
      </c>
      <c r="D157" s="30"/>
      <c r="E157" s="30">
        <v>2018</v>
      </c>
      <c r="F157" s="5" t="s">
        <v>309</v>
      </c>
      <c r="G157" s="5">
        <v>3</v>
      </c>
      <c r="H157" s="5" t="s">
        <v>560</v>
      </c>
    </row>
    <row r="158" spans="1:8" x14ac:dyDescent="0.25">
      <c r="A158" s="38" t="s">
        <v>793</v>
      </c>
      <c r="B158" s="5" t="s">
        <v>28</v>
      </c>
      <c r="C158" s="30" t="s">
        <v>333</v>
      </c>
      <c r="D158" s="30"/>
      <c r="E158" s="30">
        <v>2018</v>
      </c>
      <c r="F158" s="5" t="s">
        <v>309</v>
      </c>
      <c r="G158" s="5">
        <v>3</v>
      </c>
      <c r="H158" s="5" t="s">
        <v>560</v>
      </c>
    </row>
    <row r="159" spans="1:8" x14ac:dyDescent="0.25">
      <c r="A159" s="38" t="s">
        <v>793</v>
      </c>
      <c r="B159" s="5" t="s">
        <v>28</v>
      </c>
      <c r="C159" s="30" t="s">
        <v>333</v>
      </c>
      <c r="D159" s="30"/>
      <c r="E159" s="30">
        <v>2018</v>
      </c>
      <c r="F159" s="5" t="s">
        <v>308</v>
      </c>
      <c r="G159" s="5">
        <v>3</v>
      </c>
      <c r="H159" s="5" t="s">
        <v>560</v>
      </c>
    </row>
    <row r="160" spans="1:8" x14ac:dyDescent="0.25">
      <c r="A160" s="38" t="s">
        <v>740</v>
      </c>
      <c r="B160" s="5" t="s">
        <v>15</v>
      </c>
      <c r="C160" s="30" t="s">
        <v>285</v>
      </c>
      <c r="D160" s="30"/>
      <c r="E160" s="30"/>
      <c r="F160" s="5" t="s">
        <v>308</v>
      </c>
      <c r="G160" s="5">
        <v>1</v>
      </c>
      <c r="H160" s="5" t="s">
        <v>544</v>
      </c>
    </row>
    <row r="161" spans="1:8" x14ac:dyDescent="0.25">
      <c r="A161" s="38"/>
      <c r="B161" s="38"/>
      <c r="C161" s="30"/>
      <c r="D161" s="30"/>
      <c r="E161" s="30"/>
      <c r="F161" s="38"/>
      <c r="G161" s="38"/>
      <c r="H161" s="38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4" r:id="rId4" name="Drop Down 10">
              <controlPr defaultSize="0" autoLine="0" autoPict="0" macro="[0]!_xludf.Extract">
                <anchor moveWithCells="1">
                  <from>
                    <xdr:col>0</xdr:col>
                    <xdr:colOff>476250</xdr:colOff>
                    <xdr:row>3</xdr:row>
                    <xdr:rowOff>38100</xdr:rowOff>
                  </from>
                  <to>
                    <xdr:col>1</xdr:col>
                    <xdr:colOff>428625</xdr:colOff>
                    <xdr:row>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5" name="Drop Down 11">
              <controlPr defaultSize="0" autoLine="0" autoPict="0" macro="[0]!_xludf.Extract">
                <anchor moveWithCells="1">
                  <from>
                    <xdr:col>1</xdr:col>
                    <xdr:colOff>857250</xdr:colOff>
                    <xdr:row>3</xdr:row>
                    <xdr:rowOff>57150</xdr:rowOff>
                  </from>
                  <to>
                    <xdr:col>2</xdr:col>
                    <xdr:colOff>619125</xdr:colOff>
                    <xdr:row>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6" name="Drop Down 13">
              <controlPr defaultSize="0" autoLine="0" autoPict="0" macro="[0]!_xludf.Extract">
                <anchor moveWithCells="1">
                  <from>
                    <xdr:col>2</xdr:col>
                    <xdr:colOff>1333500</xdr:colOff>
                    <xdr:row>3</xdr:row>
                    <xdr:rowOff>57150</xdr:rowOff>
                  </from>
                  <to>
                    <xdr:col>4</xdr:col>
                    <xdr:colOff>219075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7" name="Drop Down 14">
              <controlPr defaultSize="0" autoLine="0" autoPict="0" macro="[0]!_xludf.Extract">
                <anchor moveWithCells="1">
                  <from>
                    <xdr:col>4</xdr:col>
                    <xdr:colOff>476250</xdr:colOff>
                    <xdr:row>3</xdr:row>
                    <xdr:rowOff>66675</xdr:rowOff>
                  </from>
                  <to>
                    <xdr:col>6</xdr:col>
                    <xdr:colOff>9525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C5614-091F-4660-8F76-90AD4F0D9828}">
  <sheetPr codeName="Feuil1"/>
  <dimension ref="A6:W157"/>
  <sheetViews>
    <sheetView topLeftCell="A148" workbookViewId="0">
      <selection activeCell="B162" sqref="B162"/>
    </sheetView>
  </sheetViews>
  <sheetFormatPr baseColWidth="10" defaultRowHeight="15" x14ac:dyDescent="0.25"/>
  <cols>
    <col min="1" max="1" width="37" style="27" bestFit="1" customWidth="1"/>
    <col min="2" max="2" width="24.140625" style="27" bestFit="1" customWidth="1"/>
    <col min="3" max="3" width="29.85546875" style="27" customWidth="1"/>
    <col min="4" max="4" width="11.140625" style="27" customWidth="1"/>
    <col min="5" max="5" width="12" style="27" customWidth="1"/>
    <col min="6" max="8" width="11.42578125" style="27"/>
    <col min="9" max="9" width="13.28515625" style="27" customWidth="1"/>
    <col min="10" max="10" width="25.140625" style="27" customWidth="1"/>
    <col min="11" max="11" width="16.28515625" style="27" customWidth="1"/>
    <col min="12" max="12" width="13" style="27" customWidth="1"/>
    <col min="13" max="13" width="11.42578125" style="27"/>
    <col min="14" max="14" width="13.5703125" style="27" customWidth="1"/>
    <col min="15" max="15" width="25" style="27" bestFit="1" customWidth="1"/>
    <col min="16" max="16" width="12.7109375" style="27" customWidth="1"/>
    <col min="17" max="17" width="0" style="27" hidden="1" customWidth="1"/>
    <col min="18" max="18" width="14.28515625" style="27" hidden="1" customWidth="1"/>
    <col min="19" max="19" width="11.5703125" style="27" hidden="1" customWidth="1"/>
    <col min="20" max="20" width="10.140625" style="27" hidden="1" customWidth="1"/>
    <col min="21" max="21" width="13" style="27" hidden="1" customWidth="1"/>
    <col min="22" max="22" width="16.7109375" style="27" hidden="1" customWidth="1"/>
    <col min="23" max="23" width="11.5703125" style="27" customWidth="1"/>
    <col min="24" max="16384" width="11.42578125" style="27"/>
  </cols>
  <sheetData>
    <row r="6" spans="1:23" x14ac:dyDescent="0.25">
      <c r="A6" s="27" t="s">
        <v>14</v>
      </c>
      <c r="B6" s="27" t="s">
        <v>0</v>
      </c>
      <c r="C6" s="27" t="s">
        <v>1</v>
      </c>
      <c r="D6" s="27" t="s">
        <v>3</v>
      </c>
      <c r="E6" s="27" t="s">
        <v>2</v>
      </c>
      <c r="F6" s="27" t="s">
        <v>4</v>
      </c>
      <c r="G6" s="27" t="s">
        <v>5</v>
      </c>
      <c r="H6" s="27" t="s">
        <v>576</v>
      </c>
      <c r="I6" s="27" t="s">
        <v>7</v>
      </c>
      <c r="J6" s="29" t="s">
        <v>656</v>
      </c>
      <c r="K6" s="27" t="s">
        <v>332</v>
      </c>
      <c r="L6" s="27" t="s">
        <v>6</v>
      </c>
      <c r="M6" s="27" t="s">
        <v>8</v>
      </c>
      <c r="N6" s="27" t="s">
        <v>9</v>
      </c>
      <c r="O6" s="27" t="s">
        <v>10</v>
      </c>
      <c r="P6" s="27" t="s">
        <v>11</v>
      </c>
      <c r="Q6" s="27" t="s">
        <v>12</v>
      </c>
      <c r="R6" s="27" t="s">
        <v>13</v>
      </c>
      <c r="S6" s="27" t="s">
        <v>321</v>
      </c>
      <c r="T6" s="27" t="s">
        <v>322</v>
      </c>
      <c r="U6" s="27" t="s">
        <v>323</v>
      </c>
      <c r="V6" s="27" t="s">
        <v>324</v>
      </c>
      <c r="W6" s="27" t="s">
        <v>657</v>
      </c>
    </row>
    <row r="7" spans="1:23" x14ac:dyDescent="0.25">
      <c r="A7" s="27" t="str">
        <f>CONCATENATE(C7," ",D7," ",E7)</f>
        <v>SAINT-AUBIN 1 er Cru 1987</v>
      </c>
      <c r="B7" s="5" t="s">
        <v>15</v>
      </c>
      <c r="C7" s="30" t="s">
        <v>298</v>
      </c>
      <c r="D7" s="30" t="s">
        <v>312</v>
      </c>
      <c r="E7" s="30">
        <v>1987</v>
      </c>
      <c r="F7" s="5" t="s">
        <v>309</v>
      </c>
      <c r="G7" s="5">
        <v>1</v>
      </c>
      <c r="H7" s="5" t="s">
        <v>578</v>
      </c>
      <c r="I7" s="6"/>
      <c r="J7" s="7"/>
      <c r="K7" s="7" t="s">
        <v>579</v>
      </c>
      <c r="L7" s="5" t="s">
        <v>580</v>
      </c>
      <c r="M7" s="5"/>
      <c r="N7" s="5">
        <v>21190</v>
      </c>
      <c r="O7" s="5" t="s">
        <v>280</v>
      </c>
      <c r="P7" s="5"/>
      <c r="Q7" s="5"/>
      <c r="R7" s="5"/>
      <c r="S7" s="5"/>
      <c r="T7" s="31">
        <f>ROW(T7)-7</f>
        <v>0</v>
      </c>
      <c r="U7" s="31" t="str">
        <f>CONCATENATE(T7,".jpg")</f>
        <v>0.jpg</v>
      </c>
      <c r="V7" s="32" t="str">
        <f>CONCATENATE($V$2,U7)</f>
        <v>0.jpg</v>
      </c>
    </row>
    <row r="8" spans="1:23" x14ac:dyDescent="0.25">
      <c r="A8" s="27" t="str">
        <f>CONCATENATE(C8," ",D8," ",E8)</f>
        <v>COTES DU JURA  1993</v>
      </c>
      <c r="B8" s="5" t="s">
        <v>22</v>
      </c>
      <c r="C8" s="30" t="s">
        <v>62</v>
      </c>
      <c r="D8" s="30"/>
      <c r="E8" s="30">
        <v>1993</v>
      </c>
      <c r="F8" s="5" t="s">
        <v>309</v>
      </c>
      <c r="G8" s="5">
        <v>1</v>
      </c>
      <c r="H8" s="5" t="s">
        <v>578</v>
      </c>
      <c r="I8" s="6"/>
      <c r="J8" s="7"/>
      <c r="K8" s="7"/>
      <c r="L8" s="5" t="s">
        <v>581</v>
      </c>
      <c r="M8" s="5"/>
      <c r="N8" s="5"/>
      <c r="O8" s="5" t="s">
        <v>582</v>
      </c>
      <c r="P8" s="5"/>
      <c r="Q8" s="5"/>
      <c r="R8" s="5"/>
      <c r="S8" s="5"/>
      <c r="T8" s="31">
        <f>ROW(T8)-7</f>
        <v>1</v>
      </c>
      <c r="U8" s="31" t="str">
        <f>CONCATENATE(T8,".jpg")</f>
        <v>1.jpg</v>
      </c>
      <c r="V8" s="32" t="str">
        <f>CONCATENATE($V$2,U8)</f>
        <v>1.jpg</v>
      </c>
    </row>
    <row r="9" spans="1:23" x14ac:dyDescent="0.25">
      <c r="A9" s="27" t="str">
        <f>CONCATENATE(C9," ",D9," ",E9)</f>
        <v>VOLNAY  1993</v>
      </c>
      <c r="B9" s="5" t="s">
        <v>15</v>
      </c>
      <c r="C9" s="30" t="s">
        <v>305</v>
      </c>
      <c r="D9" s="30"/>
      <c r="E9" s="30">
        <v>1993</v>
      </c>
      <c r="F9" s="5" t="s">
        <v>308</v>
      </c>
      <c r="G9" s="5">
        <v>1</v>
      </c>
      <c r="H9" s="5" t="s">
        <v>578</v>
      </c>
      <c r="I9" s="6"/>
      <c r="J9" s="7"/>
      <c r="K9" s="7"/>
      <c r="L9" s="5" t="s">
        <v>583</v>
      </c>
      <c r="M9" s="5"/>
      <c r="N9" s="5"/>
      <c r="O9" s="5" t="s">
        <v>305</v>
      </c>
      <c r="P9" s="5"/>
      <c r="Q9" s="5"/>
      <c r="R9" s="5"/>
      <c r="S9" s="5"/>
      <c r="T9" s="31">
        <f>ROW(T9)-7</f>
        <v>2</v>
      </c>
      <c r="U9" s="31" t="str">
        <f>CONCATENATE(T9,".jpg")</f>
        <v>2.jpg</v>
      </c>
      <c r="V9" s="32" t="str">
        <f>CONCATENATE($V$2,U9)</f>
        <v>2.jpg</v>
      </c>
    </row>
    <row r="10" spans="1:23" x14ac:dyDescent="0.25">
      <c r="A10" s="27" t="str">
        <f>CONCATENATE(C10," ",D10," ",E10)</f>
        <v>PERNAND-VERGELESSES  1994</v>
      </c>
      <c r="B10" s="5" t="s">
        <v>15</v>
      </c>
      <c r="C10" s="30" t="s">
        <v>286</v>
      </c>
      <c r="D10" s="30"/>
      <c r="E10" s="30">
        <v>1994</v>
      </c>
      <c r="F10" s="5" t="s">
        <v>308</v>
      </c>
      <c r="G10" s="5">
        <v>2</v>
      </c>
      <c r="H10" s="5" t="s">
        <v>578</v>
      </c>
      <c r="I10" s="6"/>
      <c r="J10" s="7"/>
      <c r="K10" s="7"/>
      <c r="L10" s="5" t="s">
        <v>584</v>
      </c>
      <c r="M10" s="5"/>
      <c r="N10" s="5"/>
      <c r="O10" s="5" t="s">
        <v>585</v>
      </c>
      <c r="P10" s="5"/>
      <c r="Q10" s="5"/>
      <c r="R10" s="5"/>
      <c r="S10" s="5"/>
      <c r="T10" s="31">
        <f>ROW(T10)-7</f>
        <v>3</v>
      </c>
      <c r="U10" s="31" t="str">
        <f>CONCATENATE(T10,".jpg")</f>
        <v>3.jpg</v>
      </c>
      <c r="V10" s="32" t="str">
        <f>CONCATENATE($V$2,U10)</f>
        <v>3.jpg</v>
      </c>
    </row>
    <row r="11" spans="1:23" x14ac:dyDescent="0.25">
      <c r="A11" s="27" t="str">
        <f>CONCATENATE(C11," ",D11," ",E11)</f>
        <v>BOURGOGNE  1994</v>
      </c>
      <c r="B11" s="5" t="s">
        <v>15</v>
      </c>
      <c r="C11" s="30" t="s">
        <v>15</v>
      </c>
      <c r="D11" s="30"/>
      <c r="E11" s="30">
        <v>1994</v>
      </c>
      <c r="F11" s="5" t="s">
        <v>308</v>
      </c>
      <c r="G11" s="5">
        <v>1</v>
      </c>
      <c r="H11" s="5" t="s">
        <v>578</v>
      </c>
      <c r="I11" s="6"/>
      <c r="J11" s="7"/>
      <c r="K11" s="7"/>
      <c r="L11" s="5" t="s">
        <v>583</v>
      </c>
      <c r="M11" s="5"/>
      <c r="N11" s="5"/>
      <c r="O11" s="5" t="s">
        <v>305</v>
      </c>
      <c r="P11" s="5"/>
      <c r="Q11" s="5"/>
      <c r="R11" s="5"/>
      <c r="S11" s="5"/>
      <c r="T11" s="31">
        <f>ROW(T11)-7</f>
        <v>4</v>
      </c>
      <c r="U11" s="31" t="str">
        <f>CONCATENATE(T11,".jpg")</f>
        <v>4.jpg</v>
      </c>
      <c r="V11" s="32" t="str">
        <f>CONCATENATE($V$2,U11)</f>
        <v>4.jpg</v>
      </c>
    </row>
    <row r="12" spans="1:23" x14ac:dyDescent="0.25">
      <c r="A12" s="27" t="str">
        <f>CONCATENATE(C12," ",D12," ",E12)</f>
        <v>HAUTES-COTES DE NUITS  1994</v>
      </c>
      <c r="B12" s="5" t="s">
        <v>15</v>
      </c>
      <c r="C12" s="30" t="s">
        <v>156</v>
      </c>
      <c r="D12" s="30"/>
      <c r="E12" s="30">
        <v>1994</v>
      </c>
      <c r="F12" s="5" t="s">
        <v>309</v>
      </c>
      <c r="G12" s="5">
        <v>1</v>
      </c>
      <c r="H12" s="5" t="s">
        <v>578</v>
      </c>
      <c r="I12" s="6"/>
      <c r="J12" s="7"/>
      <c r="K12" s="7" t="s">
        <v>586</v>
      </c>
      <c r="L12" s="5" t="s">
        <v>587</v>
      </c>
      <c r="M12" s="5"/>
      <c r="N12" s="5"/>
      <c r="O12" s="5" t="s">
        <v>588</v>
      </c>
      <c r="P12" s="5"/>
      <c r="Q12" s="5"/>
      <c r="R12" s="5"/>
      <c r="S12" s="5"/>
      <c r="T12" s="31">
        <f>ROW(T12)-7</f>
        <v>5</v>
      </c>
      <c r="U12" s="31" t="str">
        <f>CONCATENATE(T12,".jpg")</f>
        <v>5.jpg</v>
      </c>
      <c r="V12" s="32" t="str">
        <f>CONCATENATE($V$2,U12)</f>
        <v>5.jpg</v>
      </c>
    </row>
    <row r="13" spans="1:23" x14ac:dyDescent="0.25">
      <c r="A13" s="27" t="str">
        <f>CONCATENATE(C13," ",D13," ",E13)</f>
        <v>CHOREY-LES-BEAUNE  1994</v>
      </c>
      <c r="B13" s="5" t="s">
        <v>15</v>
      </c>
      <c r="C13" s="30" t="s">
        <v>226</v>
      </c>
      <c r="D13" s="30"/>
      <c r="E13" s="30">
        <v>1994</v>
      </c>
      <c r="F13" s="5" t="s">
        <v>308</v>
      </c>
      <c r="G13" s="5">
        <v>1</v>
      </c>
      <c r="H13" s="5" t="s">
        <v>578</v>
      </c>
      <c r="I13" s="6"/>
      <c r="J13" s="7"/>
      <c r="K13" s="7"/>
      <c r="L13" s="5" t="s">
        <v>584</v>
      </c>
      <c r="M13" s="5"/>
      <c r="N13" s="5"/>
      <c r="O13" s="5" t="s">
        <v>363</v>
      </c>
      <c r="P13" s="5"/>
      <c r="Q13" s="5"/>
      <c r="R13" s="5"/>
      <c r="S13" s="5"/>
      <c r="T13" s="31">
        <f>ROW(T13)-7</f>
        <v>6</v>
      </c>
      <c r="U13" s="31" t="str">
        <f>CONCATENATE(T13,".jpg")</f>
        <v>6.jpg</v>
      </c>
      <c r="V13" s="32" t="str">
        <f>CONCATENATE($V$2,U13)</f>
        <v>6.jpg</v>
      </c>
    </row>
    <row r="14" spans="1:23" x14ac:dyDescent="0.25">
      <c r="A14" s="27" t="str">
        <f>CONCATENATE(C14," ",D14," ",E14)</f>
        <v>PINOT NOIR  1994</v>
      </c>
      <c r="B14" s="5" t="s">
        <v>18</v>
      </c>
      <c r="C14" s="30" t="s">
        <v>325</v>
      </c>
      <c r="D14" s="30"/>
      <c r="E14" s="30">
        <v>1994</v>
      </c>
      <c r="F14" s="5" t="s">
        <v>308</v>
      </c>
      <c r="G14" s="5">
        <v>1</v>
      </c>
      <c r="H14" s="5" t="s">
        <v>578</v>
      </c>
      <c r="I14" s="6"/>
      <c r="J14" s="7"/>
      <c r="K14" s="7" t="s">
        <v>589</v>
      </c>
      <c r="L14" s="5"/>
      <c r="M14" s="5"/>
      <c r="N14" s="5"/>
      <c r="O14" s="5"/>
      <c r="P14" s="5"/>
      <c r="Q14" s="5"/>
      <c r="R14" s="5"/>
      <c r="S14" s="5"/>
      <c r="T14" s="31">
        <f>ROW(T14)-7</f>
        <v>7</v>
      </c>
      <c r="U14" s="31" t="str">
        <f>CONCATENATE(T14,".jpg")</f>
        <v>7.jpg</v>
      </c>
      <c r="V14" s="32" t="str">
        <f>CONCATENATE($V$2,U14)</f>
        <v>7.jpg</v>
      </c>
    </row>
    <row r="15" spans="1:23" x14ac:dyDescent="0.25">
      <c r="A15" s="27" t="str">
        <f>CONCATENATE(C15," ",D15," ",E15)</f>
        <v>CHABLIS 1 er Cru 1995</v>
      </c>
      <c r="B15" s="5" t="s">
        <v>15</v>
      </c>
      <c r="C15" s="30" t="s">
        <v>196</v>
      </c>
      <c r="D15" s="30" t="s">
        <v>312</v>
      </c>
      <c r="E15" s="30">
        <v>1995</v>
      </c>
      <c r="F15" s="5" t="s">
        <v>309</v>
      </c>
      <c r="G15" s="5">
        <v>1</v>
      </c>
      <c r="H15" s="5" t="s">
        <v>578</v>
      </c>
      <c r="I15" s="6"/>
      <c r="J15" s="7"/>
      <c r="K15" s="7" t="s">
        <v>590</v>
      </c>
      <c r="L15" s="5"/>
      <c r="M15" s="5"/>
      <c r="N15" s="5"/>
      <c r="O15" s="5"/>
      <c r="P15" s="5"/>
      <c r="Q15" s="5"/>
      <c r="R15" s="5"/>
      <c r="S15" s="5"/>
      <c r="T15" s="31">
        <f>ROW(T15)-7</f>
        <v>8</v>
      </c>
      <c r="U15" s="31" t="str">
        <f>CONCATENATE(T15,".jpg")</f>
        <v>8.jpg</v>
      </c>
      <c r="V15" s="32" t="str">
        <f>CONCATENATE($V$2,U15)</f>
        <v>8.jpg</v>
      </c>
    </row>
    <row r="16" spans="1:23" x14ac:dyDescent="0.25">
      <c r="A16" s="27" t="str">
        <f>CONCATENATE(C16," ",D16," ",E16)</f>
        <v>POMMARD 1 er Cru 1996</v>
      </c>
      <c r="B16" s="5" t="s">
        <v>15</v>
      </c>
      <c r="C16" s="30" t="s">
        <v>288</v>
      </c>
      <c r="D16" s="30" t="s">
        <v>312</v>
      </c>
      <c r="E16" s="30">
        <v>1996</v>
      </c>
      <c r="F16" s="5" t="s">
        <v>308</v>
      </c>
      <c r="G16" s="5">
        <v>1</v>
      </c>
      <c r="H16" s="5" t="s">
        <v>578</v>
      </c>
      <c r="I16" s="6"/>
      <c r="J16" s="7"/>
      <c r="K16" s="7" t="s">
        <v>591</v>
      </c>
      <c r="L16" s="5" t="s">
        <v>592</v>
      </c>
      <c r="M16" s="5"/>
      <c r="N16" s="5"/>
      <c r="O16" s="5" t="s">
        <v>305</v>
      </c>
      <c r="P16" s="5"/>
      <c r="Q16" s="5"/>
      <c r="R16" s="5"/>
      <c r="S16" s="5"/>
      <c r="T16" s="31">
        <f>ROW(T16)-7</f>
        <v>9</v>
      </c>
      <c r="U16" s="31" t="str">
        <f>CONCATENATE(T16,".jpg")</f>
        <v>9.jpg</v>
      </c>
      <c r="V16" s="32" t="str">
        <f>CONCATENATE($V$2,U16)</f>
        <v>9.jpg</v>
      </c>
    </row>
    <row r="17" spans="1:22" x14ac:dyDescent="0.25">
      <c r="A17" s="27" t="str">
        <f>CONCATENATE(C17," ",D17," ",E17)</f>
        <v>PERNAND-VERGELESSES  1997</v>
      </c>
      <c r="B17" s="5" t="s">
        <v>15</v>
      </c>
      <c r="C17" s="30" t="s">
        <v>286</v>
      </c>
      <c r="D17" s="30"/>
      <c r="E17" s="30">
        <v>1997</v>
      </c>
      <c r="F17" s="5" t="s">
        <v>308</v>
      </c>
      <c r="G17" s="5">
        <v>1</v>
      </c>
      <c r="H17" s="5" t="s">
        <v>578</v>
      </c>
      <c r="I17" s="6"/>
      <c r="J17" s="7"/>
      <c r="K17" s="7" t="s">
        <v>593</v>
      </c>
      <c r="L17" s="5" t="s">
        <v>594</v>
      </c>
      <c r="M17" s="5"/>
      <c r="N17" s="5"/>
      <c r="O17" s="5" t="s">
        <v>595</v>
      </c>
      <c r="P17" s="5"/>
      <c r="Q17" s="5"/>
      <c r="R17" s="5"/>
      <c r="S17" s="5"/>
      <c r="T17" s="31">
        <f>ROW(T17)-7</f>
        <v>10</v>
      </c>
      <c r="U17" s="31" t="str">
        <f>CONCATENATE(T17,".jpg")</f>
        <v>10.jpg</v>
      </c>
      <c r="V17" s="32" t="str">
        <f>CONCATENATE($V$2,U17)</f>
        <v>10.jpg</v>
      </c>
    </row>
    <row r="18" spans="1:22" x14ac:dyDescent="0.25">
      <c r="A18" s="27" t="str">
        <f>CONCATENATE(C18," ",D18," ",E18)</f>
        <v>MONTAGNE SAINT-EMILION  1997</v>
      </c>
      <c r="B18" s="5" t="s">
        <v>16</v>
      </c>
      <c r="C18" s="30" t="s">
        <v>194</v>
      </c>
      <c r="D18" s="30"/>
      <c r="E18" s="30">
        <v>1997</v>
      </c>
      <c r="F18" s="5" t="s">
        <v>308</v>
      </c>
      <c r="G18" s="5">
        <v>1</v>
      </c>
      <c r="H18" s="5" t="s">
        <v>578</v>
      </c>
      <c r="I18" s="6"/>
      <c r="J18" s="7"/>
      <c r="K18" s="7"/>
      <c r="L18" s="5" t="s">
        <v>596</v>
      </c>
      <c r="M18" s="5"/>
      <c r="N18" s="5"/>
      <c r="O18" s="5" t="s">
        <v>597</v>
      </c>
      <c r="P18" s="5"/>
      <c r="Q18" s="5"/>
      <c r="R18" s="5"/>
      <c r="S18" s="5"/>
      <c r="T18" s="31">
        <f>ROW(T18)-7</f>
        <v>11</v>
      </c>
      <c r="U18" s="31" t="str">
        <f>CONCATENATE(T18,".jpg")</f>
        <v>11.jpg</v>
      </c>
      <c r="V18" s="32" t="str">
        <f>CONCATENATE($V$2,U18)</f>
        <v>11.jpg</v>
      </c>
    </row>
    <row r="19" spans="1:22" x14ac:dyDescent="0.25">
      <c r="A19" s="27" t="str">
        <f>CONCATENATE(C19," ",D19," ",E19)</f>
        <v>LES HAUTS D'ESTIAC  1997</v>
      </c>
      <c r="B19" s="5" t="s">
        <v>16</v>
      </c>
      <c r="C19" s="30" t="s">
        <v>530</v>
      </c>
      <c r="D19" s="30"/>
      <c r="E19" s="30">
        <v>1997</v>
      </c>
      <c r="F19" s="5" t="s">
        <v>309</v>
      </c>
      <c r="G19" s="5">
        <v>1</v>
      </c>
      <c r="H19" s="5" t="s">
        <v>529</v>
      </c>
      <c r="I19" s="6"/>
      <c r="J19" s="7"/>
      <c r="K19" s="7"/>
      <c r="L19" s="5"/>
      <c r="M19" s="5"/>
      <c r="N19" s="5"/>
      <c r="O19" s="5"/>
      <c r="P19" s="5"/>
      <c r="Q19" s="5"/>
      <c r="R19" s="5"/>
      <c r="S19" s="5"/>
      <c r="T19" s="23">
        <f>ROW(T19)-7</f>
        <v>12</v>
      </c>
      <c r="U19" s="23" t="str">
        <f>CONCATENATE(T19,".jpg")</f>
        <v>12.jpg</v>
      </c>
      <c r="V19" s="24" t="str">
        <f>CONCATENATE($V$2,U19)</f>
        <v>12.jpg</v>
      </c>
    </row>
    <row r="20" spans="1:22" x14ac:dyDescent="0.25">
      <c r="A20" s="27" t="str">
        <f>CONCATENATE(C20," ",D20," ",E20)</f>
        <v>MOREY-SAINT-DENIS  1998</v>
      </c>
      <c r="B20" s="5" t="s">
        <v>15</v>
      </c>
      <c r="C20" s="30" t="s">
        <v>284</v>
      </c>
      <c r="D20" s="30"/>
      <c r="E20" s="30">
        <v>1998</v>
      </c>
      <c r="F20" s="5" t="s">
        <v>308</v>
      </c>
      <c r="G20" s="5">
        <v>1</v>
      </c>
      <c r="H20" s="5" t="s">
        <v>364</v>
      </c>
      <c r="I20" s="6"/>
      <c r="J20" s="7"/>
      <c r="K20" s="7"/>
      <c r="L20" s="5" t="s">
        <v>598</v>
      </c>
      <c r="M20" s="5"/>
      <c r="N20" s="5"/>
      <c r="O20" s="5"/>
      <c r="P20" s="5"/>
      <c r="Q20" s="5"/>
      <c r="R20" s="5"/>
      <c r="S20" s="5"/>
      <c r="T20" s="31">
        <f>ROW(T20)-7</f>
        <v>13</v>
      </c>
      <c r="U20" s="31" t="str">
        <f>CONCATENATE(T20,".jpg")</f>
        <v>13.jpg</v>
      </c>
      <c r="V20" s="32" t="str">
        <f>CONCATENATE($V$2,U20)</f>
        <v>13.jpg</v>
      </c>
    </row>
    <row r="21" spans="1:22" x14ac:dyDescent="0.25">
      <c r="A21" s="27" t="str">
        <f>CONCATENATE(C21," ",D21," ",E21)</f>
        <v>BEAUNE 1 er Cru 1998</v>
      </c>
      <c r="B21" s="5" t="s">
        <v>15</v>
      </c>
      <c r="C21" s="30" t="s">
        <v>55</v>
      </c>
      <c r="D21" s="30" t="s">
        <v>312</v>
      </c>
      <c r="E21" s="30">
        <v>1998</v>
      </c>
      <c r="F21" s="5" t="s">
        <v>308</v>
      </c>
      <c r="G21" s="5">
        <v>1</v>
      </c>
      <c r="H21" s="5" t="s">
        <v>364</v>
      </c>
      <c r="I21" s="6"/>
      <c r="J21" s="7"/>
      <c r="K21" s="7" t="s">
        <v>599</v>
      </c>
      <c r="L21" s="5" t="s">
        <v>598</v>
      </c>
      <c r="M21" s="5"/>
      <c r="N21" s="5"/>
      <c r="O21" s="5"/>
      <c r="P21" s="5"/>
      <c r="Q21" s="5"/>
      <c r="R21" s="5"/>
      <c r="S21" s="5"/>
      <c r="T21" s="31">
        <f>ROW(T21)-7</f>
        <v>14</v>
      </c>
      <c r="U21" s="31" t="str">
        <f>CONCATENATE(T21,".jpg")</f>
        <v>14.jpg</v>
      </c>
      <c r="V21" s="32" t="str">
        <f>CONCATENATE($V$2,U21)</f>
        <v>14.jpg</v>
      </c>
    </row>
    <row r="22" spans="1:22" x14ac:dyDescent="0.25">
      <c r="A22" s="27" t="str">
        <f>CONCATENATE(C22," ",D22," ",E22)</f>
        <v>HAUTES-COTES DE BEAUNE  1998</v>
      </c>
      <c r="B22" s="5" t="s">
        <v>15</v>
      </c>
      <c r="C22" s="30" t="s">
        <v>162</v>
      </c>
      <c r="D22" s="30"/>
      <c r="E22" s="30">
        <v>1998</v>
      </c>
      <c r="F22" s="5" t="s">
        <v>308</v>
      </c>
      <c r="G22" s="5">
        <v>1</v>
      </c>
      <c r="H22" s="5" t="s">
        <v>364</v>
      </c>
      <c r="I22" s="6"/>
      <c r="J22" s="7"/>
      <c r="K22" s="7"/>
      <c r="L22" s="5" t="s">
        <v>600</v>
      </c>
      <c r="M22" s="5"/>
      <c r="N22" s="5">
        <v>21640</v>
      </c>
      <c r="O22" s="5" t="s">
        <v>307</v>
      </c>
      <c r="P22" s="5"/>
      <c r="Q22" s="5"/>
      <c r="R22" s="5"/>
      <c r="S22" s="5"/>
      <c r="T22" s="31">
        <f>ROW(T22)-7</f>
        <v>15</v>
      </c>
      <c r="U22" s="31" t="str">
        <f>CONCATENATE(T22,".jpg")</f>
        <v>15.jpg</v>
      </c>
      <c r="V22" s="32" t="str">
        <f>CONCATENATE($V$2,U22)</f>
        <v>15.jpg</v>
      </c>
    </row>
    <row r="23" spans="1:22" x14ac:dyDescent="0.25">
      <c r="A23" s="27" t="str">
        <f>CONCATENATE(C23," ",D23," ",E23)</f>
        <v>COTES DU JURA  1998</v>
      </c>
      <c r="B23" s="5" t="s">
        <v>22</v>
      </c>
      <c r="C23" s="30" t="s">
        <v>62</v>
      </c>
      <c r="D23" s="30"/>
      <c r="E23" s="30">
        <v>1998</v>
      </c>
      <c r="F23" s="5" t="s">
        <v>308</v>
      </c>
      <c r="G23" s="5">
        <v>1</v>
      </c>
      <c r="H23" s="5" t="s">
        <v>428</v>
      </c>
      <c r="I23" s="6"/>
      <c r="J23" s="7"/>
      <c r="K23" s="7"/>
      <c r="L23" s="5" t="s">
        <v>601</v>
      </c>
      <c r="M23" s="5"/>
      <c r="N23" s="5"/>
      <c r="O23" s="5"/>
      <c r="P23" s="5"/>
      <c r="Q23" s="5"/>
      <c r="R23" s="5"/>
      <c r="S23" s="5"/>
      <c r="T23" s="23">
        <f>ROW(T23)-7</f>
        <v>16</v>
      </c>
      <c r="U23" s="23" t="str">
        <f>CONCATENATE(T23,".jpg")</f>
        <v>16.jpg</v>
      </c>
      <c r="V23" s="24" t="str">
        <f>CONCATENATE($V$2,U23)</f>
        <v>16.jpg</v>
      </c>
    </row>
    <row r="24" spans="1:22" x14ac:dyDescent="0.25">
      <c r="A24" s="27" t="str">
        <f>CONCATENATE(C24," ",D24," ",E24)</f>
        <v>MARSANNAY  1999</v>
      </c>
      <c r="B24" s="5" t="s">
        <v>15</v>
      </c>
      <c r="C24" s="30" t="s">
        <v>276</v>
      </c>
      <c r="D24" s="30"/>
      <c r="E24" s="30">
        <v>1999</v>
      </c>
      <c r="F24" s="5" t="s">
        <v>308</v>
      </c>
      <c r="G24" s="5">
        <v>2</v>
      </c>
      <c r="H24" s="5" t="s">
        <v>602</v>
      </c>
      <c r="I24" s="6"/>
      <c r="J24" s="7"/>
      <c r="K24" s="7"/>
      <c r="L24" s="5" t="s">
        <v>603</v>
      </c>
      <c r="M24" s="5"/>
      <c r="N24" s="5">
        <v>21260</v>
      </c>
      <c r="O24" s="5" t="s">
        <v>276</v>
      </c>
      <c r="P24" s="5"/>
      <c r="Q24" s="5"/>
      <c r="R24" s="5"/>
      <c r="S24" s="5"/>
      <c r="T24" s="31">
        <f>ROW(T24)-7</f>
        <v>17</v>
      </c>
      <c r="U24" s="31" t="str">
        <f>CONCATENATE(T24,".jpg")</f>
        <v>17.jpg</v>
      </c>
      <c r="V24" s="32" t="str">
        <f>CONCATENATE($V$2,U24)</f>
        <v>17.jpg</v>
      </c>
    </row>
    <row r="25" spans="1:22" x14ac:dyDescent="0.25">
      <c r="A25" s="27" t="str">
        <f>CONCATENATE(C25," ",D25," ",E25)</f>
        <v>BEAUNE 1 er Cru 1999</v>
      </c>
      <c r="B25" s="5" t="s">
        <v>15</v>
      </c>
      <c r="C25" s="30" t="s">
        <v>55</v>
      </c>
      <c r="D25" s="30" t="s">
        <v>312</v>
      </c>
      <c r="E25" s="30">
        <v>1999</v>
      </c>
      <c r="F25" s="5" t="s">
        <v>308</v>
      </c>
      <c r="G25" s="5">
        <v>2</v>
      </c>
      <c r="H25" s="5" t="s">
        <v>364</v>
      </c>
      <c r="I25" s="6"/>
      <c r="J25" s="7"/>
      <c r="K25" s="7"/>
      <c r="L25" s="5" t="s">
        <v>604</v>
      </c>
      <c r="M25" s="5"/>
      <c r="N25" s="5">
        <v>21630</v>
      </c>
      <c r="O25" s="5" t="s">
        <v>288</v>
      </c>
      <c r="P25" s="5"/>
      <c r="Q25" s="5"/>
      <c r="R25" s="5"/>
      <c r="S25" s="5"/>
      <c r="T25" s="31">
        <f>ROW(T25)-7</f>
        <v>18</v>
      </c>
      <c r="U25" s="31" t="str">
        <f>CONCATENATE(T25,".jpg")</f>
        <v>18.jpg</v>
      </c>
      <c r="V25" s="32" t="str">
        <f>CONCATENATE($V$2,U25)</f>
        <v>18.jpg</v>
      </c>
    </row>
    <row r="26" spans="1:22" x14ac:dyDescent="0.25">
      <c r="A26" s="27" t="str">
        <f>CONCATENATE(C26," ",D26," ",E26)</f>
        <v>MARANGES 1 er Cru 1999</v>
      </c>
      <c r="B26" s="5" t="s">
        <v>15</v>
      </c>
      <c r="C26" s="30" t="s">
        <v>275</v>
      </c>
      <c r="D26" s="30" t="s">
        <v>312</v>
      </c>
      <c r="E26" s="30">
        <v>1999</v>
      </c>
      <c r="F26" s="5" t="s">
        <v>308</v>
      </c>
      <c r="G26" s="5">
        <v>1</v>
      </c>
      <c r="H26" s="5" t="s">
        <v>364</v>
      </c>
      <c r="I26" s="6"/>
      <c r="J26" s="7"/>
      <c r="K26" s="7" t="s">
        <v>605</v>
      </c>
      <c r="L26" s="5" t="s">
        <v>606</v>
      </c>
      <c r="M26" s="5"/>
      <c r="N26" s="5">
        <v>71510</v>
      </c>
      <c r="O26" s="5" t="s">
        <v>607</v>
      </c>
      <c r="P26" s="5"/>
      <c r="Q26" s="5"/>
      <c r="R26" s="5"/>
      <c r="S26" s="5"/>
      <c r="T26" s="31">
        <f>ROW(T26)-7</f>
        <v>19</v>
      </c>
      <c r="U26" s="31" t="str">
        <f>CONCATENATE(T26,".jpg")</f>
        <v>19.jpg</v>
      </c>
      <c r="V26" s="32" t="str">
        <f>CONCATENATE($V$2,U26)</f>
        <v>19.jpg</v>
      </c>
    </row>
    <row r="27" spans="1:22" x14ac:dyDescent="0.25">
      <c r="A27" s="27" t="str">
        <f>CONCATENATE(C27," ",D27," ",E27)</f>
        <v>SAINT-JOSEPH  1999</v>
      </c>
      <c r="B27" s="5" t="s">
        <v>15</v>
      </c>
      <c r="C27" s="30" t="s">
        <v>158</v>
      </c>
      <c r="D27" s="30"/>
      <c r="E27" s="30">
        <v>1999</v>
      </c>
      <c r="F27" s="5" t="s">
        <v>308</v>
      </c>
      <c r="G27" s="5">
        <v>1</v>
      </c>
      <c r="H27" s="5" t="s">
        <v>364</v>
      </c>
      <c r="I27" s="6"/>
      <c r="J27" s="7"/>
      <c r="K27" s="7"/>
      <c r="L27" s="5" t="s">
        <v>598</v>
      </c>
      <c r="M27" s="5"/>
      <c r="N27" s="5"/>
      <c r="O27" s="5"/>
      <c r="P27" s="5"/>
      <c r="Q27" s="5"/>
      <c r="R27" s="5"/>
      <c r="S27" s="5"/>
      <c r="T27" s="31">
        <f>ROW(T27)-7</f>
        <v>20</v>
      </c>
      <c r="U27" s="31" t="str">
        <f>CONCATENATE(T27,".jpg")</f>
        <v>20.jpg</v>
      </c>
      <c r="V27" s="32" t="str">
        <f>CONCATENATE($V$2,U27)</f>
        <v>20.jpg</v>
      </c>
    </row>
    <row r="28" spans="1:22" x14ac:dyDescent="0.25">
      <c r="A28" s="27" t="str">
        <f>CONCATENATE(C28," ",D28," ",E28)</f>
        <v>ALOXE-CORTON 1 er Cru 1999</v>
      </c>
      <c r="B28" s="5" t="s">
        <v>15</v>
      </c>
      <c r="C28" s="30" t="s">
        <v>29</v>
      </c>
      <c r="D28" s="30" t="s">
        <v>312</v>
      </c>
      <c r="E28" s="30">
        <v>1999</v>
      </c>
      <c r="F28" s="5" t="s">
        <v>308</v>
      </c>
      <c r="G28" s="5">
        <v>4</v>
      </c>
      <c r="H28" s="5" t="s">
        <v>608</v>
      </c>
      <c r="I28" s="6"/>
      <c r="J28" s="7"/>
      <c r="K28" s="7" t="s">
        <v>609</v>
      </c>
      <c r="L28" s="5" t="s">
        <v>604</v>
      </c>
      <c r="M28" s="5"/>
      <c r="N28" s="5">
        <v>21</v>
      </c>
      <c r="O28" s="5" t="s">
        <v>288</v>
      </c>
      <c r="P28" s="5"/>
      <c r="Q28" s="5"/>
      <c r="R28" s="5"/>
      <c r="S28" s="5"/>
      <c r="T28" s="31">
        <f>ROW(T28)-7</f>
        <v>21</v>
      </c>
      <c r="U28" s="31" t="str">
        <f>CONCATENATE(T28,".jpg")</f>
        <v>21.jpg</v>
      </c>
      <c r="V28" s="32" t="str">
        <f>CONCATENATE($V$2,U28)</f>
        <v>21.jpg</v>
      </c>
    </row>
    <row r="29" spans="1:22" x14ac:dyDescent="0.25">
      <c r="A29" s="27" t="str">
        <f>CONCATENATE(C29," ",D29," ",E29)</f>
        <v>HAUTES-COTES DE NUITS  2000</v>
      </c>
      <c r="B29" s="5" t="s">
        <v>15</v>
      </c>
      <c r="C29" s="30" t="s">
        <v>156</v>
      </c>
      <c r="D29" s="30"/>
      <c r="E29" s="30">
        <v>2000</v>
      </c>
      <c r="F29" s="5" t="s">
        <v>308</v>
      </c>
      <c r="G29" s="5">
        <v>9</v>
      </c>
      <c r="H29" s="5" t="s">
        <v>610</v>
      </c>
      <c r="I29" s="6"/>
      <c r="J29" s="7"/>
      <c r="K29" s="7"/>
      <c r="L29" s="5" t="s">
        <v>611</v>
      </c>
      <c r="M29" s="5"/>
      <c r="N29" s="5"/>
      <c r="O29" s="5"/>
      <c r="P29" s="5" t="s">
        <v>612</v>
      </c>
      <c r="Q29" s="5"/>
      <c r="R29" s="5" t="s">
        <v>613</v>
      </c>
      <c r="S29" s="5"/>
      <c r="T29" s="31">
        <f>ROW(T29)-7</f>
        <v>22</v>
      </c>
      <c r="U29" s="31" t="str">
        <f>CONCATENATE(T29,".jpg")</f>
        <v>22.jpg</v>
      </c>
      <c r="V29" s="32" t="str">
        <f>CONCATENATE($V$2,U29)</f>
        <v>22.jpg</v>
      </c>
    </row>
    <row r="30" spans="1:22" x14ac:dyDescent="0.25">
      <c r="A30" s="27" t="str">
        <f>CONCATENATE(C30," ",D30," ",E30)</f>
        <v>FIXIN  2000</v>
      </c>
      <c r="B30" s="5" t="s">
        <v>15</v>
      </c>
      <c r="C30" s="30" t="s">
        <v>259</v>
      </c>
      <c r="D30" s="30"/>
      <c r="E30" s="30">
        <v>2000</v>
      </c>
      <c r="F30" s="5" t="s">
        <v>308</v>
      </c>
      <c r="G30" s="5">
        <v>3</v>
      </c>
      <c r="H30" s="5" t="s">
        <v>340</v>
      </c>
      <c r="I30" s="6"/>
      <c r="J30" s="7"/>
      <c r="K30" s="7"/>
      <c r="L30" s="5" t="s">
        <v>603</v>
      </c>
      <c r="M30" s="5"/>
      <c r="N30" s="5">
        <v>21260</v>
      </c>
      <c r="O30" s="5" t="s">
        <v>276</v>
      </c>
      <c r="P30" s="5"/>
      <c r="Q30" s="5"/>
      <c r="R30" s="5"/>
      <c r="S30" s="5"/>
      <c r="T30" s="31">
        <f>ROW(T30)-7</f>
        <v>23</v>
      </c>
      <c r="U30" s="31" t="str">
        <f>CONCATENATE(T30,".jpg")</f>
        <v>23.jpg</v>
      </c>
      <c r="V30" s="32" t="str">
        <f>CONCATENATE($V$2,U30)</f>
        <v>23.jpg</v>
      </c>
    </row>
    <row r="31" spans="1:22" x14ac:dyDescent="0.25">
      <c r="A31" s="27" t="str">
        <f>CONCATENATE(C31," ",D31," ",E31)</f>
        <v>COTE DE NUITS-VILLAGES  2000</v>
      </c>
      <c r="B31" s="5" t="s">
        <v>15</v>
      </c>
      <c r="C31" s="30" t="s">
        <v>251</v>
      </c>
      <c r="D31" s="30"/>
      <c r="E31" s="30">
        <v>2000</v>
      </c>
      <c r="F31" s="5" t="s">
        <v>308</v>
      </c>
      <c r="G31" s="5">
        <v>1</v>
      </c>
      <c r="H31" s="5" t="s">
        <v>364</v>
      </c>
      <c r="I31" s="6"/>
      <c r="J31" s="7"/>
      <c r="K31" s="7"/>
      <c r="L31" s="5" t="s">
        <v>603</v>
      </c>
      <c r="M31" s="5"/>
      <c r="N31" s="5">
        <v>21160</v>
      </c>
      <c r="O31" s="5" t="s">
        <v>614</v>
      </c>
      <c r="P31" s="5"/>
      <c r="Q31" s="5"/>
      <c r="R31" s="5"/>
      <c r="S31" s="5"/>
      <c r="T31" s="31">
        <f>ROW(T31)-7</f>
        <v>24</v>
      </c>
      <c r="U31" s="31" t="str">
        <f>CONCATENATE(T31,".jpg")</f>
        <v>24.jpg</v>
      </c>
      <c r="V31" s="32" t="str">
        <f>CONCATENATE($V$2,U31)</f>
        <v>24.jpg</v>
      </c>
    </row>
    <row r="32" spans="1:22" x14ac:dyDescent="0.25">
      <c r="A32" s="27" t="str">
        <f>CONCATENATE(C32," ",D32," ",E32)</f>
        <v>NUIT-SAINT-GEORGES  2000</v>
      </c>
      <c r="B32" s="5" t="s">
        <v>15</v>
      </c>
      <c r="C32" s="30" t="s">
        <v>285</v>
      </c>
      <c r="D32" s="30"/>
      <c r="E32" s="30">
        <v>2000</v>
      </c>
      <c r="F32" s="5" t="s">
        <v>308</v>
      </c>
      <c r="G32" s="5">
        <v>1</v>
      </c>
      <c r="H32" s="5" t="s">
        <v>364</v>
      </c>
      <c r="I32" s="6"/>
      <c r="J32" s="7"/>
      <c r="K32" s="7" t="s">
        <v>615</v>
      </c>
      <c r="L32" s="5"/>
      <c r="M32" s="5"/>
      <c r="N32" s="5"/>
      <c r="O32" s="5"/>
      <c r="P32" s="5"/>
      <c r="Q32" s="5"/>
      <c r="R32" s="5"/>
      <c r="S32" s="5"/>
      <c r="T32" s="31">
        <f>ROW(T32)-7</f>
        <v>25</v>
      </c>
      <c r="U32" s="31" t="str">
        <f>CONCATENATE(T32,".jpg")</f>
        <v>25.jpg</v>
      </c>
      <c r="V32" s="32" t="str">
        <f>CONCATENATE($V$2,U32)</f>
        <v>25.jpg</v>
      </c>
    </row>
    <row r="33" spans="1:22" x14ac:dyDescent="0.25">
      <c r="A33" s="27" t="str">
        <f>CONCATENATE(C33," ",D33," ",E33)</f>
        <v>L'ETOILE (JURA)  2000</v>
      </c>
      <c r="B33" s="5" t="s">
        <v>22</v>
      </c>
      <c r="C33" s="30" t="s">
        <v>79</v>
      </c>
      <c r="D33" s="30"/>
      <c r="E33" s="30">
        <v>2000</v>
      </c>
      <c r="F33" s="5" t="s">
        <v>309</v>
      </c>
      <c r="G33" s="5">
        <v>1</v>
      </c>
      <c r="H33" s="5" t="s">
        <v>364</v>
      </c>
      <c r="I33" s="6"/>
      <c r="J33" s="7"/>
      <c r="K33" s="7"/>
      <c r="L33" s="5" t="s">
        <v>616</v>
      </c>
      <c r="M33" s="5" t="s">
        <v>617</v>
      </c>
      <c r="N33" s="5">
        <v>39000</v>
      </c>
      <c r="O33" s="5" t="s">
        <v>618</v>
      </c>
      <c r="P33" s="5"/>
      <c r="Q33" s="5"/>
      <c r="R33" s="5"/>
      <c r="S33" s="5"/>
      <c r="T33" s="31">
        <f>ROW(T33)-7</f>
        <v>26</v>
      </c>
      <c r="U33" s="31" t="str">
        <f>CONCATENATE(T33,".jpg")</f>
        <v>26.jpg</v>
      </c>
      <c r="V33" s="32" t="str">
        <f>CONCATENATE($V$2,U33)</f>
        <v>26.jpg</v>
      </c>
    </row>
    <row r="34" spans="1:22" x14ac:dyDescent="0.25">
      <c r="A34" s="27" t="str">
        <f>CONCATENATE(C34," ",D34," ",E34)</f>
        <v>HAUTES-COTES DE NUITS  2000</v>
      </c>
      <c r="B34" s="5" t="s">
        <v>15</v>
      </c>
      <c r="C34" s="30" t="s">
        <v>156</v>
      </c>
      <c r="D34" s="30"/>
      <c r="E34" s="30">
        <v>2000</v>
      </c>
      <c r="F34" s="5" t="s">
        <v>309</v>
      </c>
      <c r="G34" s="5">
        <v>3</v>
      </c>
      <c r="H34" s="5" t="s">
        <v>619</v>
      </c>
      <c r="I34" s="6"/>
      <c r="J34" s="7"/>
      <c r="K34" s="7" t="s">
        <v>620</v>
      </c>
      <c r="L34" s="5" t="s">
        <v>611</v>
      </c>
      <c r="M34" s="5"/>
      <c r="N34" s="5">
        <v>21</v>
      </c>
      <c r="O34" s="5" t="s">
        <v>621</v>
      </c>
      <c r="P34" s="5"/>
      <c r="Q34" s="5"/>
      <c r="R34" s="5"/>
      <c r="S34" s="5"/>
      <c r="T34" s="23">
        <f>ROW(T34)-7</f>
        <v>27</v>
      </c>
      <c r="U34" s="23" t="str">
        <f>CONCATENATE(T34,".jpg")</f>
        <v>27.jpg</v>
      </c>
      <c r="V34" s="24" t="str">
        <f>CONCATENATE($V$2,U34)</f>
        <v>27.jpg</v>
      </c>
    </row>
    <row r="35" spans="1:22" x14ac:dyDescent="0.25">
      <c r="A35" s="27" t="str">
        <f>CONCATENATE(C35," ",D35," ",E35)</f>
        <v>HAUTES-COTES DE NUITS  2001</v>
      </c>
      <c r="B35" s="5" t="s">
        <v>15</v>
      </c>
      <c r="C35" s="30" t="s">
        <v>156</v>
      </c>
      <c r="D35" s="30"/>
      <c r="E35" s="30">
        <v>2001</v>
      </c>
      <c r="F35" s="5" t="s">
        <v>308</v>
      </c>
      <c r="G35" s="5">
        <v>3</v>
      </c>
      <c r="H35" s="5" t="s">
        <v>622</v>
      </c>
      <c r="I35" s="6"/>
      <c r="J35" s="7"/>
      <c r="K35" s="7"/>
      <c r="L35" s="5" t="s">
        <v>611</v>
      </c>
      <c r="M35" s="5"/>
      <c r="N35" s="5"/>
      <c r="O35" s="5" t="s">
        <v>588</v>
      </c>
      <c r="P35" s="5" t="s">
        <v>612</v>
      </c>
      <c r="Q35" s="5"/>
      <c r="R35" s="5" t="s">
        <v>623</v>
      </c>
      <c r="S35" s="5"/>
      <c r="T35" s="31">
        <f>ROW(T35)-7</f>
        <v>28</v>
      </c>
      <c r="U35" s="31" t="str">
        <f>CONCATENATE(T35,".jpg")</f>
        <v>28.jpg</v>
      </c>
      <c r="V35" s="32" t="str">
        <f>CONCATENATE($V$2,U35)</f>
        <v>28.jpg</v>
      </c>
    </row>
    <row r="36" spans="1:22" x14ac:dyDescent="0.25">
      <c r="A36" s="27" t="str">
        <f>CONCATENATE(C36," ",D36," ",E36)</f>
        <v>BEAUNE 1 er Cru 2001</v>
      </c>
      <c r="B36" s="5" t="s">
        <v>15</v>
      </c>
      <c r="C36" s="30" t="s">
        <v>55</v>
      </c>
      <c r="D36" s="30" t="s">
        <v>312</v>
      </c>
      <c r="E36" s="30">
        <v>2001</v>
      </c>
      <c r="F36" s="5" t="s">
        <v>308</v>
      </c>
      <c r="G36" s="5">
        <v>1</v>
      </c>
      <c r="H36" s="5" t="s">
        <v>364</v>
      </c>
      <c r="I36" s="6"/>
      <c r="J36" s="7"/>
      <c r="K36" s="7" t="s">
        <v>624</v>
      </c>
      <c r="L36" s="5" t="s">
        <v>365</v>
      </c>
      <c r="M36" s="5"/>
      <c r="N36" s="5">
        <v>21</v>
      </c>
      <c r="O36" s="5" t="s">
        <v>366</v>
      </c>
      <c r="P36" s="5"/>
      <c r="Q36" s="5"/>
      <c r="R36" s="5"/>
      <c r="S36" s="5"/>
      <c r="T36" s="31">
        <f>ROW(T36)-7</f>
        <v>29</v>
      </c>
      <c r="U36" s="31" t="str">
        <f>CONCATENATE(T36,".jpg")</f>
        <v>29.jpg</v>
      </c>
      <c r="V36" s="32" t="str">
        <f>CONCATENATE($V$2,U36)</f>
        <v>29.jpg</v>
      </c>
    </row>
    <row r="37" spans="1:22" x14ac:dyDescent="0.25">
      <c r="A37" s="27" t="str">
        <f>CONCATENATE(C37," ",D37," ",E37)</f>
        <v>BOURGOGNE  2001</v>
      </c>
      <c r="B37" s="5" t="s">
        <v>15</v>
      </c>
      <c r="C37" s="30" t="s">
        <v>15</v>
      </c>
      <c r="D37" s="30"/>
      <c r="E37" s="30">
        <v>2001</v>
      </c>
      <c r="F37" s="5" t="s">
        <v>308</v>
      </c>
      <c r="G37" s="5">
        <v>1</v>
      </c>
      <c r="H37" s="5" t="s">
        <v>364</v>
      </c>
      <c r="I37" s="6"/>
      <c r="J37" s="7"/>
      <c r="K37" s="7" t="s">
        <v>625</v>
      </c>
      <c r="L37" s="5"/>
      <c r="M37" s="5"/>
      <c r="N37" s="5"/>
      <c r="O37" s="5"/>
      <c r="P37" s="5"/>
      <c r="Q37" s="5"/>
      <c r="R37" s="5"/>
      <c r="S37" s="5"/>
      <c r="T37" s="31">
        <f>ROW(T37)-7</f>
        <v>30</v>
      </c>
      <c r="U37" s="31" t="str">
        <f>CONCATENATE(T37,".jpg")</f>
        <v>30.jpg</v>
      </c>
      <c r="V37" s="32" t="str">
        <f>CONCATENATE($V$2,U37)</f>
        <v>30.jpg</v>
      </c>
    </row>
    <row r="38" spans="1:22" x14ac:dyDescent="0.25">
      <c r="A38" s="27" t="str">
        <f>CONCATENATE(C38," ",D38," ",E38)</f>
        <v>HAUTES-COTES DE NUITS  2001</v>
      </c>
      <c r="B38" s="5" t="s">
        <v>15</v>
      </c>
      <c r="C38" s="30" t="s">
        <v>156</v>
      </c>
      <c r="D38" s="30"/>
      <c r="E38" s="30">
        <v>2001</v>
      </c>
      <c r="F38" s="5" t="s">
        <v>309</v>
      </c>
      <c r="G38" s="5">
        <v>4</v>
      </c>
      <c r="H38" s="5" t="s">
        <v>626</v>
      </c>
      <c r="I38" s="6"/>
      <c r="J38" s="7"/>
      <c r="K38" s="7" t="s">
        <v>620</v>
      </c>
      <c r="L38" s="5" t="s">
        <v>627</v>
      </c>
      <c r="M38" s="5"/>
      <c r="N38" s="5">
        <v>21</v>
      </c>
      <c r="O38" s="5"/>
      <c r="P38" s="5"/>
      <c r="Q38" s="5"/>
      <c r="R38" s="5"/>
      <c r="S38" s="5"/>
      <c r="T38" s="23">
        <f>ROW(T38)-7</f>
        <v>31</v>
      </c>
      <c r="U38" s="23" t="str">
        <f>CONCATENATE(T38,".jpg")</f>
        <v>31.jpg</v>
      </c>
      <c r="V38" s="24" t="str">
        <f>CONCATENATE($V$2,U38)</f>
        <v>31.jpg</v>
      </c>
    </row>
    <row r="39" spans="1:22" x14ac:dyDescent="0.25">
      <c r="A39" s="27" t="str">
        <f>CONCATENATE(C39," ",D39," ",E39)</f>
        <v>BERGERAC  2002</v>
      </c>
      <c r="B39" s="5" t="s">
        <v>21</v>
      </c>
      <c r="C39" s="30" t="s">
        <v>44</v>
      </c>
      <c r="D39" s="30"/>
      <c r="E39" s="30">
        <v>2002</v>
      </c>
      <c r="F39" s="5" t="s">
        <v>308</v>
      </c>
      <c r="G39" s="5">
        <v>1</v>
      </c>
      <c r="H39" s="5" t="s">
        <v>364</v>
      </c>
      <c r="I39" s="6"/>
      <c r="J39" s="7"/>
      <c r="K39" s="7"/>
      <c r="L39" s="5" t="s">
        <v>628</v>
      </c>
      <c r="M39" s="5"/>
      <c r="N39" s="5">
        <v>24</v>
      </c>
      <c r="O39" s="5" t="s">
        <v>629</v>
      </c>
      <c r="P39" s="5"/>
      <c r="Q39" s="5"/>
      <c r="R39" s="5"/>
      <c r="S39" s="5"/>
      <c r="T39" s="31">
        <f>ROW(T39)-7</f>
        <v>32</v>
      </c>
      <c r="U39" s="31" t="str">
        <f>CONCATENATE(T39,".jpg")</f>
        <v>32.jpg</v>
      </c>
      <c r="V39" s="32" t="str">
        <f>CONCATENATE($V$2,U39)</f>
        <v>32.jpg</v>
      </c>
    </row>
    <row r="40" spans="1:22" x14ac:dyDescent="0.25">
      <c r="A40" s="27" t="str">
        <f>CONCATENATE(C40," ",D40," ",E40)</f>
        <v>MORGON  2003</v>
      </c>
      <c r="B40" s="5" t="s">
        <v>23</v>
      </c>
      <c r="C40" s="30" t="s">
        <v>367</v>
      </c>
      <c r="D40" s="30"/>
      <c r="E40" s="30">
        <v>2003</v>
      </c>
      <c r="F40" s="5" t="s">
        <v>308</v>
      </c>
      <c r="G40" s="5">
        <v>1</v>
      </c>
      <c r="H40" s="5" t="s">
        <v>364</v>
      </c>
      <c r="I40" s="6"/>
      <c r="J40" s="7"/>
      <c r="K40" s="7"/>
      <c r="L40" s="5" t="s">
        <v>630</v>
      </c>
      <c r="M40" s="5"/>
      <c r="N40" s="5">
        <v>69910</v>
      </c>
      <c r="O40" s="5" t="s">
        <v>631</v>
      </c>
      <c r="P40" s="5"/>
      <c r="Q40" s="5"/>
      <c r="R40" s="5"/>
      <c r="S40" s="5"/>
      <c r="T40" s="31">
        <f>ROW(T40)-7</f>
        <v>33</v>
      </c>
      <c r="U40" s="31" t="str">
        <f>CONCATENATE(T40,".jpg")</f>
        <v>33.jpg</v>
      </c>
      <c r="V40" s="32" t="str">
        <f>CONCATENATE($V$2,U40)</f>
        <v>33.jpg</v>
      </c>
    </row>
    <row r="41" spans="1:22" x14ac:dyDescent="0.25">
      <c r="A41" s="27" t="str">
        <f>CONCATENATE(C41," ",D41," ",E41)</f>
        <v>BORDEAUX SUPERIEUR  2003</v>
      </c>
      <c r="B41" s="5" t="s">
        <v>16</v>
      </c>
      <c r="C41" s="30" t="s">
        <v>87</v>
      </c>
      <c r="D41" s="30"/>
      <c r="E41" s="30">
        <v>2003</v>
      </c>
      <c r="F41" s="5" t="s">
        <v>308</v>
      </c>
      <c r="G41" s="5">
        <v>2</v>
      </c>
      <c r="H41" s="5" t="s">
        <v>364</v>
      </c>
      <c r="I41" s="6"/>
      <c r="J41" s="7"/>
      <c r="K41" s="7" t="s">
        <v>368</v>
      </c>
      <c r="L41" s="5"/>
      <c r="M41" s="5"/>
      <c r="N41" s="5">
        <v>33</v>
      </c>
      <c r="O41" s="5" t="s">
        <v>369</v>
      </c>
      <c r="P41" s="5"/>
      <c r="Q41" s="5"/>
      <c r="R41" s="5"/>
      <c r="S41" s="5"/>
      <c r="T41" s="31">
        <f>ROW(T41)-7</f>
        <v>34</v>
      </c>
      <c r="U41" s="31" t="str">
        <f>CONCATENATE(T41,".jpg")</f>
        <v>34.jpg</v>
      </c>
      <c r="V41" s="32" t="str">
        <f>CONCATENATE($V$2,U41)</f>
        <v>34.jpg</v>
      </c>
    </row>
    <row r="42" spans="1:22" x14ac:dyDescent="0.25">
      <c r="A42" s="27" t="str">
        <f>CONCATENATE(C42," ",D42," ",E42)</f>
        <v>SAVIGNY-LES-BEAUNE  2004</v>
      </c>
      <c r="B42" s="5" t="s">
        <v>15</v>
      </c>
      <c r="C42" s="30" t="s">
        <v>303</v>
      </c>
      <c r="D42" s="30"/>
      <c r="E42" s="30">
        <v>2004</v>
      </c>
      <c r="F42" s="5" t="s">
        <v>308</v>
      </c>
      <c r="G42" s="5">
        <v>1</v>
      </c>
      <c r="H42" s="5" t="s">
        <v>377</v>
      </c>
      <c r="I42" s="6"/>
      <c r="J42" s="7"/>
      <c r="K42" s="7"/>
      <c r="L42" s="5" t="s">
        <v>380</v>
      </c>
      <c r="M42" s="5"/>
      <c r="N42" s="5">
        <v>21</v>
      </c>
      <c r="O42" s="5" t="s">
        <v>55</v>
      </c>
      <c r="P42" s="5"/>
      <c r="Q42" s="5"/>
      <c r="R42" s="5"/>
      <c r="S42" s="5"/>
      <c r="T42" s="31">
        <f>ROW(T42)-7</f>
        <v>35</v>
      </c>
      <c r="U42" s="31" t="str">
        <f>CONCATENATE(T42,".jpg")</f>
        <v>35.jpg</v>
      </c>
      <c r="V42" s="32" t="str">
        <f>CONCATENATE($V$2,U42)</f>
        <v>35.jpg</v>
      </c>
    </row>
    <row r="43" spans="1:22" x14ac:dyDescent="0.25">
      <c r="A43" s="27" t="str">
        <f>CONCATENATE(C43," ",D43," ",E43)</f>
        <v>BOURGOGNE  2004</v>
      </c>
      <c r="B43" s="5" t="s">
        <v>15</v>
      </c>
      <c r="C43" s="30" t="s">
        <v>15</v>
      </c>
      <c r="D43" s="30"/>
      <c r="E43" s="30">
        <v>2004</v>
      </c>
      <c r="F43" s="5" t="s">
        <v>308</v>
      </c>
      <c r="G43" s="5">
        <v>9</v>
      </c>
      <c r="H43" s="5" t="s">
        <v>381</v>
      </c>
      <c r="I43" s="6"/>
      <c r="J43" s="7"/>
      <c r="K43" s="7"/>
      <c r="L43" s="5" t="s">
        <v>382</v>
      </c>
      <c r="M43" s="5"/>
      <c r="N43" s="5">
        <v>21</v>
      </c>
      <c r="O43" s="5" t="s">
        <v>383</v>
      </c>
      <c r="P43" s="5"/>
      <c r="Q43" s="5"/>
      <c r="R43" s="5"/>
      <c r="S43" s="5"/>
      <c r="T43" s="31">
        <f>ROW(T43)-7</f>
        <v>36</v>
      </c>
      <c r="U43" s="31" t="str">
        <f>CONCATENATE(T43,".jpg")</f>
        <v>36.jpg</v>
      </c>
      <c r="V43" s="32" t="str">
        <f>CONCATENATE($V$2,U43)</f>
        <v>36.jpg</v>
      </c>
    </row>
    <row r="44" spans="1:22" x14ac:dyDescent="0.25">
      <c r="A44" s="27" t="str">
        <f>CONCATENATE(C44," ",D44," ",E44)</f>
        <v>COTE DU RHONE  2004</v>
      </c>
      <c r="B44" s="5" t="s">
        <v>17</v>
      </c>
      <c r="C44" s="30" t="s">
        <v>17</v>
      </c>
      <c r="D44" s="30"/>
      <c r="E44" s="30">
        <v>2004</v>
      </c>
      <c r="F44" s="5" t="s">
        <v>310</v>
      </c>
      <c r="G44" s="5">
        <v>1</v>
      </c>
      <c r="H44" s="5" t="s">
        <v>521</v>
      </c>
      <c r="I44" s="6"/>
      <c r="J44" s="7"/>
      <c r="K44" s="7"/>
      <c r="L44" s="5" t="s">
        <v>523</v>
      </c>
      <c r="M44" s="5"/>
      <c r="N44" s="5">
        <v>30760</v>
      </c>
      <c r="O44" s="5" t="s">
        <v>524</v>
      </c>
      <c r="P44" s="5"/>
      <c r="Q44" s="5"/>
      <c r="R44" s="5"/>
      <c r="S44" s="5"/>
      <c r="T44" s="23">
        <f>ROW(T44)-7</f>
        <v>37</v>
      </c>
      <c r="U44" s="23" t="str">
        <f>CONCATENATE(T44,".jpg")</f>
        <v>37.jpg</v>
      </c>
      <c r="V44" s="24" t="str">
        <f>CONCATENATE($V$2,U44)</f>
        <v>37.jpg</v>
      </c>
    </row>
    <row r="45" spans="1:22" x14ac:dyDescent="0.25">
      <c r="A45" s="27" t="str">
        <f>CONCATENATE(C45," ",D45," ",E45)</f>
        <v>PATRIMONIO  2004</v>
      </c>
      <c r="B45" s="5" t="s">
        <v>27</v>
      </c>
      <c r="C45" s="30" t="s">
        <v>54</v>
      </c>
      <c r="D45" s="30"/>
      <c r="E45" s="30">
        <v>2004</v>
      </c>
      <c r="F45" s="5" t="s">
        <v>310</v>
      </c>
      <c r="G45" s="5">
        <v>1</v>
      </c>
      <c r="H45" s="5" t="s">
        <v>521</v>
      </c>
      <c r="I45" s="6"/>
      <c r="J45" s="7"/>
      <c r="K45" s="7" t="s">
        <v>525</v>
      </c>
      <c r="L45" s="5"/>
      <c r="M45" s="5"/>
      <c r="N45" s="5"/>
      <c r="O45" s="5"/>
      <c r="P45" s="5"/>
      <c r="Q45" s="5"/>
      <c r="R45" s="5"/>
      <c r="S45" s="5"/>
      <c r="T45" s="23">
        <f>ROW(T45)-7</f>
        <v>38</v>
      </c>
      <c r="U45" s="23" t="str">
        <f>CONCATENATE(T45,".jpg")</f>
        <v>38.jpg</v>
      </c>
      <c r="V45" s="24" t="str">
        <f>CONCATENATE($V$2,U45)</f>
        <v>38.jpg</v>
      </c>
    </row>
    <row r="46" spans="1:22" x14ac:dyDescent="0.25">
      <c r="A46" s="27" t="str">
        <f>CONCATENATE(C46," ",D46," ",E46)</f>
        <v>MACON AZE  2005</v>
      </c>
      <c r="B46" s="5" t="s">
        <v>15</v>
      </c>
      <c r="C46" s="30" t="s">
        <v>326</v>
      </c>
      <c r="D46" s="30"/>
      <c r="E46" s="30">
        <v>2005</v>
      </c>
      <c r="F46" s="5" t="s">
        <v>309</v>
      </c>
      <c r="G46" s="5">
        <v>1</v>
      </c>
      <c r="H46" s="5" t="s">
        <v>384</v>
      </c>
      <c r="I46" s="6"/>
      <c r="J46" s="7"/>
      <c r="K46" s="7"/>
      <c r="L46" s="5" t="s">
        <v>392</v>
      </c>
      <c r="M46" s="5"/>
      <c r="N46" s="5">
        <v>71</v>
      </c>
      <c r="O46" s="5" t="s">
        <v>393</v>
      </c>
      <c r="P46" s="5"/>
      <c r="Q46" s="5"/>
      <c r="R46" s="5"/>
      <c r="S46" s="5"/>
      <c r="T46" s="31">
        <f>ROW(T46)-7</f>
        <v>39</v>
      </c>
      <c r="U46" s="31" t="str">
        <f>CONCATENATE(T46,".jpg")</f>
        <v>39.jpg</v>
      </c>
      <c r="V46" s="32" t="str">
        <f>CONCATENATE($V$2,U46)</f>
        <v>39.jpg</v>
      </c>
    </row>
    <row r="47" spans="1:22" x14ac:dyDescent="0.25">
      <c r="A47" s="27" t="str">
        <f>CONCATENATE(C47," ",D47," ",E47)</f>
        <v>ESPAGNE  2005</v>
      </c>
      <c r="B47" s="5" t="s">
        <v>28</v>
      </c>
      <c r="C47" s="30" t="s">
        <v>396</v>
      </c>
      <c r="D47" s="30"/>
      <c r="E47" s="30">
        <v>2005</v>
      </c>
      <c r="F47" s="5" t="s">
        <v>308</v>
      </c>
      <c r="G47" s="5">
        <v>1</v>
      </c>
      <c r="H47" s="5" t="s">
        <v>384</v>
      </c>
      <c r="I47" s="6"/>
      <c r="J47" s="7"/>
      <c r="K47" s="7"/>
      <c r="L47" s="5"/>
      <c r="M47" s="5"/>
      <c r="N47" s="5"/>
      <c r="O47" s="5"/>
      <c r="P47" s="5"/>
      <c r="Q47" s="5"/>
      <c r="R47" s="5"/>
      <c r="S47" s="5"/>
      <c r="T47" s="23">
        <f>ROW(T47)-7</f>
        <v>40</v>
      </c>
      <c r="U47" s="23" t="str">
        <f>CONCATENATE(T47,".jpg")</f>
        <v>40.jpg</v>
      </c>
      <c r="V47" s="24" t="str">
        <f>CONCATENATE($V$2,U47)</f>
        <v>40.jpg</v>
      </c>
    </row>
    <row r="48" spans="1:22" x14ac:dyDescent="0.25">
      <c r="A48" s="27" t="str">
        <f>CONCATENATE(C48," ",D48," ",E48)</f>
        <v>ARBOIS (JURA)  2005</v>
      </c>
      <c r="B48" s="5" t="s">
        <v>22</v>
      </c>
      <c r="C48" s="30" t="s">
        <v>36</v>
      </c>
      <c r="D48" s="30"/>
      <c r="E48" s="30">
        <v>2005</v>
      </c>
      <c r="F48" s="5" t="s">
        <v>308</v>
      </c>
      <c r="G48" s="5">
        <v>2</v>
      </c>
      <c r="H48" s="5" t="s">
        <v>384</v>
      </c>
      <c r="I48" s="6"/>
      <c r="J48" s="7"/>
      <c r="K48" s="7"/>
      <c r="L48" s="5" t="s">
        <v>399</v>
      </c>
      <c r="M48" s="5"/>
      <c r="N48" s="5">
        <v>39600</v>
      </c>
      <c r="O48" s="5" t="s">
        <v>400</v>
      </c>
      <c r="P48" s="5"/>
      <c r="Q48" s="5"/>
      <c r="R48" s="5"/>
      <c r="S48" s="5"/>
      <c r="T48" s="23">
        <f>ROW(T48)-7</f>
        <v>41</v>
      </c>
      <c r="U48" s="23" t="str">
        <f>CONCATENATE(T48,".jpg")</f>
        <v>41.jpg</v>
      </c>
      <c r="V48" s="24" t="str">
        <f>CONCATENATE($V$2,U48)</f>
        <v>41.jpg</v>
      </c>
    </row>
    <row r="49" spans="1:22" x14ac:dyDescent="0.25">
      <c r="A49" s="27" t="str">
        <f>CONCATENATE(C49," ",D49," ",E49)</f>
        <v>SAVIGNY-LES-BEAUNE  2006</v>
      </c>
      <c r="B49" s="5" t="s">
        <v>15</v>
      </c>
      <c r="C49" s="30" t="s">
        <v>303</v>
      </c>
      <c r="D49" s="30"/>
      <c r="E49" s="30">
        <v>2006</v>
      </c>
      <c r="F49" s="5" t="s">
        <v>308</v>
      </c>
      <c r="G49" s="5">
        <v>2</v>
      </c>
      <c r="H49" s="5" t="s">
        <v>372</v>
      </c>
      <c r="I49" s="6"/>
      <c r="J49" s="7"/>
      <c r="K49" s="7"/>
      <c r="L49" s="5" t="s">
        <v>373</v>
      </c>
      <c r="M49" s="5"/>
      <c r="N49" s="5">
        <v>21</v>
      </c>
      <c r="O49" s="5" t="s">
        <v>303</v>
      </c>
      <c r="P49" s="5"/>
      <c r="Q49" s="5"/>
      <c r="R49" s="5"/>
      <c r="S49" s="5"/>
      <c r="T49" s="31">
        <f>ROW(T49)-7</f>
        <v>42</v>
      </c>
      <c r="U49" s="31" t="str">
        <f>CONCATENATE(T49,".jpg")</f>
        <v>42.jpg</v>
      </c>
      <c r="V49" s="32" t="str">
        <f>CONCATENATE($V$2,U49)</f>
        <v>42.jpg</v>
      </c>
    </row>
    <row r="50" spans="1:22" x14ac:dyDescent="0.25">
      <c r="A50" s="27" t="str">
        <f>CONCATENATE(C50," ",D50," ",E50)</f>
        <v>MONTHELIE 1 er Cru 2006</v>
      </c>
      <c r="B50" s="5" t="s">
        <v>15</v>
      </c>
      <c r="C50" s="30" t="s">
        <v>282</v>
      </c>
      <c r="D50" s="30" t="s">
        <v>312</v>
      </c>
      <c r="E50" s="30">
        <v>2006</v>
      </c>
      <c r="F50" s="5" t="s">
        <v>308</v>
      </c>
      <c r="G50" s="5">
        <v>3</v>
      </c>
      <c r="H50" s="5" t="s">
        <v>401</v>
      </c>
      <c r="I50" s="6"/>
      <c r="J50" s="7"/>
      <c r="K50" s="7" t="s">
        <v>402</v>
      </c>
      <c r="L50" s="5" t="s">
        <v>403</v>
      </c>
      <c r="M50" s="5"/>
      <c r="N50" s="5">
        <v>21</v>
      </c>
      <c r="O50" s="5" t="s">
        <v>404</v>
      </c>
      <c r="P50" s="5"/>
      <c r="Q50" s="5"/>
      <c r="R50" s="5"/>
      <c r="S50" s="5"/>
      <c r="T50" s="23">
        <f>ROW(T50)-7</f>
        <v>43</v>
      </c>
      <c r="U50" s="23" t="str">
        <f>CONCATENATE(T50,".jpg")</f>
        <v>43.jpg</v>
      </c>
      <c r="V50" s="24" t="str">
        <f>CONCATENATE($V$2,U50)</f>
        <v>43.jpg</v>
      </c>
    </row>
    <row r="51" spans="1:22" x14ac:dyDescent="0.25">
      <c r="A51" s="27" t="str">
        <f>CONCATENATE(C51," ",D51," ",E51)</f>
        <v>COTE DU RHONE  2006</v>
      </c>
      <c r="B51" s="5" t="s">
        <v>17</v>
      </c>
      <c r="C51" s="30" t="s">
        <v>17</v>
      </c>
      <c r="D51" s="30"/>
      <c r="E51" s="30">
        <v>2006</v>
      </c>
      <c r="F51" s="5" t="s">
        <v>310</v>
      </c>
      <c r="G51" s="5">
        <v>2</v>
      </c>
      <c r="H51" s="5" t="s">
        <v>527</v>
      </c>
      <c r="I51" s="6"/>
      <c r="J51" s="7"/>
      <c r="K51" s="7"/>
      <c r="L51" s="5" t="s">
        <v>522</v>
      </c>
      <c r="M51" s="5"/>
      <c r="N51" s="5">
        <v>7700</v>
      </c>
      <c r="O51" s="5" t="s">
        <v>432</v>
      </c>
      <c r="P51" s="5"/>
      <c r="Q51" s="5"/>
      <c r="R51" s="5"/>
      <c r="S51" s="5"/>
      <c r="T51" s="23">
        <f>ROW(T51)-7</f>
        <v>44</v>
      </c>
      <c r="U51" s="23" t="str">
        <f>CONCATENATE(T51,".jpg")</f>
        <v>44.jpg</v>
      </c>
      <c r="V51" s="24" t="str">
        <f>CONCATENATE($V$2,U51)</f>
        <v>44.jpg</v>
      </c>
    </row>
    <row r="52" spans="1:22" x14ac:dyDescent="0.25">
      <c r="A52" s="27" t="str">
        <f>CONCATENATE(C52," ",D52," ",E52)</f>
        <v>ALIGOTE  2007</v>
      </c>
      <c r="B52" s="5" t="s">
        <v>15</v>
      </c>
      <c r="C52" s="30" t="s">
        <v>91</v>
      </c>
      <c r="D52" s="30"/>
      <c r="E52" s="30">
        <v>2007</v>
      </c>
      <c r="F52" s="5" t="s">
        <v>309</v>
      </c>
      <c r="G52" s="5">
        <v>1</v>
      </c>
      <c r="H52" s="5" t="s">
        <v>384</v>
      </c>
      <c r="I52" s="6"/>
      <c r="J52" s="7"/>
      <c r="K52" s="7" t="s">
        <v>387</v>
      </c>
      <c r="L52" s="5"/>
      <c r="M52" s="5"/>
      <c r="N52" s="5"/>
      <c r="O52" s="5"/>
      <c r="P52" s="5"/>
      <c r="Q52" s="5"/>
      <c r="R52" s="5"/>
      <c r="S52" s="5"/>
      <c r="T52" s="31">
        <f>ROW(T52)-7</f>
        <v>45</v>
      </c>
      <c r="U52" s="31" t="str">
        <f>CONCATENATE(T52,".jpg")</f>
        <v>45.jpg</v>
      </c>
      <c r="V52" s="32" t="str">
        <f>CONCATENATE($V$2,U52)</f>
        <v>45.jpg</v>
      </c>
    </row>
    <row r="53" spans="1:22" x14ac:dyDescent="0.25">
      <c r="A53" s="27" t="str">
        <f>CONCATENATE(C53," ",D53," ",E53)</f>
        <v>ALIGOTE  2007</v>
      </c>
      <c r="B53" s="5" t="s">
        <v>15</v>
      </c>
      <c r="C53" s="30" t="s">
        <v>91</v>
      </c>
      <c r="D53" s="30"/>
      <c r="E53" s="30">
        <v>2007</v>
      </c>
      <c r="F53" s="5" t="s">
        <v>309</v>
      </c>
      <c r="G53" s="5">
        <v>1</v>
      </c>
      <c r="H53" s="5" t="s">
        <v>384</v>
      </c>
      <c r="I53" s="6"/>
      <c r="J53" s="7"/>
      <c r="K53" s="7"/>
      <c r="L53" s="5" t="s">
        <v>388</v>
      </c>
      <c r="M53" s="5"/>
      <c r="N53" s="5">
        <v>71150</v>
      </c>
      <c r="O53" s="5" t="s">
        <v>389</v>
      </c>
      <c r="P53" s="5"/>
      <c r="Q53" s="5"/>
      <c r="R53" s="5"/>
      <c r="S53" s="5"/>
      <c r="T53" s="31">
        <f>ROW(T53)-7</f>
        <v>46</v>
      </c>
      <c r="U53" s="31" t="str">
        <f>CONCATENATE(T53,".jpg")</f>
        <v>46.jpg</v>
      </c>
      <c r="V53" s="32" t="str">
        <f>CONCATENATE($V$2,U53)</f>
        <v>46.jpg</v>
      </c>
    </row>
    <row r="54" spans="1:22" x14ac:dyDescent="0.25">
      <c r="A54" s="27" t="str">
        <f>CONCATENATE(C54," ",D54," ",E54)</f>
        <v>MERCUREY  2008</v>
      </c>
      <c r="B54" s="5" t="s">
        <v>15</v>
      </c>
      <c r="C54" s="30" t="s">
        <v>279</v>
      </c>
      <c r="D54" s="30"/>
      <c r="E54" s="30">
        <v>2008</v>
      </c>
      <c r="F54" s="5" t="s">
        <v>308</v>
      </c>
      <c r="G54" s="5">
        <v>3</v>
      </c>
      <c r="H54" s="5" t="s">
        <v>353</v>
      </c>
      <c r="I54" s="6"/>
      <c r="J54" s="7"/>
      <c r="K54" s="7"/>
      <c r="L54" s="5" t="s">
        <v>354</v>
      </c>
      <c r="M54" s="5"/>
      <c r="N54" s="5"/>
      <c r="O54" s="5"/>
      <c r="P54" s="5"/>
      <c r="Q54" s="5"/>
      <c r="R54" s="5" t="s">
        <v>355</v>
      </c>
      <c r="S54" s="5"/>
      <c r="T54" s="31">
        <f>ROW(T54)-7</f>
        <v>47</v>
      </c>
      <c r="U54" s="31" t="str">
        <f>CONCATENATE(T54,".jpg")</f>
        <v>47.jpg</v>
      </c>
      <c r="V54" s="32" t="str">
        <f>CONCATENATE($V$2,U54)</f>
        <v>47.jpg</v>
      </c>
    </row>
    <row r="55" spans="1:22" x14ac:dyDescent="0.25">
      <c r="A55" s="27" t="str">
        <f>CONCATENATE(C55," ",D55," ",E55)</f>
        <v>ALIGOTE  2008</v>
      </c>
      <c r="B55" s="5" t="s">
        <v>15</v>
      </c>
      <c r="C55" s="30" t="s">
        <v>91</v>
      </c>
      <c r="D55" s="30"/>
      <c r="E55" s="30">
        <v>2008</v>
      </c>
      <c r="F55" s="5" t="s">
        <v>309</v>
      </c>
      <c r="G55" s="5">
        <v>2</v>
      </c>
      <c r="H55" s="5" t="s">
        <v>384</v>
      </c>
      <c r="I55" s="6"/>
      <c r="J55" s="7"/>
      <c r="K55" s="7"/>
      <c r="L55" s="5" t="s">
        <v>385</v>
      </c>
      <c r="M55" s="5"/>
      <c r="N55" s="5">
        <v>71960</v>
      </c>
      <c r="O55" s="5" t="s">
        <v>386</v>
      </c>
      <c r="P55" s="5"/>
      <c r="Q55" s="5"/>
      <c r="R55" s="5"/>
      <c r="S55" s="5"/>
      <c r="T55" s="31">
        <f>ROW(T55)-7</f>
        <v>48</v>
      </c>
      <c r="U55" s="31" t="str">
        <f>CONCATENATE(T55,".jpg")</f>
        <v>48.jpg</v>
      </c>
      <c r="V55" s="32" t="str">
        <f>CONCATENATE($V$2,U55)</f>
        <v>48.jpg</v>
      </c>
    </row>
    <row r="56" spans="1:22" x14ac:dyDescent="0.25">
      <c r="A56" s="27" t="str">
        <f>CONCATENATE(C56," ",D56," ",E56)</f>
        <v>MACON VILLAGE  2008</v>
      </c>
      <c r="B56" s="5" t="s">
        <v>15</v>
      </c>
      <c r="C56" s="30" t="s">
        <v>327</v>
      </c>
      <c r="D56" s="30"/>
      <c r="E56" s="30">
        <v>2008</v>
      </c>
      <c r="F56" s="5" t="s">
        <v>309</v>
      </c>
      <c r="G56" s="5">
        <v>1</v>
      </c>
      <c r="H56" s="5" t="s">
        <v>384</v>
      </c>
      <c r="I56" s="6"/>
      <c r="J56" s="7"/>
      <c r="K56" s="7"/>
      <c r="L56" s="5"/>
      <c r="M56" s="5"/>
      <c r="N56" s="5"/>
      <c r="O56" s="5"/>
      <c r="P56" s="5"/>
      <c r="Q56" s="5"/>
      <c r="R56" s="5"/>
      <c r="S56" s="5"/>
      <c r="T56" s="31">
        <f>ROW(T56)-7</f>
        <v>49</v>
      </c>
      <c r="U56" s="31" t="str">
        <f>CONCATENATE(T56,".jpg")</f>
        <v>49.jpg</v>
      </c>
      <c r="V56" s="32" t="str">
        <f>CONCATENATE($V$2,U56)</f>
        <v>49.jpg</v>
      </c>
    </row>
    <row r="57" spans="1:22" x14ac:dyDescent="0.25">
      <c r="A57" s="27" t="str">
        <f>CONCATENATE(C57," ",D57," ",E57)</f>
        <v>COTE DE NUITS-VILLAGES  2008</v>
      </c>
      <c r="B57" s="5" t="s">
        <v>15</v>
      </c>
      <c r="C57" s="30" t="s">
        <v>251</v>
      </c>
      <c r="D57" s="30"/>
      <c r="E57" s="30">
        <v>2008</v>
      </c>
      <c r="F57" s="5" t="s">
        <v>308</v>
      </c>
      <c r="G57" s="5">
        <v>1</v>
      </c>
      <c r="H57" s="5" t="s">
        <v>384</v>
      </c>
      <c r="I57" s="6"/>
      <c r="J57" s="7"/>
      <c r="K57" s="7"/>
      <c r="L57" s="5"/>
      <c r="M57" s="5"/>
      <c r="N57" s="5"/>
      <c r="O57" s="5"/>
      <c r="P57" s="5"/>
      <c r="Q57" s="5"/>
      <c r="R57" s="5"/>
      <c r="S57" s="5"/>
      <c r="T57" s="31">
        <f>ROW(T57)-7</f>
        <v>50</v>
      </c>
      <c r="U57" s="31" t="str">
        <f>CONCATENATE(T57,".jpg")</f>
        <v>50.jpg</v>
      </c>
      <c r="V57" s="32" t="str">
        <f>CONCATENATE($V$2,U57)</f>
        <v>50.jpg</v>
      </c>
    </row>
    <row r="58" spans="1:22" x14ac:dyDescent="0.25">
      <c r="A58" s="27" t="str">
        <f>CONCATENATE(C58," ",D58," ",E58)</f>
        <v>COTE DU RHONE  2008</v>
      </c>
      <c r="B58" s="5" t="s">
        <v>17</v>
      </c>
      <c r="C58" s="30" t="s">
        <v>17</v>
      </c>
      <c r="D58" s="30"/>
      <c r="E58" s="30">
        <v>2008</v>
      </c>
      <c r="F58" s="5" t="s">
        <v>310</v>
      </c>
      <c r="G58" s="5">
        <v>1</v>
      </c>
      <c r="H58" s="5" t="s">
        <v>521</v>
      </c>
      <c r="I58" s="6"/>
      <c r="J58" s="7"/>
      <c r="K58" s="7"/>
      <c r="L58" s="5" t="s">
        <v>522</v>
      </c>
      <c r="M58" s="5"/>
      <c r="N58" s="5">
        <v>7700</v>
      </c>
      <c r="O58" s="5" t="s">
        <v>432</v>
      </c>
      <c r="P58" s="5"/>
      <c r="Q58" s="5"/>
      <c r="R58" s="5"/>
      <c r="S58" s="5"/>
      <c r="T58" s="23">
        <f>ROW(T58)-7</f>
        <v>51</v>
      </c>
      <c r="U58" s="23" t="str">
        <f>CONCATENATE(T58,".jpg")</f>
        <v>51.jpg</v>
      </c>
      <c r="V58" s="24" t="str">
        <f>CONCATENATE($V$2,U58)</f>
        <v>51.jpg</v>
      </c>
    </row>
    <row r="59" spans="1:22" x14ac:dyDescent="0.25">
      <c r="A59" s="27" t="str">
        <f>CONCATENATE(C59," ",D59," ",E59)</f>
        <v>PATRIMONIO  2008</v>
      </c>
      <c r="B59" s="5" t="s">
        <v>27</v>
      </c>
      <c r="C59" s="30" t="s">
        <v>54</v>
      </c>
      <c r="D59" s="30"/>
      <c r="E59" s="30">
        <v>2008</v>
      </c>
      <c r="F59" s="5" t="s">
        <v>310</v>
      </c>
      <c r="G59" s="5">
        <v>1</v>
      </c>
      <c r="H59" s="5" t="s">
        <v>521</v>
      </c>
      <c r="I59" s="6"/>
      <c r="J59" s="7"/>
      <c r="K59" s="7" t="s">
        <v>526</v>
      </c>
      <c r="L59" s="5"/>
      <c r="M59" s="5"/>
      <c r="N59" s="5"/>
      <c r="O59" s="5"/>
      <c r="P59" s="5"/>
      <c r="Q59" s="5"/>
      <c r="R59" s="5"/>
      <c r="S59" s="5"/>
      <c r="T59" s="23">
        <f>ROW(T59)-7</f>
        <v>52</v>
      </c>
      <c r="U59" s="23" t="str">
        <f>CONCATENATE(T59,".jpg")</f>
        <v>52.jpg</v>
      </c>
      <c r="V59" s="24" t="str">
        <f>CONCATENATE($V$2,U59)</f>
        <v>52.jpg</v>
      </c>
    </row>
    <row r="60" spans="1:22" x14ac:dyDescent="0.25">
      <c r="A60" s="27" t="str">
        <f>CONCATENATE(C60," ",D60," ",E60)</f>
        <v>FIXIN  2009</v>
      </c>
      <c r="B60" s="5" t="s">
        <v>15</v>
      </c>
      <c r="C60" s="30" t="s">
        <v>259</v>
      </c>
      <c r="D60" s="30"/>
      <c r="E60" s="30">
        <v>2009</v>
      </c>
      <c r="F60" s="5" t="s">
        <v>308</v>
      </c>
      <c r="G60" s="5">
        <v>3</v>
      </c>
      <c r="H60" s="5" t="s">
        <v>340</v>
      </c>
      <c r="I60" s="6"/>
      <c r="J60" s="7"/>
      <c r="K60" s="7"/>
      <c r="L60" s="5"/>
      <c r="M60" s="5"/>
      <c r="N60" s="5"/>
      <c r="O60" s="5"/>
      <c r="P60" s="5"/>
      <c r="Q60" s="5"/>
      <c r="R60" s="5"/>
      <c r="S60" s="5"/>
      <c r="T60" s="31">
        <f>ROW(T60)-7</f>
        <v>53</v>
      </c>
      <c r="U60" s="31" t="str">
        <f>CONCATENATE(T60,".jpg")</f>
        <v>53.jpg</v>
      </c>
      <c r="V60" s="32" t="str">
        <f>CONCATENATE($V$2,U60)</f>
        <v>53.jpg</v>
      </c>
    </row>
    <row r="61" spans="1:22" x14ac:dyDescent="0.25">
      <c r="A61" s="27" t="str">
        <f>CONCATENATE(C61," ",D61," ",E61)</f>
        <v>SAVIGNY-LES-BEAUNE 1 er Cru 2009</v>
      </c>
      <c r="B61" s="5" t="s">
        <v>15</v>
      </c>
      <c r="C61" s="30" t="s">
        <v>303</v>
      </c>
      <c r="D61" s="30" t="s">
        <v>312</v>
      </c>
      <c r="E61" s="30">
        <v>2009</v>
      </c>
      <c r="F61" s="5" t="s">
        <v>308</v>
      </c>
      <c r="G61" s="5">
        <v>3</v>
      </c>
      <c r="H61" s="5" t="s">
        <v>356</v>
      </c>
      <c r="I61" s="6"/>
      <c r="J61" s="7"/>
      <c r="K61" s="7" t="s">
        <v>360</v>
      </c>
      <c r="L61" s="5" t="s">
        <v>361</v>
      </c>
      <c r="M61" s="5"/>
      <c r="N61" s="5"/>
      <c r="O61" s="5" t="s">
        <v>362</v>
      </c>
      <c r="P61" s="5"/>
      <c r="Q61" s="5"/>
      <c r="R61" s="5"/>
      <c r="S61" s="5"/>
      <c r="T61" s="31">
        <f>ROW(T61)-7</f>
        <v>54</v>
      </c>
      <c r="U61" s="31" t="str">
        <f>CONCATENATE(T61,".jpg")</f>
        <v>54.jpg</v>
      </c>
      <c r="V61" s="32" t="str">
        <f>CONCATENATE($V$2,U61)</f>
        <v>54.jpg</v>
      </c>
    </row>
    <row r="62" spans="1:22" x14ac:dyDescent="0.25">
      <c r="A62" s="27" t="str">
        <f>CONCATENATE(C62," ",D62," ",E62)</f>
        <v>SAINT-VERAN  2009</v>
      </c>
      <c r="B62" s="5" t="s">
        <v>15</v>
      </c>
      <c r="C62" s="30" t="s">
        <v>301</v>
      </c>
      <c r="D62" s="30"/>
      <c r="E62" s="30">
        <v>2009</v>
      </c>
      <c r="F62" s="5" t="s">
        <v>309</v>
      </c>
      <c r="G62" s="5">
        <v>1</v>
      </c>
      <c r="H62" s="5" t="s">
        <v>384</v>
      </c>
      <c r="I62" s="6"/>
      <c r="J62" s="7"/>
      <c r="K62" s="7"/>
      <c r="L62" s="5" t="s">
        <v>390</v>
      </c>
      <c r="M62" s="5"/>
      <c r="N62" s="5">
        <v>71570</v>
      </c>
      <c r="O62" s="5" t="s">
        <v>391</v>
      </c>
      <c r="P62" s="5"/>
      <c r="Q62" s="5"/>
      <c r="R62" s="5"/>
      <c r="S62" s="5"/>
      <c r="T62" s="31">
        <f>ROW(T62)-7</f>
        <v>55</v>
      </c>
      <c r="U62" s="31" t="str">
        <f>CONCATENATE(T62,".jpg")</f>
        <v>55.jpg</v>
      </c>
      <c r="V62" s="32" t="str">
        <f>CONCATENATE($V$2,U62)</f>
        <v>55.jpg</v>
      </c>
    </row>
    <row r="63" spans="1:22" x14ac:dyDescent="0.25">
      <c r="A63" s="27" t="str">
        <f>CONCATENATE(C63," ",D63," ",E63)</f>
        <v>RIESLING  2009</v>
      </c>
      <c r="B63" s="5" t="s">
        <v>328</v>
      </c>
      <c r="C63" s="30" t="s">
        <v>329</v>
      </c>
      <c r="D63" s="30"/>
      <c r="E63" s="30">
        <v>2009</v>
      </c>
      <c r="F63" s="5" t="s">
        <v>309</v>
      </c>
      <c r="G63" s="5">
        <v>1</v>
      </c>
      <c r="H63" s="5" t="s">
        <v>384</v>
      </c>
      <c r="I63" s="6"/>
      <c r="J63" s="7"/>
      <c r="K63" s="7"/>
      <c r="L63" s="5" t="s">
        <v>394</v>
      </c>
      <c r="M63" s="5"/>
      <c r="N63" s="5">
        <v>68630</v>
      </c>
      <c r="O63" s="5" t="s">
        <v>395</v>
      </c>
      <c r="P63" s="5"/>
      <c r="Q63" s="5"/>
      <c r="R63" s="5"/>
      <c r="S63" s="5"/>
      <c r="T63" s="31">
        <f>ROW(T63)-7</f>
        <v>56</v>
      </c>
      <c r="U63" s="31" t="str">
        <f>CONCATENATE(T63,".jpg")</f>
        <v>56.jpg</v>
      </c>
      <c r="V63" s="32" t="str">
        <f>CONCATENATE($V$2,U63)</f>
        <v>56.jpg</v>
      </c>
    </row>
    <row r="64" spans="1:22" x14ac:dyDescent="0.25">
      <c r="A64" s="27" t="str">
        <f>CONCATENATE(C64," ",D64," ",E64)</f>
        <v>ESPAGNE  2009</v>
      </c>
      <c r="B64" s="5" t="s">
        <v>28</v>
      </c>
      <c r="C64" s="30" t="s">
        <v>396</v>
      </c>
      <c r="D64" s="30"/>
      <c r="E64" s="30">
        <v>2009</v>
      </c>
      <c r="F64" s="5" t="s">
        <v>308</v>
      </c>
      <c r="G64" s="5">
        <v>1</v>
      </c>
      <c r="H64" s="5" t="s">
        <v>384</v>
      </c>
      <c r="I64" s="6"/>
      <c r="J64" s="7"/>
      <c r="K64" s="7"/>
      <c r="L64" s="5"/>
      <c r="M64" s="5"/>
      <c r="N64" s="5"/>
      <c r="O64" s="5"/>
      <c r="P64" s="5"/>
      <c r="Q64" s="5"/>
      <c r="R64" s="5"/>
      <c r="S64" s="5"/>
      <c r="T64" s="23">
        <f>ROW(T64)-7</f>
        <v>57</v>
      </c>
      <c r="U64" s="23" t="str">
        <f>CONCATENATE(T64,".jpg")</f>
        <v>57.jpg</v>
      </c>
      <c r="V64" s="24" t="str">
        <f>CONCATENATE($V$2,U64)</f>
        <v>57.jpg</v>
      </c>
    </row>
    <row r="65" spans="1:22" x14ac:dyDescent="0.25">
      <c r="A65" s="27" t="str">
        <f>CONCATENATE(C65," ",D65," ",E65)</f>
        <v>COTE DU RHONE  2009</v>
      </c>
      <c r="B65" s="5" t="s">
        <v>17</v>
      </c>
      <c r="C65" s="30" t="s">
        <v>17</v>
      </c>
      <c r="D65" s="30"/>
      <c r="E65" s="30">
        <v>2009</v>
      </c>
      <c r="F65" s="5" t="s">
        <v>310</v>
      </c>
      <c r="G65" s="5">
        <v>1</v>
      </c>
      <c r="H65" s="5" t="s">
        <v>521</v>
      </c>
      <c r="I65" s="6"/>
      <c r="J65" s="7"/>
      <c r="K65" s="7"/>
      <c r="L65" s="5" t="s">
        <v>522</v>
      </c>
      <c r="M65" s="5"/>
      <c r="N65" s="5">
        <v>7700</v>
      </c>
      <c r="O65" s="5" t="s">
        <v>432</v>
      </c>
      <c r="P65" s="5"/>
      <c r="Q65" s="5"/>
      <c r="R65" s="5"/>
      <c r="S65" s="5"/>
      <c r="T65" s="23">
        <f>ROW(T65)-7</f>
        <v>58</v>
      </c>
      <c r="U65" s="23" t="str">
        <f>CONCATENATE(T65,".jpg")</f>
        <v>58.jpg</v>
      </c>
      <c r="V65" s="24" t="str">
        <f>CONCATENATE($V$2,U65)</f>
        <v>58.jpg</v>
      </c>
    </row>
    <row r="66" spans="1:22" x14ac:dyDescent="0.25">
      <c r="A66" s="27" t="str">
        <f>CONCATENATE(C66," ",D66," ",E66)</f>
        <v>CHOREY-LES-BEAUNE  2010</v>
      </c>
      <c r="B66" s="5" t="s">
        <v>15</v>
      </c>
      <c r="C66" s="30" t="s">
        <v>226</v>
      </c>
      <c r="D66" s="30"/>
      <c r="E66" s="30">
        <v>2010</v>
      </c>
      <c r="F66" s="5" t="s">
        <v>308</v>
      </c>
      <c r="G66" s="5">
        <v>2</v>
      </c>
      <c r="H66" s="5" t="s">
        <v>335</v>
      </c>
      <c r="I66" s="6"/>
      <c r="J66" s="7"/>
      <c r="K66" s="7"/>
      <c r="L66" s="5" t="s">
        <v>336</v>
      </c>
      <c r="M66" s="5"/>
      <c r="N66" s="5"/>
      <c r="O66" s="5"/>
      <c r="P66" s="5"/>
      <c r="Q66" s="5"/>
      <c r="R66" s="5"/>
      <c r="S66" s="5"/>
      <c r="T66" s="31">
        <f>ROW(T66)-7</f>
        <v>59</v>
      </c>
      <c r="U66" s="31" t="str">
        <f>CONCATENATE(T66,".jpg")</f>
        <v>59.jpg</v>
      </c>
      <c r="V66" s="32" t="str">
        <f>CONCATENATE($V$2,U66)</f>
        <v>59.jpg</v>
      </c>
    </row>
    <row r="67" spans="1:22" x14ac:dyDescent="0.25">
      <c r="A67" s="27" t="str">
        <f>CONCATENATE(C67," ",D67," ",E67)</f>
        <v>IRANCY  2010</v>
      </c>
      <c r="B67" s="5" t="s">
        <v>15</v>
      </c>
      <c r="C67" s="30" t="s">
        <v>266</v>
      </c>
      <c r="D67" s="30"/>
      <c r="E67" s="30">
        <v>2010</v>
      </c>
      <c r="F67" s="5" t="s">
        <v>308</v>
      </c>
      <c r="G67" s="5">
        <v>1</v>
      </c>
      <c r="H67" s="5" t="s">
        <v>377</v>
      </c>
      <c r="I67" s="6"/>
      <c r="J67" s="7"/>
      <c r="K67" s="7"/>
      <c r="L67" s="5" t="s">
        <v>378</v>
      </c>
      <c r="M67" s="5"/>
      <c r="N67" s="5">
        <v>89530</v>
      </c>
      <c r="O67" s="5" t="s">
        <v>103</v>
      </c>
      <c r="P67" s="5"/>
      <c r="Q67" s="5"/>
      <c r="R67" s="5" t="s">
        <v>379</v>
      </c>
      <c r="S67" s="5"/>
      <c r="T67" s="31">
        <f>ROW(T67)-7</f>
        <v>60</v>
      </c>
      <c r="U67" s="31" t="str">
        <f>CONCATENATE(T67,".jpg")</f>
        <v>60.jpg</v>
      </c>
      <c r="V67" s="32" t="str">
        <f>CONCATENATE($V$2,U67)</f>
        <v>60.jpg</v>
      </c>
    </row>
    <row r="68" spans="1:22" x14ac:dyDescent="0.25">
      <c r="A68" s="27" t="str">
        <f>CONCATENATE(C68," ",D68," ",E68)</f>
        <v>ALIGOTE  2010</v>
      </c>
      <c r="B68" s="5" t="s">
        <v>15</v>
      </c>
      <c r="C68" s="30" t="s">
        <v>91</v>
      </c>
      <c r="D68" s="30"/>
      <c r="E68" s="30">
        <v>2010</v>
      </c>
      <c r="F68" s="5" t="s">
        <v>309</v>
      </c>
      <c r="G68" s="5">
        <v>1</v>
      </c>
      <c r="H68" s="5" t="s">
        <v>384</v>
      </c>
      <c r="I68" s="6"/>
      <c r="J68" s="7"/>
      <c r="K68" s="7"/>
      <c r="L68" s="5"/>
      <c r="M68" s="5"/>
      <c r="N68" s="5"/>
      <c r="O68" s="5"/>
      <c r="P68" s="5"/>
      <c r="Q68" s="5"/>
      <c r="R68" s="5"/>
      <c r="S68" s="5"/>
      <c r="T68" s="31">
        <f>ROW(T68)-7</f>
        <v>61</v>
      </c>
      <c r="U68" s="31" t="str">
        <f>CONCATENATE(T68,".jpg")</f>
        <v>61.jpg</v>
      </c>
      <c r="V68" s="32" t="str">
        <f>CONCATENATE($V$2,U68)</f>
        <v>61.jpg</v>
      </c>
    </row>
    <row r="69" spans="1:22" x14ac:dyDescent="0.25">
      <c r="A69" s="27" t="str">
        <f>CONCATENATE(C69," ",D69," ",E69)</f>
        <v>COTE DU RHONE  2010</v>
      </c>
      <c r="B69" s="5" t="s">
        <v>17</v>
      </c>
      <c r="C69" s="30" t="s">
        <v>17</v>
      </c>
      <c r="D69" s="30"/>
      <c r="E69" s="30">
        <v>2010</v>
      </c>
      <c r="F69" s="5" t="s">
        <v>310</v>
      </c>
      <c r="G69" s="5">
        <v>1</v>
      </c>
      <c r="H69" s="5" t="s">
        <v>521</v>
      </c>
      <c r="I69" s="6"/>
      <c r="J69" s="7"/>
      <c r="K69" s="7"/>
      <c r="L69" s="5" t="s">
        <v>431</v>
      </c>
      <c r="M69" s="5"/>
      <c r="N69" s="5">
        <v>7700</v>
      </c>
      <c r="O69" s="5" t="s">
        <v>432</v>
      </c>
      <c r="P69" s="5"/>
      <c r="Q69" s="5"/>
      <c r="R69" s="5"/>
      <c r="S69" s="5"/>
      <c r="T69" s="23">
        <f>ROW(T69)-7</f>
        <v>62</v>
      </c>
      <c r="U69" s="23" t="str">
        <f>CONCATENATE(T69,".jpg")</f>
        <v>62.jpg</v>
      </c>
      <c r="V69" s="24" t="str">
        <f>CONCATENATE($V$2,U69)</f>
        <v>62.jpg</v>
      </c>
    </row>
    <row r="70" spans="1:22" x14ac:dyDescent="0.25">
      <c r="A70" s="27" t="str">
        <f>CONCATENATE(C70," ",D70," ",E70)</f>
        <v>COTES DE BORDEAUX  2010</v>
      </c>
      <c r="B70" s="5" t="s">
        <v>16</v>
      </c>
      <c r="C70" s="30" t="s">
        <v>516</v>
      </c>
      <c r="D70" s="30"/>
      <c r="E70" s="30">
        <v>2010</v>
      </c>
      <c r="F70" s="5" t="s">
        <v>308</v>
      </c>
      <c r="G70" s="5">
        <v>1</v>
      </c>
      <c r="H70" s="5" t="s">
        <v>533</v>
      </c>
      <c r="I70" s="6"/>
      <c r="J70" s="7"/>
      <c r="K70" s="7" t="s">
        <v>534</v>
      </c>
      <c r="L70" s="5" t="s">
        <v>535</v>
      </c>
      <c r="M70" s="5"/>
      <c r="N70" s="5"/>
      <c r="O70" s="5"/>
      <c r="P70" s="5"/>
      <c r="Q70" s="5"/>
      <c r="R70" s="5"/>
      <c r="S70" s="5"/>
      <c r="T70" s="23">
        <f>ROW(T70)-7</f>
        <v>63</v>
      </c>
      <c r="U70" s="23" t="str">
        <f>CONCATENATE(T70,".jpg")</f>
        <v>63.jpg</v>
      </c>
      <c r="V70" s="24" t="str">
        <f>CONCATENATE($V$2,U70)</f>
        <v>63.jpg</v>
      </c>
    </row>
    <row r="71" spans="1:22" x14ac:dyDescent="0.25">
      <c r="A71" s="27" t="str">
        <f>CONCATENATE(C71," ",D71," ",E71)</f>
        <v>CHABLIS-VAILLONS 1 er Cru 2011</v>
      </c>
      <c r="B71" s="5" t="s">
        <v>15</v>
      </c>
      <c r="C71" s="30" t="s">
        <v>427</v>
      </c>
      <c r="D71" s="30" t="s">
        <v>312</v>
      </c>
      <c r="E71" s="30">
        <v>2011</v>
      </c>
      <c r="F71" s="5" t="s">
        <v>309</v>
      </c>
      <c r="G71" s="5">
        <v>1</v>
      </c>
      <c r="H71" s="5" t="s">
        <v>428</v>
      </c>
      <c r="I71" s="6"/>
      <c r="J71" s="7"/>
      <c r="K71" s="7"/>
      <c r="L71" s="5"/>
      <c r="M71" s="5"/>
      <c r="N71" s="5"/>
      <c r="O71" s="5"/>
      <c r="P71" s="5"/>
      <c r="Q71" s="5"/>
      <c r="R71" s="5"/>
      <c r="S71" s="5"/>
      <c r="T71" s="31">
        <f>ROW(T71)-7</f>
        <v>64</v>
      </c>
      <c r="U71" s="31" t="str">
        <f>CONCATENATE(T71,".jpg")</f>
        <v>64.jpg</v>
      </c>
      <c r="V71" s="32" t="str">
        <f>CONCATENATE($V$2,U71)</f>
        <v>64.jpg</v>
      </c>
    </row>
    <row r="72" spans="1:22" x14ac:dyDescent="0.25">
      <c r="A72" s="27" t="str">
        <f>CONCATENATE(C72," ",D72," ",E72)</f>
        <v>CORTON Grand Cru 2011</v>
      </c>
      <c r="B72" s="5" t="s">
        <v>15</v>
      </c>
      <c r="C72" s="30" t="s">
        <v>243</v>
      </c>
      <c r="D72" s="30" t="s">
        <v>311</v>
      </c>
      <c r="E72" s="30">
        <v>2011</v>
      </c>
      <c r="F72" s="5" t="s">
        <v>308</v>
      </c>
      <c r="G72" s="5">
        <v>1</v>
      </c>
      <c r="H72" s="5" t="s">
        <v>428</v>
      </c>
      <c r="I72" s="6"/>
      <c r="J72" s="7"/>
      <c r="K72" s="7"/>
      <c r="L72" s="5" t="s">
        <v>451</v>
      </c>
      <c r="M72" s="5"/>
      <c r="N72" s="5"/>
      <c r="O72" s="5"/>
      <c r="P72" s="5"/>
      <c r="Q72" s="5"/>
      <c r="R72" s="5"/>
      <c r="S72" s="5"/>
      <c r="T72" s="31">
        <f>ROW(T72)-7</f>
        <v>65</v>
      </c>
      <c r="U72" s="31" t="str">
        <f>CONCATENATE(T72,".jpg")</f>
        <v>65.jpg</v>
      </c>
      <c r="V72" s="32" t="str">
        <f>CONCATENATE($V$2,U72)</f>
        <v>65.jpg</v>
      </c>
    </row>
    <row r="73" spans="1:22" x14ac:dyDescent="0.25">
      <c r="A73" s="27" t="str">
        <f>CONCATENATE(C73," ",D73," ",E73)</f>
        <v>CHASSAGNE-MONTRACHET  2011</v>
      </c>
      <c r="B73" s="5" t="s">
        <v>15</v>
      </c>
      <c r="C73" s="30" t="s">
        <v>220</v>
      </c>
      <c r="D73" s="30"/>
      <c r="E73" s="30">
        <v>2011</v>
      </c>
      <c r="F73" s="5" t="s">
        <v>308</v>
      </c>
      <c r="G73" s="5">
        <v>1</v>
      </c>
      <c r="H73" s="5" t="s">
        <v>428</v>
      </c>
      <c r="I73" s="6"/>
      <c r="J73" s="7"/>
      <c r="K73" s="7" t="s">
        <v>453</v>
      </c>
      <c r="L73" s="5" t="s">
        <v>457</v>
      </c>
      <c r="M73" s="5"/>
      <c r="N73" s="5"/>
      <c r="O73" s="5"/>
      <c r="P73" s="5"/>
      <c r="Q73" s="5"/>
      <c r="R73" s="5"/>
      <c r="S73" s="5"/>
      <c r="T73" s="31">
        <f>ROW(T73)-7</f>
        <v>66</v>
      </c>
      <c r="U73" s="31" t="str">
        <f>CONCATENATE(T73,".jpg")</f>
        <v>66.jpg</v>
      </c>
      <c r="V73" s="32" t="str">
        <f>CONCATENATE($V$2,U73)</f>
        <v>66.jpg</v>
      </c>
    </row>
    <row r="74" spans="1:22" x14ac:dyDescent="0.25">
      <c r="A74" s="27" t="str">
        <f>CONCATENATE(C74," ",D74," ",E74)</f>
        <v>DOURTHE  2011</v>
      </c>
      <c r="B74" s="5" t="s">
        <v>16</v>
      </c>
      <c r="C74" s="30" t="s">
        <v>458</v>
      </c>
      <c r="D74" s="30"/>
      <c r="E74" s="30">
        <v>2011</v>
      </c>
      <c r="F74" s="5" t="s">
        <v>308</v>
      </c>
      <c r="G74" s="5">
        <v>1</v>
      </c>
      <c r="H74" s="5" t="s">
        <v>428</v>
      </c>
      <c r="I74" s="6"/>
      <c r="J74" s="7"/>
      <c r="K74" s="7"/>
      <c r="L74" s="5"/>
      <c r="M74" s="5"/>
      <c r="N74" s="5"/>
      <c r="O74" s="5"/>
      <c r="P74" s="5"/>
      <c r="Q74" s="5"/>
      <c r="R74" s="5" t="s">
        <v>459</v>
      </c>
      <c r="S74" s="5"/>
      <c r="T74" s="31">
        <f>ROW(T74)-7</f>
        <v>67</v>
      </c>
      <c r="U74" s="31" t="str">
        <f>CONCATENATE(T74,".jpg")</f>
        <v>67.jpg</v>
      </c>
      <c r="V74" s="32" t="str">
        <f>CONCATENATE($V$2,U74)</f>
        <v>67.jpg</v>
      </c>
    </row>
    <row r="75" spans="1:22" x14ac:dyDescent="0.25">
      <c r="A75" s="27" t="str">
        <f>CONCATENATE(C75," ",D75," ",E75)</f>
        <v>COTEAUX DE L'ARDECHE  2011</v>
      </c>
      <c r="B75" s="5" t="s">
        <v>478</v>
      </c>
      <c r="C75" s="30" t="s">
        <v>479</v>
      </c>
      <c r="D75" s="30"/>
      <c r="E75" s="30">
        <v>2011</v>
      </c>
      <c r="F75" s="5" t="s">
        <v>308</v>
      </c>
      <c r="G75" s="5">
        <v>5</v>
      </c>
      <c r="H75" s="5" t="s">
        <v>480</v>
      </c>
      <c r="I75" s="6"/>
      <c r="J75" s="7"/>
      <c r="K75" s="7" t="s">
        <v>481</v>
      </c>
      <c r="L75" s="5" t="s">
        <v>482</v>
      </c>
      <c r="M75" s="5"/>
      <c r="N75" s="5">
        <v>7120</v>
      </c>
      <c r="O75" s="5" t="s">
        <v>483</v>
      </c>
      <c r="P75" s="5"/>
      <c r="Q75" s="5"/>
      <c r="R75" s="5"/>
      <c r="S75" s="5"/>
      <c r="T75" s="23">
        <f>ROW(T75)-7</f>
        <v>68</v>
      </c>
      <c r="U75" s="23" t="str">
        <f>CONCATENATE(T75,".jpg")</f>
        <v>68.jpg</v>
      </c>
      <c r="V75" s="24" t="str">
        <f>CONCATENATE($V$2,U75)</f>
        <v>68.jpg</v>
      </c>
    </row>
    <row r="76" spans="1:22" x14ac:dyDescent="0.25">
      <c r="A76" s="27" t="str">
        <f>CONCATENATE(C76," ",D76," ",E76)</f>
        <v>BOURGOGNE  2012</v>
      </c>
      <c r="B76" s="5" t="s">
        <v>15</v>
      </c>
      <c r="C76" s="30" t="s">
        <v>15</v>
      </c>
      <c r="D76" s="30"/>
      <c r="E76" s="30">
        <v>2012</v>
      </c>
      <c r="F76" s="5" t="s">
        <v>308</v>
      </c>
      <c r="G76" s="5">
        <v>5</v>
      </c>
      <c r="H76" s="5" t="s">
        <v>370</v>
      </c>
      <c r="I76" s="6"/>
      <c r="J76" s="7"/>
      <c r="K76" s="7"/>
      <c r="L76" s="5" t="s">
        <v>371</v>
      </c>
      <c r="M76" s="5"/>
      <c r="N76" s="5">
        <v>21</v>
      </c>
      <c r="O76" s="5" t="s">
        <v>306</v>
      </c>
      <c r="P76" s="5"/>
      <c r="Q76" s="5"/>
      <c r="R76" s="5"/>
      <c r="S76" s="5"/>
      <c r="T76" s="31">
        <f>ROW(T76)-7</f>
        <v>69</v>
      </c>
      <c r="U76" s="31" t="str">
        <f>CONCATENATE(T76,".jpg")</f>
        <v>69.jpg</v>
      </c>
      <c r="V76" s="32" t="str">
        <f>CONCATENATE($V$2,U76)</f>
        <v>69.jpg</v>
      </c>
    </row>
    <row r="77" spans="1:22" x14ac:dyDescent="0.25">
      <c r="A77" s="27" t="str">
        <f>CONCATENATE(C77," ",D77," ",E77)</f>
        <v>LE LOUVETEAU  2012</v>
      </c>
      <c r="B77" s="5" t="s">
        <v>16</v>
      </c>
      <c r="C77" s="30" t="s">
        <v>331</v>
      </c>
      <c r="D77" s="30"/>
      <c r="E77" s="30">
        <v>2012</v>
      </c>
      <c r="F77" s="5" t="s">
        <v>308</v>
      </c>
      <c r="G77" s="5">
        <v>1</v>
      </c>
      <c r="H77" s="5" t="s">
        <v>384</v>
      </c>
      <c r="I77" s="6"/>
      <c r="J77" s="7"/>
      <c r="K77" s="7"/>
      <c r="L77" s="5" t="s">
        <v>397</v>
      </c>
      <c r="M77" s="5"/>
      <c r="N77" s="5">
        <v>33860</v>
      </c>
      <c r="O77" s="5" t="s">
        <v>398</v>
      </c>
      <c r="P77" s="5"/>
      <c r="Q77" s="5"/>
      <c r="R77" s="5"/>
      <c r="S77" s="5"/>
      <c r="T77" s="23">
        <f>ROW(T77)-7</f>
        <v>70</v>
      </c>
      <c r="U77" s="23" t="str">
        <f>CONCATENATE(T77,".jpg")</f>
        <v>70.jpg</v>
      </c>
      <c r="V77" s="24" t="str">
        <f>CONCATENATE($V$2,U77)</f>
        <v>70.jpg</v>
      </c>
    </row>
    <row r="78" spans="1:22" x14ac:dyDescent="0.25">
      <c r="A78" s="27" t="str">
        <f>CONCATENATE(C78," ",D78," ",E78)</f>
        <v>VACQUEYRAS  2012</v>
      </c>
      <c r="B78" s="5" t="s">
        <v>17</v>
      </c>
      <c r="C78" s="30" t="s">
        <v>176</v>
      </c>
      <c r="D78" s="30"/>
      <c r="E78" s="30">
        <v>2012</v>
      </c>
      <c r="F78" s="5" t="s">
        <v>309</v>
      </c>
      <c r="G78" s="5">
        <v>2</v>
      </c>
      <c r="H78" s="5" t="s">
        <v>406</v>
      </c>
      <c r="I78" s="6"/>
      <c r="J78" s="7"/>
      <c r="K78" s="7"/>
      <c r="L78" s="5" t="s">
        <v>407</v>
      </c>
      <c r="M78" s="5"/>
      <c r="N78" s="5">
        <v>84190</v>
      </c>
      <c r="O78" s="5" t="s">
        <v>408</v>
      </c>
      <c r="P78" s="5"/>
      <c r="Q78" s="5"/>
      <c r="R78" s="5"/>
      <c r="S78" s="5"/>
      <c r="T78" s="23">
        <f>ROW(T78)-7</f>
        <v>71</v>
      </c>
      <c r="U78" s="23" t="str">
        <f>CONCATENATE(T78,".jpg")</f>
        <v>71.jpg</v>
      </c>
      <c r="V78" s="24" t="str">
        <f>CONCATENATE($V$2,U78)</f>
        <v>71.jpg</v>
      </c>
    </row>
    <row r="79" spans="1:22" x14ac:dyDescent="0.25">
      <c r="A79" s="27" t="str">
        <f>CONCATENATE(C79," ",D79," ",E79)</f>
        <v>CHABLIS  2012</v>
      </c>
      <c r="B79" s="5" t="s">
        <v>15</v>
      </c>
      <c r="C79" s="30" t="s">
        <v>196</v>
      </c>
      <c r="D79" s="30"/>
      <c r="E79" s="30">
        <v>2012</v>
      </c>
      <c r="F79" s="5" t="s">
        <v>309</v>
      </c>
      <c r="G79" s="5">
        <v>3</v>
      </c>
      <c r="H79" s="5" t="s">
        <v>420</v>
      </c>
      <c r="I79" s="6"/>
      <c r="J79" s="7"/>
      <c r="K79" s="7"/>
      <c r="L79" s="5" t="s">
        <v>421</v>
      </c>
      <c r="M79" s="5"/>
      <c r="N79" s="5">
        <v>21</v>
      </c>
      <c r="O79" s="5" t="s">
        <v>422</v>
      </c>
      <c r="P79" s="5"/>
      <c r="Q79" s="5"/>
      <c r="R79" s="5"/>
      <c r="S79" s="5"/>
      <c r="T79" s="23">
        <f>ROW(T79)-7</f>
        <v>72</v>
      </c>
      <c r="U79" s="23" t="str">
        <f>CONCATENATE(T79,".jpg")</f>
        <v>72.jpg</v>
      </c>
      <c r="V79" s="24" t="str">
        <f>CONCATENATE($V$2,U79)</f>
        <v>72.jpg</v>
      </c>
    </row>
    <row r="80" spans="1:22" x14ac:dyDescent="0.25">
      <c r="A80" s="27" t="str">
        <f>CONCATENATE(C80," ",D80," ",E80)</f>
        <v>COTE DU RHONE  2012</v>
      </c>
      <c r="B80" s="5" t="s">
        <v>17</v>
      </c>
      <c r="C80" s="30" t="s">
        <v>17</v>
      </c>
      <c r="D80" s="30"/>
      <c r="E80" s="30">
        <v>2012</v>
      </c>
      <c r="F80" s="5" t="s">
        <v>308</v>
      </c>
      <c r="G80" s="5">
        <v>1</v>
      </c>
      <c r="H80" s="5" t="s">
        <v>428</v>
      </c>
      <c r="I80" s="6"/>
      <c r="J80" s="7"/>
      <c r="K80" s="7"/>
      <c r="L80" s="5" t="s">
        <v>429</v>
      </c>
      <c r="M80" s="5" t="s">
        <v>430</v>
      </c>
      <c r="N80" s="5"/>
      <c r="O80" s="5"/>
      <c r="P80" s="5"/>
      <c r="Q80" s="5"/>
      <c r="R80" s="5"/>
      <c r="S80" s="5"/>
      <c r="T80" s="31">
        <f>ROW(T80)-7</f>
        <v>73</v>
      </c>
      <c r="U80" s="31" t="str">
        <f>CONCATENATE(T80,".jpg")</f>
        <v>73.jpg</v>
      </c>
      <c r="V80" s="32" t="str">
        <f>CONCATENATE($V$2,U80)</f>
        <v>73.jpg</v>
      </c>
    </row>
    <row r="81" spans="1:22" x14ac:dyDescent="0.25">
      <c r="A81" s="27" t="str">
        <f>CONCATENATE(C81," ",D81," ",E81)</f>
        <v>FIXIN 1 er Cru 2012</v>
      </c>
      <c r="B81" s="5" t="s">
        <v>15</v>
      </c>
      <c r="C81" s="30" t="s">
        <v>259</v>
      </c>
      <c r="D81" s="30" t="s">
        <v>312</v>
      </c>
      <c r="E81" s="30">
        <v>2012</v>
      </c>
      <c r="F81" s="5" t="s">
        <v>308</v>
      </c>
      <c r="G81" s="5">
        <v>1</v>
      </c>
      <c r="H81" s="5" t="s">
        <v>428</v>
      </c>
      <c r="I81" s="6"/>
      <c r="J81" s="7"/>
      <c r="K81" s="7" t="s">
        <v>435</v>
      </c>
      <c r="L81" s="5" t="s">
        <v>436</v>
      </c>
      <c r="M81" s="5"/>
      <c r="N81" s="5">
        <v>21</v>
      </c>
      <c r="O81" s="5" t="s">
        <v>259</v>
      </c>
      <c r="P81" s="5"/>
      <c r="Q81" s="5"/>
      <c r="R81" s="5"/>
      <c r="S81" s="5"/>
      <c r="T81" s="31">
        <f>ROW(T81)-7</f>
        <v>74</v>
      </c>
      <c r="U81" s="31" t="str">
        <f>CONCATENATE(T81,".jpg")</f>
        <v>74.jpg</v>
      </c>
      <c r="V81" s="32" t="str">
        <f>CONCATENATE($V$2,U81)</f>
        <v>74.jpg</v>
      </c>
    </row>
    <row r="82" spans="1:22" x14ac:dyDescent="0.25">
      <c r="A82" s="27" t="str">
        <f>CONCATENATE(C82," ",D82," ",E82)</f>
        <v>CHINON  2012</v>
      </c>
      <c r="B82" s="5" t="s">
        <v>19</v>
      </c>
      <c r="C82" s="30" t="s">
        <v>107</v>
      </c>
      <c r="D82" s="30"/>
      <c r="E82" s="30">
        <v>2012</v>
      </c>
      <c r="F82" s="5" t="s">
        <v>308</v>
      </c>
      <c r="G82" s="5">
        <v>1</v>
      </c>
      <c r="H82" s="5" t="s">
        <v>428</v>
      </c>
      <c r="I82" s="6"/>
      <c r="J82" s="7"/>
      <c r="K82" s="7" t="s">
        <v>437</v>
      </c>
      <c r="L82" s="5" t="s">
        <v>438</v>
      </c>
      <c r="M82" s="5" t="s">
        <v>439</v>
      </c>
      <c r="N82" s="5">
        <v>37500</v>
      </c>
      <c r="O82" s="5" t="s">
        <v>440</v>
      </c>
      <c r="P82" s="5"/>
      <c r="Q82" s="5"/>
      <c r="R82" s="5"/>
      <c r="S82" s="5"/>
      <c r="T82" s="31">
        <f>ROW(T82)-7</f>
        <v>75</v>
      </c>
      <c r="U82" s="31" t="str">
        <f>CONCATENATE(T82,".jpg")</f>
        <v>75.jpg</v>
      </c>
      <c r="V82" s="32" t="str">
        <f>CONCATENATE($V$2,U82)</f>
        <v>75.jpg</v>
      </c>
    </row>
    <row r="83" spans="1:22" x14ac:dyDescent="0.25">
      <c r="A83" s="27" t="str">
        <f>CONCATENATE(C83," ",D83," ",E83)</f>
        <v>BEAUNE 1 er Cru 2012</v>
      </c>
      <c r="B83" s="5" t="s">
        <v>15</v>
      </c>
      <c r="C83" s="30" t="s">
        <v>55</v>
      </c>
      <c r="D83" s="30" t="s">
        <v>312</v>
      </c>
      <c r="E83" s="30">
        <v>2012</v>
      </c>
      <c r="F83" s="5" t="s">
        <v>308</v>
      </c>
      <c r="G83" s="5">
        <v>1</v>
      </c>
      <c r="H83" s="5" t="s">
        <v>428</v>
      </c>
      <c r="I83" s="6"/>
      <c r="J83" s="7"/>
      <c r="K83" s="7"/>
      <c r="L83" s="5" t="s">
        <v>455</v>
      </c>
      <c r="M83" s="5"/>
      <c r="N83" s="5"/>
      <c r="O83" s="5"/>
      <c r="P83" s="5"/>
      <c r="Q83" s="5"/>
      <c r="R83" s="5" t="s">
        <v>456</v>
      </c>
      <c r="S83" s="5"/>
      <c r="T83" s="31">
        <f>ROW(T83)-7</f>
        <v>76</v>
      </c>
      <c r="U83" s="31" t="str">
        <f>CONCATENATE(T83,".jpg")</f>
        <v>76.jpg</v>
      </c>
      <c r="V83" s="32" t="str">
        <f>CONCATENATE($V$2,U83)</f>
        <v>76.jpg</v>
      </c>
    </row>
    <row r="84" spans="1:22" x14ac:dyDescent="0.25">
      <c r="A84" s="27" t="str">
        <f>CONCATENATE(C84," ",D84," ",E84)</f>
        <v>SAUVIGNON  2012</v>
      </c>
      <c r="B84" s="5" t="s">
        <v>21</v>
      </c>
      <c r="C84" s="30" t="s">
        <v>463</v>
      </c>
      <c r="D84" s="30"/>
      <c r="E84" s="30">
        <v>2012</v>
      </c>
      <c r="F84" s="5" t="s">
        <v>309</v>
      </c>
      <c r="G84" s="5">
        <v>1</v>
      </c>
      <c r="H84" s="5" t="s">
        <v>428</v>
      </c>
      <c r="I84" s="6"/>
      <c r="J84" s="7"/>
      <c r="K84" s="7" t="s">
        <v>464</v>
      </c>
      <c r="L84" s="5" t="s">
        <v>465</v>
      </c>
      <c r="M84" s="5"/>
      <c r="N84" s="5"/>
      <c r="O84" s="5"/>
      <c r="P84" s="5"/>
      <c r="Q84" s="5"/>
      <c r="R84" s="5" t="s">
        <v>466</v>
      </c>
      <c r="S84" s="5"/>
      <c r="T84" s="31">
        <f>ROW(T84)-7</f>
        <v>77</v>
      </c>
      <c r="U84" s="31" t="str">
        <f>CONCATENATE(T84,".jpg")</f>
        <v>77.jpg</v>
      </c>
      <c r="V84" s="32" t="str">
        <f>CONCATENATE($V$2,U84)</f>
        <v>77.jpg</v>
      </c>
    </row>
    <row r="85" spans="1:22" x14ac:dyDescent="0.25">
      <c r="A85" s="27" t="str">
        <f>CONCATENATE(C85," ",D85," ",E85)</f>
        <v>COTE DU RHONE  2012</v>
      </c>
      <c r="B85" s="5" t="s">
        <v>17</v>
      </c>
      <c r="C85" s="30" t="s">
        <v>17</v>
      </c>
      <c r="D85" s="30"/>
      <c r="E85" s="30">
        <v>2012</v>
      </c>
      <c r="F85" s="5" t="s">
        <v>310</v>
      </c>
      <c r="G85" s="5">
        <v>3</v>
      </c>
      <c r="H85" s="5" t="s">
        <v>528</v>
      </c>
      <c r="I85" s="6"/>
      <c r="J85" s="7"/>
      <c r="K85" s="7"/>
      <c r="L85" s="5" t="s">
        <v>431</v>
      </c>
      <c r="M85" s="5"/>
      <c r="N85" s="5">
        <v>7700</v>
      </c>
      <c r="O85" s="5" t="s">
        <v>432</v>
      </c>
      <c r="P85" s="5"/>
      <c r="Q85" s="5"/>
      <c r="R85" s="5"/>
      <c r="S85" s="5"/>
      <c r="T85" s="23">
        <f>ROW(T85)-7</f>
        <v>78</v>
      </c>
      <c r="U85" s="23" t="str">
        <f>CONCATENATE(T85,".jpg")</f>
        <v>78.jpg</v>
      </c>
      <c r="V85" s="24" t="str">
        <f>CONCATENATE($V$2,U85)</f>
        <v>78.jpg</v>
      </c>
    </row>
    <row r="86" spans="1:22" x14ac:dyDescent="0.25">
      <c r="A86" s="27" t="str">
        <f>CONCATENATE(C86," ",D86," ",E86)</f>
        <v>SAINT-NICOLAS-DE-BOURGUEIL  2013</v>
      </c>
      <c r="B86" s="5" t="s">
        <v>19</v>
      </c>
      <c r="C86" s="30" t="s">
        <v>231</v>
      </c>
      <c r="D86" s="30"/>
      <c r="E86" s="30">
        <v>2013</v>
      </c>
      <c r="F86" s="5" t="s">
        <v>308</v>
      </c>
      <c r="G86" s="5">
        <v>1</v>
      </c>
      <c r="H86" s="5" t="s">
        <v>428</v>
      </c>
      <c r="I86" s="6"/>
      <c r="J86" s="7"/>
      <c r="K86" s="7"/>
      <c r="L86" s="5" t="s">
        <v>441</v>
      </c>
      <c r="M86" s="5"/>
      <c r="N86" s="5">
        <v>37140</v>
      </c>
      <c r="O86" s="5" t="s">
        <v>442</v>
      </c>
      <c r="P86" s="5"/>
      <c r="Q86" s="5"/>
      <c r="R86" s="5"/>
      <c r="S86" s="5"/>
      <c r="T86" s="31">
        <f>ROW(T86)-7</f>
        <v>79</v>
      </c>
      <c r="U86" s="31" t="str">
        <f>CONCATENATE(T86,".jpg")</f>
        <v>79.jpg</v>
      </c>
      <c r="V86" s="32" t="str">
        <f>CONCATENATE($V$2,U86)</f>
        <v>79.jpg</v>
      </c>
    </row>
    <row r="87" spans="1:22" x14ac:dyDescent="0.25">
      <c r="A87" s="27" t="str">
        <f>CONCATENATE(C87," ",D87," ",E87)</f>
        <v>SAINT-ROMAIN  2013</v>
      </c>
      <c r="B87" s="5" t="s">
        <v>15</v>
      </c>
      <c r="C87" s="30" t="s">
        <v>300</v>
      </c>
      <c r="D87" s="30"/>
      <c r="E87" s="30">
        <v>2013</v>
      </c>
      <c r="F87" s="5" t="s">
        <v>308</v>
      </c>
      <c r="G87" s="5">
        <v>1</v>
      </c>
      <c r="H87" s="5" t="s">
        <v>428</v>
      </c>
      <c r="I87" s="6"/>
      <c r="J87" s="7"/>
      <c r="K87" s="7"/>
      <c r="L87" s="5" t="s">
        <v>448</v>
      </c>
      <c r="M87" s="5"/>
      <c r="N87" s="5"/>
      <c r="O87" s="5"/>
      <c r="P87" s="5"/>
      <c r="Q87" s="5"/>
      <c r="R87" s="5"/>
      <c r="S87" s="5"/>
      <c r="T87" s="31">
        <f>ROW(T87)-7</f>
        <v>80</v>
      </c>
      <c r="U87" s="31" t="str">
        <f>CONCATENATE(T87,".jpg")</f>
        <v>80.jpg</v>
      </c>
      <c r="V87" s="32" t="str">
        <f>CONCATENATE($V$2,U87)</f>
        <v>80.jpg</v>
      </c>
    </row>
    <row r="88" spans="1:22" x14ac:dyDescent="0.25">
      <c r="A88" s="27" t="str">
        <f>CONCATENATE(C88," ",D88," ",E88)</f>
        <v>CABERNET SAUVIGNON  2013</v>
      </c>
      <c r="B88" s="5" t="s">
        <v>20</v>
      </c>
      <c r="C88" s="30" t="s">
        <v>460</v>
      </c>
      <c r="D88" s="30"/>
      <c r="E88" s="30">
        <v>2013</v>
      </c>
      <c r="F88" s="5" t="s">
        <v>308</v>
      </c>
      <c r="G88" s="5">
        <v>1</v>
      </c>
      <c r="H88" s="5" t="s">
        <v>428</v>
      </c>
      <c r="I88" s="6"/>
      <c r="J88" s="7"/>
      <c r="K88" s="7"/>
      <c r="L88" s="5" t="s">
        <v>461</v>
      </c>
      <c r="M88" s="5"/>
      <c r="N88" s="5"/>
      <c r="O88" s="5"/>
      <c r="P88" s="5"/>
      <c r="Q88" s="5"/>
      <c r="R88" s="5" t="s">
        <v>462</v>
      </c>
      <c r="S88" s="5"/>
      <c r="T88" s="31">
        <f>ROW(T88)-7</f>
        <v>81</v>
      </c>
      <c r="U88" s="31" t="str">
        <f>CONCATENATE(T88,".jpg")</f>
        <v>81.jpg</v>
      </c>
      <c r="V88" s="32" t="str">
        <f>CONCATENATE($V$2,U88)</f>
        <v>81.jpg</v>
      </c>
    </row>
    <row r="89" spans="1:22" x14ac:dyDescent="0.25">
      <c r="A89" s="27" t="str">
        <f>CONCATENATE(C89," ",D89," ",E89)</f>
        <v>ALIGOTE  2013</v>
      </c>
      <c r="B89" s="5" t="s">
        <v>15</v>
      </c>
      <c r="C89" s="30" t="s">
        <v>91</v>
      </c>
      <c r="D89" s="30"/>
      <c r="E89" s="30">
        <v>2013</v>
      </c>
      <c r="F89" s="5" t="s">
        <v>309</v>
      </c>
      <c r="G89" s="5">
        <v>4</v>
      </c>
      <c r="H89" s="5" t="s">
        <v>473</v>
      </c>
      <c r="I89" s="6"/>
      <c r="J89" s="7"/>
      <c r="K89" s="7" t="s">
        <v>486</v>
      </c>
      <c r="L89" s="5" t="s">
        <v>487</v>
      </c>
      <c r="M89" s="5"/>
      <c r="N89" s="5"/>
      <c r="O89" s="5" t="s">
        <v>488</v>
      </c>
      <c r="P89" s="5"/>
      <c r="Q89" s="5"/>
      <c r="R89" s="5"/>
      <c r="S89" s="5"/>
      <c r="T89" s="23">
        <f>ROW(T89)-7</f>
        <v>82</v>
      </c>
      <c r="U89" s="23" t="str">
        <f>CONCATENATE(T89,".jpg")</f>
        <v>82.jpg</v>
      </c>
      <c r="V89" s="24" t="str">
        <f>CONCATENATE($V$2,U89)</f>
        <v>82.jpg</v>
      </c>
    </row>
    <row r="90" spans="1:22" x14ac:dyDescent="0.25">
      <c r="A90" s="27" t="str">
        <f>CONCATENATE(C90," ",D90," ",E90)</f>
        <v>BEAUMES DE VENISE  2013</v>
      </c>
      <c r="B90" s="5" t="s">
        <v>17</v>
      </c>
      <c r="C90" s="30" t="s">
        <v>31</v>
      </c>
      <c r="D90" s="30"/>
      <c r="E90" s="30">
        <v>2013</v>
      </c>
      <c r="F90" s="5" t="s">
        <v>309</v>
      </c>
      <c r="G90" s="5">
        <v>1</v>
      </c>
      <c r="H90" s="5" t="s">
        <v>529</v>
      </c>
      <c r="I90" s="6"/>
      <c r="J90" s="7"/>
      <c r="K90" s="7"/>
      <c r="L90" s="5"/>
      <c r="M90" s="5"/>
      <c r="N90" s="5"/>
      <c r="O90" s="5"/>
      <c r="P90" s="5"/>
      <c r="Q90" s="5"/>
      <c r="R90" s="5"/>
      <c r="S90" s="5"/>
      <c r="T90" s="23">
        <f>ROW(T90)-7</f>
        <v>83</v>
      </c>
      <c r="U90" s="23" t="str">
        <f>CONCATENATE(T90,".jpg")</f>
        <v>83.jpg</v>
      </c>
      <c r="V90" s="24" t="str">
        <f>CONCATENATE($V$2,U90)</f>
        <v>83.jpg</v>
      </c>
    </row>
    <row r="91" spans="1:22" x14ac:dyDescent="0.25">
      <c r="A91" s="27" t="str">
        <f>CONCATENATE(C91," ",D91," ",E91)</f>
        <v>BORDEAUX  2013</v>
      </c>
      <c r="B91" s="5" t="s">
        <v>16</v>
      </c>
      <c r="C91" s="30" t="s">
        <v>16</v>
      </c>
      <c r="D91" s="30"/>
      <c r="E91" s="30">
        <v>2013</v>
      </c>
      <c r="F91" s="5" t="s">
        <v>308</v>
      </c>
      <c r="G91" s="5">
        <v>1</v>
      </c>
      <c r="H91" s="5" t="s">
        <v>544</v>
      </c>
      <c r="I91" s="6"/>
      <c r="J91" s="7"/>
      <c r="K91" s="7"/>
      <c r="L91" s="5" t="s">
        <v>547</v>
      </c>
      <c r="M91" s="5"/>
      <c r="N91" s="5"/>
      <c r="O91" s="5"/>
      <c r="P91" s="5"/>
      <c r="Q91" s="5"/>
      <c r="R91" s="5"/>
      <c r="S91" s="5"/>
      <c r="T91" s="23">
        <f>ROW(T91)-7</f>
        <v>84</v>
      </c>
      <c r="U91" s="23" t="str">
        <f>CONCATENATE(T91,".jpg")</f>
        <v>84.jpg</v>
      </c>
      <c r="V91" s="24" t="str">
        <f>CONCATENATE($V$2,U91)</f>
        <v>84.jpg</v>
      </c>
    </row>
    <row r="92" spans="1:22" x14ac:dyDescent="0.25">
      <c r="A92" s="27" t="str">
        <f>CONCATENATE(C92," ",D92," ",E92)</f>
        <v>HAUTES-COTES DE BEAUNE  2013</v>
      </c>
      <c r="B92" s="5" t="s">
        <v>15</v>
      </c>
      <c r="C92" s="30" t="s">
        <v>162</v>
      </c>
      <c r="D92" s="30"/>
      <c r="E92" s="30">
        <v>2013</v>
      </c>
      <c r="F92" s="5" t="s">
        <v>309</v>
      </c>
      <c r="G92" s="5">
        <v>1</v>
      </c>
      <c r="H92" s="5" t="s">
        <v>544</v>
      </c>
      <c r="I92" s="6"/>
      <c r="J92" s="7"/>
      <c r="K92" s="7"/>
      <c r="L92" s="5" t="s">
        <v>365</v>
      </c>
      <c r="M92" s="5"/>
      <c r="N92" s="5">
        <v>21</v>
      </c>
      <c r="O92" s="5" t="s">
        <v>366</v>
      </c>
      <c r="P92" s="5"/>
      <c r="Q92" s="5"/>
      <c r="R92" s="5"/>
      <c r="S92" s="5"/>
      <c r="T92" s="23">
        <f>ROW(T92)-7</f>
        <v>85</v>
      </c>
      <c r="U92" s="23" t="str">
        <f>CONCATENATE(T92,".jpg")</f>
        <v>85.jpg</v>
      </c>
      <c r="V92" s="24" t="str">
        <f>CONCATENATE($V$2,U92)</f>
        <v>85.jpg</v>
      </c>
    </row>
    <row r="93" spans="1:22" x14ac:dyDescent="0.25">
      <c r="A93" s="27" t="str">
        <f>CONCATENATE(C93," ",D93," ",E93)</f>
        <v>AUXEY-DURESSES 1 er Cru 2014</v>
      </c>
      <c r="B93" s="5" t="s">
        <v>15</v>
      </c>
      <c r="C93" s="30" t="s">
        <v>38</v>
      </c>
      <c r="D93" s="30" t="s">
        <v>312</v>
      </c>
      <c r="E93" s="30">
        <v>2014</v>
      </c>
      <c r="F93" s="5" t="s">
        <v>308</v>
      </c>
      <c r="G93" s="5">
        <v>5</v>
      </c>
      <c r="H93" s="5" t="s">
        <v>344</v>
      </c>
      <c r="I93" s="6"/>
      <c r="J93" s="7"/>
      <c r="K93" s="7" t="s">
        <v>345</v>
      </c>
      <c r="L93" s="5" t="s">
        <v>346</v>
      </c>
      <c r="M93" s="5"/>
      <c r="N93" s="5"/>
      <c r="O93" s="5" t="s">
        <v>347</v>
      </c>
      <c r="P93" s="5"/>
      <c r="Q93" s="5"/>
      <c r="R93" s="5"/>
      <c r="S93" s="5"/>
      <c r="T93" s="31">
        <f>ROW(T93)-7</f>
        <v>86</v>
      </c>
      <c r="U93" s="31" t="str">
        <f>CONCATENATE(T93,".jpg")</f>
        <v>86.jpg</v>
      </c>
      <c r="V93" s="32" t="str">
        <f>CONCATENATE($V$2,U93)</f>
        <v>86.jpg</v>
      </c>
    </row>
    <row r="94" spans="1:22" x14ac:dyDescent="0.25">
      <c r="A94" s="27" t="str">
        <f>CONCATENATE(C94," ",D94," ",E94)</f>
        <v>IRANCY  2014</v>
      </c>
      <c r="B94" s="5" t="s">
        <v>15</v>
      </c>
      <c r="C94" s="30" t="s">
        <v>266</v>
      </c>
      <c r="D94" s="30"/>
      <c r="E94" s="30">
        <v>2014</v>
      </c>
      <c r="F94" s="5" t="s">
        <v>308</v>
      </c>
      <c r="G94" s="5">
        <v>5</v>
      </c>
      <c r="H94" s="5" t="s">
        <v>348</v>
      </c>
      <c r="I94" s="6"/>
      <c r="J94" s="7"/>
      <c r="K94" s="7"/>
      <c r="L94" s="5" t="s">
        <v>349</v>
      </c>
      <c r="M94" s="5" t="s">
        <v>350</v>
      </c>
      <c r="N94" s="5">
        <v>89290</v>
      </c>
      <c r="O94" s="5" t="s">
        <v>351</v>
      </c>
      <c r="P94" s="5" t="s">
        <v>352</v>
      </c>
      <c r="Q94" s="5"/>
      <c r="R94" s="5"/>
      <c r="S94" s="5"/>
      <c r="T94" s="31">
        <f>ROW(T94)-7</f>
        <v>87</v>
      </c>
      <c r="U94" s="31" t="str">
        <f>CONCATENATE(T94,".jpg")</f>
        <v>87.jpg</v>
      </c>
      <c r="V94" s="32" t="str">
        <f>CONCATENATE($V$2,U94)</f>
        <v>87.jpg</v>
      </c>
    </row>
    <row r="95" spans="1:22" x14ac:dyDescent="0.25">
      <c r="A95" s="27" t="str">
        <f>CONCATENATE(C95," ",D95," ",E95)</f>
        <v>SAVIGNY-LES-BEAUNE  2014</v>
      </c>
      <c r="B95" s="5" t="s">
        <v>15</v>
      </c>
      <c r="C95" s="30" t="s">
        <v>303</v>
      </c>
      <c r="D95" s="30"/>
      <c r="E95" s="30">
        <v>2014</v>
      </c>
      <c r="F95" s="5" t="s">
        <v>308</v>
      </c>
      <c r="G95" s="5">
        <v>1</v>
      </c>
      <c r="H95" s="5" t="s">
        <v>377</v>
      </c>
      <c r="I95" s="6"/>
      <c r="J95" s="7"/>
      <c r="K95" s="7" t="s">
        <v>375</v>
      </c>
      <c r="L95" s="5" t="s">
        <v>376</v>
      </c>
      <c r="M95" s="5"/>
      <c r="N95" s="5">
        <v>21</v>
      </c>
      <c r="O95" s="5" t="s">
        <v>303</v>
      </c>
      <c r="P95" s="5"/>
      <c r="Q95" s="5"/>
      <c r="R95" s="5"/>
      <c r="S95" s="5"/>
      <c r="T95" s="31">
        <f>ROW(T95)-7</f>
        <v>88</v>
      </c>
      <c r="U95" s="31" t="str">
        <f>CONCATENATE(T95,".jpg")</f>
        <v>88.jpg</v>
      </c>
      <c r="V95" s="32" t="str">
        <f>CONCATENATE($V$2,U95)</f>
        <v>88.jpg</v>
      </c>
    </row>
    <row r="96" spans="1:22" x14ac:dyDescent="0.25">
      <c r="A96" s="27" t="str">
        <f>CONCATENATE(C96," ",D96," ",E96)</f>
        <v>CHARDONNAY  2014</v>
      </c>
      <c r="B96" s="5" t="s">
        <v>17</v>
      </c>
      <c r="C96" s="30" t="s">
        <v>409</v>
      </c>
      <c r="D96" s="30"/>
      <c r="E96" s="30">
        <v>2014</v>
      </c>
      <c r="F96" s="5" t="s">
        <v>309</v>
      </c>
      <c r="G96" s="5">
        <v>3</v>
      </c>
      <c r="H96" s="5"/>
      <c r="I96" s="6"/>
      <c r="J96" s="7"/>
      <c r="K96" s="7" t="s">
        <v>410</v>
      </c>
      <c r="L96" s="5" t="s">
        <v>411</v>
      </c>
      <c r="M96" s="5"/>
      <c r="N96" s="5">
        <v>7120</v>
      </c>
      <c r="O96" s="5" t="s">
        <v>412</v>
      </c>
      <c r="P96" s="5"/>
      <c r="Q96" s="5"/>
      <c r="R96" s="5"/>
      <c r="S96" s="5"/>
      <c r="T96" s="23">
        <f>ROW(T96)-7</f>
        <v>89</v>
      </c>
      <c r="U96" s="23" t="str">
        <f>CONCATENATE(T96,".jpg")</f>
        <v>89.jpg</v>
      </c>
      <c r="V96" s="24" t="str">
        <f>CONCATENATE($V$2,U96)</f>
        <v>89.jpg</v>
      </c>
    </row>
    <row r="97" spans="1:22" x14ac:dyDescent="0.25">
      <c r="A97" s="27" t="str">
        <f>CONCATENATE(C97," ",D97," ",E97)</f>
        <v>ALIGOTE  2014</v>
      </c>
      <c r="B97" s="5" t="s">
        <v>15</v>
      </c>
      <c r="C97" s="30" t="s">
        <v>91</v>
      </c>
      <c r="D97" s="30"/>
      <c r="E97" s="30">
        <v>2014</v>
      </c>
      <c r="F97" s="5" t="s">
        <v>309</v>
      </c>
      <c r="G97" s="5">
        <v>2</v>
      </c>
      <c r="H97" s="5" t="s">
        <v>414</v>
      </c>
      <c r="I97" s="6"/>
      <c r="J97" s="7"/>
      <c r="K97" s="7"/>
      <c r="L97" s="5" t="s">
        <v>371</v>
      </c>
      <c r="M97" s="5"/>
      <c r="N97" s="5">
        <v>21</v>
      </c>
      <c r="O97" s="5" t="s">
        <v>383</v>
      </c>
      <c r="P97" s="5"/>
      <c r="Q97" s="5"/>
      <c r="R97" s="5"/>
      <c r="S97" s="5"/>
      <c r="T97" s="23">
        <f>ROW(T97)-7</f>
        <v>90</v>
      </c>
      <c r="U97" s="23" t="str">
        <f>CONCATENATE(T97,".jpg")</f>
        <v>90.jpg</v>
      </c>
      <c r="V97" s="24" t="str">
        <f>CONCATENATE($V$2,U97)</f>
        <v>90.jpg</v>
      </c>
    </row>
    <row r="98" spans="1:22" x14ac:dyDescent="0.25">
      <c r="A98" s="27" t="str">
        <f>CONCATENATE(C98," ",D98," ",E98)</f>
        <v>COTE DU RHONE  2014</v>
      </c>
      <c r="B98" s="5" t="s">
        <v>17</v>
      </c>
      <c r="C98" s="30" t="s">
        <v>17</v>
      </c>
      <c r="D98" s="30"/>
      <c r="E98" s="30">
        <v>2014</v>
      </c>
      <c r="F98" s="5" t="s">
        <v>309</v>
      </c>
      <c r="G98" s="5">
        <v>1</v>
      </c>
      <c r="H98" s="5" t="s">
        <v>428</v>
      </c>
      <c r="I98" s="6"/>
      <c r="J98" s="7"/>
      <c r="K98" s="7"/>
      <c r="L98" s="5" t="s">
        <v>431</v>
      </c>
      <c r="M98" s="5"/>
      <c r="N98" s="5">
        <v>7700</v>
      </c>
      <c r="O98" s="5" t="s">
        <v>432</v>
      </c>
      <c r="P98" s="5" t="s">
        <v>433</v>
      </c>
      <c r="Q98" s="5" t="s">
        <v>434</v>
      </c>
      <c r="R98" s="5"/>
      <c r="S98" s="5"/>
      <c r="T98" s="31">
        <f>ROW(T98)-7</f>
        <v>91</v>
      </c>
      <c r="U98" s="31" t="str">
        <f>CONCATENATE(T98,".jpg")</f>
        <v>91.jpg</v>
      </c>
      <c r="V98" s="32" t="str">
        <f>CONCATENATE($V$2,U98)</f>
        <v>91.jpg</v>
      </c>
    </row>
    <row r="99" spans="1:22" x14ac:dyDescent="0.25">
      <c r="A99" s="27" t="str">
        <f>CONCATENATE(C99," ",D99," ",E99)</f>
        <v>SAVIGNY-LES-BEAUNE 1 er Cru 2014</v>
      </c>
      <c r="B99" s="5" t="s">
        <v>15</v>
      </c>
      <c r="C99" s="30" t="s">
        <v>303</v>
      </c>
      <c r="D99" s="30" t="s">
        <v>312</v>
      </c>
      <c r="E99" s="30">
        <v>2014</v>
      </c>
      <c r="F99" s="5" t="s">
        <v>309</v>
      </c>
      <c r="G99" s="5">
        <v>1</v>
      </c>
      <c r="H99" s="5" t="s">
        <v>428</v>
      </c>
      <c r="I99" s="6"/>
      <c r="J99" s="7"/>
      <c r="K99" s="7" t="s">
        <v>443</v>
      </c>
      <c r="L99" s="5" t="s">
        <v>444</v>
      </c>
      <c r="M99" s="5"/>
      <c r="N99" s="5">
        <v>21</v>
      </c>
      <c r="O99" s="5"/>
      <c r="P99" s="5"/>
      <c r="Q99" s="5"/>
      <c r="R99" s="5"/>
      <c r="S99" s="5"/>
      <c r="T99" s="31">
        <f>ROW(T99)-7</f>
        <v>92</v>
      </c>
      <c r="U99" s="31" t="str">
        <f>CONCATENATE(T99,".jpg")</f>
        <v>92.jpg</v>
      </c>
      <c r="V99" s="32" t="str">
        <f>CONCATENATE($V$2,U99)</f>
        <v>92.jpg</v>
      </c>
    </row>
    <row r="100" spans="1:22" x14ac:dyDescent="0.25">
      <c r="A100" s="27" t="str">
        <f>CONCATENATE(C100," ",D100," ",E100)</f>
        <v>MARSANNAY  2014</v>
      </c>
      <c r="B100" s="5" t="s">
        <v>15</v>
      </c>
      <c r="C100" s="30" t="s">
        <v>276</v>
      </c>
      <c r="D100" s="30"/>
      <c r="E100" s="30">
        <v>2014</v>
      </c>
      <c r="F100" s="5" t="s">
        <v>308</v>
      </c>
      <c r="G100" s="5">
        <v>1</v>
      </c>
      <c r="H100" s="5" t="s">
        <v>428</v>
      </c>
      <c r="I100" s="6"/>
      <c r="J100" s="7"/>
      <c r="K100" s="7" t="s">
        <v>445</v>
      </c>
      <c r="L100" s="5" t="s">
        <v>446</v>
      </c>
      <c r="M100" s="5"/>
      <c r="N100" s="5">
        <v>21160</v>
      </c>
      <c r="O100" s="5" t="s">
        <v>447</v>
      </c>
      <c r="P100" s="5"/>
      <c r="Q100" s="5"/>
      <c r="R100" s="5"/>
      <c r="S100" s="5"/>
      <c r="T100" s="31">
        <f>ROW(T100)-7</f>
        <v>93</v>
      </c>
      <c r="U100" s="31" t="str">
        <f>CONCATENATE(T100,".jpg")</f>
        <v>93.jpg</v>
      </c>
      <c r="V100" s="32" t="str">
        <f>CONCATENATE($V$2,U100)</f>
        <v>93.jpg</v>
      </c>
    </row>
    <row r="101" spans="1:22" x14ac:dyDescent="0.25">
      <c r="A101" s="27" t="str">
        <f>CONCATENATE(C101," ",D101," ",E101)</f>
        <v>ALIGOTE  2014</v>
      </c>
      <c r="B101" s="5" t="s">
        <v>15</v>
      </c>
      <c r="C101" s="30" t="s">
        <v>91</v>
      </c>
      <c r="D101" s="30"/>
      <c r="E101" s="30">
        <v>2014</v>
      </c>
      <c r="F101" s="5" t="s">
        <v>309</v>
      </c>
      <c r="G101" s="5">
        <v>1</v>
      </c>
      <c r="H101" s="5" t="s">
        <v>428</v>
      </c>
      <c r="I101" s="6"/>
      <c r="J101" s="7"/>
      <c r="K101" s="7"/>
      <c r="L101" s="5" t="s">
        <v>449</v>
      </c>
      <c r="M101" s="5"/>
      <c r="N101" s="5">
        <v>89580</v>
      </c>
      <c r="O101" s="5" t="s">
        <v>450</v>
      </c>
      <c r="P101" s="5"/>
      <c r="Q101" s="5"/>
      <c r="R101" s="5"/>
      <c r="S101" s="5"/>
      <c r="T101" s="31">
        <f>ROW(T101)-7</f>
        <v>94</v>
      </c>
      <c r="U101" s="31" t="str">
        <f>CONCATENATE(T101,".jpg")</f>
        <v>94.jpg</v>
      </c>
      <c r="V101" s="32" t="str">
        <f>CONCATENATE($V$2,U101)</f>
        <v>94.jpg</v>
      </c>
    </row>
    <row r="102" spans="1:22" x14ac:dyDescent="0.25">
      <c r="A102" s="27" t="str">
        <f>CONCATENATE(C102," ",D102," ",E102)</f>
        <v>SAINT-ROMAIN  2014</v>
      </c>
      <c r="B102" s="5" t="s">
        <v>15</v>
      </c>
      <c r="C102" s="30" t="s">
        <v>300</v>
      </c>
      <c r="D102" s="30"/>
      <c r="E102" s="30">
        <v>2014</v>
      </c>
      <c r="F102" s="5" t="s">
        <v>309</v>
      </c>
      <c r="G102" s="5">
        <v>1</v>
      </c>
      <c r="H102" s="5" t="s">
        <v>428</v>
      </c>
      <c r="I102" s="6"/>
      <c r="J102" s="7"/>
      <c r="K102" s="7" t="s">
        <v>452</v>
      </c>
      <c r="L102" s="5" t="s">
        <v>448</v>
      </c>
      <c r="M102" s="5"/>
      <c r="N102" s="5"/>
      <c r="O102" s="5"/>
      <c r="P102" s="5"/>
      <c r="Q102" s="5"/>
      <c r="R102" s="5"/>
      <c r="S102" s="5"/>
      <c r="T102" s="31">
        <f>ROW(T102)-7</f>
        <v>95</v>
      </c>
      <c r="U102" s="31" t="str">
        <f>CONCATENATE(T102,".jpg")</f>
        <v>95.jpg</v>
      </c>
      <c r="V102" s="32" t="str">
        <f>CONCATENATE($V$2,U102)</f>
        <v>95.jpg</v>
      </c>
    </row>
    <row r="103" spans="1:22" x14ac:dyDescent="0.25">
      <c r="A103" s="27" t="str">
        <f>CONCATENATE(C103," ",D103," ",E103)</f>
        <v>COTE DU RHONE  2014</v>
      </c>
      <c r="B103" s="5" t="s">
        <v>17</v>
      </c>
      <c r="C103" s="30" t="s">
        <v>17</v>
      </c>
      <c r="D103" s="30"/>
      <c r="E103" s="30">
        <v>2014</v>
      </c>
      <c r="F103" s="5" t="s">
        <v>308</v>
      </c>
      <c r="G103" s="5">
        <v>1</v>
      </c>
      <c r="H103" s="5" t="s">
        <v>428</v>
      </c>
      <c r="I103" s="6"/>
      <c r="J103" s="7"/>
      <c r="K103" s="7" t="s">
        <v>453</v>
      </c>
      <c r="L103" s="5" t="s">
        <v>454</v>
      </c>
      <c r="M103" s="5"/>
      <c r="N103" s="5"/>
      <c r="O103" s="5"/>
      <c r="P103" s="5"/>
      <c r="Q103" s="5"/>
      <c r="R103" s="5"/>
      <c r="S103" s="5"/>
      <c r="T103" s="31">
        <f>ROW(T103)-7</f>
        <v>96</v>
      </c>
      <c r="U103" s="31" t="str">
        <f>CONCATENATE(T103,".jpg")</f>
        <v>96.jpg</v>
      </c>
      <c r="V103" s="32" t="str">
        <f>CONCATENATE($V$2,U103)</f>
        <v>96.jpg</v>
      </c>
    </row>
    <row r="104" spans="1:22" x14ac:dyDescent="0.25">
      <c r="A104" s="27" t="str">
        <f>CONCATENATE(C104," ",D104," ",E104)</f>
        <v>COTES DU ROUSSILLON  2014</v>
      </c>
      <c r="B104" s="5" t="s">
        <v>18</v>
      </c>
      <c r="C104" s="30" t="s">
        <v>112</v>
      </c>
      <c r="D104" s="30"/>
      <c r="E104" s="30">
        <v>2014</v>
      </c>
      <c r="F104" s="5" t="s">
        <v>308</v>
      </c>
      <c r="G104" s="5">
        <v>1</v>
      </c>
      <c r="H104" s="5" t="s">
        <v>428</v>
      </c>
      <c r="I104" s="6"/>
      <c r="J104" s="7"/>
      <c r="K104" s="7" t="s">
        <v>467</v>
      </c>
      <c r="L104" s="5" t="s">
        <v>468</v>
      </c>
      <c r="M104" s="5"/>
      <c r="N104" s="5">
        <v>66200</v>
      </c>
      <c r="O104" s="5" t="s">
        <v>469</v>
      </c>
      <c r="P104" s="5"/>
      <c r="Q104" s="5"/>
      <c r="R104" s="5" t="s">
        <v>470</v>
      </c>
      <c r="S104" s="5"/>
      <c r="T104" s="23">
        <f>ROW(T104)-7</f>
        <v>97</v>
      </c>
      <c r="U104" s="23" t="str">
        <f>CONCATENATE(T104,".jpg")</f>
        <v>97.jpg</v>
      </c>
      <c r="V104" s="24" t="str">
        <f>CONCATENATE($V$2,U104)</f>
        <v>97.jpg</v>
      </c>
    </row>
    <row r="105" spans="1:22" x14ac:dyDescent="0.25">
      <c r="A105" s="27" t="str">
        <f>CONCATENATE(C105," ",D105," ",E105)</f>
        <v>IRANCY  2015</v>
      </c>
      <c r="B105" s="5" t="s">
        <v>15</v>
      </c>
      <c r="C105" s="30" t="s">
        <v>266</v>
      </c>
      <c r="D105" s="30"/>
      <c r="E105" s="30">
        <v>2015</v>
      </c>
      <c r="F105" s="5" t="s">
        <v>308</v>
      </c>
      <c r="G105" s="5">
        <v>5</v>
      </c>
      <c r="H105" s="5" t="s">
        <v>337</v>
      </c>
      <c r="I105" s="6"/>
      <c r="J105" s="7"/>
      <c r="K105" s="7"/>
      <c r="L105" s="5" t="s">
        <v>338</v>
      </c>
      <c r="M105" s="5"/>
      <c r="N105" s="5"/>
      <c r="O105" s="5" t="s">
        <v>339</v>
      </c>
      <c r="P105" s="5"/>
      <c r="Q105" s="5"/>
      <c r="R105" s="5"/>
      <c r="S105" s="5"/>
      <c r="T105" s="31">
        <f>ROW(T105)-7</f>
        <v>98</v>
      </c>
      <c r="U105" s="31" t="str">
        <f>CONCATENATE(T105,".jpg")</f>
        <v>98.jpg</v>
      </c>
      <c r="V105" s="32" t="str">
        <f>CONCATENATE($V$2,U105)</f>
        <v>98.jpg</v>
      </c>
    </row>
    <row r="106" spans="1:22" x14ac:dyDescent="0.25">
      <c r="A106" s="27" t="str">
        <f>CONCATENATE(C106," ",D106," ",E106)</f>
        <v>AUXEY-DURESSES  2015</v>
      </c>
      <c r="B106" s="5" t="s">
        <v>15</v>
      </c>
      <c r="C106" s="30" t="s">
        <v>38</v>
      </c>
      <c r="D106" s="30"/>
      <c r="E106" s="30">
        <v>2015</v>
      </c>
      <c r="F106" s="5" t="s">
        <v>308</v>
      </c>
      <c r="G106" s="5">
        <v>4</v>
      </c>
      <c r="H106" s="5" t="s">
        <v>341</v>
      </c>
      <c r="I106" s="6"/>
      <c r="J106" s="7"/>
      <c r="K106" s="7" t="s">
        <v>342</v>
      </c>
      <c r="L106" s="5" t="s">
        <v>343</v>
      </c>
      <c r="M106" s="5"/>
      <c r="N106" s="5"/>
      <c r="O106" s="5"/>
      <c r="P106" s="5"/>
      <c r="Q106" s="5"/>
      <c r="R106" s="5"/>
      <c r="S106" s="5"/>
      <c r="T106" s="31">
        <f>ROW(T106)-7</f>
        <v>99</v>
      </c>
      <c r="U106" s="31" t="str">
        <f>CONCATENATE(T106,".jpg")</f>
        <v>99.jpg</v>
      </c>
      <c r="V106" s="32" t="str">
        <f>CONCATENATE($V$2,U106)</f>
        <v>99.jpg</v>
      </c>
    </row>
    <row r="107" spans="1:22" x14ac:dyDescent="0.25">
      <c r="A107" s="27" t="str">
        <f>CONCATENATE(C107," ",D107," ",E107)</f>
        <v>CHOREY-LES-BEAUNE  2015</v>
      </c>
      <c r="B107" s="5" t="s">
        <v>15</v>
      </c>
      <c r="C107" s="30" t="s">
        <v>226</v>
      </c>
      <c r="D107" s="30"/>
      <c r="E107" s="30">
        <v>2015</v>
      </c>
      <c r="F107" s="5" t="s">
        <v>309</v>
      </c>
      <c r="G107" s="5">
        <v>2</v>
      </c>
      <c r="H107" s="5" t="s">
        <v>414</v>
      </c>
      <c r="I107" s="6"/>
      <c r="J107" s="7"/>
      <c r="K107" s="7"/>
      <c r="L107" s="5" t="s">
        <v>415</v>
      </c>
      <c r="M107" s="5"/>
      <c r="N107" s="5">
        <v>21700</v>
      </c>
      <c r="O107" s="5" t="s">
        <v>416</v>
      </c>
      <c r="P107" s="5"/>
      <c r="Q107" s="5"/>
      <c r="R107" s="5"/>
      <c r="S107" s="5"/>
      <c r="T107" s="23">
        <f>ROW(T107)-7</f>
        <v>100</v>
      </c>
      <c r="U107" s="23" t="str">
        <f>CONCATENATE(T107,".jpg")</f>
        <v>100.jpg</v>
      </c>
      <c r="V107" s="24" t="str">
        <f>CONCATENATE($V$2,U107)</f>
        <v>100.jpg</v>
      </c>
    </row>
    <row r="108" spans="1:22" x14ac:dyDescent="0.25">
      <c r="A108" s="27" t="str">
        <f>CONCATENATE(C108," ",D108," ",E108)</f>
        <v>CHABLIS 1 er Cru 2015</v>
      </c>
      <c r="B108" s="5" t="s">
        <v>15</v>
      </c>
      <c r="C108" s="30" t="s">
        <v>196</v>
      </c>
      <c r="D108" s="30" t="s">
        <v>312</v>
      </c>
      <c r="E108" s="30">
        <v>2015</v>
      </c>
      <c r="F108" s="5" t="s">
        <v>309</v>
      </c>
      <c r="G108" s="5">
        <v>5</v>
      </c>
      <c r="H108" s="5" t="s">
        <v>417</v>
      </c>
      <c r="I108" s="6"/>
      <c r="J108" s="7"/>
      <c r="K108" s="7"/>
      <c r="L108" s="5" t="s">
        <v>418</v>
      </c>
      <c r="M108" s="5"/>
      <c r="N108" s="5">
        <v>71</v>
      </c>
      <c r="O108" s="5" t="s">
        <v>419</v>
      </c>
      <c r="P108" s="5"/>
      <c r="Q108" s="5"/>
      <c r="R108" s="5"/>
      <c r="S108" s="5"/>
      <c r="T108" s="23">
        <f>ROW(T108)-7</f>
        <v>101</v>
      </c>
      <c r="U108" s="23" t="str">
        <f>CONCATENATE(T108,".jpg")</f>
        <v>101.jpg</v>
      </c>
      <c r="V108" s="24" t="str">
        <f>CONCATENATE($V$2,U108)</f>
        <v>101.jpg</v>
      </c>
    </row>
    <row r="109" spans="1:22" x14ac:dyDescent="0.25">
      <c r="A109" s="27" t="str">
        <f>CONCATENATE(C109," ",D109," ",E109)</f>
        <v>COTE DU RHONE  2015</v>
      </c>
      <c r="B109" s="5" t="s">
        <v>17</v>
      </c>
      <c r="C109" s="30" t="s">
        <v>17</v>
      </c>
      <c r="D109" s="30"/>
      <c r="E109" s="30">
        <v>2015</v>
      </c>
      <c r="F109" s="5" t="s">
        <v>309</v>
      </c>
      <c r="G109" s="5">
        <v>3</v>
      </c>
      <c r="H109" s="5" t="s">
        <v>562</v>
      </c>
      <c r="I109" s="6"/>
      <c r="J109" s="7"/>
      <c r="K109" s="7"/>
      <c r="L109" s="5" t="s">
        <v>431</v>
      </c>
      <c r="M109" s="5"/>
      <c r="N109" s="5">
        <v>7700</v>
      </c>
      <c r="O109" s="5" t="s">
        <v>432</v>
      </c>
      <c r="P109" s="5"/>
      <c r="Q109" s="5"/>
      <c r="R109" s="5"/>
      <c r="S109" s="5"/>
      <c r="T109" s="23">
        <f>ROW(T109)-7</f>
        <v>102</v>
      </c>
      <c r="U109" s="23" t="str">
        <f>CONCATENATE(T109,".jpg")</f>
        <v>102.jpg</v>
      </c>
      <c r="V109" s="24" t="str">
        <f>CONCATENATE($V$2,U109)</f>
        <v>102.jpg</v>
      </c>
    </row>
    <row r="110" spans="1:22" x14ac:dyDescent="0.25">
      <c r="A110" s="27" t="str">
        <f>CONCATENATE(C110," ",D110," ",E110)</f>
        <v>COTE DU RHONE  2015</v>
      </c>
      <c r="B110" s="5" t="s">
        <v>17</v>
      </c>
      <c r="C110" s="30" t="s">
        <v>17</v>
      </c>
      <c r="D110" s="30"/>
      <c r="E110" s="30">
        <v>2015</v>
      </c>
      <c r="F110" s="5" t="s">
        <v>308</v>
      </c>
      <c r="G110" s="5">
        <v>4</v>
      </c>
      <c r="H110" s="5" t="s">
        <v>484</v>
      </c>
      <c r="I110" s="6"/>
      <c r="J110" s="7"/>
      <c r="K110" s="7"/>
      <c r="L110" s="5" t="s">
        <v>431</v>
      </c>
      <c r="M110" s="5"/>
      <c r="N110" s="5">
        <v>7700</v>
      </c>
      <c r="O110" s="5" t="s">
        <v>432</v>
      </c>
      <c r="P110" s="5"/>
      <c r="Q110" s="5"/>
      <c r="R110" s="5"/>
      <c r="S110" s="5"/>
      <c r="T110" s="23">
        <f>ROW(T110)-7</f>
        <v>103</v>
      </c>
      <c r="U110" s="23" t="str">
        <f>CONCATENATE(T110,".jpg")</f>
        <v>103.jpg</v>
      </c>
      <c r="V110" s="24" t="str">
        <f>CONCATENATE($V$2,U110)</f>
        <v>103.jpg</v>
      </c>
    </row>
    <row r="111" spans="1:22" x14ac:dyDescent="0.25">
      <c r="A111" s="27" t="str">
        <f>CONCATENATE(C111," ",D111," ",E111)</f>
        <v>COTE ROTIE les elotins 2015</v>
      </c>
      <c r="B111" s="5" t="s">
        <v>17</v>
      </c>
      <c r="C111" s="30" t="s">
        <v>82</v>
      </c>
      <c r="D111" s="30" t="s">
        <v>493</v>
      </c>
      <c r="E111" s="30">
        <v>2015</v>
      </c>
      <c r="F111" s="5" t="s">
        <v>308</v>
      </c>
      <c r="G111" s="5">
        <v>1</v>
      </c>
      <c r="H111" s="5" t="s">
        <v>494</v>
      </c>
      <c r="I111" s="6"/>
      <c r="J111" s="7"/>
      <c r="K111" s="7"/>
      <c r="L111" s="5" t="s">
        <v>495</v>
      </c>
      <c r="M111" s="5" t="s">
        <v>496</v>
      </c>
      <c r="N111" s="5">
        <v>69420</v>
      </c>
      <c r="O111" s="5" t="s">
        <v>497</v>
      </c>
      <c r="P111" s="5"/>
      <c r="Q111" s="5"/>
      <c r="R111" s="5"/>
      <c r="S111" s="5"/>
      <c r="T111" s="23">
        <f>ROW(T111)-7</f>
        <v>104</v>
      </c>
      <c r="U111" s="23" t="str">
        <f>CONCATENATE(T111,".jpg")</f>
        <v>104.jpg</v>
      </c>
      <c r="V111" s="24" t="str">
        <f>CONCATENATE($V$2,U111)</f>
        <v>104.jpg</v>
      </c>
    </row>
    <row r="112" spans="1:22" x14ac:dyDescent="0.25">
      <c r="A112" s="27" t="str">
        <f>CONCATENATE(C112," ",D112," ",E112)</f>
        <v>MARANGES  2015</v>
      </c>
      <c r="B112" s="5" t="s">
        <v>15</v>
      </c>
      <c r="C112" s="30" t="s">
        <v>275</v>
      </c>
      <c r="D112" s="30"/>
      <c r="E112" s="30">
        <v>2015</v>
      </c>
      <c r="F112" s="5" t="s">
        <v>308</v>
      </c>
      <c r="G112" s="5">
        <v>1</v>
      </c>
      <c r="H112" s="5" t="s">
        <v>494</v>
      </c>
      <c r="I112" s="6"/>
      <c r="J112" s="7"/>
      <c r="K112" s="7"/>
      <c r="L112" s="5" t="s">
        <v>498</v>
      </c>
      <c r="M112" s="5"/>
      <c r="N112" s="5">
        <v>71</v>
      </c>
      <c r="O112" s="5"/>
      <c r="P112" s="5"/>
      <c r="Q112" s="5"/>
      <c r="R112" s="5"/>
      <c r="S112" s="5"/>
      <c r="T112" s="23">
        <f>ROW(T112)-7</f>
        <v>105</v>
      </c>
      <c r="U112" s="23" t="str">
        <f>CONCATENATE(T112,".jpg")</f>
        <v>105.jpg</v>
      </c>
      <c r="V112" s="24" t="str">
        <f>CONCATENATE($V$2,U112)</f>
        <v>105.jpg</v>
      </c>
    </row>
    <row r="113" spans="1:22" x14ac:dyDescent="0.25">
      <c r="A113" s="27" t="str">
        <f>CONCATENATE(C113," ",D113," ",E113)</f>
        <v>CHATEAU MALIJAY  2015</v>
      </c>
      <c r="B113" s="5" t="s">
        <v>17</v>
      </c>
      <c r="C113" s="30" t="s">
        <v>499</v>
      </c>
      <c r="D113" s="30"/>
      <c r="E113" s="30">
        <v>2015</v>
      </c>
      <c r="F113" s="5" t="s">
        <v>308</v>
      </c>
      <c r="G113" s="5">
        <v>1</v>
      </c>
      <c r="H113" s="5" t="s">
        <v>494</v>
      </c>
      <c r="I113" s="6"/>
      <c r="J113" s="7"/>
      <c r="K113" s="7"/>
      <c r="L113" s="5"/>
      <c r="M113" s="5"/>
      <c r="N113" s="5"/>
      <c r="O113" s="5"/>
      <c r="P113" s="5"/>
      <c r="Q113" s="5"/>
      <c r="R113" s="5"/>
      <c r="S113" s="5"/>
      <c r="T113" s="23">
        <f>ROW(T113)-7</f>
        <v>106</v>
      </c>
      <c r="U113" s="23" t="str">
        <f>CONCATENATE(T113,".jpg")</f>
        <v>106.jpg</v>
      </c>
      <c r="V113" s="24" t="str">
        <f>CONCATENATE($V$2,U113)</f>
        <v>106.jpg</v>
      </c>
    </row>
    <row r="114" spans="1:22" x14ac:dyDescent="0.25">
      <c r="A114" s="27" t="str">
        <f>CONCATENATE(C114," ",D114," ",E114)</f>
        <v>MACON PERRONNE  2015</v>
      </c>
      <c r="B114" s="5" t="s">
        <v>15</v>
      </c>
      <c r="C114" s="30" t="s">
        <v>500</v>
      </c>
      <c r="D114" s="30"/>
      <c r="E114" s="30">
        <v>2015</v>
      </c>
      <c r="F114" s="5" t="s">
        <v>309</v>
      </c>
      <c r="G114" s="5">
        <v>1</v>
      </c>
      <c r="H114" s="5" t="s">
        <v>494</v>
      </c>
      <c r="I114" s="6"/>
      <c r="J114" s="7"/>
      <c r="K114" s="7"/>
      <c r="L114" s="5" t="s">
        <v>501</v>
      </c>
      <c r="M114" s="5"/>
      <c r="N114" s="5">
        <v>71260</v>
      </c>
      <c r="O114" s="5" t="s">
        <v>502</v>
      </c>
      <c r="P114" s="5"/>
      <c r="Q114" s="5"/>
      <c r="R114" s="5"/>
      <c r="S114" s="5"/>
      <c r="T114" s="23">
        <f>ROW(T114)-7</f>
        <v>107</v>
      </c>
      <c r="U114" s="23" t="str">
        <f>CONCATENATE(T114,".jpg")</f>
        <v>107.jpg</v>
      </c>
      <c r="V114" s="24" t="str">
        <f>CONCATENATE($V$2,U114)</f>
        <v>107.jpg</v>
      </c>
    </row>
    <row r="115" spans="1:22" x14ac:dyDescent="0.25">
      <c r="A115" s="27" t="str">
        <f>CONCATENATE(C115," ",D115," ",E115)</f>
        <v>COTES DE BORDEAUX  2015</v>
      </c>
      <c r="B115" s="5" t="s">
        <v>16</v>
      </c>
      <c r="C115" s="30" t="s">
        <v>516</v>
      </c>
      <c r="D115" s="30"/>
      <c r="E115" s="30">
        <v>2015</v>
      </c>
      <c r="F115" s="5" t="s">
        <v>308</v>
      </c>
      <c r="G115" s="5">
        <v>1</v>
      </c>
      <c r="H115" s="5" t="s">
        <v>503</v>
      </c>
      <c r="I115" s="6"/>
      <c r="J115" s="7"/>
      <c r="K115" s="7"/>
      <c r="L115" s="5" t="s">
        <v>517</v>
      </c>
      <c r="M115" s="5"/>
      <c r="N115" s="5"/>
      <c r="O115" s="5"/>
      <c r="P115" s="5"/>
      <c r="Q115" s="5"/>
      <c r="R115" s="5"/>
      <c r="S115" s="5"/>
      <c r="T115" s="23">
        <f>ROW(T115)-7</f>
        <v>108</v>
      </c>
      <c r="U115" s="23" t="str">
        <f>CONCATENATE(T115,".jpg")</f>
        <v>108.jpg</v>
      </c>
      <c r="V115" s="24" t="str">
        <f>CONCATENATE($V$2,U115)</f>
        <v>108.jpg</v>
      </c>
    </row>
    <row r="116" spans="1:22" x14ac:dyDescent="0.25">
      <c r="A116" s="27" t="str">
        <f>CONCATENATE(C116," ",D116," ",E116)</f>
        <v>COTEAUX VAROIS EN PROVENCE  2015</v>
      </c>
      <c r="B116" s="5" t="s">
        <v>20</v>
      </c>
      <c r="C116" s="30" t="s">
        <v>69</v>
      </c>
      <c r="D116" s="30"/>
      <c r="E116" s="30">
        <v>2015</v>
      </c>
      <c r="F116" s="5" t="s">
        <v>310</v>
      </c>
      <c r="G116" s="5">
        <v>1</v>
      </c>
      <c r="H116" s="5" t="s">
        <v>527</v>
      </c>
      <c r="I116" s="6"/>
      <c r="J116" s="7"/>
      <c r="K116" s="7"/>
      <c r="L116" s="5"/>
      <c r="M116" s="5"/>
      <c r="N116" s="5"/>
      <c r="O116" s="5"/>
      <c r="P116" s="5"/>
      <c r="Q116" s="5"/>
      <c r="R116" s="5"/>
      <c r="S116" s="5"/>
      <c r="T116" s="23">
        <f>ROW(T116)-7</f>
        <v>109</v>
      </c>
      <c r="U116" s="23" t="str">
        <f>CONCATENATE(T116,".jpg")</f>
        <v>109.jpg</v>
      </c>
      <c r="V116" s="24" t="str">
        <f>CONCATENATE($V$2,U116)</f>
        <v>109.jpg</v>
      </c>
    </row>
    <row r="117" spans="1:22" x14ac:dyDescent="0.25">
      <c r="A117" s="27" t="str">
        <f>CONCATENATE(C117," ",D117," ",E117)</f>
        <v>COTE DU RHONE  2015</v>
      </c>
      <c r="B117" s="5" t="s">
        <v>17</v>
      </c>
      <c r="C117" s="30" t="s">
        <v>17</v>
      </c>
      <c r="D117" s="30"/>
      <c r="E117" s="30">
        <v>2015</v>
      </c>
      <c r="F117" s="5" t="s">
        <v>310</v>
      </c>
      <c r="G117" s="5">
        <v>3</v>
      </c>
      <c r="H117" s="5" t="s">
        <v>527</v>
      </c>
      <c r="I117" s="6"/>
      <c r="J117" s="7"/>
      <c r="K117" s="7"/>
      <c r="L117" s="5" t="s">
        <v>431</v>
      </c>
      <c r="M117" s="5"/>
      <c r="N117" s="5">
        <v>7700</v>
      </c>
      <c r="O117" s="5" t="s">
        <v>432</v>
      </c>
      <c r="P117" s="5"/>
      <c r="Q117" s="5"/>
      <c r="R117" s="5"/>
      <c r="S117" s="5"/>
      <c r="T117" s="23">
        <f>ROW(T117)-7</f>
        <v>110</v>
      </c>
      <c r="U117" s="23" t="str">
        <f>CONCATENATE(T117,".jpg")</f>
        <v>110.jpg</v>
      </c>
      <c r="V117" s="24" t="str">
        <f>CONCATENATE($V$2,U117)</f>
        <v>110.jpg</v>
      </c>
    </row>
    <row r="118" spans="1:22" x14ac:dyDescent="0.25">
      <c r="A118" s="27" t="str">
        <f>CONCATENATE(C118," ",D118," ",E118)</f>
        <v>MONTHELIE 1 er Cru 2015</v>
      </c>
      <c r="B118" s="5" t="s">
        <v>15</v>
      </c>
      <c r="C118" s="30" t="s">
        <v>282</v>
      </c>
      <c r="D118" s="30" t="s">
        <v>312</v>
      </c>
      <c r="E118" s="30">
        <v>2015</v>
      </c>
      <c r="F118" s="5" t="s">
        <v>308</v>
      </c>
      <c r="G118" s="5">
        <v>4</v>
      </c>
      <c r="H118" s="5" t="s">
        <v>536</v>
      </c>
      <c r="I118" s="6"/>
      <c r="J118" s="7"/>
      <c r="K118" s="7" t="s">
        <v>537</v>
      </c>
      <c r="L118" s="5" t="s">
        <v>538</v>
      </c>
      <c r="M118" s="5"/>
      <c r="N118" s="5"/>
      <c r="O118" s="5" t="s">
        <v>539</v>
      </c>
      <c r="P118" s="5"/>
      <c r="Q118" s="5"/>
      <c r="R118" s="5"/>
      <c r="S118" s="5"/>
      <c r="T118" s="23">
        <f>ROW(T118)-7</f>
        <v>111</v>
      </c>
      <c r="U118" s="23" t="str">
        <f>CONCATENATE(T118,".jpg")</f>
        <v>111.jpg</v>
      </c>
      <c r="V118" s="24" t="str">
        <f>CONCATENATE($V$2,U118)</f>
        <v>111.jpg</v>
      </c>
    </row>
    <row r="119" spans="1:22" x14ac:dyDescent="0.25">
      <c r="A119" s="27" t="str">
        <f>CONCATENATE(C119," ",D119," ",E119)</f>
        <v>PERNAND-VERGELESSES  2015</v>
      </c>
      <c r="B119" s="5" t="s">
        <v>15</v>
      </c>
      <c r="C119" s="30" t="s">
        <v>286</v>
      </c>
      <c r="D119" s="30"/>
      <c r="E119" s="30">
        <v>2015</v>
      </c>
      <c r="F119" s="5" t="s">
        <v>308</v>
      </c>
      <c r="G119" s="5">
        <v>6</v>
      </c>
      <c r="H119" s="5" t="s">
        <v>542</v>
      </c>
      <c r="I119" s="6"/>
      <c r="J119" s="7"/>
      <c r="K119" s="7"/>
      <c r="L119" s="5" t="s">
        <v>543</v>
      </c>
      <c r="M119" s="5"/>
      <c r="N119" s="5"/>
      <c r="O119" s="5" t="s">
        <v>363</v>
      </c>
      <c r="P119" s="5"/>
      <c r="Q119" s="5"/>
      <c r="R119" s="5"/>
      <c r="S119" s="5"/>
      <c r="T119" s="23">
        <f>ROW(T119)-7</f>
        <v>112</v>
      </c>
      <c r="U119" s="23" t="str">
        <f>CONCATENATE(T119,".jpg")</f>
        <v>112.jpg</v>
      </c>
      <c r="V119" s="24" t="str">
        <f>CONCATENATE($V$2,U119)</f>
        <v>112.jpg</v>
      </c>
    </row>
    <row r="120" spans="1:22" x14ac:dyDescent="0.25">
      <c r="A120" s="27" t="str">
        <f>CONCATENATE(C120," ",D120," ",E120)</f>
        <v>CHATEAU MEILLANT  2015</v>
      </c>
      <c r="B120" s="5" t="s">
        <v>19</v>
      </c>
      <c r="C120" s="30" t="s">
        <v>575</v>
      </c>
      <c r="D120" s="30"/>
      <c r="E120" s="30">
        <v>2015</v>
      </c>
      <c r="F120" s="5" t="s">
        <v>308</v>
      </c>
      <c r="G120" s="5">
        <v>1</v>
      </c>
      <c r="H120" s="5" t="s">
        <v>494</v>
      </c>
      <c r="I120" s="6"/>
      <c r="J120" s="7"/>
      <c r="K120" s="7"/>
      <c r="L120" s="5" t="s">
        <v>571</v>
      </c>
      <c r="M120" s="5" t="s">
        <v>572</v>
      </c>
      <c r="N120" s="5">
        <v>18520</v>
      </c>
      <c r="O120" s="5" t="s">
        <v>573</v>
      </c>
      <c r="P120" s="19">
        <v>248692714</v>
      </c>
      <c r="Q120" s="5"/>
      <c r="R120" s="20" t="s">
        <v>574</v>
      </c>
      <c r="S120" s="5"/>
      <c r="T120" s="23">
        <f>ROW(T120)-7</f>
        <v>113</v>
      </c>
      <c r="U120" s="23" t="str">
        <f>CONCATENATE(T120,".jpg")</f>
        <v>113.jpg</v>
      </c>
      <c r="V120" s="24" t="str">
        <f>CONCATENATE($V$2,U120)</f>
        <v>113.jpg</v>
      </c>
    </row>
    <row r="121" spans="1:22" x14ac:dyDescent="0.25">
      <c r="A121" s="27" t="str">
        <f>CONCATENATE(C121," ",D121," ",E121)</f>
        <v>POUILLY-FUISSE  2016</v>
      </c>
      <c r="B121" s="5" t="s">
        <v>15</v>
      </c>
      <c r="C121" s="30" t="s">
        <v>289</v>
      </c>
      <c r="D121" s="30"/>
      <c r="E121" s="30">
        <v>2016</v>
      </c>
      <c r="F121" s="5" t="s">
        <v>309</v>
      </c>
      <c r="G121" s="5">
        <v>3</v>
      </c>
      <c r="H121" s="5" t="s">
        <v>356</v>
      </c>
      <c r="I121" s="6"/>
      <c r="J121" s="7"/>
      <c r="K121" s="7" t="s">
        <v>357</v>
      </c>
      <c r="L121" s="5" t="s">
        <v>358</v>
      </c>
      <c r="M121" s="5"/>
      <c r="N121" s="5">
        <v>71960</v>
      </c>
      <c r="O121" s="5" t="s">
        <v>359</v>
      </c>
      <c r="P121" s="5"/>
      <c r="Q121" s="5"/>
      <c r="R121" s="5"/>
      <c r="S121" s="5"/>
      <c r="T121" s="31">
        <f>ROW(T121)-7</f>
        <v>114</v>
      </c>
      <c r="U121" s="31" t="str">
        <f>CONCATENATE(T121,".jpg")</f>
        <v>114.jpg</v>
      </c>
      <c r="V121" s="32" t="str">
        <f>CONCATENATE($V$2,U121)</f>
        <v>114.jpg</v>
      </c>
    </row>
    <row r="122" spans="1:22" x14ac:dyDescent="0.25">
      <c r="A122" s="27" t="str">
        <f>CONCATENATE(C122," ",D122," ",E122)</f>
        <v>MONTAGNY  2016</v>
      </c>
      <c r="B122" s="5" t="s">
        <v>15</v>
      </c>
      <c r="C122" s="30" t="s">
        <v>281</v>
      </c>
      <c r="D122" s="30"/>
      <c r="E122" s="30">
        <v>2016</v>
      </c>
      <c r="F122" s="5" t="s">
        <v>309</v>
      </c>
      <c r="G122" s="5">
        <v>3</v>
      </c>
      <c r="H122" s="5" t="s">
        <v>423</v>
      </c>
      <c r="I122" s="6"/>
      <c r="J122" s="7"/>
      <c r="K122" s="7"/>
      <c r="L122" s="5" t="s">
        <v>424</v>
      </c>
      <c r="M122" s="5"/>
      <c r="N122" s="5">
        <v>71390</v>
      </c>
      <c r="O122" s="5" t="s">
        <v>425</v>
      </c>
      <c r="P122" s="5"/>
      <c r="Q122" s="5"/>
      <c r="R122" s="5"/>
      <c r="S122" s="5"/>
      <c r="T122" s="23">
        <f>ROW(T122)-7</f>
        <v>115</v>
      </c>
      <c r="U122" s="23" t="str">
        <f>CONCATENATE(T122,".jpg")</f>
        <v>115.jpg</v>
      </c>
      <c r="V122" s="24" t="str">
        <f>CONCATENATE($V$2,U122)</f>
        <v>115.jpg</v>
      </c>
    </row>
    <row r="123" spans="1:22" x14ac:dyDescent="0.25">
      <c r="A123" s="27" t="str">
        <f>CONCATENATE(C123," ",D123," ",E123)</f>
        <v>COTES DU JURA  2016</v>
      </c>
      <c r="B123" s="5" t="s">
        <v>22</v>
      </c>
      <c r="C123" s="30" t="s">
        <v>62</v>
      </c>
      <c r="D123" s="30"/>
      <c r="E123" s="30">
        <v>2016</v>
      </c>
      <c r="F123" s="5" t="s">
        <v>308</v>
      </c>
      <c r="G123" s="5">
        <v>1</v>
      </c>
      <c r="H123" s="5" t="s">
        <v>428</v>
      </c>
      <c r="I123" s="6"/>
      <c r="J123" s="7"/>
      <c r="K123" s="7"/>
      <c r="L123" s="5" t="s">
        <v>471</v>
      </c>
      <c r="M123" s="5"/>
      <c r="N123" s="5">
        <v>39110</v>
      </c>
      <c r="O123" s="5" t="s">
        <v>472</v>
      </c>
      <c r="P123" s="5"/>
      <c r="Q123" s="5"/>
      <c r="R123" s="5"/>
      <c r="S123" s="5"/>
      <c r="T123" s="23">
        <f>ROW(T123)-7</f>
        <v>116</v>
      </c>
      <c r="U123" s="23" t="str">
        <f>CONCATENATE(T123,".jpg")</f>
        <v>116.jpg</v>
      </c>
      <c r="V123" s="24" t="str">
        <f>CONCATENATE($V$2,U123)</f>
        <v>116.jpg</v>
      </c>
    </row>
    <row r="124" spans="1:22" x14ac:dyDescent="0.25">
      <c r="A124" s="27" t="str">
        <f>CONCATENATE(C124," ",D124," ",E124)</f>
        <v>COTE DE GASCOGNE  2016</v>
      </c>
      <c r="B124" s="5" t="s">
        <v>21</v>
      </c>
      <c r="C124" s="30" t="s">
        <v>474</v>
      </c>
      <c r="D124" s="30"/>
      <c r="E124" s="30">
        <v>2016</v>
      </c>
      <c r="F124" s="5" t="s">
        <v>309</v>
      </c>
      <c r="G124" s="5">
        <v>2</v>
      </c>
      <c r="H124" s="5" t="s">
        <v>475</v>
      </c>
      <c r="I124" s="6"/>
      <c r="J124" s="7"/>
      <c r="K124" s="7" t="s">
        <v>476</v>
      </c>
      <c r="L124" s="5" t="s">
        <v>477</v>
      </c>
      <c r="M124" s="5"/>
      <c r="N124" s="5"/>
      <c r="O124" s="5"/>
      <c r="P124" s="5"/>
      <c r="Q124" s="5"/>
      <c r="R124" s="5"/>
      <c r="S124" s="5"/>
      <c r="T124" s="23">
        <f>ROW(T124)-7</f>
        <v>117</v>
      </c>
      <c r="U124" s="23" t="str">
        <f>CONCATENATE(T124,".jpg")</f>
        <v>117.jpg</v>
      </c>
      <c r="V124" s="24" t="str">
        <f>CONCATENATE($V$2,U124)</f>
        <v>117.jpg</v>
      </c>
    </row>
    <row r="125" spans="1:22" x14ac:dyDescent="0.25">
      <c r="A125" s="27" t="str">
        <f>CONCATENATE(C125," ",D125," ",E125)</f>
        <v>ITALIE  2016</v>
      </c>
      <c r="B125" s="5" t="s">
        <v>28</v>
      </c>
      <c r="C125" s="30" t="s">
        <v>333</v>
      </c>
      <c r="D125" s="30"/>
      <c r="E125" s="30">
        <v>2016</v>
      </c>
      <c r="F125" s="5" t="s">
        <v>308</v>
      </c>
      <c r="G125" s="5">
        <v>1</v>
      </c>
      <c r="H125" s="5" t="s">
        <v>503</v>
      </c>
      <c r="I125" s="6"/>
      <c r="J125" s="7"/>
      <c r="K125" s="7" t="s">
        <v>504</v>
      </c>
      <c r="L125" s="5"/>
      <c r="M125" s="5"/>
      <c r="N125" s="5"/>
      <c r="O125" s="5"/>
      <c r="P125" s="5"/>
      <c r="Q125" s="5"/>
      <c r="R125" s="5"/>
      <c r="S125" s="5"/>
      <c r="T125" s="23">
        <f>ROW(T125)-7</f>
        <v>118</v>
      </c>
      <c r="U125" s="23" t="str">
        <f>CONCATENATE(T125,".jpg")</f>
        <v>118.jpg</v>
      </c>
      <c r="V125" s="24" t="str">
        <f>CONCATENATE($V$2,U125)</f>
        <v>118.jpg</v>
      </c>
    </row>
    <row r="126" spans="1:22" x14ac:dyDescent="0.25">
      <c r="A126" s="27" t="str">
        <f>CONCATENATE(C126," ",D126," ",E126)</f>
        <v>ARBOIS (JURA)  2016</v>
      </c>
      <c r="B126" s="5" t="s">
        <v>22</v>
      </c>
      <c r="C126" s="30" t="s">
        <v>36</v>
      </c>
      <c r="D126" s="30"/>
      <c r="E126" s="30">
        <v>2016</v>
      </c>
      <c r="F126" s="5" t="s">
        <v>308</v>
      </c>
      <c r="G126" s="5">
        <v>1</v>
      </c>
      <c r="H126" s="5" t="s">
        <v>503</v>
      </c>
      <c r="I126" s="6"/>
      <c r="J126" s="7"/>
      <c r="K126" s="7"/>
      <c r="L126" s="5" t="s">
        <v>505</v>
      </c>
      <c r="M126" s="5"/>
      <c r="N126" s="5">
        <v>39110</v>
      </c>
      <c r="O126" s="5" t="s">
        <v>472</v>
      </c>
      <c r="P126" s="5"/>
      <c r="Q126" s="5"/>
      <c r="R126" s="5"/>
      <c r="S126" s="5"/>
      <c r="T126" s="23">
        <f>ROW(T126)-7</f>
        <v>119</v>
      </c>
      <c r="U126" s="23" t="str">
        <f>CONCATENATE(T126,".jpg")</f>
        <v>119.jpg</v>
      </c>
      <c r="V126" s="24" t="str">
        <f>CONCATENATE($V$2,U126)</f>
        <v>119.jpg</v>
      </c>
    </row>
    <row r="127" spans="1:22" x14ac:dyDescent="0.25">
      <c r="A127" s="27" t="str">
        <f>CONCATENATE(C127," ",D127," ",E127)</f>
        <v>MACON LA ROCHE VINEUSE  2016</v>
      </c>
      <c r="B127" s="5" t="s">
        <v>15</v>
      </c>
      <c r="C127" s="30" t="s">
        <v>506</v>
      </c>
      <c r="D127" s="30"/>
      <c r="E127" s="30">
        <v>2016</v>
      </c>
      <c r="F127" s="5" t="s">
        <v>308</v>
      </c>
      <c r="G127" s="5">
        <v>1</v>
      </c>
      <c r="H127" s="5" t="s">
        <v>503</v>
      </c>
      <c r="I127" s="6"/>
      <c r="J127" s="7"/>
      <c r="K127" s="7"/>
      <c r="L127" s="5" t="s">
        <v>507</v>
      </c>
      <c r="M127" s="5"/>
      <c r="N127" s="5">
        <v>71980</v>
      </c>
      <c r="O127" s="5" t="s">
        <v>508</v>
      </c>
      <c r="P127" s="5"/>
      <c r="Q127" s="5"/>
      <c r="R127" s="5"/>
      <c r="S127" s="5"/>
      <c r="T127" s="23">
        <f>ROW(T127)-7</f>
        <v>120</v>
      </c>
      <c r="U127" s="23" t="str">
        <f>CONCATENATE(T127,".jpg")</f>
        <v>120.jpg</v>
      </c>
      <c r="V127" s="24" t="str">
        <f>CONCATENATE($V$2,U127)</f>
        <v>120.jpg</v>
      </c>
    </row>
    <row r="128" spans="1:22" x14ac:dyDescent="0.25">
      <c r="A128" s="27" t="str">
        <f>CONCATENATE(C128," ",D128," ",E128)</f>
        <v>COTE DE GASCOGNE  2016</v>
      </c>
      <c r="B128" s="5" t="s">
        <v>21</v>
      </c>
      <c r="C128" s="30" t="s">
        <v>474</v>
      </c>
      <c r="D128" s="30"/>
      <c r="E128" s="30">
        <v>2016</v>
      </c>
      <c r="F128" s="5" t="s">
        <v>308</v>
      </c>
      <c r="G128" s="5">
        <v>1</v>
      </c>
      <c r="H128" s="5" t="s">
        <v>503</v>
      </c>
      <c r="I128" s="6"/>
      <c r="J128" s="7"/>
      <c r="K128" s="7" t="s">
        <v>509</v>
      </c>
      <c r="L128" s="5" t="s">
        <v>510</v>
      </c>
      <c r="M128" s="5"/>
      <c r="N128" s="5">
        <v>32410</v>
      </c>
      <c r="O128" s="5" t="s">
        <v>511</v>
      </c>
      <c r="P128" s="5"/>
      <c r="Q128" s="5"/>
      <c r="R128" s="5" t="s">
        <v>512</v>
      </c>
      <c r="S128" s="5"/>
      <c r="T128" s="23">
        <f>ROW(T128)-7</f>
        <v>121</v>
      </c>
      <c r="U128" s="23" t="str">
        <f>CONCATENATE(T128,".jpg")</f>
        <v>121.jpg</v>
      </c>
      <c r="V128" s="24" t="str">
        <f>CONCATENATE($V$2,U128)</f>
        <v>121.jpg</v>
      </c>
    </row>
    <row r="129" spans="1:22" x14ac:dyDescent="0.25">
      <c r="A129" s="27" t="str">
        <f>CONCATENATE(C129," ",D129," ",E129)</f>
        <v>ALIGOTE  2016</v>
      </c>
      <c r="B129" s="5" t="s">
        <v>15</v>
      </c>
      <c r="C129" s="30" t="s">
        <v>91</v>
      </c>
      <c r="D129" s="30"/>
      <c r="E129" s="30">
        <v>2016</v>
      </c>
      <c r="F129" s="5" t="s">
        <v>309</v>
      </c>
      <c r="G129" s="5">
        <v>1</v>
      </c>
      <c r="H129" s="5" t="s">
        <v>503</v>
      </c>
      <c r="I129" s="6"/>
      <c r="J129" s="7"/>
      <c r="K129" s="7"/>
      <c r="L129" s="5" t="s">
        <v>513</v>
      </c>
      <c r="M129" s="5"/>
      <c r="N129" s="5"/>
      <c r="O129" s="5"/>
      <c r="P129" s="5"/>
      <c r="Q129" s="5"/>
      <c r="R129" s="5"/>
      <c r="S129" s="5"/>
      <c r="T129" s="23">
        <f>ROW(T129)-7</f>
        <v>122</v>
      </c>
      <c r="U129" s="23" t="str">
        <f>CONCATENATE(T129,".jpg")</f>
        <v>122.jpg</v>
      </c>
      <c r="V129" s="24" t="str">
        <f>CONCATENATE($V$2,U129)</f>
        <v>122.jpg</v>
      </c>
    </row>
    <row r="130" spans="1:22" x14ac:dyDescent="0.25">
      <c r="A130" s="27" t="str">
        <f>CONCATENATE(C130," ",D130," ",E130)</f>
        <v>COSTIERES DE NIMES  2016</v>
      </c>
      <c r="B130" s="5" t="s">
        <v>18</v>
      </c>
      <c r="C130" s="30" t="s">
        <v>94</v>
      </c>
      <c r="D130" s="30"/>
      <c r="E130" s="30">
        <v>2016</v>
      </c>
      <c r="F130" s="5" t="s">
        <v>308</v>
      </c>
      <c r="G130" s="5">
        <v>1</v>
      </c>
      <c r="H130" s="5" t="s">
        <v>503</v>
      </c>
      <c r="I130" s="6"/>
      <c r="J130" s="7"/>
      <c r="K130" s="7"/>
      <c r="L130" s="5" t="s">
        <v>514</v>
      </c>
      <c r="M130" s="5"/>
      <c r="N130" s="5"/>
      <c r="O130" s="5"/>
      <c r="P130" s="5"/>
      <c r="Q130" s="5"/>
      <c r="R130" s="5"/>
      <c r="S130" s="5"/>
      <c r="T130" s="23">
        <f>ROW(T130)-7</f>
        <v>123</v>
      </c>
      <c r="U130" s="23" t="str">
        <f>CONCATENATE(T130,".jpg")</f>
        <v>123.jpg</v>
      </c>
      <c r="V130" s="24" t="str">
        <f>CONCATENATE($V$2,U130)</f>
        <v>123.jpg</v>
      </c>
    </row>
    <row r="131" spans="1:22" x14ac:dyDescent="0.25">
      <c r="A131" s="27" t="str">
        <f>CONCATENATE(C131," ",D131," ",E131)</f>
        <v>HAUTES-COTES DE BEAUNE  2016</v>
      </c>
      <c r="B131" s="5" t="s">
        <v>15</v>
      </c>
      <c r="C131" s="30" t="s">
        <v>162</v>
      </c>
      <c r="D131" s="30"/>
      <c r="E131" s="30">
        <v>2016</v>
      </c>
      <c r="F131" s="5" t="s">
        <v>309</v>
      </c>
      <c r="G131" s="5">
        <v>1</v>
      </c>
      <c r="H131" s="5" t="s">
        <v>503</v>
      </c>
      <c r="I131" s="6"/>
      <c r="J131" s="7"/>
      <c r="K131" s="7"/>
      <c r="L131" s="5" t="s">
        <v>515</v>
      </c>
      <c r="M131" s="5"/>
      <c r="N131" s="5"/>
      <c r="O131" s="5"/>
      <c r="P131" s="5"/>
      <c r="Q131" s="5"/>
      <c r="R131" s="5"/>
      <c r="S131" s="5"/>
      <c r="T131" s="23">
        <f>ROW(T131)-7</f>
        <v>124</v>
      </c>
      <c r="U131" s="23" t="str">
        <f>CONCATENATE(T131,".jpg")</f>
        <v>124.jpg</v>
      </c>
      <c r="V131" s="24" t="str">
        <f>CONCATENATE($V$2,U131)</f>
        <v>124.jpg</v>
      </c>
    </row>
    <row r="132" spans="1:22" x14ac:dyDescent="0.25">
      <c r="A132" s="27" t="str">
        <f>CONCATENATE(C132," ",D132," ",E132)</f>
        <v>SAINT-AMOUR  2016</v>
      </c>
      <c r="B132" s="5" t="s">
        <v>15</v>
      </c>
      <c r="C132" s="30" t="s">
        <v>531</v>
      </c>
      <c r="D132" s="30"/>
      <c r="E132" s="30">
        <v>2016</v>
      </c>
      <c r="F132" s="5" t="s">
        <v>308</v>
      </c>
      <c r="G132" s="5">
        <v>7</v>
      </c>
      <c r="H132" s="5" t="s">
        <v>532</v>
      </c>
      <c r="I132" s="6"/>
      <c r="J132" s="7"/>
      <c r="K132" s="7"/>
      <c r="L132" s="5"/>
      <c r="M132" s="5"/>
      <c r="N132" s="5"/>
      <c r="O132" s="5"/>
      <c r="P132" s="5"/>
      <c r="Q132" s="5"/>
      <c r="R132" s="5"/>
      <c r="S132" s="5"/>
      <c r="T132" s="23">
        <f>ROW(T132)-7</f>
        <v>125</v>
      </c>
      <c r="U132" s="23" t="str">
        <f>CONCATENATE(T132,".jpg")</f>
        <v>125.jpg</v>
      </c>
      <c r="V132" s="24" t="str">
        <f>CONCATENATE($V$2,U132)</f>
        <v>125.jpg</v>
      </c>
    </row>
    <row r="133" spans="1:22" x14ac:dyDescent="0.25">
      <c r="A133" s="27" t="str">
        <f>CONCATENATE(C133," ",D133," ",E133)</f>
        <v>GIVRY  2016</v>
      </c>
      <c r="B133" s="5" t="s">
        <v>15</v>
      </c>
      <c r="C133" s="30" t="s">
        <v>263</v>
      </c>
      <c r="D133" s="30"/>
      <c r="E133" s="30">
        <v>2016</v>
      </c>
      <c r="F133" s="5" t="s">
        <v>308</v>
      </c>
      <c r="G133" s="5">
        <v>1</v>
      </c>
      <c r="H133" s="5" t="s">
        <v>544</v>
      </c>
      <c r="I133" s="6"/>
      <c r="J133" s="7"/>
      <c r="K133" s="7"/>
      <c r="L133" s="5" t="s">
        <v>548</v>
      </c>
      <c r="M133" s="5"/>
      <c r="N133" s="5"/>
      <c r="O133" s="5"/>
      <c r="P133" s="5"/>
      <c r="Q133" s="5"/>
      <c r="R133" s="5"/>
      <c r="S133" s="5"/>
      <c r="T133" s="23">
        <f>ROW(T133)-7</f>
        <v>126</v>
      </c>
      <c r="U133" s="23" t="str">
        <f>CONCATENATE(T133,".jpg")</f>
        <v>126.jpg</v>
      </c>
      <c r="V133" s="24" t="str">
        <f>CONCATENATE($V$2,U133)</f>
        <v>126.jpg</v>
      </c>
    </row>
    <row r="134" spans="1:22" x14ac:dyDescent="0.25">
      <c r="A134" s="27" t="str">
        <f>CONCATENATE(C134," ",D134," ",E134)</f>
        <v>VIGNERON D'OR  2017</v>
      </c>
      <c r="B134" s="5" t="s">
        <v>478</v>
      </c>
      <c r="C134" s="30" t="s">
        <v>489</v>
      </c>
      <c r="D134" s="30"/>
      <c r="E134" s="30">
        <v>2017</v>
      </c>
      <c r="F134" s="5" t="s">
        <v>309</v>
      </c>
      <c r="G134" s="5">
        <v>5</v>
      </c>
      <c r="H134" s="5" t="s">
        <v>490</v>
      </c>
      <c r="I134" s="6"/>
      <c r="J134" s="7"/>
      <c r="K134" s="7"/>
      <c r="L134" s="5" t="s">
        <v>491</v>
      </c>
      <c r="M134" s="5"/>
      <c r="N134" s="5">
        <v>70</v>
      </c>
      <c r="O134" s="5" t="s">
        <v>492</v>
      </c>
      <c r="P134" s="5"/>
      <c r="Q134" s="5"/>
      <c r="R134" s="5"/>
      <c r="S134" s="5"/>
      <c r="T134" s="23">
        <f>ROW(T134)-7</f>
        <v>127</v>
      </c>
      <c r="U134" s="23" t="str">
        <f>CONCATENATE(T134,".jpg")</f>
        <v>127.jpg</v>
      </c>
      <c r="V134" s="24" t="str">
        <f>CONCATENATE($V$2,U134)</f>
        <v>127.jpg</v>
      </c>
    </row>
    <row r="135" spans="1:22" x14ac:dyDescent="0.25">
      <c r="A135" s="27" t="str">
        <f>CONCATENATE(C135," ",D135," ",E135)</f>
        <v>SAVIGNY-LES-BEAUNE 1 er Cru 2017</v>
      </c>
      <c r="B135" s="5" t="s">
        <v>15</v>
      </c>
      <c r="C135" s="30" t="s">
        <v>303</v>
      </c>
      <c r="D135" s="30" t="s">
        <v>312</v>
      </c>
      <c r="E135" s="30">
        <v>2017</v>
      </c>
      <c r="F135" s="5" t="s">
        <v>308</v>
      </c>
      <c r="G135" s="5">
        <v>6</v>
      </c>
      <c r="H135" s="5" t="s">
        <v>518</v>
      </c>
      <c r="I135" s="6"/>
      <c r="J135" s="7">
        <v>2022</v>
      </c>
      <c r="K135" s="7" t="s">
        <v>519</v>
      </c>
      <c r="L135" s="5" t="s">
        <v>520</v>
      </c>
      <c r="M135" s="5"/>
      <c r="N135" s="5">
        <v>21</v>
      </c>
      <c r="O135" s="5" t="s">
        <v>362</v>
      </c>
      <c r="P135" s="5"/>
      <c r="Q135" s="5"/>
      <c r="R135" s="5"/>
      <c r="S135" s="5"/>
      <c r="T135" s="23">
        <f>ROW(T135)-7</f>
        <v>128</v>
      </c>
      <c r="U135" s="23" t="str">
        <f>CONCATENATE(T135,".jpg")</f>
        <v>128.jpg</v>
      </c>
      <c r="V135" s="24" t="str">
        <f>CONCATENATE($V$2,U135)</f>
        <v>128.jpg</v>
      </c>
    </row>
    <row r="136" spans="1:22" x14ac:dyDescent="0.25">
      <c r="A136" s="27" t="str">
        <f>CONCATENATE(C136," ",D136," ",E136)</f>
        <v>PERNAND-VERGELESSES  2017</v>
      </c>
      <c r="B136" s="5" t="s">
        <v>15</v>
      </c>
      <c r="C136" s="30" t="s">
        <v>286</v>
      </c>
      <c r="D136" s="30"/>
      <c r="E136" s="30">
        <v>2017</v>
      </c>
      <c r="F136" s="5" t="s">
        <v>308</v>
      </c>
      <c r="G136" s="5">
        <v>6</v>
      </c>
      <c r="H136" s="5" t="s">
        <v>518</v>
      </c>
      <c r="I136" s="6"/>
      <c r="J136" s="7">
        <v>2022</v>
      </c>
      <c r="K136" s="7"/>
      <c r="L136" s="5" t="s">
        <v>520</v>
      </c>
      <c r="M136" s="5"/>
      <c r="N136" s="5">
        <v>21</v>
      </c>
      <c r="O136" s="5" t="s">
        <v>362</v>
      </c>
      <c r="P136" s="5"/>
      <c r="Q136" s="5"/>
      <c r="R136" s="5"/>
      <c r="S136" s="5"/>
      <c r="T136" s="23">
        <f>ROW(T136)-7</f>
        <v>129</v>
      </c>
      <c r="U136" s="23" t="str">
        <f>CONCATENATE(T136,".jpg")</f>
        <v>129.jpg</v>
      </c>
      <c r="V136" s="24" t="str">
        <f>CONCATENATE($V$2,U136)</f>
        <v>129.jpg</v>
      </c>
    </row>
    <row r="137" spans="1:22" x14ac:dyDescent="0.25">
      <c r="A137" s="27" t="str">
        <f>CONCATENATE(C137," ",D137," ",E137)</f>
        <v>SAINT VERAN  2017</v>
      </c>
      <c r="B137" s="5" t="s">
        <v>15</v>
      </c>
      <c r="C137" s="30" t="s">
        <v>564</v>
      </c>
      <c r="D137" s="30"/>
      <c r="E137" s="30">
        <v>2017</v>
      </c>
      <c r="F137" s="5" t="s">
        <v>309</v>
      </c>
      <c r="G137" s="5">
        <v>11</v>
      </c>
      <c r="H137" s="5" t="s">
        <v>540</v>
      </c>
      <c r="I137" s="6"/>
      <c r="J137" s="7"/>
      <c r="K137" s="7"/>
      <c r="L137" s="5" t="s">
        <v>541</v>
      </c>
      <c r="M137" s="5"/>
      <c r="N137" s="5"/>
      <c r="O137" s="5"/>
      <c r="P137" s="5"/>
      <c r="Q137" s="5"/>
      <c r="R137" s="5"/>
      <c r="S137" s="5"/>
      <c r="T137" s="23">
        <f>ROW(T137)-7</f>
        <v>130</v>
      </c>
      <c r="U137" s="23" t="str">
        <f>CONCATENATE(T137,".jpg")</f>
        <v>130.jpg</v>
      </c>
      <c r="V137" s="24" t="str">
        <f>CONCATENATE($V$2,U137)</f>
        <v>130.jpg</v>
      </c>
    </row>
    <row r="138" spans="1:22" x14ac:dyDescent="0.25">
      <c r="A138" s="27" t="str">
        <f>CONCATENATE(C138," ",D138," ",E138)</f>
        <v>ALIGOTE BOUZERON  2017</v>
      </c>
      <c r="B138" s="5" t="s">
        <v>15</v>
      </c>
      <c r="C138" s="30" t="s">
        <v>97</v>
      </c>
      <c r="D138" s="30"/>
      <c r="E138" s="30">
        <v>2017</v>
      </c>
      <c r="F138" s="5" t="s">
        <v>309</v>
      </c>
      <c r="G138" s="5">
        <v>1</v>
      </c>
      <c r="H138" s="5" t="s">
        <v>544</v>
      </c>
      <c r="I138" s="6"/>
      <c r="J138" s="7"/>
      <c r="K138" s="7"/>
      <c r="L138" s="5" t="s">
        <v>550</v>
      </c>
      <c r="M138" s="5"/>
      <c r="N138" s="5">
        <v>71</v>
      </c>
      <c r="O138" s="5" t="s">
        <v>551</v>
      </c>
      <c r="P138" s="5"/>
      <c r="Q138" s="5"/>
      <c r="R138" s="5"/>
      <c r="S138" s="5"/>
      <c r="T138" s="23">
        <f>ROW(T138)-7</f>
        <v>131</v>
      </c>
      <c r="U138" s="23" t="str">
        <f>CONCATENATE(T138,".jpg")</f>
        <v>131.jpg</v>
      </c>
      <c r="V138" s="24" t="str">
        <f>CONCATENATE($V$2,U138)</f>
        <v>131.jpg</v>
      </c>
    </row>
    <row r="139" spans="1:22" x14ac:dyDescent="0.25">
      <c r="A139" s="27" t="str">
        <f>CONCATENATE(C139," ",D139," ",E139)</f>
        <v>POUILLY-FUISSE  2017</v>
      </c>
      <c r="B139" s="5" t="s">
        <v>15</v>
      </c>
      <c r="C139" s="30" t="s">
        <v>289</v>
      </c>
      <c r="D139" s="30"/>
      <c r="E139" s="30">
        <v>2017</v>
      </c>
      <c r="F139" s="5" t="s">
        <v>309</v>
      </c>
      <c r="G139" s="5">
        <v>6</v>
      </c>
      <c r="H139" s="5" t="s">
        <v>555</v>
      </c>
      <c r="I139" s="6"/>
      <c r="J139" s="7"/>
      <c r="K139" s="7"/>
      <c r="L139" s="5"/>
      <c r="M139" s="5"/>
      <c r="N139" s="5"/>
      <c r="O139" s="5"/>
      <c r="P139" s="5"/>
      <c r="Q139" s="5"/>
      <c r="R139" s="5"/>
      <c r="S139" s="5"/>
      <c r="T139" s="23">
        <f>ROW(T139)-7</f>
        <v>132</v>
      </c>
      <c r="U139" s="23" t="str">
        <f>CONCATENATE(T139,".jpg")</f>
        <v>132.jpg</v>
      </c>
      <c r="V139" s="24" t="str">
        <f>CONCATENATE($V$2,U139)</f>
        <v>132.jpg</v>
      </c>
    </row>
    <row r="140" spans="1:22" x14ac:dyDescent="0.25">
      <c r="A140" s="27" t="str">
        <f>CONCATENATE(C140," ",D140," ",E140)</f>
        <v>SANTENAY  2017</v>
      </c>
      <c r="B140" s="5" t="s">
        <v>15</v>
      </c>
      <c r="C140" s="30" t="s">
        <v>302</v>
      </c>
      <c r="D140" s="30"/>
      <c r="E140" s="30">
        <v>2017</v>
      </c>
      <c r="F140" s="5" t="s">
        <v>308</v>
      </c>
      <c r="G140" s="5">
        <v>6</v>
      </c>
      <c r="H140" s="5" t="s">
        <v>559</v>
      </c>
      <c r="I140" s="6"/>
      <c r="J140" s="7"/>
      <c r="K140" s="7" t="s">
        <v>453</v>
      </c>
      <c r="L140" s="5" t="s">
        <v>457</v>
      </c>
      <c r="M140" s="5"/>
      <c r="N140" s="5"/>
      <c r="O140" s="5"/>
      <c r="P140" s="5"/>
      <c r="Q140" s="5"/>
      <c r="R140" s="5"/>
      <c r="S140" s="5"/>
      <c r="T140" s="23">
        <f>ROW(T140)-7</f>
        <v>133</v>
      </c>
      <c r="U140" s="23" t="str">
        <f>CONCATENATE(T140,".jpg")</f>
        <v>133.jpg</v>
      </c>
      <c r="V140" s="24" t="str">
        <f>CONCATENATE($V$2,U140)</f>
        <v>133.jpg</v>
      </c>
    </row>
    <row r="141" spans="1:22" x14ac:dyDescent="0.25">
      <c r="A141" s="27" t="str">
        <f>CONCATENATE(C141," ",D141," ",E141)</f>
        <v>CHASSAGNE-MONTRACHET  2017</v>
      </c>
      <c r="B141" s="5" t="s">
        <v>15</v>
      </c>
      <c r="C141" s="30" t="s">
        <v>220</v>
      </c>
      <c r="D141" s="30"/>
      <c r="E141" s="30">
        <v>2017</v>
      </c>
      <c r="F141" s="5" t="s">
        <v>308</v>
      </c>
      <c r="G141" s="5">
        <v>6</v>
      </c>
      <c r="H141" s="5" t="s">
        <v>560</v>
      </c>
      <c r="I141" s="6"/>
      <c r="J141" s="7"/>
      <c r="K141" s="7" t="s">
        <v>453</v>
      </c>
      <c r="L141" s="5" t="s">
        <v>457</v>
      </c>
      <c r="M141" s="5"/>
      <c r="N141" s="5"/>
      <c r="O141" s="5"/>
      <c r="P141" s="5"/>
      <c r="Q141" s="5"/>
      <c r="R141" s="5"/>
      <c r="S141" s="5"/>
      <c r="T141" s="23">
        <f>ROW(T141)-7</f>
        <v>134</v>
      </c>
      <c r="U141" s="23" t="str">
        <f>CONCATENATE(T141,".jpg")</f>
        <v>134.jpg</v>
      </c>
      <c r="V141" s="24" t="str">
        <f>CONCATENATE($V$2,U141)</f>
        <v>134.jpg</v>
      </c>
    </row>
    <row r="142" spans="1:22" x14ac:dyDescent="0.25">
      <c r="A142" s="27" t="str">
        <f>CONCATENATE(C142," ",D142," ",E142)</f>
        <v>POUILLY-FUISSE  2017</v>
      </c>
      <c r="B142" s="5" t="s">
        <v>15</v>
      </c>
      <c r="C142" s="30" t="s">
        <v>289</v>
      </c>
      <c r="D142" s="30"/>
      <c r="E142" s="30">
        <v>2017</v>
      </c>
      <c r="F142" s="5" t="s">
        <v>309</v>
      </c>
      <c r="G142" s="5">
        <v>12</v>
      </c>
      <c r="H142" s="5" t="s">
        <v>561</v>
      </c>
      <c r="I142" s="6"/>
      <c r="J142" s="7"/>
      <c r="K142" s="7"/>
      <c r="L142" s="5"/>
      <c r="M142" s="5"/>
      <c r="N142" s="5"/>
      <c r="O142" s="5"/>
      <c r="P142" s="5"/>
      <c r="Q142" s="5"/>
      <c r="R142" s="5"/>
      <c r="S142" s="5"/>
      <c r="T142" s="23">
        <f>ROW(T142)-7</f>
        <v>135</v>
      </c>
      <c r="U142" s="23" t="str">
        <f>CONCATENATE(T142,".jpg")</f>
        <v>135.jpg</v>
      </c>
      <c r="V142" s="24" t="str">
        <f>CONCATENATE($V$2,U142)</f>
        <v>135.jpg</v>
      </c>
    </row>
    <row r="143" spans="1:22" x14ac:dyDescent="0.25">
      <c r="A143" s="27" t="str">
        <f>CONCATENATE(C143," ",D143," ",E143)</f>
        <v>ARBOIS (JURA)  2017</v>
      </c>
      <c r="B143" s="5" t="s">
        <v>22</v>
      </c>
      <c r="C143" s="30" t="s">
        <v>36</v>
      </c>
      <c r="D143" s="30"/>
      <c r="E143" s="30">
        <v>2017</v>
      </c>
      <c r="F143" s="5" t="s">
        <v>308</v>
      </c>
      <c r="G143" s="5">
        <v>3</v>
      </c>
      <c r="H143" s="5" t="s">
        <v>374</v>
      </c>
      <c r="I143" s="6"/>
      <c r="J143" s="7"/>
      <c r="K143" s="7"/>
      <c r="L143" s="5" t="s">
        <v>505</v>
      </c>
      <c r="M143" s="5"/>
      <c r="N143" s="5">
        <v>39110</v>
      </c>
      <c r="O143" s="5" t="s">
        <v>472</v>
      </c>
      <c r="P143" s="5"/>
      <c r="Q143" s="5"/>
      <c r="R143" s="5"/>
      <c r="S143" s="5"/>
      <c r="T143" s="23">
        <f>ROW(T143)-7</f>
        <v>136</v>
      </c>
      <c r="U143" s="23" t="str">
        <f>CONCATENATE(T143,".jpg")</f>
        <v>136.jpg</v>
      </c>
      <c r="V143" s="24" t="str">
        <f>CONCATENATE($V$2,U143)</f>
        <v>136.jpg</v>
      </c>
    </row>
    <row r="144" spans="1:22" x14ac:dyDescent="0.25">
      <c r="A144" s="27" t="str">
        <f>CONCATENATE(C144," ",D144," ",E144)</f>
        <v>SAINT-VERAN  2017</v>
      </c>
      <c r="B144" s="5" t="s">
        <v>15</v>
      </c>
      <c r="C144" s="30" t="s">
        <v>301</v>
      </c>
      <c r="D144" s="30"/>
      <c r="E144" s="30">
        <v>2017</v>
      </c>
      <c r="F144" s="5" t="s">
        <v>309</v>
      </c>
      <c r="G144" s="5">
        <v>6</v>
      </c>
      <c r="H144" s="5" t="s">
        <v>485</v>
      </c>
      <c r="I144" s="6"/>
      <c r="J144" s="7"/>
      <c r="K144" s="7" t="s">
        <v>453</v>
      </c>
      <c r="L144" s="5" t="s">
        <v>563</v>
      </c>
      <c r="M144" s="5"/>
      <c r="N144" s="5"/>
      <c r="O144" s="5"/>
      <c r="P144" s="5"/>
      <c r="Q144" s="5"/>
      <c r="R144" s="5"/>
      <c r="S144" s="5"/>
      <c r="T144" s="23">
        <f>ROW(T144)-7</f>
        <v>137</v>
      </c>
      <c r="U144" s="23" t="str">
        <f>CONCATENATE(T144,".jpg")</f>
        <v>137.jpg</v>
      </c>
      <c r="V144" s="24" t="str">
        <f>CONCATENATE($V$2,U144)</f>
        <v>137.jpg</v>
      </c>
    </row>
    <row r="145" spans="1:22" x14ac:dyDescent="0.25">
      <c r="A145" s="27" t="str">
        <f>CONCATENATE(C145," ",D145," ",E145)</f>
        <v>RULLY 1 er Cru 2017</v>
      </c>
      <c r="B145" s="5" t="s">
        <v>15</v>
      </c>
      <c r="C145" s="30" t="s">
        <v>297</v>
      </c>
      <c r="D145" s="30" t="s">
        <v>312</v>
      </c>
      <c r="E145" s="30">
        <v>2017</v>
      </c>
      <c r="F145" s="5" t="s">
        <v>309</v>
      </c>
      <c r="G145" s="5">
        <v>4</v>
      </c>
      <c r="H145" s="5" t="s">
        <v>413</v>
      </c>
      <c r="I145" s="6"/>
      <c r="J145" s="7"/>
      <c r="K145" s="7"/>
      <c r="L145" s="5" t="s">
        <v>565</v>
      </c>
      <c r="M145" s="5"/>
      <c r="N145" s="5"/>
      <c r="O145" s="5"/>
      <c r="P145" s="5"/>
      <c r="Q145" s="5"/>
      <c r="R145" s="5"/>
      <c r="S145" s="5"/>
      <c r="T145" s="23">
        <f>ROW(T145)-7</f>
        <v>138</v>
      </c>
      <c r="U145" s="23" t="str">
        <f>CONCATENATE(T145,".jpg")</f>
        <v>138.jpg</v>
      </c>
      <c r="V145" s="24" t="str">
        <f>CONCATENATE($V$2,U145)</f>
        <v>138.jpg</v>
      </c>
    </row>
    <row r="146" spans="1:22" x14ac:dyDescent="0.25">
      <c r="A146" s="27" t="str">
        <f>CONCATENATE(C146," ",D146," ",E146)</f>
        <v>BATARD-MONTRACHET Grand Cru 2018</v>
      </c>
      <c r="B146" s="5" t="s">
        <v>15</v>
      </c>
      <c r="C146" s="30" t="s">
        <v>47</v>
      </c>
      <c r="D146" s="30" t="s">
        <v>311</v>
      </c>
      <c r="E146" s="30">
        <v>2018</v>
      </c>
      <c r="F146" s="5" t="s">
        <v>309</v>
      </c>
      <c r="G146" s="5">
        <v>4</v>
      </c>
      <c r="H146" s="5" t="s">
        <v>405</v>
      </c>
      <c r="I146" s="6"/>
      <c r="J146" s="7"/>
      <c r="K146" s="7"/>
      <c r="L146" s="5"/>
      <c r="M146" s="5"/>
      <c r="N146" s="5"/>
      <c r="O146" s="5"/>
      <c r="P146" s="5"/>
      <c r="Q146" s="5"/>
      <c r="R146" s="5"/>
      <c r="S146" s="5"/>
      <c r="T146" s="23">
        <f>ROW(T146)-7</f>
        <v>139</v>
      </c>
      <c r="U146" s="23" t="str">
        <f>CONCATENATE(T146,".jpg")</f>
        <v>139.jpg</v>
      </c>
      <c r="V146" s="24" t="str">
        <f>CONCATENATE($V$2,U146)</f>
        <v>139.jpg</v>
      </c>
    </row>
    <row r="147" spans="1:22" x14ac:dyDescent="0.25">
      <c r="A147" s="27" t="str">
        <f>CONCATENATE(C147," ",D147," ",E147)</f>
        <v>CORTON-CHARLEMAGNE Grand Cru 2018</v>
      </c>
      <c r="B147" s="5" t="s">
        <v>15</v>
      </c>
      <c r="C147" s="30" t="s">
        <v>245</v>
      </c>
      <c r="D147" s="30" t="s">
        <v>311</v>
      </c>
      <c r="E147" s="30">
        <v>2018</v>
      </c>
      <c r="F147" s="5" t="s">
        <v>309</v>
      </c>
      <c r="G147" s="5">
        <v>6</v>
      </c>
      <c r="H147" s="5" t="s">
        <v>529</v>
      </c>
      <c r="I147" s="6"/>
      <c r="J147" s="7">
        <v>2023</v>
      </c>
      <c r="K147" s="7"/>
      <c r="L147" s="5"/>
      <c r="M147" s="5"/>
      <c r="N147" s="5"/>
      <c r="O147" s="5"/>
      <c r="P147" s="5"/>
      <c r="Q147" s="5"/>
      <c r="R147" s="5"/>
      <c r="S147" s="5"/>
      <c r="T147" s="23">
        <f>ROW(T147)-7</f>
        <v>140</v>
      </c>
      <c r="U147" s="23" t="str">
        <f>CONCATENATE(T147,".jpg")</f>
        <v>140.jpg</v>
      </c>
      <c r="V147" s="24" t="str">
        <f>CONCATENATE($V$2,U147)</f>
        <v>140.jpg</v>
      </c>
    </row>
    <row r="148" spans="1:22" x14ac:dyDescent="0.25">
      <c r="A148" s="27" t="str">
        <f>CONCATENATE(C148," ",D148," ",E148)</f>
        <v>COTE DU RHONE  2018</v>
      </c>
      <c r="B148" s="5" t="s">
        <v>17</v>
      </c>
      <c r="C148" s="30" t="s">
        <v>17</v>
      </c>
      <c r="D148" s="30"/>
      <c r="E148" s="30">
        <v>2018</v>
      </c>
      <c r="F148" s="5" t="s">
        <v>309</v>
      </c>
      <c r="G148" s="5">
        <v>1</v>
      </c>
      <c r="H148" s="5" t="s">
        <v>544</v>
      </c>
      <c r="I148" s="6"/>
      <c r="J148" s="7"/>
      <c r="K148" s="7"/>
      <c r="L148" s="5" t="s">
        <v>545</v>
      </c>
      <c r="M148" s="5"/>
      <c r="N148" s="5">
        <v>84</v>
      </c>
      <c r="O148" s="5" t="s">
        <v>546</v>
      </c>
      <c r="P148" s="5"/>
      <c r="Q148" s="5"/>
      <c r="R148" s="5"/>
      <c r="S148" s="5"/>
      <c r="T148" s="23">
        <f>ROW(T148)-7</f>
        <v>141</v>
      </c>
      <c r="U148" s="23" t="str">
        <f>CONCATENATE(T148,".jpg")</f>
        <v>141.jpg</v>
      </c>
      <c r="V148" s="24" t="str">
        <f>CONCATENATE($V$2,U148)</f>
        <v>141.jpg</v>
      </c>
    </row>
    <row r="149" spans="1:22" x14ac:dyDescent="0.25">
      <c r="A149" s="27" t="str">
        <f>CONCATENATE(C149," ",D149," ",E149)</f>
        <v>SANCERRE  2018</v>
      </c>
      <c r="B149" s="5" t="s">
        <v>19</v>
      </c>
      <c r="C149" s="30" t="s">
        <v>237</v>
      </c>
      <c r="D149" s="30"/>
      <c r="E149" s="30">
        <v>2018</v>
      </c>
      <c r="F149" s="5" t="s">
        <v>309</v>
      </c>
      <c r="G149" s="5">
        <v>1</v>
      </c>
      <c r="H149" s="5" t="s">
        <v>544</v>
      </c>
      <c r="I149" s="6"/>
      <c r="J149" s="7"/>
      <c r="K149" s="7"/>
      <c r="L149" s="5" t="s">
        <v>549</v>
      </c>
      <c r="M149" s="5"/>
      <c r="N149" s="5"/>
      <c r="O149" s="5"/>
      <c r="P149" s="5"/>
      <c r="Q149" s="5"/>
      <c r="R149" s="5"/>
      <c r="S149" s="5"/>
      <c r="T149" s="23">
        <f>ROW(T149)-7</f>
        <v>142</v>
      </c>
      <c r="U149" s="23" t="str">
        <f>CONCATENATE(T149,".jpg")</f>
        <v>142.jpg</v>
      </c>
      <c r="V149" s="24" t="str">
        <f>CONCATENATE($V$2,U149)</f>
        <v>142.jpg</v>
      </c>
    </row>
    <row r="150" spans="1:22" x14ac:dyDescent="0.25">
      <c r="A150" s="27" t="str">
        <f>CONCATENATE(C150," ",D150," ",E150)</f>
        <v>SANCERRE  2018</v>
      </c>
      <c r="B150" s="5" t="s">
        <v>19</v>
      </c>
      <c r="C150" s="30" t="s">
        <v>237</v>
      </c>
      <c r="D150" s="30"/>
      <c r="E150" s="30">
        <v>2018</v>
      </c>
      <c r="F150" s="5" t="s">
        <v>309</v>
      </c>
      <c r="G150" s="5">
        <v>6</v>
      </c>
      <c r="H150" s="5" t="s">
        <v>555</v>
      </c>
      <c r="I150" s="6"/>
      <c r="J150" s="7"/>
      <c r="K150" s="7" t="s">
        <v>556</v>
      </c>
      <c r="L150" s="5" t="s">
        <v>549</v>
      </c>
      <c r="M150" s="5"/>
      <c r="N150" s="5">
        <v>18300</v>
      </c>
      <c r="O150" s="5" t="s">
        <v>557</v>
      </c>
      <c r="P150" s="5"/>
      <c r="Q150" s="5"/>
      <c r="R150" s="5" t="s">
        <v>558</v>
      </c>
      <c r="S150" s="5"/>
      <c r="T150" s="23">
        <f>ROW(T150)-7</f>
        <v>143</v>
      </c>
      <c r="U150" s="23" t="str">
        <f>CONCATENATE(T150,".jpg")</f>
        <v>143.jpg</v>
      </c>
      <c r="V150" s="24" t="str">
        <f>CONCATENATE($V$2,U150)</f>
        <v>143.jpg</v>
      </c>
    </row>
    <row r="151" spans="1:22" x14ac:dyDescent="0.25">
      <c r="A151" s="27" t="str">
        <f>CONCATENATE(C151," ",D151," ",E151)</f>
        <v>POUILLY-FUISSE  2018</v>
      </c>
      <c r="B151" s="5" t="s">
        <v>15</v>
      </c>
      <c r="C151" s="30" t="s">
        <v>289</v>
      </c>
      <c r="D151" s="30"/>
      <c r="E151" s="30">
        <v>2018</v>
      </c>
      <c r="F151" s="5" t="s">
        <v>309</v>
      </c>
      <c r="G151" s="5">
        <v>12</v>
      </c>
      <c r="H151" s="5" t="s">
        <v>560</v>
      </c>
      <c r="I151" s="6"/>
      <c r="J151" s="7"/>
      <c r="K151" s="7"/>
      <c r="L151" s="5"/>
      <c r="M151" s="5"/>
      <c r="N151" s="5"/>
      <c r="O151" s="5"/>
      <c r="P151" s="5"/>
      <c r="Q151" s="5"/>
      <c r="R151" s="5"/>
      <c r="S151" s="5"/>
      <c r="T151" s="23">
        <f>ROW(T151)-7</f>
        <v>144</v>
      </c>
      <c r="U151" s="23" t="str">
        <f>CONCATENATE(T151,".jpg")</f>
        <v>144.jpg</v>
      </c>
      <c r="V151" s="24" t="str">
        <f>CONCATENATE($V$2,U151)</f>
        <v>144.jpg</v>
      </c>
    </row>
    <row r="152" spans="1:22" x14ac:dyDescent="0.25">
      <c r="A152" s="27" t="str">
        <f>CONCATENATE(C152," ",D152," ",E152)</f>
        <v>ARBOIS (JURA)  2018</v>
      </c>
      <c r="B152" s="5" t="s">
        <v>22</v>
      </c>
      <c r="C152" s="30" t="s">
        <v>36</v>
      </c>
      <c r="D152" s="30"/>
      <c r="E152" s="30">
        <v>2018</v>
      </c>
      <c r="F152" s="5" t="s">
        <v>309</v>
      </c>
      <c r="G152" s="5">
        <v>3</v>
      </c>
      <c r="H152" s="5" t="s">
        <v>374</v>
      </c>
      <c r="I152" s="6"/>
      <c r="J152" s="7"/>
      <c r="K152" s="7"/>
      <c r="L152" s="5" t="s">
        <v>505</v>
      </c>
      <c r="M152" s="5"/>
      <c r="N152" s="5">
        <v>39110</v>
      </c>
      <c r="O152" s="5" t="s">
        <v>472</v>
      </c>
      <c r="P152" s="5"/>
      <c r="Q152" s="5"/>
      <c r="R152" s="5"/>
      <c r="S152" s="5"/>
      <c r="T152" s="23">
        <f>ROW(T152)-7</f>
        <v>145</v>
      </c>
      <c r="U152" s="23" t="str">
        <f>CONCATENATE(T152,".jpg")</f>
        <v>145.jpg</v>
      </c>
      <c r="V152" s="24" t="str">
        <f>CONCATENATE($V$2,U152)</f>
        <v>145.jpg</v>
      </c>
    </row>
    <row r="153" spans="1:22" x14ac:dyDescent="0.25">
      <c r="A153" s="27" t="str">
        <f>CONCATENATE(C153," ",D153," ",E153)</f>
        <v>COTE DU RHONE  2018</v>
      </c>
      <c r="B153" s="5" t="s">
        <v>17</v>
      </c>
      <c r="C153" s="30" t="s">
        <v>17</v>
      </c>
      <c r="D153" s="30"/>
      <c r="E153" s="30">
        <v>2018</v>
      </c>
      <c r="F153" s="5" t="s">
        <v>309</v>
      </c>
      <c r="G153" s="5">
        <v>5</v>
      </c>
      <c r="H153" s="5">
        <v>14</v>
      </c>
      <c r="I153" s="6"/>
      <c r="J153" s="7"/>
      <c r="K153" s="7"/>
      <c r="L153" s="5" t="s">
        <v>431</v>
      </c>
      <c r="M153" s="5"/>
      <c r="N153" s="5">
        <v>7700</v>
      </c>
      <c r="O153" s="5" t="s">
        <v>432</v>
      </c>
      <c r="P153" s="5"/>
      <c r="Q153" s="5"/>
      <c r="R153" s="5"/>
      <c r="S153" s="5"/>
      <c r="T153" s="23">
        <f>ROW(T153)-7</f>
        <v>146</v>
      </c>
      <c r="U153" s="23" t="str">
        <f>CONCATENATE(T153,".jpg")</f>
        <v>146.jpg</v>
      </c>
      <c r="V153" s="24" t="str">
        <f>CONCATENATE($V$2,U153)</f>
        <v>146.jpg</v>
      </c>
    </row>
    <row r="154" spans="1:22" x14ac:dyDescent="0.25">
      <c r="A154" s="27" t="str">
        <f>CONCATENATE(C154," ",D154," ",E154)</f>
        <v>ITALIE  2018</v>
      </c>
      <c r="B154" s="5" t="s">
        <v>28</v>
      </c>
      <c r="C154" s="30" t="s">
        <v>333</v>
      </c>
      <c r="D154" s="30"/>
      <c r="E154" s="30">
        <v>2018</v>
      </c>
      <c r="F154" s="5" t="s">
        <v>309</v>
      </c>
      <c r="G154" s="5">
        <v>3</v>
      </c>
      <c r="H154" s="5" t="s">
        <v>560</v>
      </c>
      <c r="I154" s="6"/>
      <c r="J154" s="7"/>
      <c r="K154" s="7" t="s">
        <v>566</v>
      </c>
      <c r="L154" s="5" t="s">
        <v>567</v>
      </c>
      <c r="M154" s="5"/>
      <c r="N154" s="5"/>
      <c r="O154" s="5"/>
      <c r="P154" s="5"/>
      <c r="Q154" s="5"/>
      <c r="R154" s="5"/>
      <c r="S154" s="5"/>
      <c r="T154" s="23">
        <f>ROW(T154)-7</f>
        <v>147</v>
      </c>
      <c r="U154" s="23" t="str">
        <f>CONCATENATE(T154,".jpg")</f>
        <v>147.jpg</v>
      </c>
      <c r="V154" s="24" t="str">
        <f>CONCATENATE($V$2,U154)</f>
        <v>147.jpg</v>
      </c>
    </row>
    <row r="155" spans="1:22" x14ac:dyDescent="0.25">
      <c r="A155" s="27" t="str">
        <f>CONCATENATE(C155," ",D155," ",E155)</f>
        <v>ITALIE  2018</v>
      </c>
      <c r="B155" s="5" t="s">
        <v>28</v>
      </c>
      <c r="C155" s="30" t="s">
        <v>333</v>
      </c>
      <c r="D155" s="30"/>
      <c r="E155" s="30">
        <v>2018</v>
      </c>
      <c r="F155" s="5" t="s">
        <v>309</v>
      </c>
      <c r="G155" s="5">
        <v>3</v>
      </c>
      <c r="H155" s="5" t="s">
        <v>560</v>
      </c>
      <c r="I155" s="6"/>
      <c r="J155" s="7"/>
      <c r="K155" s="7" t="s">
        <v>568</v>
      </c>
      <c r="L155" s="5" t="s">
        <v>567</v>
      </c>
      <c r="M155" s="5"/>
      <c r="N155" s="5"/>
      <c r="O155" s="5"/>
      <c r="P155" s="5"/>
      <c r="Q155" s="5"/>
      <c r="R155" s="5"/>
      <c r="S155" s="5"/>
      <c r="T155" s="23">
        <f>ROW(T155)-7</f>
        <v>148</v>
      </c>
      <c r="U155" s="23" t="str">
        <f>CONCATENATE(T155,".jpg")</f>
        <v>148.jpg</v>
      </c>
      <c r="V155" s="24" t="str">
        <f>CONCATENATE($V$2,U155)</f>
        <v>148.jpg</v>
      </c>
    </row>
    <row r="156" spans="1:22" x14ac:dyDescent="0.25">
      <c r="A156" s="27" t="str">
        <f>CONCATENATE(C156," ",D156," ",E156)</f>
        <v>ITALIE  2018</v>
      </c>
      <c r="B156" s="5" t="s">
        <v>28</v>
      </c>
      <c r="C156" s="30" t="s">
        <v>333</v>
      </c>
      <c r="D156" s="30"/>
      <c r="E156" s="30">
        <v>2018</v>
      </c>
      <c r="F156" s="5" t="s">
        <v>308</v>
      </c>
      <c r="G156" s="5">
        <v>3</v>
      </c>
      <c r="H156" s="5" t="s">
        <v>560</v>
      </c>
      <c r="I156" s="6"/>
      <c r="J156" s="7"/>
      <c r="K156" s="7" t="s">
        <v>569</v>
      </c>
      <c r="L156" s="5" t="s">
        <v>567</v>
      </c>
      <c r="M156" s="5"/>
      <c r="N156" s="5"/>
      <c r="O156" s="5"/>
      <c r="P156" s="5"/>
      <c r="Q156" s="5"/>
      <c r="R156" s="5"/>
      <c r="S156" s="5"/>
      <c r="T156" s="23">
        <f>ROW(T156)-7</f>
        <v>149</v>
      </c>
      <c r="U156" s="23" t="str">
        <f>CONCATENATE(T156,".jpg")</f>
        <v>149.jpg</v>
      </c>
      <c r="V156" s="24" t="str">
        <f>CONCATENATE($V$2,U156)</f>
        <v>149.jpg</v>
      </c>
    </row>
    <row r="157" spans="1:22" x14ac:dyDescent="0.25">
      <c r="A157" s="27" t="str">
        <f>CONCATENATE(C157," ",D157," ",E157)</f>
        <v xml:space="preserve">NUIT-SAINT-GEORGES  </v>
      </c>
      <c r="B157" s="5" t="s">
        <v>15</v>
      </c>
      <c r="C157" s="30" t="s">
        <v>285</v>
      </c>
      <c r="D157" s="30"/>
      <c r="E157" s="30"/>
      <c r="F157" s="5" t="s">
        <v>308</v>
      </c>
      <c r="G157" s="5">
        <v>1</v>
      </c>
      <c r="H157" s="5" t="s">
        <v>544</v>
      </c>
      <c r="I157" s="6"/>
      <c r="J157" s="7"/>
      <c r="K157" s="7" t="s">
        <v>552</v>
      </c>
      <c r="L157" s="5" t="s">
        <v>553</v>
      </c>
      <c r="M157" s="5"/>
      <c r="N157" s="5">
        <v>21</v>
      </c>
      <c r="O157" s="5" t="s">
        <v>554</v>
      </c>
      <c r="P157" s="5"/>
      <c r="Q157" s="5"/>
      <c r="R157" s="5"/>
      <c r="S157" s="5"/>
      <c r="T157" s="23">
        <f>ROW(T157)-7</f>
        <v>150</v>
      </c>
      <c r="U157" s="23" t="str">
        <f>CONCATENATE(T157,".jpg")</f>
        <v>150.jpg</v>
      </c>
      <c r="V157" s="24" t="str">
        <f>CONCATENATE($V$2,U157)</f>
        <v>150.jpg</v>
      </c>
    </row>
  </sheetData>
  <conditionalFormatting sqref="F7:F157">
    <cfRule type="expression" dxfId="5" priority="4">
      <formula>F7="Rosé"</formula>
    </cfRule>
    <cfRule type="expression" dxfId="4" priority="5">
      <formula>F7="Rouge"</formula>
    </cfRule>
    <cfRule type="expression" dxfId="3" priority="6">
      <formula>F7="Blanc"</formula>
    </cfRule>
  </conditionalFormatting>
  <conditionalFormatting sqref="A7:A157">
    <cfRule type="expression" dxfId="2" priority="3">
      <formula>G7&lt;=2</formula>
    </cfRule>
  </conditionalFormatting>
  <conditionalFormatting sqref="F7:F157">
    <cfRule type="expression" dxfId="1" priority="2">
      <formula>F7="Rouge"</formula>
    </cfRule>
  </conditionalFormatting>
  <conditionalFormatting sqref="F7:F157">
    <cfRule type="expression" dxfId="0" priority="1">
      <formula>F7="Blanc"</formula>
    </cfRule>
  </conditionalFormatting>
  <hyperlinks>
    <hyperlink ref="R120" r:id="rId1" xr:uid="{C6B6B6DB-9606-477E-9AB5-ADBAAE62E0A7}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P18"/>
  <sheetViews>
    <sheetView workbookViewId="0">
      <selection activeCell="F5" sqref="F5"/>
    </sheetView>
  </sheetViews>
  <sheetFormatPr baseColWidth="10" defaultRowHeight="15" x14ac:dyDescent="0.25"/>
  <cols>
    <col min="1" max="4" width="11.42578125" style="11"/>
    <col min="5" max="5" width="11.42578125" style="11" customWidth="1"/>
    <col min="6" max="6" width="6.42578125" style="12" bestFit="1" customWidth="1"/>
    <col min="7" max="7" width="11.42578125" style="11"/>
    <col min="8" max="8" width="23.7109375" style="11" bestFit="1" customWidth="1"/>
    <col min="9" max="9" width="15.28515625" style="11" bestFit="1" customWidth="1"/>
    <col min="10" max="10" width="3" style="11" customWidth="1"/>
    <col min="11" max="11" width="12.5703125" style="11" bestFit="1" customWidth="1"/>
    <col min="12" max="16384" width="11.42578125" style="11"/>
  </cols>
  <sheetData>
    <row r="1" spans="1:12" ht="30.75" customHeight="1" x14ac:dyDescent="0.25">
      <c r="A1" s="11" t="s">
        <v>330</v>
      </c>
    </row>
    <row r="3" spans="1:12" ht="23.25" x14ac:dyDescent="0.35">
      <c r="A3" s="41" t="s">
        <v>426</v>
      </c>
      <c r="B3" s="41"/>
      <c r="C3" s="13">
        <f>SUM(cave!G7:G948)</f>
        <v>357</v>
      </c>
      <c r="E3" s="11" t="s">
        <v>308</v>
      </c>
      <c r="F3" s="16">
        <f>SUMIFS((cave!G$7:G$496),(cave!F$7:F$496),"rOUGE")</f>
        <v>188</v>
      </c>
      <c r="H3" s="11" t="s">
        <v>15</v>
      </c>
      <c r="I3" s="16">
        <f>SUMIFS((cave!G$7:G$496),(cave!B$7:B$496),H3)</f>
        <v>253</v>
      </c>
      <c r="J3" s="14"/>
      <c r="K3" s="17" t="s">
        <v>19</v>
      </c>
      <c r="L3" s="16" t="e">
        <f>SUMIFS((#REF!),(#REF!),K3)</f>
        <v>#REF!</v>
      </c>
    </row>
    <row r="4" spans="1:12" ht="23.25" x14ac:dyDescent="0.35">
      <c r="E4" s="11" t="s">
        <v>309</v>
      </c>
      <c r="F4" s="16">
        <f>SUMIFS((cave!G$7:G$496),(cave!F$7:F$496),"Blanc")</f>
        <v>154</v>
      </c>
      <c r="H4" s="11" t="s">
        <v>16</v>
      </c>
      <c r="I4" s="16" t="e">
        <f>SUMIFS((#REF!),(#REF!),H4)</f>
        <v>#REF!</v>
      </c>
      <c r="K4" s="17" t="s">
        <v>20</v>
      </c>
      <c r="L4" s="16" t="e">
        <f>SUMIFS((#REF!),(#REF!),K4)</f>
        <v>#REF!</v>
      </c>
    </row>
    <row r="5" spans="1:12" ht="23.25" x14ac:dyDescent="0.35">
      <c r="E5" s="11" t="s">
        <v>310</v>
      </c>
      <c r="F5" s="16">
        <f>SUMIFS((cave!G$7:G$496),(cave!F$7:F$496),"Rosé")</f>
        <v>15</v>
      </c>
      <c r="H5" s="11" t="s">
        <v>22</v>
      </c>
      <c r="I5" s="16" t="e">
        <f>SUMIFS((#REF!),(#REF!),H5)</f>
        <v>#REF!</v>
      </c>
      <c r="K5" s="17" t="s">
        <v>23</v>
      </c>
      <c r="L5" s="16" t="e">
        <f>SUMIFS((#REF!),(#REF!),K5)</f>
        <v>#REF!</v>
      </c>
    </row>
    <row r="6" spans="1:12" ht="23.25" x14ac:dyDescent="0.35">
      <c r="H6" s="11" t="s">
        <v>21</v>
      </c>
      <c r="I6" s="16" t="e">
        <f>SUMIFS((#REF!),(#REF!),H6)</f>
        <v>#REF!</v>
      </c>
      <c r="K6" s="17" t="s">
        <v>24</v>
      </c>
      <c r="L6" s="16" t="e">
        <f>SUMIFS((#REF!),(#REF!),K6)</f>
        <v>#REF!</v>
      </c>
    </row>
    <row r="7" spans="1:12" ht="23.25" x14ac:dyDescent="0.35">
      <c r="H7" s="11" t="s">
        <v>28</v>
      </c>
      <c r="I7" s="16" t="e">
        <f>SUMIFS((#REF!),(#REF!),H7)</f>
        <v>#REF!</v>
      </c>
      <c r="K7" s="17" t="s">
        <v>25</v>
      </c>
      <c r="L7" s="16" t="e">
        <f>SUMIFS((#REF!),(#REF!),K7)</f>
        <v>#REF!</v>
      </c>
    </row>
    <row r="8" spans="1:12" ht="23.25" customHeight="1" x14ac:dyDescent="0.35">
      <c r="E8" s="15"/>
      <c r="H8" s="12" t="s">
        <v>18</v>
      </c>
      <c r="I8" s="16" t="e">
        <f>SUMIFS((#REF!),(#REF!),H8)</f>
        <v>#REF!</v>
      </c>
      <c r="K8" s="17" t="s">
        <v>26</v>
      </c>
      <c r="L8" s="16" t="e">
        <f>SUMIFS((#REF!),(#REF!),K8)</f>
        <v>#REF!</v>
      </c>
    </row>
    <row r="9" spans="1:12" ht="23.25" x14ac:dyDescent="0.35">
      <c r="H9" s="11" t="s">
        <v>17</v>
      </c>
      <c r="I9" s="16" t="e">
        <f>SUMIFS((#REF!),(#REF!),H9)</f>
        <v>#REF!</v>
      </c>
      <c r="K9" s="18" t="s">
        <v>27</v>
      </c>
      <c r="L9" s="16" t="e">
        <f>SUMIFS((#REF!),(#REF!),K9)</f>
        <v>#REF!</v>
      </c>
    </row>
    <row r="10" spans="1:12" ht="23.25" x14ac:dyDescent="0.35">
      <c r="H10" s="11" t="s">
        <v>328</v>
      </c>
      <c r="I10" s="16" t="e">
        <f>SUMIFS((#REF!),(#REF!),H10)</f>
        <v>#REF!</v>
      </c>
      <c r="K10" s="17" t="s">
        <v>478</v>
      </c>
      <c r="L10" s="16" t="e">
        <f>SUMIFS((#REF!),(#REF!),K10)</f>
        <v>#REF!</v>
      </c>
    </row>
    <row r="11" spans="1:12" ht="23.25" x14ac:dyDescent="0.35">
      <c r="H11" s="11" t="s">
        <v>23</v>
      </c>
      <c r="I11" s="16" t="e">
        <f>SUMIFS((#REF!),(#REF!),H11)</f>
        <v>#REF!</v>
      </c>
    </row>
    <row r="18" spans="1:16" ht="26.25" x14ac:dyDescent="0.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3"/>
      <c r="N18" s="2"/>
      <c r="O18" s="2"/>
      <c r="P18" s="2"/>
    </row>
  </sheetData>
  <mergeCells count="1">
    <mergeCell ref="A3:B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21</vt:i4>
      </vt:variant>
    </vt:vector>
  </HeadingPairs>
  <TitlesOfParts>
    <vt:vector size="27" baseType="lpstr">
      <vt:lpstr>BDD_Vin</vt:lpstr>
      <vt:lpstr>Accueil</vt:lpstr>
      <vt:lpstr>Bdd_cave</vt:lpstr>
      <vt:lpstr>tableau de bord</vt:lpstr>
      <vt:lpstr>cave</vt:lpstr>
      <vt:lpstr>STAT</vt:lpstr>
      <vt:lpstr>ALSACE</vt:lpstr>
      <vt:lpstr>AUTRES</vt:lpstr>
      <vt:lpstr>BEAUJOLAIS</vt:lpstr>
      <vt:lpstr>BORDEAUX</vt:lpstr>
      <vt:lpstr>BOURGOGNE</vt:lpstr>
      <vt:lpstr>Classé</vt:lpstr>
      <vt:lpstr>CORSE</vt:lpstr>
      <vt:lpstr>COTE_DU_RHONE</vt:lpstr>
      <vt:lpstr>Couleur</vt:lpstr>
      <vt:lpstr>ETRANGER</vt:lpstr>
      <vt:lpstr>'tableau de bord'!Extraire</vt:lpstr>
      <vt:lpstr>JURA</vt:lpstr>
      <vt:lpstr>LANGUEDOC</vt:lpstr>
      <vt:lpstr>LANGUEDOC_ROUSSILLON</vt:lpstr>
      <vt:lpstr>ListeRegion</vt:lpstr>
      <vt:lpstr>LOIRE</vt:lpstr>
      <vt:lpstr>millesime</vt:lpstr>
      <vt:lpstr>PROVENCE</vt:lpstr>
      <vt:lpstr>quantite</vt:lpstr>
      <vt:lpstr>region</vt:lpstr>
      <vt:lpstr>SUD_OUEST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2020-02-19T09:28:14Z</cp:lastPrinted>
  <dcterms:created xsi:type="dcterms:W3CDTF">2020-02-19T07:02:17Z</dcterms:created>
  <dcterms:modified xsi:type="dcterms:W3CDTF">2020-03-26T08:04:57Z</dcterms:modified>
</cp:coreProperties>
</file>