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D27693FB-93FA-4F51-BAEC-14A0F05759EC}" xr6:coauthVersionLast="45" xr6:coauthVersionMax="45" xr10:uidLastSave="{00000000-0000-0000-0000-000000000000}"/>
  <bookViews>
    <workbookView xWindow="-120" yWindow="-120" windowWidth="20730" windowHeight="11160" tabRatio="446" activeTab="4" xr2:uid="{00000000-000D-0000-FFFF-FFFF00000000}"/>
  </bookViews>
  <sheets>
    <sheet name="BDD_Vin" sheetId="3" r:id="rId1"/>
    <sheet name="Accueil" sheetId="5" r:id="rId2"/>
    <sheet name="Bdd_cave" sheetId="4" r:id="rId3"/>
    <sheet name="tableau de bord" sheetId="9" r:id="rId4"/>
    <sheet name="cave" sheetId="10" r:id="rId5"/>
    <sheet name="STAT" sheetId="8" r:id="rId6"/>
  </sheets>
  <definedNames>
    <definedName name="ALSACE">BDD_Vin!$O$2:$O$10</definedName>
    <definedName name="AUTRES">BDD_Vin!$P$2:$P$11</definedName>
    <definedName name="BEAUJOLAIS">BDD_Vin!$I$2:$I$4</definedName>
    <definedName name="BORDEAUX">BDD_Vin!$B$2:$B$49</definedName>
    <definedName name="BOURGOGNE">BDD_Vin!$A$2:$A$200</definedName>
    <definedName name="Classé">Bdd_cave!$E$3:$E$10</definedName>
    <definedName name="CORSE">BDD_Vin!$M$2:$M$7</definedName>
    <definedName name="COTE_DU_RHONE">BDD_Vin!$C$2:$C$60</definedName>
    <definedName name="Couleur">Bdd_cave!$A$3:$A$5</definedName>
    <definedName name="ETRANGER">BDD_Vin!$N$2:$N$7</definedName>
    <definedName name="JURA">BDD_Vin!$H$2:$H$7</definedName>
    <definedName name="LANGUEDOC">BDD_Vin!$P$2:$P$7</definedName>
    <definedName name="LANGUEDOC_ROUSSILLON">BDD_Vin!$D$2:$D$27</definedName>
    <definedName name="ListeRegion">Bdd_cave!$J$4:$J$18</definedName>
    <definedName name="LOIRE">BDD_Vin!$E$2:$E$66</definedName>
    <definedName name="millesime">Bdd_cave!$C$3:$C$28</definedName>
    <definedName name="plageNomvin">#REF!</definedName>
    <definedName name="PROVENCE">BDD_Vin!$F$2:$F$14</definedName>
    <definedName name="quantite">Bdd_cave!$H$3:$H$7</definedName>
    <definedName name="region">BDD_Vin!$A$1:$P$1</definedName>
    <definedName name="SUD_OUEST">BDD_Vin!$G$2:$G$30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9" i="10" l="1"/>
  <c r="T159" i="10"/>
  <c r="U159" i="10"/>
  <c r="V159" i="10" s="1"/>
  <c r="I3" i="8"/>
  <c r="F5" i="8"/>
  <c r="F4" i="8"/>
  <c r="F3" i="8"/>
  <c r="C3" i="8"/>
  <c r="T7" i="10"/>
  <c r="T8" i="10"/>
  <c r="U8" i="10" s="1"/>
  <c r="V8" i="10" s="1"/>
  <c r="T9" i="10"/>
  <c r="U9" i="10" s="1"/>
  <c r="V9" i="10" s="1"/>
  <c r="T10" i="10"/>
  <c r="T11" i="10"/>
  <c r="U11" i="10" s="1"/>
  <c r="V11" i="10" s="1"/>
  <c r="T12" i="10"/>
  <c r="U12" i="10" s="1"/>
  <c r="V12" i="10" s="1"/>
  <c r="T13" i="10"/>
  <c r="U13" i="10" s="1"/>
  <c r="V13" i="10" s="1"/>
  <c r="T14" i="10"/>
  <c r="T15" i="10"/>
  <c r="U15" i="10" s="1"/>
  <c r="V15" i="10" s="1"/>
  <c r="T16" i="10"/>
  <c r="U16" i="10" s="1"/>
  <c r="V16" i="10" s="1"/>
  <c r="T17" i="10"/>
  <c r="U17" i="10" s="1"/>
  <c r="V17" i="10" s="1"/>
  <c r="T18" i="10"/>
  <c r="T19" i="10"/>
  <c r="U19" i="10" s="1"/>
  <c r="V19" i="10" s="1"/>
  <c r="T20" i="10"/>
  <c r="U20" i="10" s="1"/>
  <c r="V20" i="10" s="1"/>
  <c r="T21" i="10"/>
  <c r="U21" i="10" s="1"/>
  <c r="V21" i="10" s="1"/>
  <c r="T22" i="10"/>
  <c r="T23" i="10"/>
  <c r="U23" i="10" s="1"/>
  <c r="V23" i="10" s="1"/>
  <c r="T24" i="10"/>
  <c r="U24" i="10" s="1"/>
  <c r="V24" i="10" s="1"/>
  <c r="T25" i="10"/>
  <c r="U25" i="10" s="1"/>
  <c r="V25" i="10" s="1"/>
  <c r="T26" i="10"/>
  <c r="T27" i="10"/>
  <c r="U27" i="10" s="1"/>
  <c r="V27" i="10" s="1"/>
  <c r="T28" i="10"/>
  <c r="U28" i="10" s="1"/>
  <c r="V28" i="10" s="1"/>
  <c r="T29" i="10"/>
  <c r="U29" i="10" s="1"/>
  <c r="V29" i="10" s="1"/>
  <c r="T30" i="10"/>
  <c r="T31" i="10"/>
  <c r="U31" i="10" s="1"/>
  <c r="V31" i="10" s="1"/>
  <c r="T32" i="10"/>
  <c r="U32" i="10" s="1"/>
  <c r="V32" i="10" s="1"/>
  <c r="T33" i="10"/>
  <c r="U33" i="10" s="1"/>
  <c r="V33" i="10" s="1"/>
  <c r="T34" i="10"/>
  <c r="T35" i="10"/>
  <c r="U35" i="10" s="1"/>
  <c r="V35" i="10" s="1"/>
  <c r="T36" i="10"/>
  <c r="U36" i="10" s="1"/>
  <c r="V36" i="10" s="1"/>
  <c r="T37" i="10"/>
  <c r="U37" i="10" s="1"/>
  <c r="V37" i="10" s="1"/>
  <c r="T38" i="10"/>
  <c r="T39" i="10"/>
  <c r="U39" i="10" s="1"/>
  <c r="V39" i="10" s="1"/>
  <c r="T40" i="10"/>
  <c r="U40" i="10" s="1"/>
  <c r="V40" i="10" s="1"/>
  <c r="T41" i="10"/>
  <c r="U41" i="10" s="1"/>
  <c r="V41" i="10" s="1"/>
  <c r="T42" i="10"/>
  <c r="T43" i="10"/>
  <c r="U43" i="10" s="1"/>
  <c r="V43" i="10" s="1"/>
  <c r="T44" i="10"/>
  <c r="U44" i="10" s="1"/>
  <c r="V44" i="10" s="1"/>
  <c r="T45" i="10"/>
  <c r="U45" i="10" s="1"/>
  <c r="V45" i="10" s="1"/>
  <c r="T46" i="10"/>
  <c r="T47" i="10"/>
  <c r="U47" i="10" s="1"/>
  <c r="V47" i="10" s="1"/>
  <c r="T48" i="10"/>
  <c r="U48" i="10" s="1"/>
  <c r="V48" i="10" s="1"/>
  <c r="T49" i="10"/>
  <c r="U49" i="10" s="1"/>
  <c r="V49" i="10" s="1"/>
  <c r="T50" i="10"/>
  <c r="T51" i="10"/>
  <c r="U51" i="10" s="1"/>
  <c r="V51" i="10" s="1"/>
  <c r="T52" i="10"/>
  <c r="U52" i="10" s="1"/>
  <c r="V52" i="10" s="1"/>
  <c r="T53" i="10"/>
  <c r="U53" i="10" s="1"/>
  <c r="V53" i="10" s="1"/>
  <c r="T54" i="10"/>
  <c r="T55" i="10"/>
  <c r="U55" i="10" s="1"/>
  <c r="V55" i="10" s="1"/>
  <c r="T56" i="10"/>
  <c r="U56" i="10" s="1"/>
  <c r="V56" i="10" s="1"/>
  <c r="T57" i="10"/>
  <c r="U57" i="10" s="1"/>
  <c r="V57" i="10" s="1"/>
  <c r="T58" i="10"/>
  <c r="T59" i="10"/>
  <c r="U59" i="10" s="1"/>
  <c r="V59" i="10" s="1"/>
  <c r="T60" i="10"/>
  <c r="U60" i="10" s="1"/>
  <c r="V60" i="10" s="1"/>
  <c r="T61" i="10"/>
  <c r="U61" i="10" s="1"/>
  <c r="V61" i="10" s="1"/>
  <c r="T62" i="10"/>
  <c r="T63" i="10"/>
  <c r="U63" i="10" s="1"/>
  <c r="V63" i="10" s="1"/>
  <c r="T64" i="10"/>
  <c r="U64" i="10" s="1"/>
  <c r="V64" i="10" s="1"/>
  <c r="T65" i="10"/>
  <c r="U65" i="10" s="1"/>
  <c r="V65" i="10" s="1"/>
  <c r="T66" i="10"/>
  <c r="T67" i="10"/>
  <c r="U67" i="10" s="1"/>
  <c r="V67" i="10" s="1"/>
  <c r="T68" i="10"/>
  <c r="U68" i="10" s="1"/>
  <c r="V68" i="10" s="1"/>
  <c r="T69" i="10"/>
  <c r="U69" i="10" s="1"/>
  <c r="V69" i="10" s="1"/>
  <c r="T70" i="10"/>
  <c r="T71" i="10"/>
  <c r="U71" i="10" s="1"/>
  <c r="V71" i="10" s="1"/>
  <c r="T72" i="10"/>
  <c r="U72" i="10" s="1"/>
  <c r="V72" i="10" s="1"/>
  <c r="T73" i="10"/>
  <c r="U73" i="10" s="1"/>
  <c r="V73" i="10" s="1"/>
  <c r="T74" i="10"/>
  <c r="T75" i="10"/>
  <c r="U75" i="10" s="1"/>
  <c r="V75" i="10" s="1"/>
  <c r="T76" i="10"/>
  <c r="U76" i="10" s="1"/>
  <c r="V76" i="10" s="1"/>
  <c r="T77" i="10"/>
  <c r="U77" i="10" s="1"/>
  <c r="V77" i="10" s="1"/>
  <c r="T78" i="10"/>
  <c r="T79" i="10"/>
  <c r="U79" i="10" s="1"/>
  <c r="V79" i="10" s="1"/>
  <c r="T80" i="10"/>
  <c r="U80" i="10" s="1"/>
  <c r="V80" i="10" s="1"/>
  <c r="T81" i="10"/>
  <c r="U81" i="10" s="1"/>
  <c r="V81" i="10" s="1"/>
  <c r="T82" i="10"/>
  <c r="T83" i="10"/>
  <c r="U83" i="10" s="1"/>
  <c r="V83" i="10" s="1"/>
  <c r="T84" i="10"/>
  <c r="U84" i="10" s="1"/>
  <c r="V84" i="10" s="1"/>
  <c r="T85" i="10"/>
  <c r="U85" i="10" s="1"/>
  <c r="V85" i="10" s="1"/>
  <c r="T86" i="10"/>
  <c r="T87" i="10"/>
  <c r="U87" i="10" s="1"/>
  <c r="V87" i="10" s="1"/>
  <c r="T88" i="10"/>
  <c r="U88" i="10" s="1"/>
  <c r="V88" i="10" s="1"/>
  <c r="T89" i="10"/>
  <c r="U89" i="10" s="1"/>
  <c r="V89" i="10" s="1"/>
  <c r="T90" i="10"/>
  <c r="T91" i="10"/>
  <c r="U91" i="10" s="1"/>
  <c r="V91" i="10" s="1"/>
  <c r="T92" i="10"/>
  <c r="U92" i="10" s="1"/>
  <c r="V92" i="10" s="1"/>
  <c r="T93" i="10"/>
  <c r="U93" i="10" s="1"/>
  <c r="V93" i="10" s="1"/>
  <c r="T94" i="10"/>
  <c r="T95" i="10"/>
  <c r="U95" i="10" s="1"/>
  <c r="V95" i="10" s="1"/>
  <c r="T96" i="10"/>
  <c r="U96" i="10" s="1"/>
  <c r="V96" i="10" s="1"/>
  <c r="T97" i="10"/>
  <c r="U97" i="10" s="1"/>
  <c r="V97" i="10" s="1"/>
  <c r="T98" i="10"/>
  <c r="T99" i="10"/>
  <c r="U99" i="10" s="1"/>
  <c r="V99" i="10" s="1"/>
  <c r="T100" i="10"/>
  <c r="U100" i="10" s="1"/>
  <c r="V100" i="10" s="1"/>
  <c r="T101" i="10"/>
  <c r="U101" i="10" s="1"/>
  <c r="V101" i="10" s="1"/>
  <c r="T102" i="10"/>
  <c r="T103" i="10"/>
  <c r="U103" i="10" s="1"/>
  <c r="V103" i="10" s="1"/>
  <c r="T104" i="10"/>
  <c r="U104" i="10" s="1"/>
  <c r="V104" i="10" s="1"/>
  <c r="T105" i="10"/>
  <c r="U105" i="10" s="1"/>
  <c r="V105" i="10" s="1"/>
  <c r="T106" i="10"/>
  <c r="T107" i="10"/>
  <c r="U107" i="10" s="1"/>
  <c r="V107" i="10" s="1"/>
  <c r="T108" i="10"/>
  <c r="U108" i="10" s="1"/>
  <c r="V108" i="10" s="1"/>
  <c r="T109" i="10"/>
  <c r="U109" i="10" s="1"/>
  <c r="V109" i="10" s="1"/>
  <c r="T110" i="10"/>
  <c r="T111" i="10"/>
  <c r="U111" i="10" s="1"/>
  <c r="V111" i="10" s="1"/>
  <c r="T112" i="10"/>
  <c r="U112" i="10" s="1"/>
  <c r="V112" i="10" s="1"/>
  <c r="T113" i="10"/>
  <c r="U113" i="10" s="1"/>
  <c r="V113" i="10" s="1"/>
  <c r="T114" i="10"/>
  <c r="T115" i="10"/>
  <c r="U115" i="10" s="1"/>
  <c r="V115" i="10" s="1"/>
  <c r="T116" i="10"/>
  <c r="U116" i="10" s="1"/>
  <c r="V116" i="10" s="1"/>
  <c r="T117" i="10"/>
  <c r="U117" i="10" s="1"/>
  <c r="V117" i="10" s="1"/>
  <c r="T118" i="10"/>
  <c r="T119" i="10"/>
  <c r="U119" i="10" s="1"/>
  <c r="V119" i="10" s="1"/>
  <c r="T120" i="10"/>
  <c r="U120" i="10" s="1"/>
  <c r="V120" i="10" s="1"/>
  <c r="T121" i="10"/>
  <c r="U121" i="10" s="1"/>
  <c r="V121" i="10" s="1"/>
  <c r="T122" i="10"/>
  <c r="T123" i="10"/>
  <c r="U123" i="10" s="1"/>
  <c r="V123" i="10" s="1"/>
  <c r="T124" i="10"/>
  <c r="U124" i="10" s="1"/>
  <c r="V124" i="10" s="1"/>
  <c r="T125" i="10"/>
  <c r="U125" i="10" s="1"/>
  <c r="V125" i="10" s="1"/>
  <c r="T126" i="10"/>
  <c r="T127" i="10"/>
  <c r="U127" i="10" s="1"/>
  <c r="V127" i="10" s="1"/>
  <c r="T128" i="10"/>
  <c r="U128" i="10" s="1"/>
  <c r="V128" i="10" s="1"/>
  <c r="T129" i="10"/>
  <c r="U129" i="10" s="1"/>
  <c r="V129" i="10" s="1"/>
  <c r="T130" i="10"/>
  <c r="T131" i="10"/>
  <c r="U131" i="10" s="1"/>
  <c r="V131" i="10" s="1"/>
  <c r="T132" i="10"/>
  <c r="U132" i="10" s="1"/>
  <c r="V132" i="10" s="1"/>
  <c r="T133" i="10"/>
  <c r="U133" i="10" s="1"/>
  <c r="V133" i="10" s="1"/>
  <c r="T134" i="10"/>
  <c r="T135" i="10"/>
  <c r="U135" i="10" s="1"/>
  <c r="V135" i="10" s="1"/>
  <c r="T136" i="10"/>
  <c r="U136" i="10" s="1"/>
  <c r="V136" i="10" s="1"/>
  <c r="T137" i="10"/>
  <c r="U137" i="10" s="1"/>
  <c r="V137" i="10" s="1"/>
  <c r="T138" i="10"/>
  <c r="T139" i="10"/>
  <c r="U139" i="10" s="1"/>
  <c r="V139" i="10" s="1"/>
  <c r="T140" i="10"/>
  <c r="U140" i="10" s="1"/>
  <c r="V140" i="10" s="1"/>
  <c r="T141" i="10"/>
  <c r="U141" i="10" s="1"/>
  <c r="V141" i="10" s="1"/>
  <c r="T142" i="10"/>
  <c r="T143" i="10"/>
  <c r="U143" i="10" s="1"/>
  <c r="V143" i="10" s="1"/>
  <c r="T144" i="10"/>
  <c r="U144" i="10" s="1"/>
  <c r="V144" i="10" s="1"/>
  <c r="T145" i="10"/>
  <c r="U145" i="10" s="1"/>
  <c r="V145" i="10" s="1"/>
  <c r="T146" i="10"/>
  <c r="T147" i="10"/>
  <c r="U147" i="10" s="1"/>
  <c r="V147" i="10" s="1"/>
  <c r="T148" i="10"/>
  <c r="U148" i="10" s="1"/>
  <c r="V148" i="10" s="1"/>
  <c r="T149" i="10"/>
  <c r="U149" i="10" s="1"/>
  <c r="V149" i="10" s="1"/>
  <c r="T150" i="10"/>
  <c r="T151" i="10"/>
  <c r="U151" i="10" s="1"/>
  <c r="V151" i="10" s="1"/>
  <c r="T152" i="10"/>
  <c r="U152" i="10" s="1"/>
  <c r="V152" i="10" s="1"/>
  <c r="T153" i="10"/>
  <c r="U153" i="10" s="1"/>
  <c r="V153" i="10" s="1"/>
  <c r="T154" i="10"/>
  <c r="T155" i="10"/>
  <c r="U155" i="10" s="1"/>
  <c r="V155" i="10" s="1"/>
  <c r="T156" i="10"/>
  <c r="U156" i="10" s="1"/>
  <c r="V156" i="10" s="1"/>
  <c r="T157" i="10"/>
  <c r="U157" i="10" s="1"/>
  <c r="V157" i="10" s="1"/>
  <c r="T158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U158" i="10"/>
  <c r="V158" i="10" s="1"/>
  <c r="U154" i="10"/>
  <c r="V154" i="10" s="1"/>
  <c r="U150" i="10"/>
  <c r="V150" i="10" s="1"/>
  <c r="U146" i="10"/>
  <c r="V146" i="10" s="1"/>
  <c r="U142" i="10"/>
  <c r="V142" i="10" s="1"/>
  <c r="U138" i="10"/>
  <c r="V138" i="10" s="1"/>
  <c r="U134" i="10"/>
  <c r="V134" i="10" s="1"/>
  <c r="U130" i="10"/>
  <c r="V130" i="10" s="1"/>
  <c r="U126" i="10"/>
  <c r="V126" i="10" s="1"/>
  <c r="U122" i="10"/>
  <c r="V122" i="10" s="1"/>
  <c r="U118" i="10"/>
  <c r="V118" i="10" s="1"/>
  <c r="U114" i="10"/>
  <c r="V114" i="10" s="1"/>
  <c r="U110" i="10"/>
  <c r="V110" i="10" s="1"/>
  <c r="U106" i="10"/>
  <c r="V106" i="10" s="1"/>
  <c r="U102" i="10"/>
  <c r="V102" i="10" s="1"/>
  <c r="U98" i="10"/>
  <c r="V98" i="10" s="1"/>
  <c r="U94" i="10"/>
  <c r="V94" i="10" s="1"/>
  <c r="U90" i="10"/>
  <c r="V90" i="10" s="1"/>
  <c r="U86" i="10"/>
  <c r="V86" i="10" s="1"/>
  <c r="U82" i="10"/>
  <c r="V82" i="10" s="1"/>
  <c r="U78" i="10"/>
  <c r="V78" i="10" s="1"/>
  <c r="U74" i="10"/>
  <c r="V74" i="10" s="1"/>
  <c r="U70" i="10"/>
  <c r="V70" i="10" s="1"/>
  <c r="U66" i="10"/>
  <c r="V66" i="10" s="1"/>
  <c r="U62" i="10"/>
  <c r="V62" i="10" s="1"/>
  <c r="U58" i="10"/>
  <c r="V58" i="10" s="1"/>
  <c r="U54" i="10"/>
  <c r="V54" i="10" s="1"/>
  <c r="U50" i="10"/>
  <c r="V50" i="10" s="1"/>
  <c r="U46" i="10"/>
  <c r="V46" i="10" s="1"/>
  <c r="U42" i="10"/>
  <c r="V42" i="10" s="1"/>
  <c r="U38" i="10"/>
  <c r="V38" i="10" s="1"/>
  <c r="U34" i="10"/>
  <c r="V34" i="10" s="1"/>
  <c r="U30" i="10"/>
  <c r="V30" i="10" s="1"/>
  <c r="U26" i="10"/>
  <c r="V26" i="10" s="1"/>
  <c r="U22" i="10"/>
  <c r="V22" i="10" s="1"/>
  <c r="U18" i="10"/>
  <c r="V18" i="10" s="1"/>
  <c r="U14" i="10"/>
  <c r="V14" i="10" s="1"/>
  <c r="U10" i="10"/>
  <c r="V10" i="10" s="1"/>
  <c r="U7" i="10" l="1"/>
  <c r="V7" i="10" s="1"/>
  <c r="A7" i="10"/>
  <c r="U3" i="4" l="1"/>
  <c r="AA159" i="10" s="1"/>
  <c r="T3" i="4"/>
  <c r="Z159" i="10" s="1"/>
  <c r="S3" i="4"/>
  <c r="Y159" i="10" s="1"/>
  <c r="R3" i="4"/>
  <c r="X159" i="10" s="1"/>
  <c r="AB159" i="10" l="1"/>
  <c r="AD159" i="10" s="1"/>
  <c r="Z8" i="10"/>
  <c r="Z10" i="10"/>
  <c r="Z12" i="10"/>
  <c r="Z14" i="10"/>
  <c r="Z16" i="10"/>
  <c r="Z18" i="10"/>
  <c r="Z20" i="10"/>
  <c r="Z22" i="10"/>
  <c r="Z24" i="10"/>
  <c r="Z26" i="10"/>
  <c r="Z28" i="10"/>
  <c r="Z30" i="10"/>
  <c r="Z32" i="10"/>
  <c r="Z34" i="10"/>
  <c r="Z36" i="10"/>
  <c r="Z38" i="10"/>
  <c r="Z40" i="10"/>
  <c r="Z42" i="10"/>
  <c r="Z44" i="10"/>
  <c r="Z46" i="10"/>
  <c r="Z48" i="10"/>
  <c r="Z50" i="10"/>
  <c r="Z52" i="10"/>
  <c r="Z54" i="10"/>
  <c r="Z56" i="10"/>
  <c r="Z58" i="10"/>
  <c r="Z60" i="10"/>
  <c r="Z62" i="10"/>
  <c r="Z64" i="10"/>
  <c r="Z66" i="10"/>
  <c r="Z68" i="10"/>
  <c r="Z70" i="10"/>
  <c r="Z72" i="10"/>
  <c r="Z74" i="10"/>
  <c r="Z76" i="10"/>
  <c r="Z78" i="10"/>
  <c r="Z80" i="10"/>
  <c r="Z82" i="10"/>
  <c r="Z84" i="10"/>
  <c r="Z86" i="10"/>
  <c r="Z88" i="10"/>
  <c r="Z90" i="10"/>
  <c r="Z92" i="10"/>
  <c r="Z94" i="10"/>
  <c r="Z96" i="10"/>
  <c r="Z98" i="10"/>
  <c r="Z100" i="10"/>
  <c r="Z102" i="10"/>
  <c r="Z104" i="10"/>
  <c r="Z106" i="10"/>
  <c r="Z108" i="10"/>
  <c r="Z110" i="10"/>
  <c r="Z112" i="10"/>
  <c r="Z114" i="10"/>
  <c r="Z116" i="10"/>
  <c r="Z118" i="10"/>
  <c r="Z120" i="10"/>
  <c r="Z122" i="10"/>
  <c r="Z124" i="10"/>
  <c r="Z126" i="10"/>
  <c r="Z128" i="10"/>
  <c r="Z130" i="10"/>
  <c r="Z132" i="10"/>
  <c r="Z134" i="10"/>
  <c r="Z136" i="10"/>
  <c r="Z138" i="10"/>
  <c r="Z140" i="10"/>
  <c r="Z142" i="10"/>
  <c r="Z144" i="10"/>
  <c r="Z146" i="10"/>
  <c r="Z148" i="10"/>
  <c r="Z150" i="10"/>
  <c r="Z152" i="10"/>
  <c r="Z154" i="10"/>
  <c r="Z156" i="10"/>
  <c r="Z158" i="10"/>
  <c r="Z9" i="10"/>
  <c r="Z11" i="10"/>
  <c r="Z13" i="10"/>
  <c r="Z15" i="10"/>
  <c r="Z17" i="10"/>
  <c r="Z19" i="10"/>
  <c r="Z21" i="10"/>
  <c r="Z23" i="10"/>
  <c r="Z25" i="10"/>
  <c r="Z27" i="10"/>
  <c r="Z31" i="10"/>
  <c r="Z35" i="10"/>
  <c r="Z39" i="10"/>
  <c r="Z43" i="10"/>
  <c r="Z47" i="10"/>
  <c r="Z51" i="10"/>
  <c r="Z55" i="10"/>
  <c r="Z59" i="10"/>
  <c r="Z63" i="10"/>
  <c r="Z67" i="10"/>
  <c r="Z71" i="10"/>
  <c r="Z75" i="10"/>
  <c r="Z79" i="10"/>
  <c r="Z83" i="10"/>
  <c r="Z87" i="10"/>
  <c r="Z91" i="10"/>
  <c r="Z95" i="10"/>
  <c r="Z99" i="10"/>
  <c r="Z103" i="10"/>
  <c r="Z107" i="10"/>
  <c r="Z111" i="10"/>
  <c r="Z115" i="10"/>
  <c r="Z119" i="10"/>
  <c r="Z123" i="10"/>
  <c r="Z127" i="10"/>
  <c r="Z131" i="10"/>
  <c r="Z135" i="10"/>
  <c r="Z139" i="10"/>
  <c r="Z143" i="10"/>
  <c r="Z147" i="10"/>
  <c r="Z151" i="10"/>
  <c r="Z155" i="10"/>
  <c r="Z7" i="10"/>
  <c r="Z29" i="10"/>
  <c r="Z33" i="10"/>
  <c r="Z37" i="10"/>
  <c r="Z41" i="10"/>
  <c r="Z45" i="10"/>
  <c r="Z49" i="10"/>
  <c r="Z53" i="10"/>
  <c r="Z57" i="10"/>
  <c r="Z61" i="10"/>
  <c r="Z65" i="10"/>
  <c r="Z69" i="10"/>
  <c r="Z73" i="10"/>
  <c r="Z77" i="10"/>
  <c r="Z81" i="10"/>
  <c r="Z85" i="10"/>
  <c r="Z89" i="10"/>
  <c r="Z93" i="10"/>
  <c r="Z97" i="10"/>
  <c r="Z101" i="10"/>
  <c r="Z105" i="10"/>
  <c r="Z109" i="10"/>
  <c r="Z113" i="10"/>
  <c r="Z117" i="10"/>
  <c r="Z121" i="10"/>
  <c r="Z125" i="10"/>
  <c r="Z129" i="10"/>
  <c r="Z133" i="10"/>
  <c r="Z137" i="10"/>
  <c r="Z141" i="10"/>
  <c r="Z145" i="10"/>
  <c r="Z149" i="10"/>
  <c r="Z153" i="10"/>
  <c r="Z157" i="10"/>
  <c r="X8" i="10"/>
  <c r="X10" i="10"/>
  <c r="X12" i="10"/>
  <c r="X14" i="10"/>
  <c r="X16" i="10"/>
  <c r="X18" i="10"/>
  <c r="X20" i="10"/>
  <c r="X22" i="10"/>
  <c r="X24" i="10"/>
  <c r="X26" i="10"/>
  <c r="X28" i="10"/>
  <c r="X30" i="10"/>
  <c r="X32" i="10"/>
  <c r="X34" i="10"/>
  <c r="X36" i="10"/>
  <c r="X38" i="10"/>
  <c r="X40" i="10"/>
  <c r="X42" i="10"/>
  <c r="X44" i="10"/>
  <c r="X46" i="10"/>
  <c r="X48" i="10"/>
  <c r="X50" i="10"/>
  <c r="X52" i="10"/>
  <c r="X54" i="10"/>
  <c r="X56" i="10"/>
  <c r="X58" i="10"/>
  <c r="X60" i="10"/>
  <c r="X62" i="10"/>
  <c r="X64" i="10"/>
  <c r="X66" i="10"/>
  <c r="X68" i="10"/>
  <c r="X70" i="10"/>
  <c r="X72" i="10"/>
  <c r="X74" i="10"/>
  <c r="X76" i="10"/>
  <c r="X78" i="10"/>
  <c r="X80" i="10"/>
  <c r="X82" i="10"/>
  <c r="X84" i="10"/>
  <c r="X86" i="10"/>
  <c r="X88" i="10"/>
  <c r="X90" i="10"/>
  <c r="X92" i="10"/>
  <c r="X94" i="10"/>
  <c r="X96" i="10"/>
  <c r="X98" i="10"/>
  <c r="X100" i="10"/>
  <c r="X102" i="10"/>
  <c r="X104" i="10"/>
  <c r="X106" i="10"/>
  <c r="X108" i="10"/>
  <c r="X110" i="10"/>
  <c r="X112" i="10"/>
  <c r="X114" i="10"/>
  <c r="X116" i="10"/>
  <c r="X118" i="10"/>
  <c r="X120" i="10"/>
  <c r="X122" i="10"/>
  <c r="X124" i="10"/>
  <c r="X126" i="10"/>
  <c r="X128" i="10"/>
  <c r="X130" i="10"/>
  <c r="X132" i="10"/>
  <c r="X134" i="10"/>
  <c r="X136" i="10"/>
  <c r="X138" i="10"/>
  <c r="X140" i="10"/>
  <c r="X142" i="10"/>
  <c r="X144" i="10"/>
  <c r="X146" i="10"/>
  <c r="X148" i="10"/>
  <c r="X150" i="10"/>
  <c r="X152" i="10"/>
  <c r="X154" i="10"/>
  <c r="X156" i="10"/>
  <c r="X158" i="10"/>
  <c r="X9" i="10"/>
  <c r="X11" i="10"/>
  <c r="X13" i="10"/>
  <c r="X15" i="10"/>
  <c r="X17" i="10"/>
  <c r="X19" i="10"/>
  <c r="X21" i="10"/>
  <c r="X23" i="10"/>
  <c r="X25" i="10"/>
  <c r="X29" i="10"/>
  <c r="X33" i="10"/>
  <c r="X37" i="10"/>
  <c r="X41" i="10"/>
  <c r="X45" i="10"/>
  <c r="X49" i="10"/>
  <c r="X53" i="10"/>
  <c r="X57" i="10"/>
  <c r="X61" i="10"/>
  <c r="X65" i="10"/>
  <c r="X69" i="10"/>
  <c r="X73" i="10"/>
  <c r="X77" i="10"/>
  <c r="X81" i="10"/>
  <c r="X85" i="10"/>
  <c r="X89" i="10"/>
  <c r="X93" i="10"/>
  <c r="X97" i="10"/>
  <c r="X101" i="10"/>
  <c r="X105" i="10"/>
  <c r="X109" i="10"/>
  <c r="X113" i="10"/>
  <c r="X117" i="10"/>
  <c r="X121" i="10"/>
  <c r="X125" i="10"/>
  <c r="X129" i="10"/>
  <c r="X133" i="10"/>
  <c r="X137" i="10"/>
  <c r="X141" i="10"/>
  <c r="X145" i="10"/>
  <c r="X149" i="10"/>
  <c r="X153" i="10"/>
  <c r="X157" i="10"/>
  <c r="X27" i="10"/>
  <c r="X31" i="10"/>
  <c r="X35" i="10"/>
  <c r="X39" i="10"/>
  <c r="X43" i="10"/>
  <c r="X47" i="10"/>
  <c r="X51" i="10"/>
  <c r="X55" i="10"/>
  <c r="X59" i="10"/>
  <c r="X63" i="10"/>
  <c r="X67" i="10"/>
  <c r="X71" i="10"/>
  <c r="X75" i="10"/>
  <c r="X79" i="10"/>
  <c r="X83" i="10"/>
  <c r="X87" i="10"/>
  <c r="X91" i="10"/>
  <c r="X95" i="10"/>
  <c r="X99" i="10"/>
  <c r="X103" i="10"/>
  <c r="X107" i="10"/>
  <c r="X111" i="10"/>
  <c r="X115" i="10"/>
  <c r="X119" i="10"/>
  <c r="X123" i="10"/>
  <c r="X127" i="10"/>
  <c r="X131" i="10"/>
  <c r="X135" i="10"/>
  <c r="X139" i="10"/>
  <c r="X143" i="10"/>
  <c r="X147" i="10"/>
  <c r="X151" i="10"/>
  <c r="X155" i="10"/>
  <c r="X7" i="10"/>
  <c r="AA9" i="10"/>
  <c r="AA11" i="10"/>
  <c r="AA13" i="10"/>
  <c r="AA15" i="10"/>
  <c r="AA17" i="10"/>
  <c r="AA19" i="10"/>
  <c r="AA21" i="10"/>
  <c r="AA23" i="10"/>
  <c r="AA25" i="10"/>
  <c r="AA27" i="10"/>
  <c r="AA29" i="10"/>
  <c r="AA31" i="10"/>
  <c r="AA33" i="10"/>
  <c r="AA35" i="10"/>
  <c r="AA37" i="10"/>
  <c r="AA39" i="10"/>
  <c r="AA41" i="10"/>
  <c r="AA43" i="10"/>
  <c r="AA45" i="10"/>
  <c r="AA47" i="10"/>
  <c r="AA49" i="10"/>
  <c r="AA51" i="10"/>
  <c r="AA53" i="10"/>
  <c r="AA55" i="10"/>
  <c r="AA57" i="10"/>
  <c r="AA59" i="10"/>
  <c r="AA61" i="10"/>
  <c r="AA63" i="10"/>
  <c r="AA65" i="10"/>
  <c r="AA67" i="10"/>
  <c r="AA69" i="10"/>
  <c r="AA71" i="10"/>
  <c r="AA73" i="10"/>
  <c r="AA75" i="10"/>
  <c r="AA77" i="10"/>
  <c r="AA79" i="10"/>
  <c r="AA81" i="10"/>
  <c r="AA83" i="10"/>
  <c r="AA85" i="10"/>
  <c r="AA87" i="10"/>
  <c r="AA89" i="10"/>
  <c r="AA91" i="10"/>
  <c r="AA93" i="10"/>
  <c r="AA95" i="10"/>
  <c r="AA97" i="10"/>
  <c r="AA99" i="10"/>
  <c r="AA101" i="10"/>
  <c r="AA103" i="10"/>
  <c r="AA105" i="10"/>
  <c r="AA107" i="10"/>
  <c r="AA109" i="10"/>
  <c r="AA111" i="10"/>
  <c r="AA113" i="10"/>
  <c r="AA115" i="10"/>
  <c r="AA117" i="10"/>
  <c r="AA119" i="10"/>
  <c r="AA121" i="10"/>
  <c r="AA123" i="10"/>
  <c r="AA125" i="10"/>
  <c r="AA127" i="10"/>
  <c r="AA129" i="10"/>
  <c r="AA131" i="10"/>
  <c r="AA133" i="10"/>
  <c r="AA135" i="10"/>
  <c r="AA137" i="10"/>
  <c r="AA139" i="10"/>
  <c r="AA141" i="10"/>
  <c r="AA143" i="10"/>
  <c r="AA145" i="10"/>
  <c r="AA147" i="10"/>
  <c r="AA149" i="10"/>
  <c r="AA151" i="10"/>
  <c r="AA153" i="10"/>
  <c r="AA155" i="10"/>
  <c r="AA157" i="10"/>
  <c r="AA8" i="10"/>
  <c r="AA10" i="10"/>
  <c r="AA12" i="10"/>
  <c r="AA14" i="10"/>
  <c r="AA16" i="10"/>
  <c r="AA18" i="10"/>
  <c r="AA20" i="10"/>
  <c r="AA22" i="10"/>
  <c r="AA24" i="10"/>
  <c r="AA26" i="10"/>
  <c r="AA30" i="10"/>
  <c r="AA34" i="10"/>
  <c r="AA38" i="10"/>
  <c r="AA42" i="10"/>
  <c r="AA46" i="10"/>
  <c r="AA50" i="10"/>
  <c r="AA54" i="10"/>
  <c r="AA58" i="10"/>
  <c r="AA62" i="10"/>
  <c r="AA66" i="10"/>
  <c r="AA70" i="10"/>
  <c r="AA74" i="10"/>
  <c r="AA78" i="10"/>
  <c r="AA82" i="10"/>
  <c r="AA86" i="10"/>
  <c r="AA90" i="10"/>
  <c r="AA94" i="10"/>
  <c r="AA98" i="10"/>
  <c r="AA102" i="10"/>
  <c r="AA106" i="10"/>
  <c r="AA110" i="10"/>
  <c r="AA114" i="10"/>
  <c r="AA118" i="10"/>
  <c r="AA122" i="10"/>
  <c r="AA126" i="10"/>
  <c r="AA130" i="10"/>
  <c r="AA134" i="10"/>
  <c r="AA138" i="10"/>
  <c r="AA142" i="10"/>
  <c r="AA146" i="10"/>
  <c r="AA150" i="10"/>
  <c r="AA154" i="10"/>
  <c r="AA158" i="10"/>
  <c r="AA28" i="10"/>
  <c r="AA32" i="10"/>
  <c r="AA36" i="10"/>
  <c r="AA40" i="10"/>
  <c r="AA44" i="10"/>
  <c r="AA48" i="10"/>
  <c r="AA52" i="10"/>
  <c r="AA56" i="10"/>
  <c r="AA60" i="10"/>
  <c r="AA64" i="10"/>
  <c r="AA68" i="10"/>
  <c r="AA72" i="10"/>
  <c r="AA76" i="10"/>
  <c r="AA80" i="10"/>
  <c r="AA84" i="10"/>
  <c r="AA88" i="10"/>
  <c r="AA92" i="10"/>
  <c r="AA96" i="10"/>
  <c r="AA100" i="10"/>
  <c r="AA104" i="10"/>
  <c r="AA108" i="10"/>
  <c r="AA112" i="10"/>
  <c r="AA116" i="10"/>
  <c r="AA120" i="10"/>
  <c r="AA124" i="10"/>
  <c r="AA128" i="10"/>
  <c r="AA132" i="10"/>
  <c r="AA136" i="10"/>
  <c r="AA140" i="10"/>
  <c r="AA144" i="10"/>
  <c r="AA148" i="10"/>
  <c r="AA152" i="10"/>
  <c r="AA156" i="10"/>
  <c r="Y8" i="10"/>
  <c r="Y10" i="10"/>
  <c r="Y12" i="10"/>
  <c r="Y14" i="10"/>
  <c r="Y16" i="10"/>
  <c r="Y18" i="10"/>
  <c r="Y20" i="10"/>
  <c r="Y22" i="10"/>
  <c r="Y24" i="10"/>
  <c r="Y26" i="10"/>
  <c r="Y28" i="10"/>
  <c r="Y30" i="10"/>
  <c r="Y32" i="10"/>
  <c r="Y34" i="10"/>
  <c r="Y36" i="10"/>
  <c r="Y38" i="10"/>
  <c r="Y40" i="10"/>
  <c r="Y42" i="10"/>
  <c r="Y44" i="10"/>
  <c r="Y46" i="10"/>
  <c r="Y48" i="10"/>
  <c r="Y50" i="10"/>
  <c r="Y52" i="10"/>
  <c r="Y54" i="10"/>
  <c r="Y56" i="10"/>
  <c r="Y58" i="10"/>
  <c r="Y60" i="10"/>
  <c r="Y62" i="10"/>
  <c r="Y64" i="10"/>
  <c r="Y66" i="10"/>
  <c r="Y68" i="10"/>
  <c r="Y70" i="10"/>
  <c r="Y72" i="10"/>
  <c r="Y74" i="10"/>
  <c r="Y76" i="10"/>
  <c r="Y78" i="10"/>
  <c r="Y80" i="10"/>
  <c r="Y82" i="10"/>
  <c r="Y84" i="10"/>
  <c r="Y86" i="10"/>
  <c r="Y88" i="10"/>
  <c r="Y90" i="10"/>
  <c r="Y92" i="10"/>
  <c r="Y94" i="10"/>
  <c r="Y96" i="10"/>
  <c r="Y98" i="10"/>
  <c r="Y100" i="10"/>
  <c r="Y102" i="10"/>
  <c r="Y104" i="10"/>
  <c r="Y106" i="10"/>
  <c r="Y108" i="10"/>
  <c r="Y110" i="10"/>
  <c r="Y112" i="10"/>
  <c r="Y114" i="10"/>
  <c r="Y116" i="10"/>
  <c r="Y118" i="10"/>
  <c r="Y120" i="10"/>
  <c r="Y122" i="10"/>
  <c r="Y124" i="10"/>
  <c r="Y126" i="10"/>
  <c r="Y128" i="10"/>
  <c r="Y130" i="10"/>
  <c r="Y132" i="10"/>
  <c r="Y134" i="10"/>
  <c r="Y136" i="10"/>
  <c r="Y138" i="10"/>
  <c r="Y140" i="10"/>
  <c r="Y142" i="10"/>
  <c r="Y144" i="10"/>
  <c r="Y146" i="10"/>
  <c r="Y148" i="10"/>
  <c r="Y150" i="10"/>
  <c r="Y152" i="10"/>
  <c r="Y154" i="10"/>
  <c r="Y156" i="10"/>
  <c r="Y158" i="10"/>
  <c r="Y11" i="10"/>
  <c r="AB11" i="10" s="1"/>
  <c r="AD11" i="10" s="1"/>
  <c r="Y15" i="10"/>
  <c r="Y19" i="10"/>
  <c r="AB19" i="10" s="1"/>
  <c r="AD19" i="10" s="1"/>
  <c r="Y23" i="10"/>
  <c r="Y27" i="10"/>
  <c r="Y31" i="10"/>
  <c r="Y35" i="10"/>
  <c r="Y39" i="10"/>
  <c r="Y43" i="10"/>
  <c r="Y47" i="10"/>
  <c r="Y51" i="10"/>
  <c r="Y55" i="10"/>
  <c r="Y59" i="10"/>
  <c r="Y63" i="10"/>
  <c r="Y67" i="10"/>
  <c r="Y71" i="10"/>
  <c r="Y75" i="10"/>
  <c r="Y79" i="10"/>
  <c r="Y83" i="10"/>
  <c r="Y87" i="10"/>
  <c r="Y91" i="10"/>
  <c r="Y95" i="10"/>
  <c r="Y99" i="10"/>
  <c r="Y103" i="10"/>
  <c r="Y107" i="10"/>
  <c r="Y111" i="10"/>
  <c r="Y115" i="10"/>
  <c r="Y119" i="10"/>
  <c r="Y123" i="10"/>
  <c r="Y127" i="10"/>
  <c r="Y131" i="10"/>
  <c r="Y135" i="10"/>
  <c r="Y139" i="10"/>
  <c r="Y143" i="10"/>
  <c r="Y147" i="10"/>
  <c r="Y151" i="10"/>
  <c r="Y155" i="10"/>
  <c r="Y9" i="10"/>
  <c r="AB9" i="10" s="1"/>
  <c r="AD9" i="10" s="1"/>
  <c r="Y13" i="10"/>
  <c r="Y17" i="10"/>
  <c r="AB17" i="10" s="1"/>
  <c r="AD17" i="10" s="1"/>
  <c r="Y21" i="10"/>
  <c r="Y25" i="10"/>
  <c r="AB25" i="10" s="1"/>
  <c r="AD25" i="10" s="1"/>
  <c r="Y29" i="10"/>
  <c r="AB29" i="10" s="1"/>
  <c r="AD29" i="10" s="1"/>
  <c r="Y33" i="10"/>
  <c r="AB33" i="10" s="1"/>
  <c r="AD33" i="10" s="1"/>
  <c r="Y37" i="10"/>
  <c r="AB37" i="10" s="1"/>
  <c r="AD37" i="10" s="1"/>
  <c r="Y41" i="10"/>
  <c r="AB41" i="10" s="1"/>
  <c r="AD41" i="10" s="1"/>
  <c r="Y45" i="10"/>
  <c r="AB45" i="10" s="1"/>
  <c r="AD45" i="10" s="1"/>
  <c r="Y49" i="10"/>
  <c r="AB49" i="10" s="1"/>
  <c r="AD49" i="10" s="1"/>
  <c r="Y53" i="10"/>
  <c r="AB53" i="10" s="1"/>
  <c r="AD53" i="10" s="1"/>
  <c r="Y57" i="10"/>
  <c r="AB57" i="10" s="1"/>
  <c r="AD57" i="10" s="1"/>
  <c r="Y61" i="10"/>
  <c r="AB61" i="10" s="1"/>
  <c r="AD61" i="10" s="1"/>
  <c r="Y65" i="10"/>
  <c r="AB65" i="10" s="1"/>
  <c r="AD65" i="10" s="1"/>
  <c r="Y69" i="10"/>
  <c r="AB69" i="10" s="1"/>
  <c r="AD69" i="10" s="1"/>
  <c r="Y73" i="10"/>
  <c r="AB73" i="10" s="1"/>
  <c r="AD73" i="10" s="1"/>
  <c r="Y77" i="10"/>
  <c r="AB77" i="10" s="1"/>
  <c r="AD77" i="10" s="1"/>
  <c r="Y81" i="10"/>
  <c r="AB81" i="10" s="1"/>
  <c r="AD81" i="10" s="1"/>
  <c r="Y85" i="10"/>
  <c r="AB85" i="10" s="1"/>
  <c r="AD85" i="10" s="1"/>
  <c r="Y89" i="10"/>
  <c r="AB89" i="10" s="1"/>
  <c r="AD89" i="10" s="1"/>
  <c r="Y93" i="10"/>
  <c r="AB93" i="10" s="1"/>
  <c r="AD93" i="10" s="1"/>
  <c r="Y97" i="10"/>
  <c r="AB97" i="10" s="1"/>
  <c r="AD97" i="10" s="1"/>
  <c r="Y101" i="10"/>
  <c r="AB101" i="10" s="1"/>
  <c r="AD101" i="10" s="1"/>
  <c r="Y105" i="10"/>
  <c r="AB105" i="10" s="1"/>
  <c r="AD105" i="10" s="1"/>
  <c r="Y109" i="10"/>
  <c r="AB109" i="10" s="1"/>
  <c r="AD109" i="10" s="1"/>
  <c r="Y113" i="10"/>
  <c r="AB113" i="10" s="1"/>
  <c r="AD113" i="10" s="1"/>
  <c r="Y117" i="10"/>
  <c r="AB117" i="10" s="1"/>
  <c r="AD117" i="10" s="1"/>
  <c r="Y121" i="10"/>
  <c r="AB121" i="10" s="1"/>
  <c r="AD121" i="10" s="1"/>
  <c r="Y125" i="10"/>
  <c r="AB125" i="10" s="1"/>
  <c r="AD125" i="10" s="1"/>
  <c r="Y129" i="10"/>
  <c r="AB129" i="10" s="1"/>
  <c r="AD129" i="10" s="1"/>
  <c r="Y133" i="10"/>
  <c r="AB133" i="10" s="1"/>
  <c r="AD133" i="10" s="1"/>
  <c r="Y137" i="10"/>
  <c r="AB137" i="10" s="1"/>
  <c r="AD137" i="10" s="1"/>
  <c r="Y141" i="10"/>
  <c r="AB141" i="10" s="1"/>
  <c r="AD141" i="10" s="1"/>
  <c r="Y145" i="10"/>
  <c r="AB145" i="10" s="1"/>
  <c r="AD145" i="10" s="1"/>
  <c r="Y149" i="10"/>
  <c r="AB149" i="10" s="1"/>
  <c r="AD149" i="10" s="1"/>
  <c r="Y153" i="10"/>
  <c r="AB153" i="10" s="1"/>
  <c r="AD153" i="10" s="1"/>
  <c r="Y157" i="10"/>
  <c r="AB157" i="10" s="1"/>
  <c r="AD157" i="10" s="1"/>
  <c r="Y7" i="10"/>
  <c r="AA7" i="10"/>
  <c r="L4" i="8"/>
  <c r="L5" i="8"/>
  <c r="L6" i="8"/>
  <c r="L7" i="8"/>
  <c r="L8" i="8"/>
  <c r="L9" i="8"/>
  <c r="L10" i="8"/>
  <c r="L3" i="8"/>
  <c r="I4" i="8"/>
  <c r="I5" i="8"/>
  <c r="I6" i="8"/>
  <c r="I7" i="8"/>
  <c r="I8" i="8"/>
  <c r="I9" i="8"/>
  <c r="I10" i="8"/>
  <c r="I11" i="8"/>
  <c r="AB155" i="10" l="1"/>
  <c r="AD155" i="10" s="1"/>
  <c r="AB147" i="10"/>
  <c r="AD147" i="10" s="1"/>
  <c r="AB139" i="10"/>
  <c r="AD139" i="10" s="1"/>
  <c r="AB131" i="10"/>
  <c r="AD131" i="10" s="1"/>
  <c r="AB123" i="10"/>
  <c r="AD123" i="10" s="1"/>
  <c r="AB115" i="10"/>
  <c r="AD115" i="10" s="1"/>
  <c r="AB107" i="10"/>
  <c r="AD107" i="10" s="1"/>
  <c r="AB99" i="10"/>
  <c r="AD99" i="10" s="1"/>
  <c r="AB91" i="10"/>
  <c r="AD91" i="10" s="1"/>
  <c r="AB83" i="10"/>
  <c r="AD83" i="10" s="1"/>
  <c r="AB75" i="10"/>
  <c r="AD75" i="10" s="1"/>
  <c r="AB67" i="10"/>
  <c r="AD67" i="10" s="1"/>
  <c r="AB59" i="10"/>
  <c r="AD59" i="10" s="1"/>
  <c r="AB51" i="10"/>
  <c r="AD51" i="10" s="1"/>
  <c r="AB43" i="10"/>
  <c r="AD43" i="10" s="1"/>
  <c r="AB35" i="10"/>
  <c r="AD35" i="10" s="1"/>
  <c r="AB27" i="10"/>
  <c r="AD27" i="10" s="1"/>
  <c r="AB21" i="10"/>
  <c r="AD21" i="10" s="1"/>
  <c r="AB13" i="10"/>
  <c r="AD13" i="10" s="1"/>
  <c r="AB156" i="10"/>
  <c r="AD156" i="10" s="1"/>
  <c r="AB152" i="10"/>
  <c r="AD152" i="10" s="1"/>
  <c r="AB148" i="10"/>
  <c r="AD148" i="10" s="1"/>
  <c r="AB144" i="10"/>
  <c r="AD144" i="10" s="1"/>
  <c r="AB140" i="10"/>
  <c r="AD140" i="10" s="1"/>
  <c r="AB136" i="10"/>
  <c r="AD136" i="10" s="1"/>
  <c r="AB132" i="10"/>
  <c r="AD132" i="10" s="1"/>
  <c r="AB128" i="10"/>
  <c r="AD128" i="10" s="1"/>
  <c r="AB124" i="10"/>
  <c r="AD124" i="10" s="1"/>
  <c r="AB120" i="10"/>
  <c r="AD120" i="10" s="1"/>
  <c r="AB116" i="10"/>
  <c r="AD116" i="10" s="1"/>
  <c r="AB112" i="10"/>
  <c r="AD112" i="10" s="1"/>
  <c r="AB108" i="10"/>
  <c r="AD108" i="10" s="1"/>
  <c r="AB104" i="10"/>
  <c r="AD104" i="10" s="1"/>
  <c r="AB100" i="10"/>
  <c r="AD100" i="10" s="1"/>
  <c r="AB96" i="10"/>
  <c r="AD96" i="10" s="1"/>
  <c r="AB92" i="10"/>
  <c r="AD92" i="10" s="1"/>
  <c r="AB88" i="10"/>
  <c r="AD88" i="10" s="1"/>
  <c r="AB84" i="10"/>
  <c r="AD84" i="10" s="1"/>
  <c r="AB80" i="10"/>
  <c r="AD80" i="10" s="1"/>
  <c r="AB76" i="10"/>
  <c r="AD76" i="10" s="1"/>
  <c r="AB72" i="10"/>
  <c r="AD72" i="10" s="1"/>
  <c r="AB68" i="10"/>
  <c r="AD68" i="10" s="1"/>
  <c r="AB64" i="10"/>
  <c r="AD64" i="10" s="1"/>
  <c r="AB60" i="10"/>
  <c r="AD60" i="10" s="1"/>
  <c r="AB56" i="10"/>
  <c r="AD56" i="10" s="1"/>
  <c r="AB52" i="10"/>
  <c r="AD52" i="10" s="1"/>
  <c r="AB48" i="10"/>
  <c r="AD48" i="10" s="1"/>
  <c r="AB44" i="10"/>
  <c r="AD44" i="10" s="1"/>
  <c r="AB40" i="10"/>
  <c r="AD40" i="10" s="1"/>
  <c r="AB36" i="10"/>
  <c r="AD36" i="10" s="1"/>
  <c r="AB32" i="10"/>
  <c r="AD32" i="10" s="1"/>
  <c r="AB28" i="10"/>
  <c r="AD28" i="10" s="1"/>
  <c r="AB24" i="10"/>
  <c r="AD24" i="10" s="1"/>
  <c r="AB20" i="10"/>
  <c r="AD20" i="10" s="1"/>
  <c r="AB16" i="10"/>
  <c r="AD16" i="10" s="1"/>
  <c r="AB12" i="10"/>
  <c r="AD12" i="10" s="1"/>
  <c r="AB8" i="10"/>
  <c r="AD8" i="10" s="1"/>
  <c r="AB7" i="10"/>
  <c r="AD7" i="10" s="1"/>
  <c r="AB151" i="10"/>
  <c r="AD151" i="10" s="1"/>
  <c r="AB143" i="10"/>
  <c r="AD143" i="10" s="1"/>
  <c r="AB135" i="10"/>
  <c r="AD135" i="10" s="1"/>
  <c r="AB127" i="10"/>
  <c r="AD127" i="10" s="1"/>
  <c r="AB119" i="10"/>
  <c r="AD119" i="10" s="1"/>
  <c r="AB111" i="10"/>
  <c r="AD111" i="10" s="1"/>
  <c r="AB103" i="10"/>
  <c r="AD103" i="10" s="1"/>
  <c r="AB95" i="10"/>
  <c r="AD95" i="10" s="1"/>
  <c r="AB87" i="10"/>
  <c r="AD87" i="10" s="1"/>
  <c r="AB79" i="10"/>
  <c r="AD79" i="10" s="1"/>
  <c r="AB71" i="10"/>
  <c r="AD71" i="10" s="1"/>
  <c r="AB63" i="10"/>
  <c r="AD63" i="10" s="1"/>
  <c r="AB55" i="10"/>
  <c r="AD55" i="10" s="1"/>
  <c r="AB47" i="10"/>
  <c r="AD47" i="10" s="1"/>
  <c r="AB39" i="10"/>
  <c r="AD39" i="10" s="1"/>
  <c r="AB31" i="10"/>
  <c r="AD31" i="10" s="1"/>
  <c r="AB23" i="10"/>
  <c r="AD23" i="10" s="1"/>
  <c r="AB15" i="10"/>
  <c r="AD15" i="10" s="1"/>
  <c r="AB158" i="10"/>
  <c r="AD158" i="10" s="1"/>
  <c r="AB154" i="10"/>
  <c r="AD154" i="10" s="1"/>
  <c r="AB150" i="10"/>
  <c r="AD150" i="10" s="1"/>
  <c r="AB146" i="10"/>
  <c r="AD146" i="10" s="1"/>
  <c r="AB142" i="10"/>
  <c r="AD142" i="10" s="1"/>
  <c r="AB138" i="10"/>
  <c r="AD138" i="10" s="1"/>
  <c r="AB134" i="10"/>
  <c r="AD134" i="10" s="1"/>
  <c r="AB130" i="10"/>
  <c r="AD130" i="10" s="1"/>
  <c r="AB126" i="10"/>
  <c r="AD126" i="10" s="1"/>
  <c r="AB122" i="10"/>
  <c r="AD122" i="10" s="1"/>
  <c r="AB118" i="10"/>
  <c r="AD118" i="10" s="1"/>
  <c r="AB114" i="10"/>
  <c r="AD114" i="10" s="1"/>
  <c r="AB110" i="10"/>
  <c r="AD110" i="10" s="1"/>
  <c r="AB106" i="10"/>
  <c r="AD106" i="10" s="1"/>
  <c r="AB102" i="10"/>
  <c r="AD102" i="10" s="1"/>
  <c r="AB98" i="10"/>
  <c r="AD98" i="10" s="1"/>
  <c r="AB94" i="10"/>
  <c r="AD94" i="10" s="1"/>
  <c r="AB90" i="10"/>
  <c r="AD90" i="10" s="1"/>
  <c r="AB86" i="10"/>
  <c r="AD86" i="10" s="1"/>
  <c r="AB82" i="10"/>
  <c r="AD82" i="10" s="1"/>
  <c r="AB78" i="10"/>
  <c r="AD78" i="10" s="1"/>
  <c r="AB74" i="10"/>
  <c r="AD74" i="10" s="1"/>
  <c r="AB70" i="10"/>
  <c r="AD70" i="10" s="1"/>
  <c r="AB66" i="10"/>
  <c r="AD66" i="10" s="1"/>
  <c r="AB62" i="10"/>
  <c r="AD62" i="10" s="1"/>
  <c r="AB58" i="10"/>
  <c r="AD58" i="10" s="1"/>
  <c r="AB54" i="10"/>
  <c r="AD54" i="10" s="1"/>
  <c r="AB50" i="10"/>
  <c r="AD50" i="10" s="1"/>
  <c r="AB46" i="10"/>
  <c r="AD46" i="10" s="1"/>
  <c r="AB42" i="10"/>
  <c r="AD42" i="10" s="1"/>
  <c r="AB38" i="10"/>
  <c r="AD38" i="10" s="1"/>
  <c r="AB34" i="10"/>
  <c r="AD34" i="10" s="1"/>
  <c r="AB30" i="10"/>
  <c r="AD30" i="10" s="1"/>
  <c r="AB26" i="10"/>
  <c r="AD26" i="10" s="1"/>
  <c r="AB22" i="10"/>
  <c r="AD22" i="10" s="1"/>
  <c r="AB18" i="10"/>
  <c r="AD18" i="10" s="1"/>
  <c r="AB14" i="10"/>
  <c r="AD14" i="10" s="1"/>
  <c r="AB10" i="10"/>
  <c r="AD10" i="10" s="1"/>
  <c r="AE19" i="10" l="1"/>
  <c r="AE11" i="10"/>
  <c r="AE136" i="10"/>
  <c r="AE104" i="10"/>
  <c r="AE72" i="10"/>
  <c r="AE40" i="10"/>
  <c r="AE158" i="10"/>
  <c r="AE126" i="10"/>
  <c r="AE94" i="10"/>
  <c r="AE62" i="10"/>
  <c r="AE30" i="10"/>
  <c r="AE155" i="10"/>
  <c r="AE139" i="10"/>
  <c r="AE123" i="10"/>
  <c r="AE107" i="10"/>
  <c r="AE91" i="10"/>
  <c r="AE75" i="10"/>
  <c r="AE59" i="10"/>
  <c r="AE43" i="10"/>
  <c r="AE27" i="10"/>
  <c r="AE152" i="10"/>
  <c r="AE120" i="10"/>
  <c r="AE88" i="10"/>
  <c r="AE56" i="10"/>
  <c r="AE24" i="10"/>
  <c r="AE142" i="10"/>
  <c r="AE110" i="10"/>
  <c r="AE78" i="10"/>
  <c r="AE46" i="10"/>
  <c r="AE14" i="10"/>
  <c r="AE147" i="10"/>
  <c r="AE131" i="10"/>
  <c r="AE115" i="10"/>
  <c r="AE99" i="10"/>
  <c r="AE83" i="10"/>
  <c r="AE67" i="10"/>
  <c r="AE51" i="10"/>
  <c r="AE35" i="10"/>
  <c r="AE8" i="10"/>
  <c r="AE7" i="10"/>
  <c r="AE144" i="10"/>
  <c r="AE128" i="10"/>
  <c r="AE112" i="10"/>
  <c r="AE96" i="10"/>
  <c r="AE80" i="10"/>
  <c r="AE64" i="10"/>
  <c r="AE48" i="10"/>
  <c r="AE32" i="10"/>
  <c r="AE16" i="10"/>
  <c r="AE150" i="10"/>
  <c r="AE134" i="10"/>
  <c r="AE118" i="10"/>
  <c r="AE102" i="10"/>
  <c r="AE86" i="10"/>
  <c r="AE70" i="10"/>
  <c r="AE54" i="10"/>
  <c r="AE38" i="10"/>
  <c r="AE22" i="10"/>
  <c r="AE159" i="10"/>
  <c r="AE151" i="10"/>
  <c r="AE143" i="10"/>
  <c r="AE135" i="10"/>
  <c r="AE127" i="10"/>
  <c r="AE119" i="10"/>
  <c r="AE111" i="10"/>
  <c r="AE103" i="10"/>
  <c r="AE95" i="10"/>
  <c r="AE87" i="10"/>
  <c r="AE79" i="10"/>
  <c r="AE71" i="10"/>
  <c r="AE63" i="10"/>
  <c r="AE55" i="10"/>
  <c r="AE47" i="10"/>
  <c r="AE39" i="10"/>
  <c r="AE31" i="10"/>
  <c r="AE23" i="10"/>
  <c r="AE15" i="10"/>
  <c r="AE9" i="10"/>
  <c r="AE156" i="10"/>
  <c r="AE148" i="10"/>
  <c r="AE140" i="10"/>
  <c r="AE132" i="10"/>
  <c r="AE124" i="10"/>
  <c r="AE116" i="10"/>
  <c r="AE108" i="10"/>
  <c r="AE100" i="10"/>
  <c r="AE92" i="10"/>
  <c r="AE84" i="10"/>
  <c r="AE76" i="10"/>
  <c r="AE68" i="10"/>
  <c r="AE60" i="10"/>
  <c r="AE52" i="10"/>
  <c r="AE44" i="10"/>
  <c r="AE36" i="10"/>
  <c r="AE28" i="10"/>
  <c r="AE20" i="10"/>
  <c r="AE12" i="10"/>
  <c r="AE154" i="10"/>
  <c r="AE146" i="10"/>
  <c r="AE138" i="10"/>
  <c r="AE130" i="10"/>
  <c r="AE122" i="10"/>
  <c r="AE114" i="10"/>
  <c r="AE106" i="10"/>
  <c r="AE98" i="10"/>
  <c r="AE90" i="10"/>
  <c r="AE82" i="10"/>
  <c r="AE74" i="10"/>
  <c r="AE66" i="10"/>
  <c r="AE58" i="10"/>
  <c r="AE50" i="10"/>
  <c r="AE42" i="10"/>
  <c r="AE34" i="10"/>
  <c r="AE26" i="10"/>
  <c r="AE18" i="10"/>
  <c r="AE10" i="10"/>
  <c r="AE157" i="10"/>
  <c r="AE153" i="10"/>
  <c r="AE149" i="10"/>
  <c r="AE145" i="10"/>
  <c r="AE141" i="10"/>
  <c r="AE137" i="10"/>
  <c r="AE133" i="10"/>
  <c r="AE129" i="10"/>
  <c r="AE125" i="10"/>
  <c r="AE121" i="10"/>
  <c r="AE117" i="10"/>
  <c r="AE113" i="10"/>
  <c r="AE109" i="10"/>
  <c r="AE105" i="10"/>
  <c r="AE101" i="10"/>
  <c r="AE97" i="10"/>
  <c r="AE93" i="10"/>
  <c r="AE89" i="10"/>
  <c r="AE85" i="10"/>
  <c r="AE81" i="10"/>
  <c r="AE77" i="10"/>
  <c r="AE73" i="10"/>
  <c r="AE69" i="10"/>
  <c r="AE65" i="10"/>
  <c r="AE61" i="10"/>
  <c r="AE57" i="10"/>
  <c r="AE53" i="10"/>
  <c r="AE49" i="10"/>
  <c r="AE45" i="10"/>
  <c r="AE41" i="10"/>
  <c r="AE37" i="10"/>
  <c r="AE33" i="10"/>
  <c r="AE29" i="10"/>
  <c r="AE25" i="10"/>
  <c r="AE21" i="10"/>
  <c r="AE17" i="10"/>
  <c r="AE13" i="10"/>
  <c r="A20" i="9" l="1"/>
  <c r="C20" i="9"/>
  <c r="E20" i="9"/>
  <c r="G20" i="9"/>
  <c r="I20" i="9"/>
  <c r="K20" i="9"/>
  <c r="M20" i="9"/>
  <c r="O20" i="9"/>
  <c r="Q20" i="9"/>
  <c r="S20" i="9"/>
  <c r="U20" i="9"/>
  <c r="B20" i="9"/>
  <c r="D20" i="9"/>
  <c r="F20" i="9"/>
  <c r="H20" i="9"/>
  <c r="J20" i="9"/>
  <c r="L20" i="9"/>
  <c r="N20" i="9"/>
  <c r="P20" i="9"/>
  <c r="R20" i="9"/>
  <c r="T20" i="9"/>
  <c r="V20" i="9"/>
  <c r="A28" i="9"/>
  <c r="C28" i="9"/>
  <c r="E28" i="9"/>
  <c r="G28" i="9"/>
  <c r="I28" i="9"/>
  <c r="K28" i="9"/>
  <c r="M28" i="9"/>
  <c r="O28" i="9"/>
  <c r="Q28" i="9"/>
  <c r="S28" i="9"/>
  <c r="U28" i="9"/>
  <c r="B28" i="9"/>
  <c r="D28" i="9"/>
  <c r="F28" i="9"/>
  <c r="H28" i="9"/>
  <c r="J28" i="9"/>
  <c r="L28" i="9"/>
  <c r="N28" i="9"/>
  <c r="P28" i="9"/>
  <c r="R28" i="9"/>
  <c r="T28" i="9"/>
  <c r="V28" i="9"/>
  <c r="A36" i="9"/>
  <c r="C36" i="9"/>
  <c r="E36" i="9"/>
  <c r="G36" i="9"/>
  <c r="I36" i="9"/>
  <c r="K36" i="9"/>
  <c r="M36" i="9"/>
  <c r="O36" i="9"/>
  <c r="Q36" i="9"/>
  <c r="S36" i="9"/>
  <c r="U36" i="9"/>
  <c r="B36" i="9"/>
  <c r="D36" i="9"/>
  <c r="F36" i="9"/>
  <c r="H36" i="9"/>
  <c r="J36" i="9"/>
  <c r="L36" i="9"/>
  <c r="N36" i="9"/>
  <c r="P36" i="9"/>
  <c r="R36" i="9"/>
  <c r="T36" i="9"/>
  <c r="V36" i="9"/>
  <c r="A44" i="9"/>
  <c r="C44" i="9"/>
  <c r="E44" i="9"/>
  <c r="G44" i="9"/>
  <c r="I44" i="9"/>
  <c r="K44" i="9"/>
  <c r="M44" i="9"/>
  <c r="O44" i="9"/>
  <c r="Q44" i="9"/>
  <c r="S44" i="9"/>
  <c r="U44" i="9"/>
  <c r="B44" i="9"/>
  <c r="D44" i="9"/>
  <c r="F44" i="9"/>
  <c r="H44" i="9"/>
  <c r="J44" i="9"/>
  <c r="L44" i="9"/>
  <c r="N44" i="9"/>
  <c r="P44" i="9"/>
  <c r="R44" i="9"/>
  <c r="T44" i="9"/>
  <c r="V44" i="9"/>
  <c r="A52" i="9"/>
  <c r="C52" i="9"/>
  <c r="E52" i="9"/>
  <c r="G52" i="9"/>
  <c r="I52" i="9"/>
  <c r="K52" i="9"/>
  <c r="M52" i="9"/>
  <c r="O52" i="9"/>
  <c r="Q52" i="9"/>
  <c r="S52" i="9"/>
  <c r="U52" i="9"/>
  <c r="B52" i="9"/>
  <c r="D52" i="9"/>
  <c r="F52" i="9"/>
  <c r="H52" i="9"/>
  <c r="J52" i="9"/>
  <c r="L52" i="9"/>
  <c r="N52" i="9"/>
  <c r="P52" i="9"/>
  <c r="R52" i="9"/>
  <c r="T52" i="9"/>
  <c r="V52" i="9"/>
  <c r="A60" i="9"/>
  <c r="C60" i="9"/>
  <c r="E60" i="9"/>
  <c r="G60" i="9"/>
  <c r="I60" i="9"/>
  <c r="K60" i="9"/>
  <c r="M60" i="9"/>
  <c r="O60" i="9"/>
  <c r="Q60" i="9"/>
  <c r="S60" i="9"/>
  <c r="U60" i="9"/>
  <c r="B60" i="9"/>
  <c r="D60" i="9"/>
  <c r="F60" i="9"/>
  <c r="H60" i="9"/>
  <c r="J60" i="9"/>
  <c r="L60" i="9"/>
  <c r="N60" i="9"/>
  <c r="P60" i="9"/>
  <c r="R60" i="9"/>
  <c r="T60" i="9"/>
  <c r="V60" i="9"/>
  <c r="A68" i="9"/>
  <c r="C68" i="9"/>
  <c r="E68" i="9"/>
  <c r="G68" i="9"/>
  <c r="I68" i="9"/>
  <c r="K68" i="9"/>
  <c r="M68" i="9"/>
  <c r="O68" i="9"/>
  <c r="Q68" i="9"/>
  <c r="S68" i="9"/>
  <c r="U68" i="9"/>
  <c r="B68" i="9"/>
  <c r="D68" i="9"/>
  <c r="F68" i="9"/>
  <c r="H68" i="9"/>
  <c r="J68" i="9"/>
  <c r="L68" i="9"/>
  <c r="N68" i="9"/>
  <c r="P68" i="9"/>
  <c r="R68" i="9"/>
  <c r="T68" i="9"/>
  <c r="V68" i="9"/>
  <c r="A76" i="9"/>
  <c r="C76" i="9"/>
  <c r="E76" i="9"/>
  <c r="G76" i="9"/>
  <c r="I76" i="9"/>
  <c r="K76" i="9"/>
  <c r="M76" i="9"/>
  <c r="O76" i="9"/>
  <c r="Q76" i="9"/>
  <c r="S76" i="9"/>
  <c r="U76" i="9"/>
  <c r="B76" i="9"/>
  <c r="D76" i="9"/>
  <c r="F76" i="9"/>
  <c r="H76" i="9"/>
  <c r="J76" i="9"/>
  <c r="L76" i="9"/>
  <c r="N76" i="9"/>
  <c r="P76" i="9"/>
  <c r="R76" i="9"/>
  <c r="T76" i="9"/>
  <c r="V76" i="9"/>
  <c r="A84" i="9"/>
  <c r="C84" i="9"/>
  <c r="E84" i="9"/>
  <c r="G84" i="9"/>
  <c r="I84" i="9"/>
  <c r="K84" i="9"/>
  <c r="M84" i="9"/>
  <c r="O84" i="9"/>
  <c r="Q84" i="9"/>
  <c r="S84" i="9"/>
  <c r="U84" i="9"/>
  <c r="B84" i="9"/>
  <c r="D84" i="9"/>
  <c r="F84" i="9"/>
  <c r="H84" i="9"/>
  <c r="J84" i="9"/>
  <c r="L84" i="9"/>
  <c r="N84" i="9"/>
  <c r="P84" i="9"/>
  <c r="R84" i="9"/>
  <c r="T84" i="9"/>
  <c r="V84" i="9"/>
  <c r="B92" i="9"/>
  <c r="D92" i="9"/>
  <c r="F92" i="9"/>
  <c r="H92" i="9"/>
  <c r="J92" i="9"/>
  <c r="L92" i="9"/>
  <c r="N92" i="9"/>
  <c r="P92" i="9"/>
  <c r="R92" i="9"/>
  <c r="T92" i="9"/>
  <c r="V92" i="9"/>
  <c r="A92" i="9"/>
  <c r="C92" i="9"/>
  <c r="E92" i="9"/>
  <c r="G92" i="9"/>
  <c r="I92" i="9"/>
  <c r="K92" i="9"/>
  <c r="M92" i="9"/>
  <c r="O92" i="9"/>
  <c r="Q92" i="9"/>
  <c r="S92" i="9"/>
  <c r="U92" i="9"/>
  <c r="B100" i="9"/>
  <c r="D100" i="9"/>
  <c r="F100" i="9"/>
  <c r="H100" i="9"/>
  <c r="J100" i="9"/>
  <c r="L100" i="9"/>
  <c r="N100" i="9"/>
  <c r="P100" i="9"/>
  <c r="R100" i="9"/>
  <c r="T100" i="9"/>
  <c r="V100" i="9"/>
  <c r="A100" i="9"/>
  <c r="C100" i="9"/>
  <c r="E100" i="9"/>
  <c r="G100" i="9"/>
  <c r="I100" i="9"/>
  <c r="K100" i="9"/>
  <c r="M100" i="9"/>
  <c r="O100" i="9"/>
  <c r="Q100" i="9"/>
  <c r="S100" i="9"/>
  <c r="U100" i="9"/>
  <c r="B108" i="9"/>
  <c r="D108" i="9"/>
  <c r="F108" i="9"/>
  <c r="H108" i="9"/>
  <c r="J108" i="9"/>
  <c r="L108" i="9"/>
  <c r="N108" i="9"/>
  <c r="P108" i="9"/>
  <c r="R108" i="9"/>
  <c r="T108" i="9"/>
  <c r="V108" i="9"/>
  <c r="A108" i="9"/>
  <c r="C108" i="9"/>
  <c r="E108" i="9"/>
  <c r="G108" i="9"/>
  <c r="I108" i="9"/>
  <c r="K108" i="9"/>
  <c r="M108" i="9"/>
  <c r="O108" i="9"/>
  <c r="Q108" i="9"/>
  <c r="S108" i="9"/>
  <c r="U108" i="9"/>
  <c r="B116" i="9"/>
  <c r="D116" i="9"/>
  <c r="F116" i="9"/>
  <c r="H116" i="9"/>
  <c r="J116" i="9"/>
  <c r="L116" i="9"/>
  <c r="N116" i="9"/>
  <c r="P116" i="9"/>
  <c r="R116" i="9"/>
  <c r="T116" i="9"/>
  <c r="V116" i="9"/>
  <c r="A116" i="9"/>
  <c r="C116" i="9"/>
  <c r="E116" i="9"/>
  <c r="G116" i="9"/>
  <c r="I116" i="9"/>
  <c r="K116" i="9"/>
  <c r="M116" i="9"/>
  <c r="O116" i="9"/>
  <c r="Q116" i="9"/>
  <c r="S116" i="9"/>
  <c r="U116" i="9"/>
  <c r="A13" i="9"/>
  <c r="C13" i="9"/>
  <c r="E13" i="9"/>
  <c r="G13" i="9"/>
  <c r="I13" i="9"/>
  <c r="K13" i="9"/>
  <c r="M13" i="9"/>
  <c r="O13" i="9"/>
  <c r="Q13" i="9"/>
  <c r="S13" i="9"/>
  <c r="U13" i="9"/>
  <c r="B13" i="9"/>
  <c r="D13" i="9"/>
  <c r="F13" i="9"/>
  <c r="H13" i="9"/>
  <c r="J13" i="9"/>
  <c r="L13" i="9"/>
  <c r="N13" i="9"/>
  <c r="P13" i="9"/>
  <c r="R13" i="9"/>
  <c r="T13" i="9"/>
  <c r="V13" i="9"/>
  <c r="A29" i="9"/>
  <c r="C29" i="9"/>
  <c r="E29" i="9"/>
  <c r="G29" i="9"/>
  <c r="I29" i="9"/>
  <c r="K29" i="9"/>
  <c r="M29" i="9"/>
  <c r="O29" i="9"/>
  <c r="Q29" i="9"/>
  <c r="S29" i="9"/>
  <c r="U29" i="9"/>
  <c r="B29" i="9"/>
  <c r="D29" i="9"/>
  <c r="F29" i="9"/>
  <c r="H29" i="9"/>
  <c r="J29" i="9"/>
  <c r="L29" i="9"/>
  <c r="N29" i="9"/>
  <c r="P29" i="9"/>
  <c r="R29" i="9"/>
  <c r="T29" i="9"/>
  <c r="V29" i="9"/>
  <c r="A45" i="9"/>
  <c r="C45" i="9"/>
  <c r="E45" i="9"/>
  <c r="G45" i="9"/>
  <c r="I45" i="9"/>
  <c r="K45" i="9"/>
  <c r="M45" i="9"/>
  <c r="O45" i="9"/>
  <c r="Q45" i="9"/>
  <c r="S45" i="9"/>
  <c r="U45" i="9"/>
  <c r="B45" i="9"/>
  <c r="D45" i="9"/>
  <c r="F45" i="9"/>
  <c r="H45" i="9"/>
  <c r="J45" i="9"/>
  <c r="L45" i="9"/>
  <c r="N45" i="9"/>
  <c r="P45" i="9"/>
  <c r="R45" i="9"/>
  <c r="T45" i="9"/>
  <c r="V45" i="9"/>
  <c r="A61" i="9"/>
  <c r="C61" i="9"/>
  <c r="E61" i="9"/>
  <c r="G61" i="9"/>
  <c r="I61" i="9"/>
  <c r="K61" i="9"/>
  <c r="M61" i="9"/>
  <c r="O61" i="9"/>
  <c r="Q61" i="9"/>
  <c r="S61" i="9"/>
  <c r="U61" i="9"/>
  <c r="B61" i="9"/>
  <c r="D61" i="9"/>
  <c r="F61" i="9"/>
  <c r="H61" i="9"/>
  <c r="J61" i="9"/>
  <c r="L61" i="9"/>
  <c r="N61" i="9"/>
  <c r="P61" i="9"/>
  <c r="R61" i="9"/>
  <c r="T61" i="9"/>
  <c r="V61" i="9"/>
  <c r="A77" i="9"/>
  <c r="C77" i="9"/>
  <c r="E77" i="9"/>
  <c r="G77" i="9"/>
  <c r="I77" i="9"/>
  <c r="K77" i="9"/>
  <c r="M77" i="9"/>
  <c r="O77" i="9"/>
  <c r="Q77" i="9"/>
  <c r="S77" i="9"/>
  <c r="U77" i="9"/>
  <c r="B77" i="9"/>
  <c r="D77" i="9"/>
  <c r="F77" i="9"/>
  <c r="H77" i="9"/>
  <c r="J77" i="9"/>
  <c r="L77" i="9"/>
  <c r="N77" i="9"/>
  <c r="P77" i="9"/>
  <c r="R77" i="9"/>
  <c r="T77" i="9"/>
  <c r="V77" i="9"/>
  <c r="B93" i="9"/>
  <c r="D93" i="9"/>
  <c r="F93" i="9"/>
  <c r="H93" i="9"/>
  <c r="J93" i="9"/>
  <c r="L93" i="9"/>
  <c r="N93" i="9"/>
  <c r="P93" i="9"/>
  <c r="R93" i="9"/>
  <c r="T93" i="9"/>
  <c r="V93" i="9"/>
  <c r="A93" i="9"/>
  <c r="C93" i="9"/>
  <c r="E93" i="9"/>
  <c r="G93" i="9"/>
  <c r="I93" i="9"/>
  <c r="K93" i="9"/>
  <c r="M93" i="9"/>
  <c r="O93" i="9"/>
  <c r="Q93" i="9"/>
  <c r="S93" i="9"/>
  <c r="U93" i="9"/>
  <c r="B109" i="9"/>
  <c r="D109" i="9"/>
  <c r="F109" i="9"/>
  <c r="H109" i="9"/>
  <c r="J109" i="9"/>
  <c r="L109" i="9"/>
  <c r="N109" i="9"/>
  <c r="P109" i="9"/>
  <c r="R109" i="9"/>
  <c r="T109" i="9"/>
  <c r="V109" i="9"/>
  <c r="A109" i="9"/>
  <c r="C109" i="9"/>
  <c r="E109" i="9"/>
  <c r="G109" i="9"/>
  <c r="I109" i="9"/>
  <c r="K109" i="9"/>
  <c r="M109" i="9"/>
  <c r="O109" i="9"/>
  <c r="Q109" i="9"/>
  <c r="S109" i="9"/>
  <c r="U109" i="9"/>
  <c r="A23" i="9"/>
  <c r="C23" i="9"/>
  <c r="E23" i="9"/>
  <c r="G23" i="9"/>
  <c r="I23" i="9"/>
  <c r="K23" i="9"/>
  <c r="M23" i="9"/>
  <c r="O23" i="9"/>
  <c r="Q23" i="9"/>
  <c r="S23" i="9"/>
  <c r="U23" i="9"/>
  <c r="B23" i="9"/>
  <c r="D23" i="9"/>
  <c r="F23" i="9"/>
  <c r="H23" i="9"/>
  <c r="J23" i="9"/>
  <c r="L23" i="9"/>
  <c r="N23" i="9"/>
  <c r="P23" i="9"/>
  <c r="R23" i="9"/>
  <c r="T23" i="9"/>
  <c r="V23" i="9"/>
  <c r="A39" i="9"/>
  <c r="C39" i="9"/>
  <c r="E39" i="9"/>
  <c r="G39" i="9"/>
  <c r="I39" i="9"/>
  <c r="K39" i="9"/>
  <c r="M39" i="9"/>
  <c r="O39" i="9"/>
  <c r="Q39" i="9"/>
  <c r="S39" i="9"/>
  <c r="U39" i="9"/>
  <c r="B39" i="9"/>
  <c r="D39" i="9"/>
  <c r="F39" i="9"/>
  <c r="H39" i="9"/>
  <c r="J39" i="9"/>
  <c r="L39" i="9"/>
  <c r="N39" i="9"/>
  <c r="P39" i="9"/>
  <c r="R39" i="9"/>
  <c r="T39" i="9"/>
  <c r="V39" i="9"/>
  <c r="A55" i="9"/>
  <c r="C55" i="9"/>
  <c r="E55" i="9"/>
  <c r="G55" i="9"/>
  <c r="I55" i="9"/>
  <c r="K55" i="9"/>
  <c r="M55" i="9"/>
  <c r="O55" i="9"/>
  <c r="Q55" i="9"/>
  <c r="S55" i="9"/>
  <c r="U55" i="9"/>
  <c r="B55" i="9"/>
  <c r="D55" i="9"/>
  <c r="F55" i="9"/>
  <c r="H55" i="9"/>
  <c r="J55" i="9"/>
  <c r="L55" i="9"/>
  <c r="N55" i="9"/>
  <c r="P55" i="9"/>
  <c r="R55" i="9"/>
  <c r="T55" i="9"/>
  <c r="V55" i="9"/>
  <c r="A71" i="9"/>
  <c r="C71" i="9"/>
  <c r="E71" i="9"/>
  <c r="G71" i="9"/>
  <c r="I71" i="9"/>
  <c r="K71" i="9"/>
  <c r="M71" i="9"/>
  <c r="O71" i="9"/>
  <c r="Q71" i="9"/>
  <c r="S71" i="9"/>
  <c r="U71" i="9"/>
  <c r="B71" i="9"/>
  <c r="D71" i="9"/>
  <c r="F71" i="9"/>
  <c r="H71" i="9"/>
  <c r="J71" i="9"/>
  <c r="L71" i="9"/>
  <c r="N71" i="9"/>
  <c r="P71" i="9"/>
  <c r="R71" i="9"/>
  <c r="T71" i="9"/>
  <c r="V71" i="9"/>
  <c r="B87" i="9"/>
  <c r="D87" i="9"/>
  <c r="F87" i="9"/>
  <c r="H87" i="9"/>
  <c r="J87" i="9"/>
  <c r="L87" i="9"/>
  <c r="N87" i="9"/>
  <c r="P87" i="9"/>
  <c r="R87" i="9"/>
  <c r="T87" i="9"/>
  <c r="V87" i="9"/>
  <c r="A87" i="9"/>
  <c r="C87" i="9"/>
  <c r="E87" i="9"/>
  <c r="G87" i="9"/>
  <c r="I87" i="9"/>
  <c r="K87" i="9"/>
  <c r="M87" i="9"/>
  <c r="O87" i="9"/>
  <c r="Q87" i="9"/>
  <c r="S87" i="9"/>
  <c r="U87" i="9"/>
  <c r="B103" i="9"/>
  <c r="D103" i="9"/>
  <c r="F103" i="9"/>
  <c r="H103" i="9"/>
  <c r="J103" i="9"/>
  <c r="L103" i="9"/>
  <c r="N103" i="9"/>
  <c r="P103" i="9"/>
  <c r="R103" i="9"/>
  <c r="T103" i="9"/>
  <c r="V103" i="9"/>
  <c r="A103" i="9"/>
  <c r="C103" i="9"/>
  <c r="E103" i="9"/>
  <c r="G103" i="9"/>
  <c r="I103" i="9"/>
  <c r="K103" i="9"/>
  <c r="M103" i="9"/>
  <c r="O103" i="9"/>
  <c r="Q103" i="9"/>
  <c r="S103" i="9"/>
  <c r="U103" i="9"/>
  <c r="B119" i="9"/>
  <c r="D119" i="9"/>
  <c r="F119" i="9"/>
  <c r="H119" i="9"/>
  <c r="J119" i="9"/>
  <c r="L119" i="9"/>
  <c r="N119" i="9"/>
  <c r="P119" i="9"/>
  <c r="R119" i="9"/>
  <c r="T119" i="9"/>
  <c r="V119" i="9"/>
  <c r="A119" i="9"/>
  <c r="C119" i="9"/>
  <c r="E119" i="9"/>
  <c r="G119" i="9"/>
  <c r="I119" i="9"/>
  <c r="K119" i="9"/>
  <c r="M119" i="9"/>
  <c r="O119" i="9"/>
  <c r="Q119" i="9"/>
  <c r="S119" i="9"/>
  <c r="U119" i="9"/>
  <c r="A12" i="9"/>
  <c r="C12" i="9"/>
  <c r="E12" i="9"/>
  <c r="G12" i="9"/>
  <c r="I12" i="9"/>
  <c r="K12" i="9"/>
  <c r="M12" i="9"/>
  <c r="O12" i="9"/>
  <c r="Q12" i="9"/>
  <c r="S12" i="9"/>
  <c r="U12" i="9"/>
  <c r="B12" i="9"/>
  <c r="D12" i="9"/>
  <c r="F12" i="9"/>
  <c r="H12" i="9"/>
  <c r="J12" i="9"/>
  <c r="L12" i="9"/>
  <c r="N12" i="9"/>
  <c r="P12" i="9"/>
  <c r="R12" i="9"/>
  <c r="T12" i="9"/>
  <c r="V12" i="9"/>
  <c r="A26" i="9"/>
  <c r="C26" i="9"/>
  <c r="E26" i="9"/>
  <c r="G26" i="9"/>
  <c r="I26" i="9"/>
  <c r="K26" i="9"/>
  <c r="M26" i="9"/>
  <c r="O26" i="9"/>
  <c r="Q26" i="9"/>
  <c r="S26" i="9"/>
  <c r="U26" i="9"/>
  <c r="B26" i="9"/>
  <c r="D26" i="9"/>
  <c r="F26" i="9"/>
  <c r="H26" i="9"/>
  <c r="J26" i="9"/>
  <c r="L26" i="9"/>
  <c r="N26" i="9"/>
  <c r="P26" i="9"/>
  <c r="R26" i="9"/>
  <c r="T26" i="9"/>
  <c r="V26" i="9"/>
  <c r="A42" i="9"/>
  <c r="C42" i="9"/>
  <c r="E42" i="9"/>
  <c r="G42" i="9"/>
  <c r="I42" i="9"/>
  <c r="K42" i="9"/>
  <c r="M42" i="9"/>
  <c r="O42" i="9"/>
  <c r="Q42" i="9"/>
  <c r="S42" i="9"/>
  <c r="U42" i="9"/>
  <c r="B42" i="9"/>
  <c r="D42" i="9"/>
  <c r="F42" i="9"/>
  <c r="H42" i="9"/>
  <c r="J42" i="9"/>
  <c r="L42" i="9"/>
  <c r="N42" i="9"/>
  <c r="P42" i="9"/>
  <c r="R42" i="9"/>
  <c r="T42" i="9"/>
  <c r="V42" i="9"/>
  <c r="A58" i="9"/>
  <c r="C58" i="9"/>
  <c r="E58" i="9"/>
  <c r="G58" i="9"/>
  <c r="I58" i="9"/>
  <c r="K58" i="9"/>
  <c r="M58" i="9"/>
  <c r="O58" i="9"/>
  <c r="Q58" i="9"/>
  <c r="S58" i="9"/>
  <c r="U58" i="9"/>
  <c r="B58" i="9"/>
  <c r="D58" i="9"/>
  <c r="F58" i="9"/>
  <c r="H58" i="9"/>
  <c r="J58" i="9"/>
  <c r="L58" i="9"/>
  <c r="N58" i="9"/>
  <c r="P58" i="9"/>
  <c r="R58" i="9"/>
  <c r="T58" i="9"/>
  <c r="V58" i="9"/>
  <c r="A74" i="9"/>
  <c r="C74" i="9"/>
  <c r="E74" i="9"/>
  <c r="G74" i="9"/>
  <c r="I74" i="9"/>
  <c r="K74" i="9"/>
  <c r="M74" i="9"/>
  <c r="O74" i="9"/>
  <c r="Q74" i="9"/>
  <c r="S74" i="9"/>
  <c r="U74" i="9"/>
  <c r="B74" i="9"/>
  <c r="D74" i="9"/>
  <c r="F74" i="9"/>
  <c r="H74" i="9"/>
  <c r="J74" i="9"/>
  <c r="L74" i="9"/>
  <c r="N74" i="9"/>
  <c r="P74" i="9"/>
  <c r="R74" i="9"/>
  <c r="T74" i="9"/>
  <c r="V74" i="9"/>
  <c r="B90" i="9"/>
  <c r="D90" i="9"/>
  <c r="F90" i="9"/>
  <c r="H90" i="9"/>
  <c r="J90" i="9"/>
  <c r="L90" i="9"/>
  <c r="N90" i="9"/>
  <c r="P90" i="9"/>
  <c r="R90" i="9"/>
  <c r="T90" i="9"/>
  <c r="V90" i="9"/>
  <c r="A90" i="9"/>
  <c r="C90" i="9"/>
  <c r="E90" i="9"/>
  <c r="G90" i="9"/>
  <c r="I90" i="9"/>
  <c r="K90" i="9"/>
  <c r="M90" i="9"/>
  <c r="O90" i="9"/>
  <c r="Q90" i="9"/>
  <c r="S90" i="9"/>
  <c r="U90" i="9"/>
  <c r="B106" i="9"/>
  <c r="D106" i="9"/>
  <c r="F106" i="9"/>
  <c r="H106" i="9"/>
  <c r="J106" i="9"/>
  <c r="L106" i="9"/>
  <c r="N106" i="9"/>
  <c r="P106" i="9"/>
  <c r="R106" i="9"/>
  <c r="T106" i="9"/>
  <c r="V106" i="9"/>
  <c r="A106" i="9"/>
  <c r="C106" i="9"/>
  <c r="E106" i="9"/>
  <c r="G106" i="9"/>
  <c r="I106" i="9"/>
  <c r="K106" i="9"/>
  <c r="M106" i="9"/>
  <c r="O106" i="9"/>
  <c r="Q106" i="9"/>
  <c r="S106" i="9"/>
  <c r="U106" i="9"/>
  <c r="A25" i="9"/>
  <c r="C25" i="9"/>
  <c r="E25" i="9"/>
  <c r="G25" i="9"/>
  <c r="B25" i="9"/>
  <c r="D25" i="9"/>
  <c r="F25" i="9"/>
  <c r="I25" i="9"/>
  <c r="K25" i="9"/>
  <c r="M25" i="9"/>
  <c r="O25" i="9"/>
  <c r="Q25" i="9"/>
  <c r="S25" i="9"/>
  <c r="U25" i="9"/>
  <c r="H25" i="9"/>
  <c r="J25" i="9"/>
  <c r="L25" i="9"/>
  <c r="N25" i="9"/>
  <c r="P25" i="9"/>
  <c r="R25" i="9"/>
  <c r="T25" i="9"/>
  <c r="V25" i="9"/>
  <c r="A57" i="9"/>
  <c r="C57" i="9"/>
  <c r="E57" i="9"/>
  <c r="G57" i="9"/>
  <c r="I57" i="9"/>
  <c r="K57" i="9"/>
  <c r="M57" i="9"/>
  <c r="O57" i="9"/>
  <c r="Q57" i="9"/>
  <c r="S57" i="9"/>
  <c r="U57" i="9"/>
  <c r="B57" i="9"/>
  <c r="D57" i="9"/>
  <c r="F57" i="9"/>
  <c r="H57" i="9"/>
  <c r="J57" i="9"/>
  <c r="L57" i="9"/>
  <c r="N57" i="9"/>
  <c r="P57" i="9"/>
  <c r="R57" i="9"/>
  <c r="T57" i="9"/>
  <c r="V57" i="9"/>
  <c r="B89" i="9"/>
  <c r="D89" i="9"/>
  <c r="F89" i="9"/>
  <c r="H89" i="9"/>
  <c r="J89" i="9"/>
  <c r="L89" i="9"/>
  <c r="N89" i="9"/>
  <c r="P89" i="9"/>
  <c r="R89" i="9"/>
  <c r="T89" i="9"/>
  <c r="V89" i="9"/>
  <c r="A89" i="9"/>
  <c r="C89" i="9"/>
  <c r="E89" i="9"/>
  <c r="G89" i="9"/>
  <c r="I89" i="9"/>
  <c r="K89" i="9"/>
  <c r="M89" i="9"/>
  <c r="O89" i="9"/>
  <c r="Q89" i="9"/>
  <c r="S89" i="9"/>
  <c r="U89" i="9"/>
  <c r="A35" i="9"/>
  <c r="C35" i="9"/>
  <c r="E35" i="9"/>
  <c r="G35" i="9"/>
  <c r="I35" i="9"/>
  <c r="K35" i="9"/>
  <c r="M35" i="9"/>
  <c r="O35" i="9"/>
  <c r="Q35" i="9"/>
  <c r="S35" i="9"/>
  <c r="U35" i="9"/>
  <c r="B35" i="9"/>
  <c r="D35" i="9"/>
  <c r="F35" i="9"/>
  <c r="H35" i="9"/>
  <c r="J35" i="9"/>
  <c r="L35" i="9"/>
  <c r="N35" i="9"/>
  <c r="P35" i="9"/>
  <c r="R35" i="9"/>
  <c r="T35" i="9"/>
  <c r="V35" i="9"/>
  <c r="A67" i="9"/>
  <c r="C67" i="9"/>
  <c r="E67" i="9"/>
  <c r="G67" i="9"/>
  <c r="I67" i="9"/>
  <c r="K67" i="9"/>
  <c r="M67" i="9"/>
  <c r="O67" i="9"/>
  <c r="Q67" i="9"/>
  <c r="S67" i="9"/>
  <c r="U67" i="9"/>
  <c r="B67" i="9"/>
  <c r="D67" i="9"/>
  <c r="F67" i="9"/>
  <c r="H67" i="9"/>
  <c r="J67" i="9"/>
  <c r="L67" i="9"/>
  <c r="N67" i="9"/>
  <c r="P67" i="9"/>
  <c r="R67" i="9"/>
  <c r="T67" i="9"/>
  <c r="V67" i="9"/>
  <c r="B99" i="9"/>
  <c r="D99" i="9"/>
  <c r="F99" i="9"/>
  <c r="H99" i="9"/>
  <c r="J99" i="9"/>
  <c r="L99" i="9"/>
  <c r="N99" i="9"/>
  <c r="P99" i="9"/>
  <c r="R99" i="9"/>
  <c r="T99" i="9"/>
  <c r="V99" i="9"/>
  <c r="A99" i="9"/>
  <c r="C99" i="9"/>
  <c r="E99" i="9"/>
  <c r="G99" i="9"/>
  <c r="I99" i="9"/>
  <c r="K99" i="9"/>
  <c r="M99" i="9"/>
  <c r="O99" i="9"/>
  <c r="Q99" i="9"/>
  <c r="S99" i="9"/>
  <c r="U99" i="9"/>
  <c r="C10" i="9"/>
  <c r="E10" i="9"/>
  <c r="G10" i="9"/>
  <c r="I10" i="9"/>
  <c r="K10" i="9"/>
  <c r="M10" i="9"/>
  <c r="O10" i="9"/>
  <c r="Q10" i="9"/>
  <c r="S10" i="9"/>
  <c r="U10" i="9"/>
  <c r="B10" i="9"/>
  <c r="D10" i="9"/>
  <c r="F10" i="9"/>
  <c r="H10" i="9"/>
  <c r="J10" i="9"/>
  <c r="L10" i="9"/>
  <c r="N10" i="9"/>
  <c r="P10" i="9"/>
  <c r="R10" i="9"/>
  <c r="T10" i="9"/>
  <c r="V10" i="9"/>
  <c r="A10" i="9"/>
  <c r="A38" i="9"/>
  <c r="C38" i="9"/>
  <c r="E38" i="9"/>
  <c r="G38" i="9"/>
  <c r="I38" i="9"/>
  <c r="K38" i="9"/>
  <c r="M38" i="9"/>
  <c r="O38" i="9"/>
  <c r="Q38" i="9"/>
  <c r="S38" i="9"/>
  <c r="U38" i="9"/>
  <c r="B38" i="9"/>
  <c r="D38" i="9"/>
  <c r="F38" i="9"/>
  <c r="H38" i="9"/>
  <c r="J38" i="9"/>
  <c r="L38" i="9"/>
  <c r="N38" i="9"/>
  <c r="P38" i="9"/>
  <c r="R38" i="9"/>
  <c r="T38" i="9"/>
  <c r="V38" i="9"/>
  <c r="A70" i="9"/>
  <c r="C70" i="9"/>
  <c r="E70" i="9"/>
  <c r="G70" i="9"/>
  <c r="I70" i="9"/>
  <c r="K70" i="9"/>
  <c r="M70" i="9"/>
  <c r="O70" i="9"/>
  <c r="Q70" i="9"/>
  <c r="S70" i="9"/>
  <c r="U70" i="9"/>
  <c r="B70" i="9"/>
  <c r="D70" i="9"/>
  <c r="F70" i="9"/>
  <c r="H70" i="9"/>
  <c r="J70" i="9"/>
  <c r="L70" i="9"/>
  <c r="N70" i="9"/>
  <c r="P70" i="9"/>
  <c r="R70" i="9"/>
  <c r="T70" i="9"/>
  <c r="V70" i="9"/>
  <c r="B102" i="9"/>
  <c r="D102" i="9"/>
  <c r="F102" i="9"/>
  <c r="H102" i="9"/>
  <c r="J102" i="9"/>
  <c r="L102" i="9"/>
  <c r="N102" i="9"/>
  <c r="P102" i="9"/>
  <c r="R102" i="9"/>
  <c r="T102" i="9"/>
  <c r="V102" i="9"/>
  <c r="A102" i="9"/>
  <c r="C102" i="9"/>
  <c r="E102" i="9"/>
  <c r="G102" i="9"/>
  <c r="I102" i="9"/>
  <c r="K102" i="9"/>
  <c r="M102" i="9"/>
  <c r="O102" i="9"/>
  <c r="Q102" i="9"/>
  <c r="S102" i="9"/>
  <c r="U102" i="9"/>
  <c r="B17" i="9"/>
  <c r="D17" i="9"/>
  <c r="F17" i="9"/>
  <c r="H17" i="9"/>
  <c r="J17" i="9"/>
  <c r="L17" i="9"/>
  <c r="N17" i="9"/>
  <c r="P17" i="9"/>
  <c r="R17" i="9"/>
  <c r="T17" i="9"/>
  <c r="V17" i="9"/>
  <c r="C17" i="9"/>
  <c r="G17" i="9"/>
  <c r="K17" i="9"/>
  <c r="O17" i="9"/>
  <c r="S17" i="9"/>
  <c r="A17" i="9"/>
  <c r="E17" i="9"/>
  <c r="I17" i="9"/>
  <c r="M17" i="9"/>
  <c r="Q17" i="9"/>
  <c r="U17" i="9"/>
  <c r="A81" i="9"/>
  <c r="C81" i="9"/>
  <c r="E81" i="9"/>
  <c r="G81" i="9"/>
  <c r="I81" i="9"/>
  <c r="K81" i="9"/>
  <c r="M81" i="9"/>
  <c r="O81" i="9"/>
  <c r="Q81" i="9"/>
  <c r="S81" i="9"/>
  <c r="U81" i="9"/>
  <c r="B81" i="9"/>
  <c r="D81" i="9"/>
  <c r="F81" i="9"/>
  <c r="H81" i="9"/>
  <c r="J81" i="9"/>
  <c r="L81" i="9"/>
  <c r="N81" i="9"/>
  <c r="P81" i="9"/>
  <c r="R81" i="9"/>
  <c r="T81" i="9"/>
  <c r="V81" i="9"/>
  <c r="A59" i="9"/>
  <c r="C59" i="9"/>
  <c r="E59" i="9"/>
  <c r="G59" i="9"/>
  <c r="I59" i="9"/>
  <c r="K59" i="9"/>
  <c r="M59" i="9"/>
  <c r="O59" i="9"/>
  <c r="Q59" i="9"/>
  <c r="S59" i="9"/>
  <c r="U59" i="9"/>
  <c r="B59" i="9"/>
  <c r="D59" i="9"/>
  <c r="F59" i="9"/>
  <c r="H59" i="9"/>
  <c r="J59" i="9"/>
  <c r="L59" i="9"/>
  <c r="N59" i="9"/>
  <c r="P59" i="9"/>
  <c r="R59" i="9"/>
  <c r="T59" i="9"/>
  <c r="V59" i="9"/>
  <c r="A30" i="9"/>
  <c r="C30" i="9"/>
  <c r="E30" i="9"/>
  <c r="G30" i="9"/>
  <c r="I30" i="9"/>
  <c r="K30" i="9"/>
  <c r="M30" i="9"/>
  <c r="O30" i="9"/>
  <c r="Q30" i="9"/>
  <c r="S30" i="9"/>
  <c r="U30" i="9"/>
  <c r="B30" i="9"/>
  <c r="D30" i="9"/>
  <c r="F30" i="9"/>
  <c r="H30" i="9"/>
  <c r="J30" i="9"/>
  <c r="L30" i="9"/>
  <c r="N30" i="9"/>
  <c r="P30" i="9"/>
  <c r="R30" i="9"/>
  <c r="T30" i="9"/>
  <c r="V30" i="9"/>
  <c r="A62" i="9"/>
  <c r="C62" i="9"/>
  <c r="E62" i="9"/>
  <c r="G62" i="9"/>
  <c r="I62" i="9"/>
  <c r="K62" i="9"/>
  <c r="M62" i="9"/>
  <c r="O62" i="9"/>
  <c r="Q62" i="9"/>
  <c r="S62" i="9"/>
  <c r="U62" i="9"/>
  <c r="B62" i="9"/>
  <c r="D62" i="9"/>
  <c r="F62" i="9"/>
  <c r="H62" i="9"/>
  <c r="J62" i="9"/>
  <c r="L62" i="9"/>
  <c r="N62" i="9"/>
  <c r="P62" i="9"/>
  <c r="R62" i="9"/>
  <c r="T62" i="9"/>
  <c r="V62" i="9"/>
  <c r="B94" i="9"/>
  <c r="D94" i="9"/>
  <c r="F94" i="9"/>
  <c r="H94" i="9"/>
  <c r="J94" i="9"/>
  <c r="L94" i="9"/>
  <c r="N94" i="9"/>
  <c r="P94" i="9"/>
  <c r="R94" i="9"/>
  <c r="T94" i="9"/>
  <c r="V94" i="9"/>
  <c r="A94" i="9"/>
  <c r="C94" i="9"/>
  <c r="E94" i="9"/>
  <c r="G94" i="9"/>
  <c r="I94" i="9"/>
  <c r="K94" i="9"/>
  <c r="M94" i="9"/>
  <c r="O94" i="9"/>
  <c r="Q94" i="9"/>
  <c r="S94" i="9"/>
  <c r="U94" i="9"/>
  <c r="A65" i="9"/>
  <c r="C65" i="9"/>
  <c r="E65" i="9"/>
  <c r="G65" i="9"/>
  <c r="I65" i="9"/>
  <c r="K65" i="9"/>
  <c r="M65" i="9"/>
  <c r="O65" i="9"/>
  <c r="Q65" i="9"/>
  <c r="S65" i="9"/>
  <c r="U65" i="9"/>
  <c r="B65" i="9"/>
  <c r="D65" i="9"/>
  <c r="F65" i="9"/>
  <c r="H65" i="9"/>
  <c r="J65" i="9"/>
  <c r="L65" i="9"/>
  <c r="N65" i="9"/>
  <c r="P65" i="9"/>
  <c r="R65" i="9"/>
  <c r="T65" i="9"/>
  <c r="V65" i="9"/>
  <c r="A43" i="9"/>
  <c r="C43" i="9"/>
  <c r="E43" i="9"/>
  <c r="G43" i="9"/>
  <c r="I43" i="9"/>
  <c r="K43" i="9"/>
  <c r="M43" i="9"/>
  <c r="O43" i="9"/>
  <c r="Q43" i="9"/>
  <c r="S43" i="9"/>
  <c r="U43" i="9"/>
  <c r="B43" i="9"/>
  <c r="D43" i="9"/>
  <c r="F43" i="9"/>
  <c r="H43" i="9"/>
  <c r="J43" i="9"/>
  <c r="L43" i="9"/>
  <c r="N43" i="9"/>
  <c r="P43" i="9"/>
  <c r="R43" i="9"/>
  <c r="T43" i="9"/>
  <c r="V43" i="9"/>
  <c r="B107" i="9"/>
  <c r="D107" i="9"/>
  <c r="F107" i="9"/>
  <c r="H107" i="9"/>
  <c r="J107" i="9"/>
  <c r="L107" i="9"/>
  <c r="N107" i="9"/>
  <c r="P107" i="9"/>
  <c r="R107" i="9"/>
  <c r="T107" i="9"/>
  <c r="V107" i="9"/>
  <c r="A107" i="9"/>
  <c r="C107" i="9"/>
  <c r="E107" i="9"/>
  <c r="G107" i="9"/>
  <c r="I107" i="9"/>
  <c r="K107" i="9"/>
  <c r="M107" i="9"/>
  <c r="O107" i="9"/>
  <c r="Q107" i="9"/>
  <c r="S107" i="9"/>
  <c r="U107" i="9"/>
  <c r="A14" i="9"/>
  <c r="C14" i="9"/>
  <c r="E14" i="9"/>
  <c r="G14" i="9"/>
  <c r="I14" i="9"/>
  <c r="K14" i="9"/>
  <c r="M14" i="9"/>
  <c r="O14" i="9"/>
  <c r="Q14" i="9"/>
  <c r="S14" i="9"/>
  <c r="U14" i="9"/>
  <c r="B14" i="9"/>
  <c r="D14" i="9"/>
  <c r="F14" i="9"/>
  <c r="H14" i="9"/>
  <c r="J14" i="9"/>
  <c r="L14" i="9"/>
  <c r="N14" i="9"/>
  <c r="P14" i="9"/>
  <c r="R14" i="9"/>
  <c r="T14" i="9"/>
  <c r="V14" i="9"/>
  <c r="A16" i="9"/>
  <c r="C16" i="9"/>
  <c r="E16" i="9"/>
  <c r="G16" i="9"/>
  <c r="I16" i="9"/>
  <c r="K16" i="9"/>
  <c r="B16" i="9"/>
  <c r="D16" i="9"/>
  <c r="F16" i="9"/>
  <c r="H16" i="9"/>
  <c r="J16" i="9"/>
  <c r="L16" i="9"/>
  <c r="N16" i="9"/>
  <c r="P16" i="9"/>
  <c r="R16" i="9"/>
  <c r="T16" i="9"/>
  <c r="V16" i="9"/>
  <c r="M16" i="9"/>
  <c r="Q16" i="9"/>
  <c r="U16" i="9"/>
  <c r="O16" i="9"/>
  <c r="S16" i="9"/>
  <c r="A24" i="9"/>
  <c r="C24" i="9"/>
  <c r="E24" i="9"/>
  <c r="G24" i="9"/>
  <c r="I24" i="9"/>
  <c r="K24" i="9"/>
  <c r="M24" i="9"/>
  <c r="O24" i="9"/>
  <c r="Q24" i="9"/>
  <c r="S24" i="9"/>
  <c r="U24" i="9"/>
  <c r="B24" i="9"/>
  <c r="D24" i="9"/>
  <c r="F24" i="9"/>
  <c r="H24" i="9"/>
  <c r="J24" i="9"/>
  <c r="L24" i="9"/>
  <c r="N24" i="9"/>
  <c r="P24" i="9"/>
  <c r="R24" i="9"/>
  <c r="T24" i="9"/>
  <c r="V24" i="9"/>
  <c r="A32" i="9"/>
  <c r="C32" i="9"/>
  <c r="E32" i="9"/>
  <c r="G32" i="9"/>
  <c r="I32" i="9"/>
  <c r="K32" i="9"/>
  <c r="M32" i="9"/>
  <c r="O32" i="9"/>
  <c r="Q32" i="9"/>
  <c r="S32" i="9"/>
  <c r="U32" i="9"/>
  <c r="B32" i="9"/>
  <c r="D32" i="9"/>
  <c r="F32" i="9"/>
  <c r="H32" i="9"/>
  <c r="J32" i="9"/>
  <c r="L32" i="9"/>
  <c r="N32" i="9"/>
  <c r="P32" i="9"/>
  <c r="R32" i="9"/>
  <c r="T32" i="9"/>
  <c r="V32" i="9"/>
  <c r="A40" i="9"/>
  <c r="C40" i="9"/>
  <c r="E40" i="9"/>
  <c r="G40" i="9"/>
  <c r="I40" i="9"/>
  <c r="K40" i="9"/>
  <c r="M40" i="9"/>
  <c r="O40" i="9"/>
  <c r="B40" i="9"/>
  <c r="D40" i="9"/>
  <c r="F40" i="9"/>
  <c r="H40" i="9"/>
  <c r="J40" i="9"/>
  <c r="N40" i="9"/>
  <c r="Q40" i="9"/>
  <c r="S40" i="9"/>
  <c r="U40" i="9"/>
  <c r="L40" i="9"/>
  <c r="P40" i="9"/>
  <c r="R40" i="9"/>
  <c r="T40" i="9"/>
  <c r="V40" i="9"/>
  <c r="A48" i="9"/>
  <c r="C48" i="9"/>
  <c r="E48" i="9"/>
  <c r="G48" i="9"/>
  <c r="I48" i="9"/>
  <c r="K48" i="9"/>
  <c r="M48" i="9"/>
  <c r="O48" i="9"/>
  <c r="Q48" i="9"/>
  <c r="S48" i="9"/>
  <c r="U48" i="9"/>
  <c r="B48" i="9"/>
  <c r="D48" i="9"/>
  <c r="F48" i="9"/>
  <c r="H48" i="9"/>
  <c r="J48" i="9"/>
  <c r="L48" i="9"/>
  <c r="N48" i="9"/>
  <c r="P48" i="9"/>
  <c r="R48" i="9"/>
  <c r="T48" i="9"/>
  <c r="V48" i="9"/>
  <c r="A56" i="9"/>
  <c r="C56" i="9"/>
  <c r="E56" i="9"/>
  <c r="G56" i="9"/>
  <c r="I56" i="9"/>
  <c r="K56" i="9"/>
  <c r="M56" i="9"/>
  <c r="O56" i="9"/>
  <c r="Q56" i="9"/>
  <c r="S56" i="9"/>
  <c r="U56" i="9"/>
  <c r="B56" i="9"/>
  <c r="D56" i="9"/>
  <c r="F56" i="9"/>
  <c r="H56" i="9"/>
  <c r="J56" i="9"/>
  <c r="L56" i="9"/>
  <c r="N56" i="9"/>
  <c r="P56" i="9"/>
  <c r="R56" i="9"/>
  <c r="T56" i="9"/>
  <c r="V56" i="9"/>
  <c r="A64" i="9"/>
  <c r="C64" i="9"/>
  <c r="E64" i="9"/>
  <c r="G64" i="9"/>
  <c r="I64" i="9"/>
  <c r="K64" i="9"/>
  <c r="M64" i="9"/>
  <c r="O64" i="9"/>
  <c r="Q64" i="9"/>
  <c r="S64" i="9"/>
  <c r="U64" i="9"/>
  <c r="B64" i="9"/>
  <c r="D64" i="9"/>
  <c r="F64" i="9"/>
  <c r="H64" i="9"/>
  <c r="J64" i="9"/>
  <c r="L64" i="9"/>
  <c r="N64" i="9"/>
  <c r="P64" i="9"/>
  <c r="R64" i="9"/>
  <c r="T64" i="9"/>
  <c r="V64" i="9"/>
  <c r="A72" i="9"/>
  <c r="C72" i="9"/>
  <c r="E72" i="9"/>
  <c r="G72" i="9"/>
  <c r="I72" i="9"/>
  <c r="K72" i="9"/>
  <c r="M72" i="9"/>
  <c r="O72" i="9"/>
  <c r="Q72" i="9"/>
  <c r="S72" i="9"/>
  <c r="U72" i="9"/>
  <c r="B72" i="9"/>
  <c r="D72" i="9"/>
  <c r="F72" i="9"/>
  <c r="H72" i="9"/>
  <c r="J72" i="9"/>
  <c r="L72" i="9"/>
  <c r="N72" i="9"/>
  <c r="P72" i="9"/>
  <c r="R72" i="9"/>
  <c r="T72" i="9"/>
  <c r="V72" i="9"/>
  <c r="A80" i="9"/>
  <c r="C80" i="9"/>
  <c r="E80" i="9"/>
  <c r="G80" i="9"/>
  <c r="I80" i="9"/>
  <c r="K80" i="9"/>
  <c r="M80" i="9"/>
  <c r="O80" i="9"/>
  <c r="Q80" i="9"/>
  <c r="S80" i="9"/>
  <c r="U80" i="9"/>
  <c r="B80" i="9"/>
  <c r="D80" i="9"/>
  <c r="F80" i="9"/>
  <c r="H80" i="9"/>
  <c r="J80" i="9"/>
  <c r="L80" i="9"/>
  <c r="N80" i="9"/>
  <c r="P80" i="9"/>
  <c r="R80" i="9"/>
  <c r="T80" i="9"/>
  <c r="V80" i="9"/>
  <c r="B88" i="9"/>
  <c r="D88" i="9"/>
  <c r="F88" i="9"/>
  <c r="H88" i="9"/>
  <c r="J88" i="9"/>
  <c r="L88" i="9"/>
  <c r="N88" i="9"/>
  <c r="P88" i="9"/>
  <c r="R88" i="9"/>
  <c r="T88" i="9"/>
  <c r="V88" i="9"/>
  <c r="A88" i="9"/>
  <c r="C88" i="9"/>
  <c r="E88" i="9"/>
  <c r="G88" i="9"/>
  <c r="I88" i="9"/>
  <c r="K88" i="9"/>
  <c r="M88" i="9"/>
  <c r="O88" i="9"/>
  <c r="Q88" i="9"/>
  <c r="S88" i="9"/>
  <c r="U88" i="9"/>
  <c r="B96" i="9"/>
  <c r="D96" i="9"/>
  <c r="F96" i="9"/>
  <c r="H96" i="9"/>
  <c r="J96" i="9"/>
  <c r="L96" i="9"/>
  <c r="N96" i="9"/>
  <c r="P96" i="9"/>
  <c r="R96" i="9"/>
  <c r="T96" i="9"/>
  <c r="V96" i="9"/>
  <c r="A96" i="9"/>
  <c r="C96" i="9"/>
  <c r="E96" i="9"/>
  <c r="G96" i="9"/>
  <c r="I96" i="9"/>
  <c r="K96" i="9"/>
  <c r="M96" i="9"/>
  <c r="O96" i="9"/>
  <c r="Q96" i="9"/>
  <c r="S96" i="9"/>
  <c r="U96" i="9"/>
  <c r="B104" i="9"/>
  <c r="D104" i="9"/>
  <c r="F104" i="9"/>
  <c r="H104" i="9"/>
  <c r="J104" i="9"/>
  <c r="L104" i="9"/>
  <c r="N104" i="9"/>
  <c r="P104" i="9"/>
  <c r="R104" i="9"/>
  <c r="T104" i="9"/>
  <c r="V104" i="9"/>
  <c r="A104" i="9"/>
  <c r="C104" i="9"/>
  <c r="E104" i="9"/>
  <c r="G104" i="9"/>
  <c r="I104" i="9"/>
  <c r="K104" i="9"/>
  <c r="M104" i="9"/>
  <c r="O104" i="9"/>
  <c r="Q104" i="9"/>
  <c r="S104" i="9"/>
  <c r="U104" i="9"/>
  <c r="B112" i="9"/>
  <c r="D112" i="9"/>
  <c r="F112" i="9"/>
  <c r="H112" i="9"/>
  <c r="J112" i="9"/>
  <c r="L112" i="9"/>
  <c r="N112" i="9"/>
  <c r="P112" i="9"/>
  <c r="R112" i="9"/>
  <c r="T112" i="9"/>
  <c r="V112" i="9"/>
  <c r="A112" i="9"/>
  <c r="C112" i="9"/>
  <c r="E112" i="9"/>
  <c r="G112" i="9"/>
  <c r="I112" i="9"/>
  <c r="K112" i="9"/>
  <c r="M112" i="9"/>
  <c r="O112" i="9"/>
  <c r="Q112" i="9"/>
  <c r="S112" i="9"/>
  <c r="U112" i="9"/>
  <c r="B120" i="9"/>
  <c r="D120" i="9"/>
  <c r="F120" i="9"/>
  <c r="H120" i="9"/>
  <c r="J120" i="9"/>
  <c r="L120" i="9"/>
  <c r="N120" i="9"/>
  <c r="P120" i="9"/>
  <c r="R120" i="9"/>
  <c r="T120" i="9"/>
  <c r="V120" i="9"/>
  <c r="A120" i="9"/>
  <c r="C120" i="9"/>
  <c r="E120" i="9"/>
  <c r="G120" i="9"/>
  <c r="I120" i="9"/>
  <c r="K120" i="9"/>
  <c r="M120" i="9"/>
  <c r="O120" i="9"/>
  <c r="Q120" i="9"/>
  <c r="S120" i="9"/>
  <c r="U120" i="9"/>
  <c r="A21" i="9"/>
  <c r="C21" i="9"/>
  <c r="E21" i="9"/>
  <c r="G21" i="9"/>
  <c r="I21" i="9"/>
  <c r="K21" i="9"/>
  <c r="M21" i="9"/>
  <c r="O21" i="9"/>
  <c r="Q21" i="9"/>
  <c r="S21" i="9"/>
  <c r="U21" i="9"/>
  <c r="B21" i="9"/>
  <c r="D21" i="9"/>
  <c r="F21" i="9"/>
  <c r="H21" i="9"/>
  <c r="J21" i="9"/>
  <c r="L21" i="9"/>
  <c r="N21" i="9"/>
  <c r="P21" i="9"/>
  <c r="R21" i="9"/>
  <c r="T21" i="9"/>
  <c r="V21" i="9"/>
  <c r="A37" i="9"/>
  <c r="C37" i="9"/>
  <c r="E37" i="9"/>
  <c r="G37" i="9"/>
  <c r="I37" i="9"/>
  <c r="K37" i="9"/>
  <c r="M37" i="9"/>
  <c r="O37" i="9"/>
  <c r="Q37" i="9"/>
  <c r="S37" i="9"/>
  <c r="U37" i="9"/>
  <c r="B37" i="9"/>
  <c r="D37" i="9"/>
  <c r="F37" i="9"/>
  <c r="H37" i="9"/>
  <c r="J37" i="9"/>
  <c r="L37" i="9"/>
  <c r="N37" i="9"/>
  <c r="P37" i="9"/>
  <c r="R37" i="9"/>
  <c r="T37" i="9"/>
  <c r="V37" i="9"/>
  <c r="A53" i="9"/>
  <c r="C53" i="9"/>
  <c r="E53" i="9"/>
  <c r="G53" i="9"/>
  <c r="I53" i="9"/>
  <c r="K53" i="9"/>
  <c r="M53" i="9"/>
  <c r="O53" i="9"/>
  <c r="Q53" i="9"/>
  <c r="S53" i="9"/>
  <c r="U53" i="9"/>
  <c r="B53" i="9"/>
  <c r="D53" i="9"/>
  <c r="F53" i="9"/>
  <c r="H53" i="9"/>
  <c r="J53" i="9"/>
  <c r="L53" i="9"/>
  <c r="N53" i="9"/>
  <c r="P53" i="9"/>
  <c r="R53" i="9"/>
  <c r="T53" i="9"/>
  <c r="V53" i="9"/>
  <c r="A69" i="9"/>
  <c r="C69" i="9"/>
  <c r="E69" i="9"/>
  <c r="G69" i="9"/>
  <c r="I69" i="9"/>
  <c r="K69" i="9"/>
  <c r="M69" i="9"/>
  <c r="O69" i="9"/>
  <c r="Q69" i="9"/>
  <c r="S69" i="9"/>
  <c r="U69" i="9"/>
  <c r="B69" i="9"/>
  <c r="D69" i="9"/>
  <c r="F69" i="9"/>
  <c r="H69" i="9"/>
  <c r="J69" i="9"/>
  <c r="L69" i="9"/>
  <c r="N69" i="9"/>
  <c r="P69" i="9"/>
  <c r="R69" i="9"/>
  <c r="T69" i="9"/>
  <c r="V69" i="9"/>
  <c r="A85" i="9"/>
  <c r="C85" i="9"/>
  <c r="E85" i="9"/>
  <c r="G85" i="9"/>
  <c r="I85" i="9"/>
  <c r="K85" i="9"/>
  <c r="M85" i="9"/>
  <c r="O85" i="9"/>
  <c r="Q85" i="9"/>
  <c r="S85" i="9"/>
  <c r="U85" i="9"/>
  <c r="B85" i="9"/>
  <c r="D85" i="9"/>
  <c r="F85" i="9"/>
  <c r="H85" i="9"/>
  <c r="J85" i="9"/>
  <c r="L85" i="9"/>
  <c r="N85" i="9"/>
  <c r="P85" i="9"/>
  <c r="R85" i="9"/>
  <c r="T85" i="9"/>
  <c r="V85" i="9"/>
  <c r="B101" i="9"/>
  <c r="D101" i="9"/>
  <c r="F101" i="9"/>
  <c r="H101" i="9"/>
  <c r="J101" i="9"/>
  <c r="L101" i="9"/>
  <c r="N101" i="9"/>
  <c r="P101" i="9"/>
  <c r="R101" i="9"/>
  <c r="T101" i="9"/>
  <c r="V101" i="9"/>
  <c r="A101" i="9"/>
  <c r="C101" i="9"/>
  <c r="E101" i="9"/>
  <c r="G101" i="9"/>
  <c r="I101" i="9"/>
  <c r="K101" i="9"/>
  <c r="M101" i="9"/>
  <c r="O101" i="9"/>
  <c r="Q101" i="9"/>
  <c r="S101" i="9"/>
  <c r="U101" i="9"/>
  <c r="B117" i="9"/>
  <c r="D117" i="9"/>
  <c r="F117" i="9"/>
  <c r="H117" i="9"/>
  <c r="J117" i="9"/>
  <c r="L117" i="9"/>
  <c r="N117" i="9"/>
  <c r="P117" i="9"/>
  <c r="A117" i="9"/>
  <c r="C117" i="9"/>
  <c r="E117" i="9"/>
  <c r="G117" i="9"/>
  <c r="I117" i="9"/>
  <c r="K117" i="9"/>
  <c r="M117" i="9"/>
  <c r="O117" i="9"/>
  <c r="Q117" i="9"/>
  <c r="S117" i="9"/>
  <c r="U117" i="9"/>
  <c r="R117" i="9"/>
  <c r="V117" i="9"/>
  <c r="T117" i="9"/>
  <c r="A15" i="9"/>
  <c r="C15" i="9"/>
  <c r="E15" i="9"/>
  <c r="G15" i="9"/>
  <c r="I15" i="9"/>
  <c r="K15" i="9"/>
  <c r="M15" i="9"/>
  <c r="O15" i="9"/>
  <c r="Q15" i="9"/>
  <c r="S15" i="9"/>
  <c r="U15" i="9"/>
  <c r="B15" i="9"/>
  <c r="D15" i="9"/>
  <c r="F15" i="9"/>
  <c r="H15" i="9"/>
  <c r="J15" i="9"/>
  <c r="L15" i="9"/>
  <c r="N15" i="9"/>
  <c r="P15" i="9"/>
  <c r="R15" i="9"/>
  <c r="T15" i="9"/>
  <c r="V15" i="9"/>
  <c r="A31" i="9"/>
  <c r="C31" i="9"/>
  <c r="E31" i="9"/>
  <c r="G31" i="9"/>
  <c r="I31" i="9"/>
  <c r="K31" i="9"/>
  <c r="M31" i="9"/>
  <c r="O31" i="9"/>
  <c r="Q31" i="9"/>
  <c r="S31" i="9"/>
  <c r="U31" i="9"/>
  <c r="B31" i="9"/>
  <c r="D31" i="9"/>
  <c r="F31" i="9"/>
  <c r="H31" i="9"/>
  <c r="J31" i="9"/>
  <c r="L31" i="9"/>
  <c r="N31" i="9"/>
  <c r="P31" i="9"/>
  <c r="R31" i="9"/>
  <c r="T31" i="9"/>
  <c r="V31" i="9"/>
  <c r="A47" i="9"/>
  <c r="C47" i="9"/>
  <c r="E47" i="9"/>
  <c r="G47" i="9"/>
  <c r="I47" i="9"/>
  <c r="K47" i="9"/>
  <c r="M47" i="9"/>
  <c r="O47" i="9"/>
  <c r="Q47" i="9"/>
  <c r="S47" i="9"/>
  <c r="U47" i="9"/>
  <c r="B47" i="9"/>
  <c r="D47" i="9"/>
  <c r="F47" i="9"/>
  <c r="H47" i="9"/>
  <c r="J47" i="9"/>
  <c r="L47" i="9"/>
  <c r="N47" i="9"/>
  <c r="P47" i="9"/>
  <c r="R47" i="9"/>
  <c r="T47" i="9"/>
  <c r="V47" i="9"/>
  <c r="A63" i="9"/>
  <c r="C63" i="9"/>
  <c r="E63" i="9"/>
  <c r="G63" i="9"/>
  <c r="I63" i="9"/>
  <c r="K63" i="9"/>
  <c r="M63" i="9"/>
  <c r="O63" i="9"/>
  <c r="Q63" i="9"/>
  <c r="S63" i="9"/>
  <c r="U63" i="9"/>
  <c r="B63" i="9"/>
  <c r="D63" i="9"/>
  <c r="F63" i="9"/>
  <c r="H63" i="9"/>
  <c r="J63" i="9"/>
  <c r="L63" i="9"/>
  <c r="N63" i="9"/>
  <c r="P63" i="9"/>
  <c r="R63" i="9"/>
  <c r="T63" i="9"/>
  <c r="V63" i="9"/>
  <c r="A79" i="9"/>
  <c r="C79" i="9"/>
  <c r="E79" i="9"/>
  <c r="G79" i="9"/>
  <c r="I79" i="9"/>
  <c r="K79" i="9"/>
  <c r="M79" i="9"/>
  <c r="O79" i="9"/>
  <c r="Q79" i="9"/>
  <c r="S79" i="9"/>
  <c r="U79" i="9"/>
  <c r="B79" i="9"/>
  <c r="D79" i="9"/>
  <c r="F79" i="9"/>
  <c r="H79" i="9"/>
  <c r="J79" i="9"/>
  <c r="L79" i="9"/>
  <c r="N79" i="9"/>
  <c r="P79" i="9"/>
  <c r="R79" i="9"/>
  <c r="T79" i="9"/>
  <c r="V79" i="9"/>
  <c r="B95" i="9"/>
  <c r="D95" i="9"/>
  <c r="F95" i="9"/>
  <c r="H95" i="9"/>
  <c r="J95" i="9"/>
  <c r="L95" i="9"/>
  <c r="N95" i="9"/>
  <c r="P95" i="9"/>
  <c r="R95" i="9"/>
  <c r="T95" i="9"/>
  <c r="V95" i="9"/>
  <c r="A95" i="9"/>
  <c r="C95" i="9"/>
  <c r="E95" i="9"/>
  <c r="G95" i="9"/>
  <c r="I95" i="9"/>
  <c r="K95" i="9"/>
  <c r="M95" i="9"/>
  <c r="O95" i="9"/>
  <c r="Q95" i="9"/>
  <c r="S95" i="9"/>
  <c r="U95" i="9"/>
  <c r="B111" i="9"/>
  <c r="D111" i="9"/>
  <c r="F111" i="9"/>
  <c r="H111" i="9"/>
  <c r="J111" i="9"/>
  <c r="L111" i="9"/>
  <c r="N111" i="9"/>
  <c r="P111" i="9"/>
  <c r="R111" i="9"/>
  <c r="T111" i="9"/>
  <c r="V111" i="9"/>
  <c r="A111" i="9"/>
  <c r="C111" i="9"/>
  <c r="E111" i="9"/>
  <c r="G111" i="9"/>
  <c r="I111" i="9"/>
  <c r="K111" i="9"/>
  <c r="M111" i="9"/>
  <c r="O111" i="9"/>
  <c r="Q111" i="9"/>
  <c r="S111" i="9"/>
  <c r="U111" i="9"/>
  <c r="B18" i="9"/>
  <c r="D18" i="9"/>
  <c r="F18" i="9"/>
  <c r="H18" i="9"/>
  <c r="J18" i="9"/>
  <c r="L18" i="9"/>
  <c r="N18" i="9"/>
  <c r="P18" i="9"/>
  <c r="A18" i="9"/>
  <c r="E18" i="9"/>
  <c r="I18" i="9"/>
  <c r="M18" i="9"/>
  <c r="Q18" i="9"/>
  <c r="S18" i="9"/>
  <c r="U18" i="9"/>
  <c r="C18" i="9"/>
  <c r="G18" i="9"/>
  <c r="K18" i="9"/>
  <c r="O18" i="9"/>
  <c r="R18" i="9"/>
  <c r="T18" i="9"/>
  <c r="V18" i="9"/>
  <c r="A34" i="9"/>
  <c r="C34" i="9"/>
  <c r="E34" i="9"/>
  <c r="G34" i="9"/>
  <c r="I34" i="9"/>
  <c r="K34" i="9"/>
  <c r="M34" i="9"/>
  <c r="O34" i="9"/>
  <c r="Q34" i="9"/>
  <c r="S34" i="9"/>
  <c r="U34" i="9"/>
  <c r="B34" i="9"/>
  <c r="D34" i="9"/>
  <c r="F34" i="9"/>
  <c r="H34" i="9"/>
  <c r="J34" i="9"/>
  <c r="L34" i="9"/>
  <c r="N34" i="9"/>
  <c r="P34" i="9"/>
  <c r="R34" i="9"/>
  <c r="T34" i="9"/>
  <c r="V34" i="9"/>
  <c r="A50" i="9"/>
  <c r="C50" i="9"/>
  <c r="E50" i="9"/>
  <c r="G50" i="9"/>
  <c r="I50" i="9"/>
  <c r="K50" i="9"/>
  <c r="M50" i="9"/>
  <c r="O50" i="9"/>
  <c r="Q50" i="9"/>
  <c r="S50" i="9"/>
  <c r="U50" i="9"/>
  <c r="B50" i="9"/>
  <c r="D50" i="9"/>
  <c r="F50" i="9"/>
  <c r="H50" i="9"/>
  <c r="J50" i="9"/>
  <c r="L50" i="9"/>
  <c r="N50" i="9"/>
  <c r="P50" i="9"/>
  <c r="R50" i="9"/>
  <c r="T50" i="9"/>
  <c r="V50" i="9"/>
  <c r="A66" i="9"/>
  <c r="C66" i="9"/>
  <c r="E66" i="9"/>
  <c r="G66" i="9"/>
  <c r="I66" i="9"/>
  <c r="K66" i="9"/>
  <c r="M66" i="9"/>
  <c r="O66" i="9"/>
  <c r="Q66" i="9"/>
  <c r="S66" i="9"/>
  <c r="U66" i="9"/>
  <c r="B66" i="9"/>
  <c r="D66" i="9"/>
  <c r="F66" i="9"/>
  <c r="H66" i="9"/>
  <c r="J66" i="9"/>
  <c r="L66" i="9"/>
  <c r="N66" i="9"/>
  <c r="P66" i="9"/>
  <c r="R66" i="9"/>
  <c r="T66" i="9"/>
  <c r="V66" i="9"/>
  <c r="A82" i="9"/>
  <c r="C82" i="9"/>
  <c r="E82" i="9"/>
  <c r="G82" i="9"/>
  <c r="I82" i="9"/>
  <c r="K82" i="9"/>
  <c r="M82" i="9"/>
  <c r="O82" i="9"/>
  <c r="Q82" i="9"/>
  <c r="S82" i="9"/>
  <c r="U82" i="9"/>
  <c r="B82" i="9"/>
  <c r="D82" i="9"/>
  <c r="F82" i="9"/>
  <c r="H82" i="9"/>
  <c r="J82" i="9"/>
  <c r="L82" i="9"/>
  <c r="N82" i="9"/>
  <c r="P82" i="9"/>
  <c r="R82" i="9"/>
  <c r="T82" i="9"/>
  <c r="V82" i="9"/>
  <c r="B98" i="9"/>
  <c r="D98" i="9"/>
  <c r="F98" i="9"/>
  <c r="H98" i="9"/>
  <c r="J98" i="9"/>
  <c r="L98" i="9"/>
  <c r="N98" i="9"/>
  <c r="P98" i="9"/>
  <c r="R98" i="9"/>
  <c r="T98" i="9"/>
  <c r="V98" i="9"/>
  <c r="A98" i="9"/>
  <c r="C98" i="9"/>
  <c r="E98" i="9"/>
  <c r="G98" i="9"/>
  <c r="I98" i="9"/>
  <c r="K98" i="9"/>
  <c r="M98" i="9"/>
  <c r="O98" i="9"/>
  <c r="Q98" i="9"/>
  <c r="S98" i="9"/>
  <c r="U98" i="9"/>
  <c r="B114" i="9"/>
  <c r="D114" i="9"/>
  <c r="F114" i="9"/>
  <c r="H114" i="9"/>
  <c r="J114" i="9"/>
  <c r="L114" i="9"/>
  <c r="N114" i="9"/>
  <c r="P114" i="9"/>
  <c r="R114" i="9"/>
  <c r="T114" i="9"/>
  <c r="V114" i="9"/>
  <c r="A114" i="9"/>
  <c r="C114" i="9"/>
  <c r="E114" i="9"/>
  <c r="G114" i="9"/>
  <c r="I114" i="9"/>
  <c r="K114" i="9"/>
  <c r="M114" i="9"/>
  <c r="O114" i="9"/>
  <c r="Q114" i="9"/>
  <c r="S114" i="9"/>
  <c r="U114" i="9"/>
  <c r="A41" i="9"/>
  <c r="C41" i="9"/>
  <c r="E41" i="9"/>
  <c r="G41" i="9"/>
  <c r="I41" i="9"/>
  <c r="K41" i="9"/>
  <c r="M41" i="9"/>
  <c r="O41" i="9"/>
  <c r="Q41" i="9"/>
  <c r="S41" i="9"/>
  <c r="U41" i="9"/>
  <c r="B41" i="9"/>
  <c r="D41" i="9"/>
  <c r="F41" i="9"/>
  <c r="H41" i="9"/>
  <c r="J41" i="9"/>
  <c r="L41" i="9"/>
  <c r="N41" i="9"/>
  <c r="P41" i="9"/>
  <c r="R41" i="9"/>
  <c r="T41" i="9"/>
  <c r="V41" i="9"/>
  <c r="A73" i="9"/>
  <c r="C73" i="9"/>
  <c r="E73" i="9"/>
  <c r="G73" i="9"/>
  <c r="I73" i="9"/>
  <c r="K73" i="9"/>
  <c r="M73" i="9"/>
  <c r="O73" i="9"/>
  <c r="Q73" i="9"/>
  <c r="S73" i="9"/>
  <c r="U73" i="9"/>
  <c r="B73" i="9"/>
  <c r="D73" i="9"/>
  <c r="F73" i="9"/>
  <c r="H73" i="9"/>
  <c r="J73" i="9"/>
  <c r="L73" i="9"/>
  <c r="N73" i="9"/>
  <c r="P73" i="9"/>
  <c r="R73" i="9"/>
  <c r="T73" i="9"/>
  <c r="V73" i="9"/>
  <c r="B105" i="9"/>
  <c r="D105" i="9"/>
  <c r="F105" i="9"/>
  <c r="H105" i="9"/>
  <c r="J105" i="9"/>
  <c r="L105" i="9"/>
  <c r="N105" i="9"/>
  <c r="P105" i="9"/>
  <c r="R105" i="9"/>
  <c r="T105" i="9"/>
  <c r="V105" i="9"/>
  <c r="A105" i="9"/>
  <c r="C105" i="9"/>
  <c r="E105" i="9"/>
  <c r="G105" i="9"/>
  <c r="I105" i="9"/>
  <c r="K105" i="9"/>
  <c r="M105" i="9"/>
  <c r="O105" i="9"/>
  <c r="Q105" i="9"/>
  <c r="S105" i="9"/>
  <c r="U105" i="9"/>
  <c r="A19" i="9"/>
  <c r="C19" i="9"/>
  <c r="E19" i="9"/>
  <c r="G19" i="9"/>
  <c r="I19" i="9"/>
  <c r="K19" i="9"/>
  <c r="M19" i="9"/>
  <c r="O19" i="9"/>
  <c r="Q19" i="9"/>
  <c r="S19" i="9"/>
  <c r="U19" i="9"/>
  <c r="B19" i="9"/>
  <c r="D19" i="9"/>
  <c r="F19" i="9"/>
  <c r="H19" i="9"/>
  <c r="J19" i="9"/>
  <c r="L19" i="9"/>
  <c r="N19" i="9"/>
  <c r="P19" i="9"/>
  <c r="R19" i="9"/>
  <c r="T19" i="9"/>
  <c r="V19" i="9"/>
  <c r="A51" i="9"/>
  <c r="C51" i="9"/>
  <c r="E51" i="9"/>
  <c r="G51" i="9"/>
  <c r="I51" i="9"/>
  <c r="K51" i="9"/>
  <c r="M51" i="9"/>
  <c r="O51" i="9"/>
  <c r="Q51" i="9"/>
  <c r="S51" i="9"/>
  <c r="U51" i="9"/>
  <c r="B51" i="9"/>
  <c r="D51" i="9"/>
  <c r="F51" i="9"/>
  <c r="H51" i="9"/>
  <c r="J51" i="9"/>
  <c r="L51" i="9"/>
  <c r="N51" i="9"/>
  <c r="P51" i="9"/>
  <c r="R51" i="9"/>
  <c r="T51" i="9"/>
  <c r="V51" i="9"/>
  <c r="A83" i="9"/>
  <c r="C83" i="9"/>
  <c r="E83" i="9"/>
  <c r="G83" i="9"/>
  <c r="I83" i="9"/>
  <c r="K83" i="9"/>
  <c r="M83" i="9"/>
  <c r="O83" i="9"/>
  <c r="Q83" i="9"/>
  <c r="S83" i="9"/>
  <c r="U83" i="9"/>
  <c r="B83" i="9"/>
  <c r="D83" i="9"/>
  <c r="F83" i="9"/>
  <c r="H83" i="9"/>
  <c r="J83" i="9"/>
  <c r="L83" i="9"/>
  <c r="N83" i="9"/>
  <c r="P83" i="9"/>
  <c r="R83" i="9"/>
  <c r="T83" i="9"/>
  <c r="V83" i="9"/>
  <c r="B115" i="9"/>
  <c r="D115" i="9"/>
  <c r="F115" i="9"/>
  <c r="H115" i="9"/>
  <c r="J115" i="9"/>
  <c r="L115" i="9"/>
  <c r="N115" i="9"/>
  <c r="P115" i="9"/>
  <c r="R115" i="9"/>
  <c r="T115" i="9"/>
  <c r="V115" i="9"/>
  <c r="A115" i="9"/>
  <c r="C115" i="9"/>
  <c r="E115" i="9"/>
  <c r="G115" i="9"/>
  <c r="I115" i="9"/>
  <c r="K115" i="9"/>
  <c r="M115" i="9"/>
  <c r="O115" i="9"/>
  <c r="Q115" i="9"/>
  <c r="S115" i="9"/>
  <c r="U115" i="9"/>
  <c r="A11" i="9"/>
  <c r="C11" i="9"/>
  <c r="E11" i="9"/>
  <c r="G11" i="9"/>
  <c r="I11" i="9"/>
  <c r="K11" i="9"/>
  <c r="M11" i="9"/>
  <c r="O11" i="9"/>
  <c r="Q11" i="9"/>
  <c r="S11" i="9"/>
  <c r="U11" i="9"/>
  <c r="B11" i="9"/>
  <c r="D11" i="9"/>
  <c r="F11" i="9"/>
  <c r="H11" i="9"/>
  <c r="J11" i="9"/>
  <c r="L11" i="9"/>
  <c r="N11" i="9"/>
  <c r="P11" i="9"/>
  <c r="R11" i="9"/>
  <c r="T11" i="9"/>
  <c r="V11" i="9"/>
  <c r="A54" i="9"/>
  <c r="C54" i="9"/>
  <c r="E54" i="9"/>
  <c r="G54" i="9"/>
  <c r="I54" i="9"/>
  <c r="K54" i="9"/>
  <c r="M54" i="9"/>
  <c r="O54" i="9"/>
  <c r="Q54" i="9"/>
  <c r="S54" i="9"/>
  <c r="U54" i="9"/>
  <c r="B54" i="9"/>
  <c r="D54" i="9"/>
  <c r="F54" i="9"/>
  <c r="H54" i="9"/>
  <c r="J54" i="9"/>
  <c r="L54" i="9"/>
  <c r="N54" i="9"/>
  <c r="P54" i="9"/>
  <c r="R54" i="9"/>
  <c r="T54" i="9"/>
  <c r="V54" i="9"/>
  <c r="A86" i="9"/>
  <c r="C86" i="9"/>
  <c r="E86" i="9"/>
  <c r="G86" i="9"/>
  <c r="I86" i="9"/>
  <c r="K86" i="9"/>
  <c r="B86" i="9"/>
  <c r="D86" i="9"/>
  <c r="F86" i="9"/>
  <c r="H86" i="9"/>
  <c r="J86" i="9"/>
  <c r="L86" i="9"/>
  <c r="N86" i="9"/>
  <c r="P86" i="9"/>
  <c r="R86" i="9"/>
  <c r="T86" i="9"/>
  <c r="V86" i="9"/>
  <c r="M86" i="9"/>
  <c r="Q86" i="9"/>
  <c r="U86" i="9"/>
  <c r="O86" i="9"/>
  <c r="S86" i="9"/>
  <c r="B118" i="9"/>
  <c r="D118" i="9"/>
  <c r="F118" i="9"/>
  <c r="H118" i="9"/>
  <c r="J118" i="9"/>
  <c r="L118" i="9"/>
  <c r="N118" i="9"/>
  <c r="P118" i="9"/>
  <c r="R118" i="9"/>
  <c r="T118" i="9"/>
  <c r="V118" i="9"/>
  <c r="A118" i="9"/>
  <c r="C118" i="9"/>
  <c r="E118" i="9"/>
  <c r="G118" i="9"/>
  <c r="I118" i="9"/>
  <c r="K118" i="9"/>
  <c r="M118" i="9"/>
  <c r="O118" i="9"/>
  <c r="Q118" i="9"/>
  <c r="S118" i="9"/>
  <c r="U118" i="9"/>
  <c r="A49" i="9"/>
  <c r="C49" i="9"/>
  <c r="E49" i="9"/>
  <c r="G49" i="9"/>
  <c r="I49" i="9"/>
  <c r="K49" i="9"/>
  <c r="M49" i="9"/>
  <c r="O49" i="9"/>
  <c r="Q49" i="9"/>
  <c r="S49" i="9"/>
  <c r="U49" i="9"/>
  <c r="B49" i="9"/>
  <c r="D49" i="9"/>
  <c r="F49" i="9"/>
  <c r="H49" i="9"/>
  <c r="J49" i="9"/>
  <c r="L49" i="9"/>
  <c r="N49" i="9"/>
  <c r="P49" i="9"/>
  <c r="R49" i="9"/>
  <c r="T49" i="9"/>
  <c r="V49" i="9"/>
  <c r="B113" i="9"/>
  <c r="D113" i="9"/>
  <c r="F113" i="9"/>
  <c r="H113" i="9"/>
  <c r="J113" i="9"/>
  <c r="L113" i="9"/>
  <c r="N113" i="9"/>
  <c r="P113" i="9"/>
  <c r="R113" i="9"/>
  <c r="T113" i="9"/>
  <c r="V113" i="9"/>
  <c r="A113" i="9"/>
  <c r="C113" i="9"/>
  <c r="E113" i="9"/>
  <c r="G113" i="9"/>
  <c r="I113" i="9"/>
  <c r="K113" i="9"/>
  <c r="M113" i="9"/>
  <c r="O113" i="9"/>
  <c r="Q113" i="9"/>
  <c r="S113" i="9"/>
  <c r="U113" i="9"/>
  <c r="A27" i="9"/>
  <c r="C27" i="9"/>
  <c r="E27" i="9"/>
  <c r="G27" i="9"/>
  <c r="I27" i="9"/>
  <c r="K27" i="9"/>
  <c r="M27" i="9"/>
  <c r="O27" i="9"/>
  <c r="Q27" i="9"/>
  <c r="S27" i="9"/>
  <c r="U27" i="9"/>
  <c r="B27" i="9"/>
  <c r="D27" i="9"/>
  <c r="F27" i="9"/>
  <c r="H27" i="9"/>
  <c r="J27" i="9"/>
  <c r="L27" i="9"/>
  <c r="N27" i="9"/>
  <c r="P27" i="9"/>
  <c r="R27" i="9"/>
  <c r="T27" i="9"/>
  <c r="V27" i="9"/>
  <c r="B91" i="9"/>
  <c r="D91" i="9"/>
  <c r="F91" i="9"/>
  <c r="H91" i="9"/>
  <c r="J91" i="9"/>
  <c r="L91" i="9"/>
  <c r="N91" i="9"/>
  <c r="P91" i="9"/>
  <c r="R91" i="9"/>
  <c r="T91" i="9"/>
  <c r="V91" i="9"/>
  <c r="A91" i="9"/>
  <c r="C91" i="9"/>
  <c r="E91" i="9"/>
  <c r="G91" i="9"/>
  <c r="I91" i="9"/>
  <c r="K91" i="9"/>
  <c r="M91" i="9"/>
  <c r="O91" i="9"/>
  <c r="Q91" i="9"/>
  <c r="S91" i="9"/>
  <c r="U91" i="9"/>
  <c r="A46" i="9"/>
  <c r="C46" i="9"/>
  <c r="E46" i="9"/>
  <c r="G46" i="9"/>
  <c r="I46" i="9"/>
  <c r="K46" i="9"/>
  <c r="M46" i="9"/>
  <c r="O46" i="9"/>
  <c r="Q46" i="9"/>
  <c r="S46" i="9"/>
  <c r="U46" i="9"/>
  <c r="B46" i="9"/>
  <c r="D46" i="9"/>
  <c r="F46" i="9"/>
  <c r="H46" i="9"/>
  <c r="J46" i="9"/>
  <c r="L46" i="9"/>
  <c r="N46" i="9"/>
  <c r="P46" i="9"/>
  <c r="R46" i="9"/>
  <c r="T46" i="9"/>
  <c r="V46" i="9"/>
  <c r="A78" i="9"/>
  <c r="C78" i="9"/>
  <c r="E78" i="9"/>
  <c r="G78" i="9"/>
  <c r="I78" i="9"/>
  <c r="K78" i="9"/>
  <c r="M78" i="9"/>
  <c r="O78" i="9"/>
  <c r="Q78" i="9"/>
  <c r="S78" i="9"/>
  <c r="U78" i="9"/>
  <c r="B78" i="9"/>
  <c r="D78" i="9"/>
  <c r="F78" i="9"/>
  <c r="H78" i="9"/>
  <c r="J78" i="9"/>
  <c r="L78" i="9"/>
  <c r="N78" i="9"/>
  <c r="P78" i="9"/>
  <c r="R78" i="9"/>
  <c r="T78" i="9"/>
  <c r="V78" i="9"/>
  <c r="B110" i="9"/>
  <c r="D110" i="9"/>
  <c r="F110" i="9"/>
  <c r="H110" i="9"/>
  <c r="J110" i="9"/>
  <c r="L110" i="9"/>
  <c r="N110" i="9"/>
  <c r="P110" i="9"/>
  <c r="R110" i="9"/>
  <c r="T110" i="9"/>
  <c r="V110" i="9"/>
  <c r="A110" i="9"/>
  <c r="C110" i="9"/>
  <c r="E110" i="9"/>
  <c r="G110" i="9"/>
  <c r="I110" i="9"/>
  <c r="K110" i="9"/>
  <c r="M110" i="9"/>
  <c r="O110" i="9"/>
  <c r="Q110" i="9"/>
  <c r="S110" i="9"/>
  <c r="U110" i="9"/>
  <c r="A33" i="9"/>
  <c r="C33" i="9"/>
  <c r="E33" i="9"/>
  <c r="G33" i="9"/>
  <c r="I33" i="9"/>
  <c r="K33" i="9"/>
  <c r="M33" i="9"/>
  <c r="O33" i="9"/>
  <c r="Q33" i="9"/>
  <c r="S33" i="9"/>
  <c r="U33" i="9"/>
  <c r="B33" i="9"/>
  <c r="D33" i="9"/>
  <c r="F33" i="9"/>
  <c r="H33" i="9"/>
  <c r="J33" i="9"/>
  <c r="L33" i="9"/>
  <c r="N33" i="9"/>
  <c r="P33" i="9"/>
  <c r="R33" i="9"/>
  <c r="T33" i="9"/>
  <c r="V33" i="9"/>
  <c r="B97" i="9"/>
  <c r="D97" i="9"/>
  <c r="F97" i="9"/>
  <c r="H97" i="9"/>
  <c r="J97" i="9"/>
  <c r="L97" i="9"/>
  <c r="N97" i="9"/>
  <c r="P97" i="9"/>
  <c r="R97" i="9"/>
  <c r="T97" i="9"/>
  <c r="V97" i="9"/>
  <c r="A97" i="9"/>
  <c r="C97" i="9"/>
  <c r="E97" i="9"/>
  <c r="G97" i="9"/>
  <c r="I97" i="9"/>
  <c r="K97" i="9"/>
  <c r="M97" i="9"/>
  <c r="O97" i="9"/>
  <c r="Q97" i="9"/>
  <c r="S97" i="9"/>
  <c r="U97" i="9"/>
  <c r="A75" i="9"/>
  <c r="C75" i="9"/>
  <c r="E75" i="9"/>
  <c r="G75" i="9"/>
  <c r="I75" i="9"/>
  <c r="K75" i="9"/>
  <c r="M75" i="9"/>
  <c r="O75" i="9"/>
  <c r="Q75" i="9"/>
  <c r="S75" i="9"/>
  <c r="U75" i="9"/>
  <c r="B75" i="9"/>
  <c r="D75" i="9"/>
  <c r="F75" i="9"/>
  <c r="H75" i="9"/>
  <c r="J75" i="9"/>
  <c r="L75" i="9"/>
  <c r="N75" i="9"/>
  <c r="P75" i="9"/>
  <c r="R75" i="9"/>
  <c r="T75" i="9"/>
  <c r="V75" i="9"/>
  <c r="A22" i="9"/>
  <c r="C22" i="9"/>
  <c r="E22" i="9"/>
  <c r="G22" i="9"/>
  <c r="I22" i="9"/>
  <c r="K22" i="9"/>
  <c r="M22" i="9"/>
  <c r="O22" i="9"/>
  <c r="Q22" i="9"/>
  <c r="S22" i="9"/>
  <c r="U22" i="9"/>
  <c r="B22" i="9"/>
  <c r="D22" i="9"/>
  <c r="F22" i="9"/>
  <c r="H22" i="9"/>
  <c r="J22" i="9"/>
  <c r="L22" i="9"/>
  <c r="N22" i="9"/>
  <c r="P22" i="9"/>
  <c r="R22" i="9"/>
  <c r="T22" i="9"/>
  <c r="V22" i="9"/>
</calcChain>
</file>

<file path=xl/sharedStrings.xml><?xml version="1.0" encoding="utf-8"?>
<sst xmlns="http://schemas.openxmlformats.org/spreadsheetml/2006/main" count="1446" uniqueCount="673">
  <si>
    <t>Region</t>
  </si>
  <si>
    <t>Appellation</t>
  </si>
  <si>
    <t>Millesime</t>
  </si>
  <si>
    <t>Classé</t>
  </si>
  <si>
    <t>Couleur</t>
  </si>
  <si>
    <t>Quantité</t>
  </si>
  <si>
    <t>Domaine</t>
  </si>
  <si>
    <t>Prix d'achat</t>
  </si>
  <si>
    <t>Adresse</t>
  </si>
  <si>
    <t>Code postal</t>
  </si>
  <si>
    <t>Ville</t>
  </si>
  <si>
    <t>Telephone</t>
  </si>
  <si>
    <t>Mail</t>
  </si>
  <si>
    <t>Site internet</t>
  </si>
  <si>
    <t>Nom du vin</t>
  </si>
  <si>
    <t>BOURGOGNE</t>
  </si>
  <si>
    <t>BORDEAUX</t>
  </si>
  <si>
    <t>COTE DU RHONE</t>
  </si>
  <si>
    <t>LANGUEDOC ROUSSILLON</t>
  </si>
  <si>
    <t>LOIRE</t>
  </si>
  <si>
    <t>PROVENCE</t>
  </si>
  <si>
    <t>SUD OUEST</t>
  </si>
  <si>
    <t>JURA</t>
  </si>
  <si>
    <t>BEAUJOLAIS</t>
  </si>
  <si>
    <t>BUGEY</t>
  </si>
  <si>
    <t>CHAMPAGNE</t>
  </si>
  <si>
    <t>LORRAINE</t>
  </si>
  <si>
    <t>CORSE</t>
  </si>
  <si>
    <t>ETRANGER</t>
  </si>
  <si>
    <t>ALOXE-CORTON</t>
  </si>
  <si>
    <t>BARSAC</t>
  </si>
  <si>
    <t>BEAUMES DE VENISE</t>
  </si>
  <si>
    <t>BANYULS</t>
  </si>
  <si>
    <t>ANJOU</t>
  </si>
  <si>
    <t>BANDOL</t>
  </si>
  <si>
    <t>BEARN</t>
  </si>
  <si>
    <t>ARBOIS (JURA)</t>
  </si>
  <si>
    <t>AJACCIO</t>
  </si>
  <si>
    <t>AUXEY-DURESSES</t>
  </si>
  <si>
    <t>BLAYE</t>
  </si>
  <si>
    <t>CHATEAU-GRILLET</t>
  </si>
  <si>
    <t>BANYULS GRAND CRU</t>
  </si>
  <si>
    <t>ANJOU-COTEAUX DE LA LOIRE</t>
  </si>
  <si>
    <t>BELLET</t>
  </si>
  <si>
    <t>BERGERAC</t>
  </si>
  <si>
    <t>ARBOIS PUPILLIN (JURA)</t>
  </si>
  <si>
    <t>MUSCAT DU CAP CORSE</t>
  </si>
  <si>
    <t>BATARD-MONTRACHET</t>
  </si>
  <si>
    <t>CHATEAUNEUF-DU-PAPE</t>
  </si>
  <si>
    <t>BLANQUETTE DE LIMOUX</t>
  </si>
  <si>
    <t>ANJOU-GAMAY</t>
  </si>
  <si>
    <t>CASSIS</t>
  </si>
  <si>
    <t>BERGERAC SEC</t>
  </si>
  <si>
    <t>CHATEAU-CHALON (JURA)</t>
  </si>
  <si>
    <t>PATRIMONIO</t>
  </si>
  <si>
    <t>BEAUNE</t>
  </si>
  <si>
    <t>BORDEAUX CLAIRET</t>
  </si>
  <si>
    <t>CLAIRETTE DE DIE</t>
  </si>
  <si>
    <t>CABARDES AOVDQS</t>
  </si>
  <si>
    <t>ANJOU-VILLAGES</t>
  </si>
  <si>
    <t>COTEAUX D'AIX</t>
  </si>
  <si>
    <t>BUZET</t>
  </si>
  <si>
    <t>COTES DU JURA</t>
  </si>
  <si>
    <t>VIN DE CORSE</t>
  </si>
  <si>
    <t>BIENVENUE BATARD-MONTRACHET</t>
  </si>
  <si>
    <t>BORDEAUX COTES DE FRANCS</t>
  </si>
  <si>
    <t>CONDRIEU</t>
  </si>
  <si>
    <t>CLAIRETTE DE BELLEGARDE</t>
  </si>
  <si>
    <t>BONNEZEAUX</t>
  </si>
  <si>
    <t>COTEAUX VAROIS EN PROVENCE</t>
  </si>
  <si>
    <t>CAHORS</t>
  </si>
  <si>
    <t>CREMANT DU JURA</t>
  </si>
  <si>
    <t>BLAGNY</t>
  </si>
  <si>
    <t>BORDEAUX ROSE</t>
  </si>
  <si>
    <t>CORNAS</t>
  </si>
  <si>
    <t>CLAIRETTE DU LANGUEDOC</t>
  </si>
  <si>
    <t>BOURGUEIL</t>
  </si>
  <si>
    <t>COTES DE PROVENCE</t>
  </si>
  <si>
    <t>COTES DE BERGERAC</t>
  </si>
  <si>
    <t>L'ETOILE (JURA)</t>
  </si>
  <si>
    <t>BONNES-MARES</t>
  </si>
  <si>
    <t>BORDEAUX SEC</t>
  </si>
  <si>
    <t>COTE ROTIE</t>
  </si>
  <si>
    <t>COLLIOURE</t>
  </si>
  <si>
    <t>CABERNET D'ANJOU</t>
  </si>
  <si>
    <t>PALETTE</t>
  </si>
  <si>
    <t>COTES DE BERGERAC MOELLEUX</t>
  </si>
  <si>
    <t>BORDEAUX SUPERIEUR</t>
  </si>
  <si>
    <t>COTEAUX DE PIERREVERT</t>
  </si>
  <si>
    <t>CORBIERES</t>
  </si>
  <si>
    <t>COTES DE DURAS</t>
  </si>
  <si>
    <t>ALIGOTE</t>
  </si>
  <si>
    <t>CADILLAC</t>
  </si>
  <si>
    <t>COTEAUX DU TRICASTIN</t>
  </si>
  <si>
    <t>COSTIERES DE NIMES</t>
  </si>
  <si>
    <t>CHAUME</t>
  </si>
  <si>
    <t>COTES DE SAINT-MONT AOVDQS</t>
  </si>
  <si>
    <t>ALIGOTE BOUZERON</t>
  </si>
  <si>
    <t>CANON-FRONSAC</t>
  </si>
  <si>
    <t>COTES DU LUBERON</t>
  </si>
  <si>
    <t>COTEAUX DU LANGUEDOC</t>
  </si>
  <si>
    <t>CHEVERNY</t>
  </si>
  <si>
    <t>COTES DU MARMANDAIS</t>
  </si>
  <si>
    <t>CHITRY</t>
  </si>
  <si>
    <t>CERONS</t>
  </si>
  <si>
    <t>COTES DU RHONE</t>
  </si>
  <si>
    <t>COTES DE LA MALEPERE</t>
  </si>
  <si>
    <t>CHINON</t>
  </si>
  <si>
    <r>
      <t>FRONTON </t>
    </r>
    <r>
      <rPr>
        <sz val="7.5"/>
        <color rgb="FF990033"/>
        <rFont val="Verdana"/>
        <family val="2"/>
      </rPr>
      <t>(ANCIEN COTES DU FRONTONNAIS)</t>
    </r>
  </si>
  <si>
    <t>CLARET</t>
  </si>
  <si>
    <t>CREMANT DE BORDEAUX</t>
  </si>
  <si>
    <t>COTES DU RHONE-VILLAGES</t>
  </si>
  <si>
    <t>COTES DU ROUSSILLON</t>
  </si>
  <si>
    <t>COTE ROANNAISE</t>
  </si>
  <si>
    <t>GAILLAC</t>
  </si>
  <si>
    <t>COTE CHALONNAISE</t>
  </si>
  <si>
    <t>COTES DE BLAYE</t>
  </si>
  <si>
    <t>COTES DU VENTOUX</t>
  </si>
  <si>
    <t>COTES DU ROUSSILLON-VILLAGES</t>
  </si>
  <si>
    <t>COTEAUX D'ANCENIS</t>
  </si>
  <si>
    <t>HAUT-MONTRAVEL</t>
  </si>
  <si>
    <t>COTE SAINT-JACQUES</t>
  </si>
  <si>
    <t>COTES DE BOURG</t>
  </si>
  <si>
    <t>COTES DU VIVARAIS AOVDQS</t>
  </si>
  <si>
    <t>FAUGERES</t>
  </si>
  <si>
    <t>COTEAUX DE L'AUBANCE</t>
  </si>
  <si>
    <t>IROULEGUY</t>
  </si>
  <si>
    <t>COTES D'AUXERRE</t>
  </si>
  <si>
    <t>COTES DE CASTILLON</t>
  </si>
  <si>
    <t>CROZES-HERMITAGE</t>
  </si>
  <si>
    <t>FITOU</t>
  </si>
  <si>
    <t>COTEAUX DU GIENNOIS AOVDQS</t>
  </si>
  <si>
    <t>JURANCON</t>
  </si>
  <si>
    <t>COTES DU COUCHOIS</t>
  </si>
  <si>
    <t>ENTRE-DEUX-MERS</t>
  </si>
  <si>
    <t>GIGONDAS</t>
  </si>
  <si>
    <t>LIMOUX</t>
  </si>
  <si>
    <t>COTEAUX DU LAYON</t>
  </si>
  <si>
    <t>JURANCON SEC</t>
  </si>
  <si>
    <t>COULANGES-LA-VINEUSE</t>
  </si>
  <si>
    <t>FRONSAC</t>
  </si>
  <si>
    <t>HERMITAGE</t>
  </si>
  <si>
    <t>MAURY</t>
  </si>
  <si>
    <t>COTEAUX DU LOIR</t>
  </si>
  <si>
    <t>MADIRAN</t>
  </si>
  <si>
    <t>EPINEUIL</t>
  </si>
  <si>
    <t>GRAVES</t>
  </si>
  <si>
    <t>LIRAC</t>
  </si>
  <si>
    <t>MINERVOIS</t>
  </si>
  <si>
    <t>COTEAUX DU VENDOMOIS AOVDQS</t>
  </si>
  <si>
    <t>MARCILLAC</t>
  </si>
  <si>
    <t>GRAVES DE VAYRES</t>
  </si>
  <si>
    <t>MUSCAT DE BEAUMES-DE-VENISE</t>
  </si>
  <si>
    <t>MUSCAT DE LUNEL</t>
  </si>
  <si>
    <t>COTES D'AUVERGNE AOVDQS</t>
  </si>
  <si>
    <t>MONBAZILLAC</t>
  </si>
  <si>
    <t>HAUTES-COTES DE NUITS</t>
  </si>
  <si>
    <t>GRAVES SUPERIEURES</t>
  </si>
  <si>
    <t>SAINT-JOSEPH</t>
  </si>
  <si>
    <t>MUSCAT DE MIREVAL</t>
  </si>
  <si>
    <t>COTES DU FOREZ AOVDQS</t>
  </si>
  <si>
    <t>MONTRAVEL</t>
  </si>
  <si>
    <t>HAUTES-COTES DE BEAUNE</t>
  </si>
  <si>
    <t>HAUT-MEDOC</t>
  </si>
  <si>
    <t>SAINT PERAY</t>
  </si>
  <si>
    <t>MUSCAT DE RIVESALTES</t>
  </si>
  <si>
    <t>COUR-CHEVERNY</t>
  </si>
  <si>
    <t>PACHERENC DU VIC-BILH</t>
  </si>
  <si>
    <t>LA CHAPELLE NOTRE-DAME</t>
  </si>
  <si>
    <t>LALANDE DE POMEROL</t>
  </si>
  <si>
    <t>TAVEL</t>
  </si>
  <si>
    <t>MUSCAT DE SAINT-JEAN DE MINERVOIS</t>
  </si>
  <si>
    <t>FIEFS VENDEENS AOVDQS</t>
  </si>
  <si>
    <t>PECHARMANT</t>
  </si>
  <si>
    <t>LE CHAPITRE</t>
  </si>
  <si>
    <t>LISTRAC-MEDOC</t>
  </si>
  <si>
    <t>VACQUEYRAS</t>
  </si>
  <si>
    <t>PICPOUL DE PINET</t>
  </si>
  <si>
    <t>GROS PLANT AOVDQS</t>
  </si>
  <si>
    <t>SAUSSIGNAC</t>
  </si>
  <si>
    <t>MONTRECUL</t>
  </si>
  <si>
    <t>LOUPIAC</t>
  </si>
  <si>
    <t>VINSOBRES </t>
  </si>
  <si>
    <t>RIVESALTES</t>
  </si>
  <si>
    <t>HAUT-POITOU AOVDQS</t>
  </si>
  <si>
    <t>TURSAN AOVDQS</t>
  </si>
  <si>
    <t>MOUSSEUX</t>
  </si>
  <si>
    <t>MARGAUX</t>
  </si>
  <si>
    <t>SAINT-CHINIAN</t>
  </si>
  <si>
    <t>JASNIERES</t>
  </si>
  <si>
    <t>PASSETOUTGRAIN</t>
  </si>
  <si>
    <t>MEDOC</t>
  </si>
  <si>
    <t>MENETOU-SALON</t>
  </si>
  <si>
    <t>VEZELAY</t>
  </si>
  <si>
    <t>MONTAGNE SAINT-EMILION</t>
  </si>
  <si>
    <t>MONTLOUIS</t>
  </si>
  <si>
    <t>CHABLIS</t>
  </si>
  <si>
    <t>MOULIS EN MEDOC</t>
  </si>
  <si>
    <t>MUSCADET</t>
  </si>
  <si>
    <t>CHABLIS GRAND CRU</t>
  </si>
  <si>
    <t>PAUILLAC</t>
  </si>
  <si>
    <t>MUSCADET COTES DE GRAND-LIEU</t>
  </si>
  <si>
    <t>CHABLIS PREMIER CRU</t>
  </si>
  <si>
    <t>PESSAC LEOGNAN</t>
  </si>
  <si>
    <t>MUSCADET DE SEVRE-ET-MAINE</t>
  </si>
  <si>
    <t>CHAMBERTIN</t>
  </si>
  <si>
    <t>POMEROL</t>
  </si>
  <si>
    <t>MUSCADET DES COTEAUX DE LA LOIRE</t>
  </si>
  <si>
    <t>CHAMBERTIN-CLOS DE BEZE</t>
  </si>
  <si>
    <t>PREMIERES COTES DE BORDEAUX</t>
  </si>
  <si>
    <t>QUARTS DE CHAUME</t>
  </si>
  <si>
    <t>CHAPELLE-CHAMBERTIN</t>
  </si>
  <si>
    <t>PREMIERES COTES DE BLAYE</t>
  </si>
  <si>
    <t>POUILLY-FUME</t>
  </si>
  <si>
    <t>CHARMES-CHAMBERTIN</t>
  </si>
  <si>
    <t>PUISSEGUIN SAINT-EMILION</t>
  </si>
  <si>
    <t>POUILLY-SUR-LOIRE</t>
  </si>
  <si>
    <t>CHAMBOLLE MUSIGNY</t>
  </si>
  <si>
    <t>SAINT-EMILION</t>
  </si>
  <si>
    <t>QUINCY</t>
  </si>
  <si>
    <t>CHASSAGNE-MONTRACHET</t>
  </si>
  <si>
    <t>SAINT-EMILION GRAND CRU</t>
  </si>
  <si>
    <t>REUILLY</t>
  </si>
  <si>
    <t>CHEVALIER-MONTRACHET</t>
  </si>
  <si>
    <t>SAINT-ESTEPHE</t>
  </si>
  <si>
    <t>ROSE DE LOIRE</t>
  </si>
  <si>
    <t>CHOREY-LES-BEAUNE</t>
  </si>
  <si>
    <t>SAINT-GEORGES SAINT-EMILION</t>
  </si>
  <si>
    <t>ROSE D'ANJOU</t>
  </si>
  <si>
    <t>CLOS DE LA ROCHE</t>
  </si>
  <si>
    <t>SAINT-JULIEN</t>
  </si>
  <si>
    <t>SAINT-NICOLAS-DE-BOURGUEIL</t>
  </si>
  <si>
    <t>CLOS DE TART</t>
  </si>
  <si>
    <t>SAINTE-CROIX-DU-MONT</t>
  </si>
  <si>
    <t>SAINT-POURCAIN AOVDQS</t>
  </si>
  <si>
    <t>CLOS DE VOUGEOT</t>
  </si>
  <si>
    <t>SAINTE-FOIX-BORDEAUX</t>
  </si>
  <si>
    <t>SANCERRE</t>
  </si>
  <si>
    <t>CLOS DES LAMBRAYS</t>
  </si>
  <si>
    <t>SAUTERNES</t>
  </si>
  <si>
    <t>SAUMUR</t>
  </si>
  <si>
    <t>CLOS SAINT-DENIS</t>
  </si>
  <si>
    <t>SAUMUR SEC BLANC</t>
  </si>
  <si>
    <t>CORTON</t>
  </si>
  <si>
    <t>SAUMUR-CHAMPIGNY</t>
  </si>
  <si>
    <t>CORTON-CHARLEMAGNE</t>
  </si>
  <si>
    <t>SAVENNIERES</t>
  </si>
  <si>
    <t>COTE DE BEAUNE</t>
  </si>
  <si>
    <t>SAVENNIERES COULEE-DE-SERRANT</t>
  </si>
  <si>
    <t>COTE DE BEAUNE VILLAGES</t>
  </si>
  <si>
    <t>SAVENNIERES ROCHES-AUX-MOINES</t>
  </si>
  <si>
    <t>COTE DE NUITS-VILLAGES</t>
  </si>
  <si>
    <t>TOURAINE</t>
  </si>
  <si>
    <t>CREMANT DE BOURGOGNE</t>
  </si>
  <si>
    <t>TOURAINE AMBOISE</t>
  </si>
  <si>
    <t>CRIOTS BATARD-MONTRACHET</t>
  </si>
  <si>
    <t>TOURAINE-AZAY-LE-RIDEAU</t>
  </si>
  <si>
    <t>ECHEZEAUX</t>
  </si>
  <si>
    <t>TOURAINE-MESLAND</t>
  </si>
  <si>
    <t>FIXIN</t>
  </si>
  <si>
    <t>VALENCAY AOVDQS</t>
  </si>
  <si>
    <t>GEVREY-CHAMBERTIN</t>
  </si>
  <si>
    <t>VOUVRAY</t>
  </si>
  <si>
    <t>GIVRY</t>
  </si>
  <si>
    <t>GRANDS-ECHEZEAUX</t>
  </si>
  <si>
    <t>GRIOTTE-CHAMBERTIN</t>
  </si>
  <si>
    <t>IRANCY</t>
  </si>
  <si>
    <t>LADOIX</t>
  </si>
  <si>
    <t>LA GRANDE RUE</t>
  </si>
  <si>
    <t>LA TACHE</t>
  </si>
  <si>
    <t>LA ROMANEE</t>
  </si>
  <si>
    <t>LATRICIERES-CHAMBERTIN</t>
  </si>
  <si>
    <t>MACON</t>
  </si>
  <si>
    <t>MACON SUPERIEUR</t>
  </si>
  <si>
    <t>MACON-VILLAGES</t>
  </si>
  <si>
    <t>MARANGES</t>
  </si>
  <si>
    <t>MARSANNAY</t>
  </si>
  <si>
    <t>MAZIS-CHAMBERTIN</t>
  </si>
  <si>
    <t>MAZOYERES-CHAMBERTIN</t>
  </si>
  <si>
    <t>MERCUREY</t>
  </si>
  <si>
    <t>MEURSAULT</t>
  </si>
  <si>
    <t>MONTAGNY</t>
  </si>
  <si>
    <t>MONTHELIE</t>
  </si>
  <si>
    <t>MONTRACHET</t>
  </si>
  <si>
    <t>MOREY-SAINT-DENIS</t>
  </si>
  <si>
    <t>NUIT-SAINT-GEORGES</t>
  </si>
  <si>
    <t>PERNAND-VERGELESSES</t>
  </si>
  <si>
    <t>PETIT CHABLIS</t>
  </si>
  <si>
    <t>POMMARD</t>
  </si>
  <si>
    <t>POUILLY-FUISSE</t>
  </si>
  <si>
    <t>POUILLY-LOCHE</t>
  </si>
  <si>
    <t>POUILLY-VINZELLES</t>
  </si>
  <si>
    <t>PULIGNY-MONTRACHET</t>
  </si>
  <si>
    <t>RICHEBOURG</t>
  </si>
  <si>
    <t>ROMANEE-CONTI</t>
  </si>
  <si>
    <t>ROMANEE-SAINT-VIVANT</t>
  </si>
  <si>
    <t>RUCHOTTES-CHAMBERTIN</t>
  </si>
  <si>
    <t>RULLY</t>
  </si>
  <si>
    <t>SAINT-AUBIN</t>
  </si>
  <si>
    <t>SAINT-BRIS</t>
  </si>
  <si>
    <t>SAINT-ROMAIN</t>
  </si>
  <si>
    <t>SAINT-VERAN</t>
  </si>
  <si>
    <t>SANTENAY</t>
  </si>
  <si>
    <t>SAVIGNY-LES-BEAUNE</t>
  </si>
  <si>
    <t>VIRE-CLESSE</t>
  </si>
  <si>
    <t>VOLNAY</t>
  </si>
  <si>
    <t>VOSNE-ROMANEE</t>
  </si>
  <si>
    <t>VOUGEOT</t>
  </si>
  <si>
    <t>Rouge</t>
  </si>
  <si>
    <t>Blanc</t>
  </si>
  <si>
    <t>Rosé</t>
  </si>
  <si>
    <t>Grand Cru</t>
  </si>
  <si>
    <t>1 er Cru</t>
  </si>
  <si>
    <t>Village</t>
  </si>
  <si>
    <t>1 er Grand Cru classé</t>
  </si>
  <si>
    <t>Second Grand Cru classé</t>
  </si>
  <si>
    <t>Troisieme Grand Cru classé</t>
  </si>
  <si>
    <t>Quatireme Grand Cru classé</t>
  </si>
  <si>
    <t>Cinquiéme Grand Cru classé</t>
  </si>
  <si>
    <t>Bourgogne</t>
  </si>
  <si>
    <t>Bordeaux</t>
  </si>
  <si>
    <t>descriptif</t>
  </si>
  <si>
    <t>N° ligne</t>
  </si>
  <si>
    <t>nom image</t>
  </si>
  <si>
    <t>Chemin d'acces</t>
  </si>
  <si>
    <t>PINOT NOIR</t>
  </si>
  <si>
    <t>MACON AZE</t>
  </si>
  <si>
    <t>MACON VILLAGE</t>
  </si>
  <si>
    <t>ALSACE</t>
  </si>
  <si>
    <t>RIESLING</t>
  </si>
  <si>
    <t>STAT</t>
  </si>
  <si>
    <t>LE LOUVETEAU</t>
  </si>
  <si>
    <t>Climat ou Nom</t>
  </si>
  <si>
    <t>ITALIE</t>
  </si>
  <si>
    <t>GRAND ORDINAIRE</t>
  </si>
  <si>
    <t>A1</t>
  </si>
  <si>
    <t>PIERRE GRUBER</t>
  </si>
  <si>
    <t>A3</t>
  </si>
  <si>
    <t>BAILLY-LAPIERRE</t>
  </si>
  <si>
    <t>ST BRIS LE VINEUX</t>
  </si>
  <si>
    <t>A5</t>
  </si>
  <si>
    <t>A6</t>
  </si>
  <si>
    <t>cuvee d'antan</t>
  </si>
  <si>
    <t>PRUNIER JEAN PIERRE ET LAURENT</t>
  </si>
  <si>
    <t>A7</t>
  </si>
  <si>
    <t>le val</t>
  </si>
  <si>
    <t>ROY</t>
  </si>
  <si>
    <t>AUXEY DURESSES</t>
  </si>
  <si>
    <t>A8</t>
  </si>
  <si>
    <t>DES VAUX MARQUIS</t>
  </si>
  <si>
    <t>9 rue de tubie</t>
  </si>
  <si>
    <t>CHAMPS-SUR-YONNE</t>
  </si>
  <si>
    <t>03 86 53 38 17</t>
  </si>
  <si>
    <t>A9</t>
  </si>
  <si>
    <t>DE LA FRAMBOISE</t>
  </si>
  <si>
    <t>www.domaine.faveley.com</t>
  </si>
  <si>
    <t>A11</t>
  </si>
  <si>
    <t>aux insarts</t>
  </si>
  <si>
    <t>PASCAL ET MIREILLE RENAUD</t>
  </si>
  <si>
    <t>SOLUTRE-POULLY</t>
  </si>
  <si>
    <t>les peuillets</t>
  </si>
  <si>
    <t>DESCHAMPS-CARNET</t>
  </si>
  <si>
    <t>SAVIGNY LES BEAUNE</t>
  </si>
  <si>
    <t>PERNAND VERGELESSE</t>
  </si>
  <si>
    <t>B2</t>
  </si>
  <si>
    <t>GUILLEMARD POTHIER</t>
  </si>
  <si>
    <t>MELOISEY</t>
  </si>
  <si>
    <t>MORGON</t>
  </si>
  <si>
    <t>chateau desclau</t>
  </si>
  <si>
    <t>TRESSES</t>
  </si>
  <si>
    <t>B4</t>
  </si>
  <si>
    <t>MICHEL NOELLAT</t>
  </si>
  <si>
    <t>B5</t>
  </si>
  <si>
    <t>ANTOINE RODET</t>
  </si>
  <si>
    <t>B6</t>
  </si>
  <si>
    <t>les grands picotins</t>
  </si>
  <si>
    <t>DU PRIEURÉ</t>
  </si>
  <si>
    <t>B7</t>
  </si>
  <si>
    <t>VAL DE MERCY</t>
  </si>
  <si>
    <t>www.valdemercy.com</t>
  </si>
  <si>
    <t>JEAN CLAUDE GUYAUX</t>
  </si>
  <si>
    <t>B8</t>
  </si>
  <si>
    <t>ROBERT SIRUGUE</t>
  </si>
  <si>
    <t>VOSNE-ROMANÉE</t>
  </si>
  <si>
    <t>B9</t>
  </si>
  <si>
    <t>JEAN CLAUDE THEVENET</t>
  </si>
  <si>
    <t>PIERRECLOS</t>
  </si>
  <si>
    <t>l'aurore</t>
  </si>
  <si>
    <t>L'HERMITAGE DE NANTOUX</t>
  </si>
  <si>
    <t>CHASSEY LE CAMP</t>
  </si>
  <si>
    <t>CHARMERAIE</t>
  </si>
  <si>
    <t>CHANES</t>
  </si>
  <si>
    <t>JULES RICHARD</t>
  </si>
  <si>
    <t>AZE</t>
  </si>
  <si>
    <t>EDGARD SCHILLÉ</t>
  </si>
  <si>
    <t>MITTELWIHR</t>
  </si>
  <si>
    <t>ESPAGNE</t>
  </si>
  <si>
    <t>SCEA DU VIEUX PUIT</t>
  </si>
  <si>
    <t>REIGNAC DE BLAYE</t>
  </si>
  <si>
    <t>DE LA PINTE</t>
  </si>
  <si>
    <t>ARBOIS</t>
  </si>
  <si>
    <t>C1</t>
  </si>
  <si>
    <t>champs fuillot</t>
  </si>
  <si>
    <t>HUGUES LE VEZE</t>
  </si>
  <si>
    <t>MEURSEAULT</t>
  </si>
  <si>
    <t>C2</t>
  </si>
  <si>
    <t>C3</t>
  </si>
  <si>
    <t>SEIGNEUR DE LAURIS</t>
  </si>
  <si>
    <t>VACQUERAS</t>
  </si>
  <si>
    <t>CHARDONNAY</t>
  </si>
  <si>
    <t>les classiques</t>
  </si>
  <si>
    <t>VIGNERONS ARDECHOIS</t>
  </si>
  <si>
    <t>RUOMS</t>
  </si>
  <si>
    <t>C5</t>
  </si>
  <si>
    <t>C6</t>
  </si>
  <si>
    <t>PANSIOT</t>
  </si>
  <si>
    <t>CORGOLOIN</t>
  </si>
  <si>
    <t>C7</t>
  </si>
  <si>
    <t>BAILLY LAPIERRE</t>
  </si>
  <si>
    <t>SAINT BRIS LE VINEUX</t>
  </si>
  <si>
    <t>C8</t>
  </si>
  <si>
    <t>PHILIPPE CHARLOPIN</t>
  </si>
  <si>
    <t>GEVREY CHAMBERTIN</t>
  </si>
  <si>
    <t>C9</t>
  </si>
  <si>
    <t>VIGNERONS DE BUXY</t>
  </si>
  <si>
    <t>BUXY</t>
  </si>
  <si>
    <t>NBRE DE BOUTEILLES</t>
  </si>
  <si>
    <t>CHABLIS-VAILLONS</t>
  </si>
  <si>
    <t>C10</t>
  </si>
  <si>
    <t>REMPART DE TULETTE</t>
  </si>
  <si>
    <t>costebelle</t>
  </si>
  <si>
    <t>LA MAZADE</t>
  </si>
  <si>
    <t>ST MARTIN D'ARDECHE</t>
  </si>
  <si>
    <t>06 79 66 70 95</t>
  </si>
  <si>
    <t>domainemazade@gmail.com</t>
  </si>
  <si>
    <t>clos de la perriere</t>
  </si>
  <si>
    <t>JOLIET</t>
  </si>
  <si>
    <t>les 3 quartiers</t>
  </si>
  <si>
    <t>JOURDANS &amp; PICHARD</t>
  </si>
  <si>
    <t>8 rue le puy</t>
  </si>
  <si>
    <t>CRAVANT LES COTEAUX</t>
  </si>
  <si>
    <t>OLIVIER</t>
  </si>
  <si>
    <t>ST NICOLAS DE BOURGUEIL</t>
  </si>
  <si>
    <t>aux vergelesses</t>
  </si>
  <si>
    <t>MACHARD DE GRAMONT</t>
  </si>
  <si>
    <t>les champs perdrix</t>
  </si>
  <si>
    <t>DENIS FOURNIER</t>
  </si>
  <si>
    <t>COUCHEY</t>
  </si>
  <si>
    <t>LA ROCHE AIGUE</t>
  </si>
  <si>
    <t>CHRISTOPHE AUGUSTE</t>
  </si>
  <si>
    <t>COULANGES LA VINEUSE</t>
  </si>
  <si>
    <t>LOISEAU</t>
  </si>
  <si>
    <t>le bas de Poilanges</t>
  </si>
  <si>
    <t>vieilles vignes</t>
  </si>
  <si>
    <t>COSTEBELLE</t>
  </si>
  <si>
    <t>CAUVARD</t>
  </si>
  <si>
    <t>www.domaine-covard.fr</t>
  </si>
  <si>
    <t>JOUARD GABRIEL ET PAUL</t>
  </si>
  <si>
    <t>DOURTHE</t>
  </si>
  <si>
    <t>www.dourthe.com</t>
  </si>
  <si>
    <t>CABERNET SAUVIGNON</t>
  </si>
  <si>
    <t>ROCHE MAZET</t>
  </si>
  <si>
    <t>www.rochemazet.com</t>
  </si>
  <si>
    <t>SAUVIGNON</t>
  </si>
  <si>
    <t>villa chambre d'amour</t>
  </si>
  <si>
    <t>LIONEL OSMIN</t>
  </si>
  <si>
    <t>www.osmin.fr</t>
  </si>
  <si>
    <t>geant rouge</t>
  </si>
  <si>
    <t>JONQUERES D'ORIOLA</t>
  </si>
  <si>
    <t>CORNEILLA DES VERCOL</t>
  </si>
  <si>
    <t>www.jonqueresdoriola.fr</t>
  </si>
  <si>
    <t>PATRICK GRANMASON ANDRIEN ROBBE</t>
  </si>
  <si>
    <t>AIGLEPIERRE</t>
  </si>
  <si>
    <t>D1</t>
  </si>
  <si>
    <t>COTE DE GASCOGNE</t>
  </si>
  <si>
    <t>D3</t>
  </si>
  <si>
    <t>premieres grives</t>
  </si>
  <si>
    <t>TARIQUET</t>
  </si>
  <si>
    <t>AUTRES</t>
  </si>
  <si>
    <t>COTEAUX DE L'ARDECHE</t>
  </si>
  <si>
    <t>D4</t>
  </si>
  <si>
    <t>corps et ames</t>
  </si>
  <si>
    <t>JEROME MAZEL</t>
  </si>
  <si>
    <t>PRADONS</t>
  </si>
  <si>
    <t>D5</t>
  </si>
  <si>
    <t>D6</t>
  </si>
  <si>
    <t>la feuillouse</t>
  </si>
  <si>
    <t>SYLVAIN CHOLET</t>
  </si>
  <si>
    <t>CORCELLES LES ARTS</t>
  </si>
  <si>
    <t>VIGNERON D'OR</t>
  </si>
  <si>
    <t>D8</t>
  </si>
  <si>
    <t>GUILLAUME</t>
  </si>
  <si>
    <t>CHARCENNE</t>
  </si>
  <si>
    <t>les elotins</t>
  </si>
  <si>
    <t>D9</t>
  </si>
  <si>
    <t>CHRISTOPHE ET MARYLINE BILLON</t>
  </si>
  <si>
    <t>115 chemin des corendies</t>
  </si>
  <si>
    <t>AMPUIS</t>
  </si>
  <si>
    <t>LEVERT FRERES</t>
  </si>
  <si>
    <t>CHATEAU MALIJAY</t>
  </si>
  <si>
    <t>MACON PERRONNE</t>
  </si>
  <si>
    <t>JC &amp; MARIE ODILE JANIN</t>
  </si>
  <si>
    <t>PERRONNE</t>
  </si>
  <si>
    <t>D10</t>
  </si>
  <si>
    <t>chianti</t>
  </si>
  <si>
    <t>PATRICK GRANDMAISON ADRIEN ROBBE</t>
  </si>
  <si>
    <t>MACON LA ROCHE VINEUSE</t>
  </si>
  <si>
    <t>CHENE</t>
  </si>
  <si>
    <t>BERZE LA VILLE</t>
  </si>
  <si>
    <t>la gelotte</t>
  </si>
  <si>
    <t>ENTRAS</t>
  </si>
  <si>
    <t>AYGUETINTE</t>
  </si>
  <si>
    <t>www.domaine-entras.fr</t>
  </si>
  <si>
    <t>LES JARDINS DE L'EVECHE</t>
  </si>
  <si>
    <t>CHATEAU BEAUBOIS</t>
  </si>
  <si>
    <t>MONTCHOVET</t>
  </si>
  <si>
    <t>COTES DE BORDEAUX</t>
  </si>
  <si>
    <t>CHATEAU LAGRANGE MONBADON</t>
  </si>
  <si>
    <t>D11</t>
  </si>
  <si>
    <t>les narbantons</t>
  </si>
  <si>
    <t>PINTE GEORGES ET THIERRY</t>
  </si>
  <si>
    <t>E1</t>
  </si>
  <si>
    <t>DUMAS</t>
  </si>
  <si>
    <t>MALIGNON</t>
  </si>
  <si>
    <t>LAVAL ST ROMAIN</t>
  </si>
  <si>
    <t>campo altoso</t>
  </si>
  <si>
    <t>pascal paoli</t>
  </si>
  <si>
    <t>E2</t>
  </si>
  <si>
    <t>E3</t>
  </si>
  <si>
    <t>E4</t>
  </si>
  <si>
    <t>LES HAUTS D'ESTIAC</t>
  </si>
  <si>
    <t>SAINT-AMOUR</t>
  </si>
  <si>
    <t>E5</t>
  </si>
  <si>
    <t>E6</t>
  </si>
  <si>
    <t>cuvee rubis</t>
  </si>
  <si>
    <t>CHATEAU COURTADE DUBUC</t>
  </si>
  <si>
    <t>E7</t>
  </si>
  <si>
    <t>les clous</t>
  </si>
  <si>
    <t>PRUNIER JEAN PIERRE &amp; LAURENT</t>
  </si>
  <si>
    <t>AUXEY DURESSE</t>
  </si>
  <si>
    <t>E8</t>
  </si>
  <si>
    <t>SE</t>
  </si>
  <si>
    <t>E9</t>
  </si>
  <si>
    <t>DENIS PERE &amp; FILS</t>
  </si>
  <si>
    <t>E10</t>
  </si>
  <si>
    <t>DE LA JANASSE</t>
  </si>
  <si>
    <t>COURTHEZON</t>
  </si>
  <si>
    <t>CHATEAU METAIRIE HAUTE</t>
  </si>
  <si>
    <t>CHOFFLET VALDENAIRE</t>
  </si>
  <si>
    <t>DE LA PERRIERE</t>
  </si>
  <si>
    <t>FRANCE DESSAUGE</t>
  </si>
  <si>
    <t>CHEILLY LES MARANGES</t>
  </si>
  <si>
    <t>les damodes</t>
  </si>
  <si>
    <t>JEAN PIERRE BONY</t>
  </si>
  <si>
    <t>NUITS ST GEORGES</t>
  </si>
  <si>
    <t>E12</t>
  </si>
  <si>
    <t>silex</t>
  </si>
  <si>
    <t>VERDIGNY EN SANCERRE</t>
  </si>
  <si>
    <t>www.laperriere.fr</t>
  </si>
  <si>
    <t>E11</t>
  </si>
  <si>
    <t>E13</t>
  </si>
  <si>
    <t>E15</t>
  </si>
  <si>
    <t>C4</t>
  </si>
  <si>
    <t>CLOS DE CHEVIGNE</t>
  </si>
  <si>
    <t>SAINT VERAN</t>
  </si>
  <si>
    <t>JEAN BAPTISTE PONSOT</t>
  </si>
  <si>
    <t>montecarlo bianco</t>
  </si>
  <si>
    <t>FATTORIA IL POGGIO</t>
  </si>
  <si>
    <t>otium</t>
  </si>
  <si>
    <t>montecarlo rosso</t>
  </si>
  <si>
    <t>CHÂTEAU MEILLANT</t>
  </si>
  <si>
    <t>NICOLAS LECONTE</t>
  </si>
  <si>
    <t>105 rue St Exupey</t>
  </si>
  <si>
    <t>AVORD</t>
  </si>
  <si>
    <t>www.domaine-leconte.com</t>
  </si>
  <si>
    <t>CHATEAU MEILLANT</t>
  </si>
  <si>
    <t>Casier</t>
  </si>
  <si>
    <t>Regions</t>
  </si>
  <si>
    <t>B1</t>
  </si>
  <si>
    <t>le charmois</t>
  </si>
  <si>
    <t>DU PIMONT</t>
  </si>
  <si>
    <t>XAVIER REVERCHON</t>
  </si>
  <si>
    <t>POLIGNY</t>
  </si>
  <si>
    <t>CLAUDE SAINSON ROSSIGNOL</t>
  </si>
  <si>
    <t>ROLLIN PERE &amp; FILS</t>
  </si>
  <si>
    <t>PERNAND-VERGELESS</t>
  </si>
  <si>
    <t>les jiromees</t>
  </si>
  <si>
    <t>DE MONTMAIN</t>
  </si>
  <si>
    <t>VILLARS FONTAINE</t>
  </si>
  <si>
    <t>HUGUES LE JUSTE</t>
  </si>
  <si>
    <t>montee de tonnerre</t>
  </si>
  <si>
    <t>les combes dessus</t>
  </si>
  <si>
    <t>JEAN CLAUDE CLUZEAUD</t>
  </si>
  <si>
    <t>LES BELLES FILLES</t>
  </si>
  <si>
    <t>PIERRE MAREY ET FILS</t>
  </si>
  <si>
    <t>PERNAND VERGELESSES</t>
  </si>
  <si>
    <t>DEMURES FRERES</t>
  </si>
  <si>
    <t>MONTAGNE</t>
  </si>
  <si>
    <t>ALEXANDRE LOISEAU</t>
  </si>
  <si>
    <t>clos de l'eclu</t>
  </si>
  <si>
    <t>JM NAUDIN</t>
  </si>
  <si>
    <t>AUGUSTE PIROU</t>
  </si>
  <si>
    <t>A4</t>
  </si>
  <si>
    <t>HERVE CHARLOPIN</t>
  </si>
  <si>
    <t>PATRICK CLEMENCET</t>
  </si>
  <si>
    <t>la fussiere</t>
  </si>
  <si>
    <t>DES TROIS MONTS</t>
  </si>
  <si>
    <t>ST SERNIN DU PLAN</t>
  </si>
  <si>
    <t>B3</t>
  </si>
  <si>
    <t>la coutiere</t>
  </si>
  <si>
    <t>A2</t>
  </si>
  <si>
    <t>MONTMAIN</t>
  </si>
  <si>
    <t>03 80 62 31 94</t>
  </si>
  <si>
    <t>www.domainemontmain.fr</t>
  </si>
  <si>
    <t>MARSANNAY LA COTE</t>
  </si>
  <si>
    <t>les poisets</t>
  </si>
  <si>
    <t>JEAN YVES VAPILLON</t>
  </si>
  <si>
    <t>120 route de marconay</t>
  </si>
  <si>
    <t>LONS LE SAUNIER</t>
  </si>
  <si>
    <t>D7</t>
  </si>
  <si>
    <t>le rouard</t>
  </si>
  <si>
    <t>VILLARD FONTAINE</t>
  </si>
  <si>
    <t>A10</t>
  </si>
  <si>
    <t>www.domainedemontmain.fr</t>
  </si>
  <si>
    <t>les avaux</t>
  </si>
  <si>
    <t>hospices de nuits st georges</t>
  </si>
  <si>
    <t>D2</t>
  </si>
  <si>
    <t>CHATEAU DE VILLARD FONTAINE</t>
  </si>
  <si>
    <t>GRAND BOISSE</t>
  </si>
  <si>
    <t>STE FOY DES VIGNES</t>
  </si>
  <si>
    <t>ROLANT PETIT ET MARIE PAULE</t>
  </si>
  <si>
    <t>VILLIE-MORGON</t>
  </si>
  <si>
    <t>Année</t>
  </si>
  <si>
    <t>A12</t>
  </si>
  <si>
    <t>B10</t>
  </si>
  <si>
    <t>B11</t>
  </si>
  <si>
    <t>B12</t>
  </si>
  <si>
    <t>B13</t>
  </si>
  <si>
    <t>B14</t>
  </si>
  <si>
    <t>B15</t>
  </si>
  <si>
    <t>C11</t>
  </si>
  <si>
    <t>C12</t>
  </si>
  <si>
    <t>C13</t>
  </si>
  <si>
    <t>C14</t>
  </si>
  <si>
    <t>D12</t>
  </si>
  <si>
    <t>D13</t>
  </si>
  <si>
    <t>D14</t>
  </si>
  <si>
    <t>D15</t>
  </si>
  <si>
    <t>D16</t>
  </si>
  <si>
    <t>E14</t>
  </si>
  <si>
    <t>E16</t>
  </si>
  <si>
    <t>E17</t>
  </si>
  <si>
    <t>Toutes les régions</t>
  </si>
  <si>
    <t>Test 1</t>
  </si>
  <si>
    <t>Test3</t>
  </si>
  <si>
    <t>Test4</t>
  </si>
  <si>
    <t>test all</t>
  </si>
  <si>
    <t>Toutes les années</t>
  </si>
  <si>
    <t>Tous les casiers</t>
  </si>
  <si>
    <t>Toutes les bouteilles</t>
  </si>
  <si>
    <t>Test2</t>
  </si>
  <si>
    <t>annee</t>
  </si>
  <si>
    <t>Calcul 1</t>
  </si>
  <si>
    <t>Calcul 2</t>
  </si>
  <si>
    <t xml:space="preserve">A consommer à partir de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</si>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</sst>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#&quot; &quot;##&quot; &quot;##&quot; &quot;##&quot; &quot;##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4"/>
      <color rgb="FF990033"/>
      <name val="Verdana"/>
      <family val="2"/>
    </font>
    <font>
      <sz val="7.5"/>
      <color rgb="FF990033"/>
      <name val="Verdana"/>
      <family val="2"/>
    </font>
    <font>
      <sz val="14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30303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12">
    <border>
      <left/>
      <right/>
      <top/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0" fontId="13" fillId="2" borderId="1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 vertical="center"/>
    </xf>
    <xf numFmtId="0" fontId="13" fillId="0" borderId="0" xfId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5"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CCC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Bdd_cave!$R$2" fmlaRange="Bdd_cave!$J$3:$J$21" noThreeD="1" sel="1" val="0"/>
</file>

<file path=xl/ctrlProps/ctrlProp2.xml><?xml version="1.0" encoding="utf-8"?>
<formControlPr xmlns="http://schemas.microsoft.com/office/spreadsheetml/2009/9/main" objectType="Drop" dropStyle="combo" dx="22" fmlaLink="Bdd_cave!$S$2" fmlaRange="Bdd_cave!$L$3:$L$39" noThreeD="1" sel="1" val="0"/>
</file>

<file path=xl/ctrlProps/ctrlProp3.xml><?xml version="1.0" encoding="utf-8"?>
<formControlPr xmlns="http://schemas.microsoft.com/office/spreadsheetml/2009/9/main" objectType="Drop" dropStyle="combo" dx="22" fmlaLink="Bdd_cave!$T$2" fmlaRange="Bdd_cave!$N$3:$N$7" noThreeD="1" sel="1" val="0"/>
</file>

<file path=xl/ctrlProps/ctrlProp4.xml><?xml version="1.0" encoding="utf-8"?>
<formControlPr xmlns="http://schemas.microsoft.com/office/spreadsheetml/2009/9/main" objectType="Drop" dropStyle="combo" dx="22" fmlaLink="Bdd_cave!$U$2" fmlaRange="Bdd_cave!$P$3:$P$84" noThreeD="1" sel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s://sobarnes.com/suisse/lutry/chateau-13eme-siecle-renove-1990-ferme-6-appartements-spacieux-cave-voutee-souterraine-a-vendre-bavois/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2</xdr:row>
      <xdr:rowOff>38100</xdr:rowOff>
    </xdr:from>
    <xdr:to>
      <xdr:col>6</xdr:col>
      <xdr:colOff>0</xdr:colOff>
      <xdr:row>4</xdr:row>
      <xdr:rowOff>38100</xdr:rowOff>
    </xdr:to>
    <xdr:sp macro="[0]!Rectangle5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76450" y="419100"/>
          <a:ext cx="2495550" cy="381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Nouveau Vin</a:t>
          </a:r>
        </a:p>
      </xdr:txBody>
    </xdr:sp>
    <xdr:clientData/>
  </xdr:twoCellAnchor>
  <xdr:twoCellAnchor>
    <xdr:from>
      <xdr:col>6</xdr:col>
      <xdr:colOff>161925</xdr:colOff>
      <xdr:row>2</xdr:row>
      <xdr:rowOff>28575</xdr:rowOff>
    </xdr:from>
    <xdr:to>
      <xdr:col>9</xdr:col>
      <xdr:colOff>723900</xdr:colOff>
      <xdr:row>4</xdr:row>
      <xdr:rowOff>57150</xdr:rowOff>
    </xdr:to>
    <xdr:sp macro="[0]!Rectangle6_Cliqu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33925" y="409575"/>
          <a:ext cx="2847975" cy="4095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Rechercher</a:t>
          </a:r>
          <a:r>
            <a:rPr lang="fr-FR" sz="1800" b="1" i="1" baseline="0">
              <a:solidFill>
                <a:sysClr val="windowText" lastClr="000000"/>
              </a:solidFill>
            </a:rPr>
            <a:t> un vin par nom</a:t>
          </a:r>
          <a:endParaRPr lang="fr-FR" sz="18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552449</xdr:colOff>
      <xdr:row>5</xdr:row>
      <xdr:rowOff>47625</xdr:rowOff>
    </xdr:from>
    <xdr:to>
      <xdr:col>5</xdr:col>
      <xdr:colOff>752474</xdr:colOff>
      <xdr:row>7</xdr:row>
      <xdr:rowOff>57150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076449" y="1000125"/>
          <a:ext cx="2486025" cy="3905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Autre recherche</a:t>
          </a:r>
        </a:p>
      </xdr:txBody>
    </xdr:sp>
    <xdr:clientData/>
  </xdr:twoCellAnchor>
  <xdr:twoCellAnchor>
    <xdr:from>
      <xdr:col>5</xdr:col>
      <xdr:colOff>714375</xdr:colOff>
      <xdr:row>8</xdr:row>
      <xdr:rowOff>67979</xdr:rowOff>
    </xdr:from>
    <xdr:to>
      <xdr:col>7</xdr:col>
      <xdr:colOff>742950</xdr:colOff>
      <xdr:row>13</xdr:row>
      <xdr:rowOff>133350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4524375" y="1591979"/>
          <a:ext cx="1552575" cy="1017871"/>
          <a:chOff x="2047875" y="1534829"/>
          <a:chExt cx="1552575" cy="1017871"/>
        </a:xfrm>
      </xdr:grpSpPr>
      <xdr:pic macro="[0]!Groupe11_Cliquer"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2047875" y="1534829"/>
            <a:ext cx="1552575" cy="758093"/>
          </a:xfrm>
          <a:prstGeom prst="rect">
            <a:avLst/>
          </a:prstGeom>
        </xdr:spPr>
      </xdr:pic>
      <xdr:sp macro="[0]!Groupe11_Cliquer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2057399" y="2314574"/>
            <a:ext cx="1533525" cy="238126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liste des vins</a:t>
            </a:r>
          </a:p>
        </xdr:txBody>
      </xdr:sp>
    </xdr:grpSp>
    <xdr:clientData/>
  </xdr:twoCellAnchor>
  <xdr:twoCellAnchor>
    <xdr:from>
      <xdr:col>8</xdr:col>
      <xdr:colOff>89595</xdr:colOff>
      <xdr:row>8</xdr:row>
      <xdr:rowOff>104775</xdr:rowOff>
    </xdr:from>
    <xdr:to>
      <xdr:col>10</xdr:col>
      <xdr:colOff>419100</xdr:colOff>
      <xdr:row>13</xdr:row>
      <xdr:rowOff>95249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6185595" y="1628775"/>
          <a:ext cx="1853505" cy="942974"/>
          <a:chOff x="3605007" y="1638300"/>
          <a:chExt cx="1853505" cy="942974"/>
        </a:xfrm>
      </xdr:grpSpPr>
      <xdr:pic macro="[0]!Groupe15_Cliquer">
        <xdr:nvPicPr>
          <xdr:cNvPr id="14" name="Image 13" descr="Résultat de recherche d'images pour &quot;statistique&quot;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05007" y="1638300"/>
            <a:ext cx="1853505" cy="6477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[0]!Groupe15_Cliquer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/>
        </xdr:nvSpPr>
        <xdr:spPr>
          <a:xfrm>
            <a:off x="3914776" y="2362199"/>
            <a:ext cx="1352549" cy="21907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Statistiques</a:t>
            </a:r>
          </a:p>
        </xdr:txBody>
      </xdr:sp>
    </xdr:grpSp>
    <xdr:clientData/>
  </xdr:twoCellAnchor>
  <xdr:twoCellAnchor>
    <xdr:from>
      <xdr:col>6</xdr:col>
      <xdr:colOff>180975</xdr:colOff>
      <xdr:row>5</xdr:row>
      <xdr:rowOff>57150</xdr:rowOff>
    </xdr:from>
    <xdr:to>
      <xdr:col>9</xdr:col>
      <xdr:colOff>742950</xdr:colOff>
      <xdr:row>7</xdr:row>
      <xdr:rowOff>28575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752975" y="1009650"/>
          <a:ext cx="2847975" cy="3524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Recherche</a:t>
          </a:r>
          <a:r>
            <a:rPr lang="fr-FR" sz="2000" b="1" baseline="0">
              <a:solidFill>
                <a:sysClr val="windowText" lastClr="000000"/>
              </a:solidFill>
            </a:rPr>
            <a:t> par filtre</a:t>
          </a:r>
          <a:endParaRPr lang="fr-FR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257176</xdr:colOff>
      <xdr:row>1</xdr:row>
      <xdr:rowOff>19050</xdr:rowOff>
    </xdr:from>
    <xdr:to>
      <xdr:col>6</xdr:col>
      <xdr:colOff>123825</xdr:colOff>
      <xdr:row>5</xdr:row>
      <xdr:rowOff>38100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57176" y="209550"/>
          <a:ext cx="6496049" cy="7810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476250</xdr:colOff>
      <xdr:row>1</xdr:row>
      <xdr:rowOff>152400</xdr:rowOff>
    </xdr:from>
    <xdr:to>
      <xdr:col>1</xdr:col>
      <xdr:colOff>752475</xdr:colOff>
      <xdr:row>2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76250" y="342900"/>
          <a:ext cx="2381250" cy="1905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Région</a:t>
          </a:r>
        </a:p>
      </xdr:txBody>
    </xdr:sp>
    <xdr:clientData/>
  </xdr:twoCellAnchor>
  <xdr:twoCellAnchor>
    <xdr:from>
      <xdr:col>2</xdr:col>
      <xdr:colOff>1343025</xdr:colOff>
      <xdr:row>1</xdr:row>
      <xdr:rowOff>152400</xdr:rowOff>
    </xdr:from>
    <xdr:to>
      <xdr:col>4</xdr:col>
      <xdr:colOff>276225</xdr:colOff>
      <xdr:row>2</xdr:row>
      <xdr:rowOff>152400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4448175" y="342900"/>
          <a:ext cx="933450" cy="1905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Couleurs</a:t>
          </a:r>
        </a:p>
      </xdr:txBody>
    </xdr:sp>
    <xdr:clientData/>
  </xdr:twoCellAnchor>
  <xdr:twoCellAnchor>
    <xdr:from>
      <xdr:col>4</xdr:col>
      <xdr:colOff>485775</xdr:colOff>
      <xdr:row>1</xdr:row>
      <xdr:rowOff>142875</xdr:rowOff>
    </xdr:from>
    <xdr:to>
      <xdr:col>6</xdr:col>
      <xdr:colOff>9525</xdr:colOff>
      <xdr:row>2</xdr:row>
      <xdr:rowOff>152400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5591175" y="333375"/>
          <a:ext cx="1047750" cy="2000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Casier</a:t>
          </a:r>
        </a:p>
      </xdr:txBody>
    </xdr:sp>
    <xdr:clientData/>
  </xdr:twoCellAnchor>
  <xdr:twoCellAnchor>
    <xdr:from>
      <xdr:col>1</xdr:col>
      <xdr:colOff>847725</xdr:colOff>
      <xdr:row>1</xdr:row>
      <xdr:rowOff>161924</xdr:rowOff>
    </xdr:from>
    <xdr:to>
      <xdr:col>2</xdr:col>
      <xdr:colOff>1200150</xdr:colOff>
      <xdr:row>2</xdr:row>
      <xdr:rowOff>171449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952750" y="352424"/>
          <a:ext cx="1352550" cy="2000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Année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3</xdr:row>
          <xdr:rowOff>38100</xdr:rowOff>
        </xdr:from>
        <xdr:to>
          <xdr:col>1</xdr:col>
          <xdr:colOff>752475</xdr:colOff>
          <xdr:row>4</xdr:row>
          <xdr:rowOff>66675</xdr:rowOff>
        </xdr:to>
        <xdr:sp macro="" textlink="">
          <xdr:nvSpPr>
            <xdr:cNvPr id="6154" name="Drop Down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3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3</xdr:row>
          <xdr:rowOff>57150</xdr:rowOff>
        </xdr:from>
        <xdr:to>
          <xdr:col>2</xdr:col>
          <xdr:colOff>1228725</xdr:colOff>
          <xdr:row>4</xdr:row>
          <xdr:rowOff>47625</xdr:rowOff>
        </xdr:to>
        <xdr:sp macro="" textlink="">
          <xdr:nvSpPr>
            <xdr:cNvPr id="6155" name="Drop Down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3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1371600</xdr:colOff>
          <xdr:row>3</xdr:row>
          <xdr:rowOff>57150</xdr:rowOff>
        </xdr:from>
        <xdr:to>
          <xdr:col>4</xdr:col>
          <xdr:colOff>333375</xdr:colOff>
          <xdr:row>4</xdr:row>
          <xdr:rowOff>47625</xdr:rowOff>
        </xdr:to>
        <xdr:sp macro="" textlink="">
          <xdr:nvSpPr>
            <xdr:cNvPr id="6157" name="Drop Dow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3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3</xdr:row>
          <xdr:rowOff>66675</xdr:rowOff>
        </xdr:from>
        <xdr:to>
          <xdr:col>6</xdr:col>
          <xdr:colOff>9525</xdr:colOff>
          <xdr:row>4</xdr:row>
          <xdr:rowOff>47625</xdr:rowOff>
        </xdr:to>
        <xdr:sp macro="" textlink="">
          <xdr:nvSpPr>
            <xdr:cNvPr id="6158" name="Drop Down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3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1</xdr:row>
      <xdr:rowOff>104775</xdr:rowOff>
    </xdr:from>
    <xdr:to>
      <xdr:col>0</xdr:col>
      <xdr:colOff>933449</xdr:colOff>
      <xdr:row>3</xdr:row>
      <xdr:rowOff>152399</xdr:rowOff>
    </xdr:to>
    <xdr:pic macro="[0]!Image1_Cliquer">
      <xdr:nvPicPr>
        <xdr:cNvPr id="2" name="Image 1" descr="Résultat de recherche d'images pour &quot;accueil&quot;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295275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428624</xdr:colOff>
      <xdr:row>1</xdr:row>
      <xdr:rowOff>38099</xdr:rowOff>
    </xdr:to>
    <xdr:pic macro="[0]!Image1_Cliquer">
      <xdr:nvPicPr>
        <xdr:cNvPr id="2" name="Image 1" descr="Résultat de recherche d'images pour &quot;accueil&quot;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9D4AB1-9ECD-4FC1-9361-96578B49779E}" name="Tableau3" displayName="Tableau3" ref="A6:AK159" totalsRowShown="0" headerRowDxfId="44" dataDxfId="43">
  <autoFilter ref="A6:AK159" xr:uid="{21A09EAD-D460-4868-B6EE-80F8E034A330}"/>
  <tableColumns count="37">
    <tableColumn id="1" xr3:uid="{30194A93-EE61-4984-B6BE-E927F2C9D380}" name="Nom du vin" dataDxfId="42">
      <calculatedColumnFormula>CONCATENATE(C7," ",D7," ",E7)</calculatedColumnFormula>
    </tableColumn>
    <tableColumn id="2" xr3:uid="{7B72B520-6B56-4D2D-9EFE-C3713D996648}" name="Region" dataDxfId="41"/>
    <tableColumn id="3" xr3:uid="{2A2240BC-8AFC-49E2-9B9E-1B873A2364CC}" name="Appellation" dataDxfId="40"/>
    <tableColumn id="4" xr3:uid="{1DA4B48A-7E1C-46EE-9AD5-63E4955F5D19}" name="Classé" dataDxfId="39"/>
    <tableColumn id="5" xr3:uid="{FDA5224A-A963-47A9-81DC-4CE569D79C42}" name="Millesime" dataDxfId="38"/>
    <tableColumn id="6" xr3:uid="{AAAC4C6E-FA43-4950-96A5-B6716D6B823C}" name="Couleur" dataDxfId="37"/>
    <tableColumn id="7" xr3:uid="{1A08590E-9080-4AB3-8F23-A98212F318CF}" name="Quantité" dataDxfId="36"/>
    <tableColumn id="8" xr3:uid="{F0B34764-E9AE-4AEF-8F81-9B02FC943681}" name="Casier" dataDxfId="35"/>
    <tableColumn id="9" xr3:uid="{6805EC9B-F1F1-4175-AA35-607776839AF0}" name="Prix d'achat" dataDxfId="34"/>
    <tableColumn id="10" xr3:uid="{2F9EF79E-76DD-40C1-8C71-1FC07E894256}" name="A consommer à partir de " dataDxfId="33"/>
    <tableColumn id="11" xr3:uid="{F5E30FE3-C98B-4D51-8B7B-31710DFDCB29}" name="Climat ou Nom" dataDxfId="32"/>
    <tableColumn id="12" xr3:uid="{E7F0F932-2902-4DB5-94AE-46440C1B0FCE}" name="Domaine" dataDxfId="31"/>
    <tableColumn id="13" xr3:uid="{6B67AAD8-C595-4BF1-8714-F09133FF259C}" name="Adresse" dataDxfId="30"/>
    <tableColumn id="14" xr3:uid="{0A4C3EC6-1F9B-43DB-9811-3364FA779E1A}" name="Code postal" dataDxfId="29"/>
    <tableColumn id="15" xr3:uid="{FC8D909B-5240-4D6A-B0AC-9EC33F3A03D0}" name="Ville" dataDxfId="28"/>
    <tableColumn id="16" xr3:uid="{9D2217E2-A1EC-4AFE-B228-C47ABC275A38}" name="Telephone" dataDxfId="27"/>
    <tableColumn id="17" xr3:uid="{167195AE-B621-40C0-B94F-89F1D0764F0B}" name="Mail" dataDxfId="26"/>
    <tableColumn id="18" xr3:uid="{8B368E6B-B726-432B-A223-C99D2BB40024}" name="Site internet" dataDxfId="25"/>
    <tableColumn id="19" xr3:uid="{D43B7C6D-CEFA-48A7-810E-D638AAA1B681}" name="descriptif" dataDxfId="24"/>
    <tableColumn id="20" xr3:uid="{4FBE1D59-948A-4E8C-97AB-E4CAF111A000}" name="N° ligne" dataDxfId="23">
      <calculatedColumnFormula>ROW(T7)-7</calculatedColumnFormula>
    </tableColumn>
    <tableColumn id="21" xr3:uid="{ADB65A2C-E942-447C-BEB0-E23C0A38ABC4}" name="nom image" dataDxfId="22">
      <calculatedColumnFormula>CONCATENATE(T7,".jpg")</calculatedColumnFormula>
    </tableColumn>
    <tableColumn id="22" xr3:uid="{E5C1EAB8-21DC-40F7-ADC1-A79DF56B44E3}" name="Chemin d'acces" dataDxfId="21">
      <calculatedColumnFormula>CONCATENATE($V$2,U7)</calculatedColumnFormula>
    </tableColumn>
    <tableColumn id="23" xr3:uid="{5CD6F24E-753D-4346-8734-E85775ED2B0A}" name="Colonne1" dataDxfId="20"/>
    <tableColumn id="24" xr3:uid="{8525AC51-E256-4C77-87CD-DC19B1D3863F}" name="Test 1" dataDxfId="19">
      <calculatedColumnFormula>IF(Bdd_cave!$R$3="Toutes les regions",TRUE,Bdd_cave!$R$3=B7)</calculatedColumnFormula>
    </tableColumn>
    <tableColumn id="25" xr3:uid="{1E252859-D76D-41CF-9102-ADC460F21645}" name="Test2" dataDxfId="18">
      <calculatedColumnFormula>IF(Bdd_cave!$S$3="Toutes les années",TRUE,Bdd_cave!$S$3=E7)</calculatedColumnFormula>
    </tableColumn>
    <tableColumn id="26" xr3:uid="{B730C49E-C906-42B2-8661-FF9F0561B6D6}" name="Test3" dataDxfId="17">
      <calculatedColumnFormula>IF(Bdd_cave!$T$3="Toutes les couleurs",TRUE,Bdd_cave!$T$3=F7)</calculatedColumnFormula>
    </tableColumn>
    <tableColumn id="27" xr3:uid="{34A878C5-38A4-4AAD-BB13-30823B4C0EEC}" name="Test4" dataDxfId="16">
      <calculatedColumnFormula>IF(Bdd_cave!$U$3="Tous les casiers ",TRUE,Bdd_cave!$U$3=H7)</calculatedColumnFormula>
    </tableColumn>
    <tableColumn id="28" xr3:uid="{09567962-2440-4EFC-80A6-785F9308047B}" name="test all" dataDxfId="15">
      <calculatedColumnFormula>AND(X7:Z7)</calculatedColumnFormula>
    </tableColumn>
    <tableColumn id="29" xr3:uid="{6F499F07-81A2-4EEF-8A50-4CBBC1768160}" name="Colonne2" dataDxfId="14"/>
    <tableColumn id="30" xr3:uid="{EFA2F119-1347-4B0C-B02D-3761170D7D05}" name="Calcul 1" dataDxfId="13">
      <calculatedColumnFormula>IF(AB7,ROWS($AB$7:AB7),"")</calculatedColumnFormula>
    </tableColumn>
    <tableColumn id="31" xr3:uid="{16B2606F-C71A-4CE3-B029-364CCF86CA70}" name="Calcul 2" dataDxfId="12">
      <calculatedColumnFormula>SMALL($AD$7:$AD$300,ROWS(AD7:$AD$7))</calculatedColumnFormula>
    </tableColumn>
    <tableColumn id="32" xr3:uid="{FD85D81B-8C8D-4DB6-87A2-9A9BBFAFE6C6}" name="Colonne3" dataDxfId="11"/>
    <tableColumn id="33" xr3:uid="{92EAF495-04A8-476D-AD03-F2DA223AFAD0}" name="Colonne4" dataDxfId="10"/>
    <tableColumn id="34" xr3:uid="{0DDEF4B5-E14C-4873-BFC7-44FA39E8E59D}" name="Colonne5" dataDxfId="9"/>
    <tableColumn id="35" xr3:uid="{3D226705-2235-4397-A8A0-05CA976975F4}" name="Colonne6" dataDxfId="8"/>
    <tableColumn id="36" xr3:uid="{38C22CB1-A5BF-4D7C-982C-8A97C52A0672}" name="Colonne7" dataDxfId="7"/>
    <tableColumn id="37" xr3:uid="{F56C7B30-E5A4-472B-8E9D-DD1B3022B232}" name="Colonne8" dataDxfId="6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domaine-leconte.com/" TargetMode="Externa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P107"/>
  <sheetViews>
    <sheetView workbookViewId="0">
      <selection sqref="A1:P1"/>
    </sheetView>
  </sheetViews>
  <sheetFormatPr baseColWidth="10" defaultRowHeight="15" x14ac:dyDescent="0.25"/>
  <cols>
    <col min="1" max="1" width="51" bestFit="1" customWidth="1"/>
    <col min="2" max="2" width="49.5703125" bestFit="1" customWidth="1"/>
    <col min="3" max="3" width="49.7109375" bestFit="1" customWidth="1"/>
    <col min="4" max="4" width="58.5703125" bestFit="1" customWidth="1"/>
    <col min="5" max="5" width="57.5703125" bestFit="1" customWidth="1"/>
    <col min="6" max="6" width="47.5703125" bestFit="1" customWidth="1"/>
    <col min="7" max="7" width="48.42578125" bestFit="1" customWidth="1"/>
    <col min="8" max="8" width="38.28515625" bestFit="1" customWidth="1"/>
    <col min="9" max="9" width="22.7109375" bestFit="1" customWidth="1"/>
    <col min="10" max="10" width="14" bestFit="1" customWidth="1"/>
    <col min="11" max="11" width="24.5703125" bestFit="1" customWidth="1"/>
    <col min="12" max="12" width="19.28515625" bestFit="1" customWidth="1"/>
    <col min="13" max="13" width="35.28515625" bestFit="1" customWidth="1"/>
    <col min="14" max="14" width="20.28515625" bestFit="1" customWidth="1"/>
    <col min="15" max="15" width="14.85546875" bestFit="1" customWidth="1"/>
    <col min="16" max="16" width="27.7109375" bestFit="1" customWidth="1"/>
  </cols>
  <sheetData>
    <row r="1" spans="1:16" ht="26.25" x14ac:dyDescent="0.4">
      <c r="A1" s="2" t="s">
        <v>15</v>
      </c>
      <c r="B1" s="2" t="s">
        <v>16</v>
      </c>
      <c r="C1" s="2" t="s">
        <v>17</v>
      </c>
      <c r="D1" s="2" t="s">
        <v>18</v>
      </c>
      <c r="E1" s="2" t="s">
        <v>19</v>
      </c>
      <c r="F1" s="2" t="s">
        <v>20</v>
      </c>
      <c r="G1" s="2" t="s">
        <v>21</v>
      </c>
      <c r="H1" s="2" t="s">
        <v>22</v>
      </c>
      <c r="I1" s="2" t="s">
        <v>23</v>
      </c>
      <c r="J1" s="2" t="s">
        <v>24</v>
      </c>
      <c r="K1" s="2" t="s">
        <v>25</v>
      </c>
      <c r="L1" s="2" t="s">
        <v>26</v>
      </c>
      <c r="M1" s="3" t="s">
        <v>27</v>
      </c>
      <c r="N1" s="2" t="s">
        <v>28</v>
      </c>
      <c r="O1" s="2" t="s">
        <v>328</v>
      </c>
      <c r="P1" s="2" t="s">
        <v>478</v>
      </c>
    </row>
    <row r="2" spans="1:16" ht="18.75" x14ac:dyDescent="0.3">
      <c r="A2" s="4" t="s">
        <v>334</v>
      </c>
      <c r="B2" s="4" t="s">
        <v>30</v>
      </c>
      <c r="C2" s="4" t="s">
        <v>31</v>
      </c>
      <c r="D2" s="4" t="s">
        <v>32</v>
      </c>
      <c r="E2" s="4" t="s">
        <v>33</v>
      </c>
      <c r="F2" s="4" t="s">
        <v>34</v>
      </c>
      <c r="G2" s="4" t="s">
        <v>35</v>
      </c>
      <c r="H2" s="4" t="s">
        <v>36</v>
      </c>
      <c r="I2" s="4" t="s">
        <v>367</v>
      </c>
      <c r="M2" s="4" t="s">
        <v>37</v>
      </c>
      <c r="N2" s="9" t="s">
        <v>333</v>
      </c>
      <c r="O2" s="8" t="s">
        <v>329</v>
      </c>
      <c r="P2" s="9" t="s">
        <v>479</v>
      </c>
    </row>
    <row r="3" spans="1:16" ht="18.75" x14ac:dyDescent="0.3">
      <c r="A3" s="4" t="s">
        <v>91</v>
      </c>
      <c r="B3" s="4" t="s">
        <v>39</v>
      </c>
      <c r="C3" s="4" t="s">
        <v>40</v>
      </c>
      <c r="D3" s="4" t="s">
        <v>41</v>
      </c>
      <c r="E3" s="4" t="s">
        <v>42</v>
      </c>
      <c r="F3" s="4" t="s">
        <v>43</v>
      </c>
      <c r="G3" s="4" t="s">
        <v>44</v>
      </c>
      <c r="H3" s="4" t="s">
        <v>45</v>
      </c>
      <c r="I3" s="4"/>
      <c r="M3" s="4" t="s">
        <v>46</v>
      </c>
      <c r="N3" s="9" t="s">
        <v>396</v>
      </c>
      <c r="P3" s="9" t="s">
        <v>489</v>
      </c>
    </row>
    <row r="4" spans="1:16" ht="18" x14ac:dyDescent="0.25">
      <c r="A4" s="4" t="s">
        <v>97</v>
      </c>
      <c r="B4" s="4" t="s">
        <v>16</v>
      </c>
      <c r="C4" s="4" t="s">
        <v>48</v>
      </c>
      <c r="D4" s="4" t="s">
        <v>49</v>
      </c>
      <c r="E4" s="4" t="s">
        <v>50</v>
      </c>
      <c r="F4" s="4" t="s">
        <v>51</v>
      </c>
      <c r="G4" s="4" t="s">
        <v>52</v>
      </c>
      <c r="H4" s="4" t="s">
        <v>53</v>
      </c>
      <c r="I4" s="4"/>
      <c r="M4" s="4" t="s">
        <v>54</v>
      </c>
      <c r="P4" t="s">
        <v>575</v>
      </c>
    </row>
    <row r="5" spans="1:16" ht="18" x14ac:dyDescent="0.25">
      <c r="A5" s="4" t="s">
        <v>29</v>
      </c>
      <c r="B5" s="4" t="s">
        <v>56</v>
      </c>
      <c r="C5" s="4" t="s">
        <v>57</v>
      </c>
      <c r="D5" s="4" t="s">
        <v>58</v>
      </c>
      <c r="E5" s="4" t="s">
        <v>59</v>
      </c>
      <c r="F5" s="4" t="s">
        <v>60</v>
      </c>
      <c r="G5" s="4" t="s">
        <v>61</v>
      </c>
      <c r="H5" s="4" t="s">
        <v>62</v>
      </c>
      <c r="I5" s="4"/>
      <c r="M5" s="4" t="s">
        <v>63</v>
      </c>
    </row>
    <row r="6" spans="1:16" ht="18" x14ac:dyDescent="0.25">
      <c r="A6" s="4" t="s">
        <v>38</v>
      </c>
      <c r="B6" s="4" t="s">
        <v>65</v>
      </c>
      <c r="C6" s="4" t="s">
        <v>66</v>
      </c>
      <c r="D6" s="4" t="s">
        <v>67</v>
      </c>
      <c r="E6" s="4" t="s">
        <v>68</v>
      </c>
      <c r="F6" s="4" t="s">
        <v>69</v>
      </c>
      <c r="G6" s="4" t="s">
        <v>70</v>
      </c>
      <c r="H6" s="4" t="s">
        <v>71</v>
      </c>
      <c r="I6" s="4"/>
    </row>
    <row r="7" spans="1:16" ht="18" x14ac:dyDescent="0.25">
      <c r="A7" s="4" t="s">
        <v>47</v>
      </c>
      <c r="B7" s="4" t="s">
        <v>73</v>
      </c>
      <c r="C7" s="4" t="s">
        <v>74</v>
      </c>
      <c r="D7" s="4" t="s">
        <v>75</v>
      </c>
      <c r="E7" s="4" t="s">
        <v>76</v>
      </c>
      <c r="F7" s="4" t="s">
        <v>77</v>
      </c>
      <c r="G7" s="4" t="s">
        <v>78</v>
      </c>
      <c r="H7" s="4" t="s">
        <v>79</v>
      </c>
      <c r="I7" s="4"/>
    </row>
    <row r="8" spans="1:16" ht="18" x14ac:dyDescent="0.25">
      <c r="A8" s="4" t="s">
        <v>55</v>
      </c>
      <c r="B8" s="4" t="s">
        <v>81</v>
      </c>
      <c r="C8" s="4" t="s">
        <v>82</v>
      </c>
      <c r="D8" s="4" t="s">
        <v>83</v>
      </c>
      <c r="E8" s="4" t="s">
        <v>84</v>
      </c>
      <c r="F8" s="4" t="s">
        <v>85</v>
      </c>
      <c r="G8" s="4" t="s">
        <v>86</v>
      </c>
      <c r="I8" s="4"/>
    </row>
    <row r="9" spans="1:16" ht="18" x14ac:dyDescent="0.25">
      <c r="A9" s="4" t="s">
        <v>64</v>
      </c>
      <c r="B9" s="4" t="s">
        <v>87</v>
      </c>
      <c r="C9" s="4" t="s">
        <v>88</v>
      </c>
      <c r="D9" s="4" t="s">
        <v>89</v>
      </c>
      <c r="E9" s="4" t="s">
        <v>570</v>
      </c>
      <c r="F9" s="4" t="s">
        <v>460</v>
      </c>
      <c r="G9" s="4" t="s">
        <v>90</v>
      </c>
      <c r="I9" s="4"/>
    </row>
    <row r="10" spans="1:16" ht="18" x14ac:dyDescent="0.25">
      <c r="A10" s="4" t="s">
        <v>72</v>
      </c>
      <c r="B10" s="4" t="s">
        <v>92</v>
      </c>
      <c r="C10" s="4" t="s">
        <v>93</v>
      </c>
      <c r="D10" s="4" t="s">
        <v>94</v>
      </c>
      <c r="E10" s="4" t="s">
        <v>95</v>
      </c>
      <c r="G10" s="4" t="s">
        <v>96</v>
      </c>
      <c r="I10" s="4"/>
    </row>
    <row r="11" spans="1:16" ht="18" x14ac:dyDescent="0.25">
      <c r="A11" s="4" t="s">
        <v>80</v>
      </c>
      <c r="B11" s="4" t="s">
        <v>98</v>
      </c>
      <c r="C11" s="4" t="s">
        <v>99</v>
      </c>
      <c r="D11" s="4" t="s">
        <v>100</v>
      </c>
      <c r="E11" s="4" t="s">
        <v>101</v>
      </c>
      <c r="G11" s="4" t="s">
        <v>102</v>
      </c>
    </row>
    <row r="12" spans="1:16" ht="18" x14ac:dyDescent="0.25">
      <c r="A12" s="4" t="s">
        <v>15</v>
      </c>
      <c r="B12" s="4" t="s">
        <v>104</v>
      </c>
      <c r="C12" s="4" t="s">
        <v>105</v>
      </c>
      <c r="D12" s="4" t="s">
        <v>106</v>
      </c>
      <c r="E12" s="4" t="s">
        <v>107</v>
      </c>
      <c r="G12" s="4" t="s">
        <v>108</v>
      </c>
    </row>
    <row r="13" spans="1:16" ht="18" x14ac:dyDescent="0.25">
      <c r="A13" s="4" t="s">
        <v>196</v>
      </c>
      <c r="B13" s="4" t="s">
        <v>116</v>
      </c>
      <c r="C13" s="4" t="s">
        <v>111</v>
      </c>
      <c r="D13" s="4" t="s">
        <v>112</v>
      </c>
      <c r="E13" s="4" t="s">
        <v>113</v>
      </c>
      <c r="G13" s="4" t="s">
        <v>114</v>
      </c>
    </row>
    <row r="14" spans="1:16" ht="18" x14ac:dyDescent="0.25">
      <c r="A14" s="4" t="s">
        <v>199</v>
      </c>
      <c r="B14" s="4" t="s">
        <v>122</v>
      </c>
      <c r="C14" s="4" t="s">
        <v>117</v>
      </c>
      <c r="D14" s="4" t="s">
        <v>118</v>
      </c>
      <c r="E14" s="4" t="s">
        <v>119</v>
      </c>
      <c r="G14" s="4" t="s">
        <v>120</v>
      </c>
    </row>
    <row r="15" spans="1:16" ht="18" x14ac:dyDescent="0.25">
      <c r="A15" s="4" t="s">
        <v>202</v>
      </c>
      <c r="B15" s="4" t="s">
        <v>128</v>
      </c>
      <c r="C15" s="4" t="s">
        <v>123</v>
      </c>
      <c r="D15" s="4" t="s">
        <v>124</v>
      </c>
      <c r="E15" s="4" t="s">
        <v>125</v>
      </c>
      <c r="G15" s="4" t="s">
        <v>126</v>
      </c>
    </row>
    <row r="16" spans="1:16" ht="18" x14ac:dyDescent="0.25">
      <c r="A16" s="4" t="s">
        <v>205</v>
      </c>
      <c r="B16" s="4" t="s">
        <v>110</v>
      </c>
      <c r="C16" s="4" t="s">
        <v>129</v>
      </c>
      <c r="D16" s="4" t="s">
        <v>130</v>
      </c>
      <c r="E16" s="4" t="s">
        <v>131</v>
      </c>
      <c r="G16" s="4" t="s">
        <v>132</v>
      </c>
    </row>
    <row r="17" spans="1:7" ht="18" x14ac:dyDescent="0.25">
      <c r="A17" s="4" t="s">
        <v>208</v>
      </c>
      <c r="B17" s="4" t="s">
        <v>134</v>
      </c>
      <c r="C17" s="4" t="s">
        <v>135</v>
      </c>
      <c r="D17" s="4" t="s">
        <v>136</v>
      </c>
      <c r="E17" s="4" t="s">
        <v>137</v>
      </c>
      <c r="G17" s="4" t="s">
        <v>138</v>
      </c>
    </row>
    <row r="18" spans="1:7" ht="18" x14ac:dyDescent="0.25">
      <c r="A18" s="4" t="s">
        <v>217</v>
      </c>
      <c r="B18" s="4" t="s">
        <v>140</v>
      </c>
      <c r="C18" s="4" t="s">
        <v>141</v>
      </c>
      <c r="D18" s="4" t="s">
        <v>142</v>
      </c>
      <c r="E18" s="4" t="s">
        <v>143</v>
      </c>
      <c r="G18" s="4" t="s">
        <v>144</v>
      </c>
    </row>
    <row r="19" spans="1:7" ht="18" x14ac:dyDescent="0.25">
      <c r="A19" s="4" t="s">
        <v>211</v>
      </c>
      <c r="B19" s="4" t="s">
        <v>146</v>
      </c>
      <c r="C19" s="4" t="s">
        <v>147</v>
      </c>
      <c r="D19" s="4" t="s">
        <v>148</v>
      </c>
      <c r="E19" s="4" t="s">
        <v>149</v>
      </c>
      <c r="G19" s="4" t="s">
        <v>150</v>
      </c>
    </row>
    <row r="20" spans="1:7" ht="18" x14ac:dyDescent="0.25">
      <c r="A20" s="4" t="s">
        <v>214</v>
      </c>
      <c r="B20" s="4" t="s">
        <v>151</v>
      </c>
      <c r="C20" s="4" t="s">
        <v>152</v>
      </c>
      <c r="D20" s="4" t="s">
        <v>153</v>
      </c>
      <c r="E20" s="4" t="s">
        <v>154</v>
      </c>
      <c r="G20" s="4" t="s">
        <v>155</v>
      </c>
    </row>
    <row r="21" spans="1:7" ht="18" x14ac:dyDescent="0.25">
      <c r="A21" s="4" t="s">
        <v>220</v>
      </c>
      <c r="B21" s="4" t="s">
        <v>157</v>
      </c>
      <c r="C21" s="4" t="s">
        <v>158</v>
      </c>
      <c r="D21" s="4" t="s">
        <v>159</v>
      </c>
      <c r="E21" s="4" t="s">
        <v>160</v>
      </c>
      <c r="G21" s="4" t="s">
        <v>161</v>
      </c>
    </row>
    <row r="22" spans="1:7" ht="18" x14ac:dyDescent="0.25">
      <c r="A22" s="4" t="s">
        <v>223</v>
      </c>
      <c r="B22" s="4" t="s">
        <v>163</v>
      </c>
      <c r="C22" s="4" t="s">
        <v>164</v>
      </c>
      <c r="D22" s="4" t="s">
        <v>165</v>
      </c>
      <c r="E22" s="4" t="s">
        <v>166</v>
      </c>
      <c r="G22" s="4" t="s">
        <v>167</v>
      </c>
    </row>
    <row r="23" spans="1:7" ht="18" x14ac:dyDescent="0.25">
      <c r="A23" s="4" t="s">
        <v>103</v>
      </c>
      <c r="B23" s="4" t="s">
        <v>169</v>
      </c>
      <c r="C23" s="4" t="s">
        <v>170</v>
      </c>
      <c r="D23" s="4" t="s">
        <v>171</v>
      </c>
      <c r="E23" s="4" t="s">
        <v>172</v>
      </c>
      <c r="G23" s="4" t="s">
        <v>173</v>
      </c>
    </row>
    <row r="24" spans="1:7" ht="18" x14ac:dyDescent="0.25">
      <c r="A24" s="4" t="s">
        <v>226</v>
      </c>
      <c r="B24" s="4" t="s">
        <v>331</v>
      </c>
      <c r="C24" s="4" t="s">
        <v>176</v>
      </c>
      <c r="D24" s="4" t="s">
        <v>177</v>
      </c>
      <c r="E24" s="4" t="s">
        <v>178</v>
      </c>
      <c r="G24" s="4" t="s">
        <v>179</v>
      </c>
    </row>
    <row r="25" spans="1:7" ht="18" x14ac:dyDescent="0.25">
      <c r="A25" s="4" t="s">
        <v>109</v>
      </c>
      <c r="B25" s="4" t="s">
        <v>175</v>
      </c>
      <c r="C25" s="4" t="s">
        <v>182</v>
      </c>
      <c r="D25" s="4" t="s">
        <v>183</v>
      </c>
      <c r="E25" s="4" t="s">
        <v>184</v>
      </c>
      <c r="G25" s="4" t="s">
        <v>185</v>
      </c>
    </row>
    <row r="26" spans="1:7" ht="18" x14ac:dyDescent="0.25">
      <c r="A26" s="4" t="s">
        <v>229</v>
      </c>
      <c r="B26" s="4" t="s">
        <v>181</v>
      </c>
      <c r="C26" s="4" t="s">
        <v>409</v>
      </c>
      <c r="D26" s="4" t="s">
        <v>188</v>
      </c>
      <c r="E26" s="4" t="s">
        <v>189</v>
      </c>
      <c r="G26" s="4" t="s">
        <v>463</v>
      </c>
    </row>
    <row r="27" spans="1:7" ht="18" x14ac:dyDescent="0.25">
      <c r="A27" s="4" t="s">
        <v>232</v>
      </c>
      <c r="B27" s="4" t="s">
        <v>187</v>
      </c>
      <c r="C27" s="4" t="s">
        <v>17</v>
      </c>
      <c r="D27" s="4" t="s">
        <v>325</v>
      </c>
      <c r="E27" s="4" t="s">
        <v>192</v>
      </c>
      <c r="G27" s="4" t="s">
        <v>474</v>
      </c>
    </row>
    <row r="28" spans="1:7" ht="18" x14ac:dyDescent="0.25">
      <c r="A28" s="4" t="s">
        <v>235</v>
      </c>
      <c r="B28" s="4" t="s">
        <v>191</v>
      </c>
      <c r="C28" s="4" t="s">
        <v>499</v>
      </c>
      <c r="E28" s="4" t="s">
        <v>195</v>
      </c>
    </row>
    <row r="29" spans="1:7" ht="18" x14ac:dyDescent="0.25">
      <c r="A29" s="4" t="s">
        <v>238</v>
      </c>
      <c r="B29" s="4" t="s">
        <v>194</v>
      </c>
      <c r="E29" s="4" t="s">
        <v>198</v>
      </c>
    </row>
    <row r="30" spans="1:7" ht="18" x14ac:dyDescent="0.25">
      <c r="A30" s="4" t="s">
        <v>241</v>
      </c>
      <c r="B30" s="4" t="s">
        <v>197</v>
      </c>
      <c r="E30" s="4" t="s">
        <v>201</v>
      </c>
    </row>
    <row r="31" spans="1:7" ht="18" x14ac:dyDescent="0.25">
      <c r="A31" s="4" t="s">
        <v>243</v>
      </c>
      <c r="B31" s="4" t="s">
        <v>200</v>
      </c>
      <c r="E31" s="4" t="s">
        <v>204</v>
      </c>
    </row>
    <row r="32" spans="1:7" ht="18" x14ac:dyDescent="0.25">
      <c r="A32" s="4" t="s">
        <v>245</v>
      </c>
      <c r="B32" s="4" t="s">
        <v>203</v>
      </c>
      <c r="E32" s="4" t="s">
        <v>207</v>
      </c>
    </row>
    <row r="33" spans="1:5" ht="18" x14ac:dyDescent="0.25">
      <c r="A33" s="4" t="s">
        <v>115</v>
      </c>
      <c r="B33" s="4" t="s">
        <v>206</v>
      </c>
      <c r="E33" s="4" t="s">
        <v>210</v>
      </c>
    </row>
    <row r="34" spans="1:5" ht="18" x14ac:dyDescent="0.25">
      <c r="A34" s="4" t="s">
        <v>247</v>
      </c>
      <c r="B34" s="4" t="s">
        <v>212</v>
      </c>
      <c r="E34" s="4" t="s">
        <v>213</v>
      </c>
    </row>
    <row r="35" spans="1:5" ht="18" x14ac:dyDescent="0.25">
      <c r="A35" s="4" t="s">
        <v>249</v>
      </c>
      <c r="B35" s="4" t="s">
        <v>209</v>
      </c>
      <c r="E35" s="4" t="s">
        <v>216</v>
      </c>
    </row>
    <row r="36" spans="1:5" ht="18" x14ac:dyDescent="0.25">
      <c r="A36" s="4" t="s">
        <v>251</v>
      </c>
      <c r="B36" s="4" t="s">
        <v>215</v>
      </c>
      <c r="E36" s="4" t="s">
        <v>219</v>
      </c>
    </row>
    <row r="37" spans="1:5" ht="18" x14ac:dyDescent="0.25">
      <c r="A37" s="4" t="s">
        <v>121</v>
      </c>
      <c r="B37" s="4" t="s">
        <v>233</v>
      </c>
      <c r="E37" s="4" t="s">
        <v>222</v>
      </c>
    </row>
    <row r="38" spans="1:5" ht="18" x14ac:dyDescent="0.25">
      <c r="A38" s="4" t="s">
        <v>127</v>
      </c>
      <c r="B38" s="4" t="s">
        <v>236</v>
      </c>
      <c r="E38" s="4" t="s">
        <v>225</v>
      </c>
    </row>
    <row r="39" spans="1:5" ht="18" x14ac:dyDescent="0.25">
      <c r="A39" s="4" t="s">
        <v>133</v>
      </c>
      <c r="B39" s="4" t="s">
        <v>218</v>
      </c>
      <c r="E39" s="4" t="s">
        <v>228</v>
      </c>
    </row>
    <row r="40" spans="1:5" ht="18" x14ac:dyDescent="0.25">
      <c r="A40" s="4" t="s">
        <v>139</v>
      </c>
      <c r="B40" s="4" t="s">
        <v>221</v>
      </c>
      <c r="E40" s="4" t="s">
        <v>231</v>
      </c>
    </row>
    <row r="41" spans="1:5" ht="18" x14ac:dyDescent="0.25">
      <c r="A41" s="4" t="s">
        <v>253</v>
      </c>
      <c r="B41" s="4" t="s">
        <v>224</v>
      </c>
      <c r="E41" s="4" t="s">
        <v>234</v>
      </c>
    </row>
    <row r="42" spans="1:5" ht="18" x14ac:dyDescent="0.25">
      <c r="A42" s="4" t="s">
        <v>255</v>
      </c>
      <c r="B42" s="4" t="s">
        <v>227</v>
      </c>
      <c r="E42" s="4" t="s">
        <v>237</v>
      </c>
    </row>
    <row r="43" spans="1:5" ht="18" x14ac:dyDescent="0.25">
      <c r="A43" s="4" t="s">
        <v>257</v>
      </c>
      <c r="B43" s="4" t="s">
        <v>230</v>
      </c>
      <c r="E43" s="4" t="s">
        <v>240</v>
      </c>
    </row>
    <row r="44" spans="1:5" ht="18" x14ac:dyDescent="0.25">
      <c r="A44" s="4" t="s">
        <v>145</v>
      </c>
      <c r="B44" s="4" t="s">
        <v>239</v>
      </c>
      <c r="E44" s="4" t="s">
        <v>242</v>
      </c>
    </row>
    <row r="45" spans="1:5" ht="18" x14ac:dyDescent="0.25">
      <c r="A45" s="4" t="s">
        <v>259</v>
      </c>
      <c r="B45" s="4" t="s">
        <v>458</v>
      </c>
      <c r="E45" s="4" t="s">
        <v>244</v>
      </c>
    </row>
    <row r="46" spans="1:5" ht="18" x14ac:dyDescent="0.25">
      <c r="A46" s="4" t="s">
        <v>261</v>
      </c>
      <c r="B46" s="4" t="s">
        <v>516</v>
      </c>
      <c r="E46" s="4" t="s">
        <v>246</v>
      </c>
    </row>
    <row r="47" spans="1:5" ht="18" x14ac:dyDescent="0.25">
      <c r="A47" s="4" t="s">
        <v>263</v>
      </c>
      <c r="B47" s="4" t="s">
        <v>530</v>
      </c>
      <c r="E47" s="4" t="s">
        <v>248</v>
      </c>
    </row>
    <row r="48" spans="1:5" ht="18" x14ac:dyDescent="0.25">
      <c r="A48" s="4" t="s">
        <v>264</v>
      </c>
      <c r="E48" s="4" t="s">
        <v>250</v>
      </c>
    </row>
    <row r="49" spans="1:5" ht="18" x14ac:dyDescent="0.25">
      <c r="A49" s="4" t="s">
        <v>265</v>
      </c>
      <c r="E49" s="4" t="s">
        <v>252</v>
      </c>
    </row>
    <row r="50" spans="1:5" ht="18" x14ac:dyDescent="0.25">
      <c r="A50" s="4" t="s">
        <v>162</v>
      </c>
      <c r="E50" s="4" t="s">
        <v>254</v>
      </c>
    </row>
    <row r="51" spans="1:5" ht="18" x14ac:dyDescent="0.25">
      <c r="A51" s="4" t="s">
        <v>156</v>
      </c>
      <c r="E51" s="4" t="s">
        <v>256</v>
      </c>
    </row>
    <row r="52" spans="1:5" ht="18" x14ac:dyDescent="0.25">
      <c r="A52" s="4" t="s">
        <v>266</v>
      </c>
      <c r="E52" s="4" t="s">
        <v>258</v>
      </c>
    </row>
    <row r="53" spans="1:5" ht="18" x14ac:dyDescent="0.25">
      <c r="A53" s="4" t="s">
        <v>168</v>
      </c>
      <c r="E53" s="4" t="s">
        <v>260</v>
      </c>
    </row>
    <row r="54" spans="1:5" ht="18" x14ac:dyDescent="0.25">
      <c r="A54" s="4" t="s">
        <v>268</v>
      </c>
      <c r="E54" s="4" t="s">
        <v>262</v>
      </c>
    </row>
    <row r="55" spans="1:5" ht="18" x14ac:dyDescent="0.25">
      <c r="A55" s="4" t="s">
        <v>270</v>
      </c>
    </row>
    <row r="56" spans="1:5" ht="18" x14ac:dyDescent="0.25">
      <c r="A56" s="4" t="s">
        <v>269</v>
      </c>
    </row>
    <row r="57" spans="1:5" ht="18" x14ac:dyDescent="0.25">
      <c r="A57" s="4" t="s">
        <v>267</v>
      </c>
    </row>
    <row r="58" spans="1:5" ht="18" x14ac:dyDescent="0.25">
      <c r="A58" s="4" t="s">
        <v>271</v>
      </c>
    </row>
    <row r="59" spans="1:5" ht="18" x14ac:dyDescent="0.25">
      <c r="A59" s="4" t="s">
        <v>174</v>
      </c>
    </row>
    <row r="60" spans="1:5" ht="18" x14ac:dyDescent="0.25">
      <c r="A60" s="4" t="s">
        <v>272</v>
      </c>
    </row>
    <row r="61" spans="1:5" ht="18" x14ac:dyDescent="0.25">
      <c r="A61" s="4" t="s">
        <v>326</v>
      </c>
    </row>
    <row r="62" spans="1:5" ht="18" x14ac:dyDescent="0.25">
      <c r="A62" s="4" t="s">
        <v>273</v>
      </c>
    </row>
    <row r="63" spans="1:5" ht="18" x14ac:dyDescent="0.25">
      <c r="A63" s="4" t="s">
        <v>327</v>
      </c>
    </row>
    <row r="64" spans="1:5" ht="18" x14ac:dyDescent="0.25">
      <c r="A64" s="4" t="s">
        <v>274</v>
      </c>
    </row>
    <row r="65" spans="1:1" ht="18" x14ac:dyDescent="0.25">
      <c r="A65" s="4" t="s">
        <v>275</v>
      </c>
    </row>
    <row r="66" spans="1:1" ht="18" x14ac:dyDescent="0.25">
      <c r="A66" s="4" t="s">
        <v>276</v>
      </c>
    </row>
    <row r="67" spans="1:1" ht="18" x14ac:dyDescent="0.25">
      <c r="A67" s="4" t="s">
        <v>277</v>
      </c>
    </row>
    <row r="68" spans="1:1" ht="18" x14ac:dyDescent="0.25">
      <c r="A68" s="4" t="s">
        <v>278</v>
      </c>
    </row>
    <row r="69" spans="1:1" ht="18" x14ac:dyDescent="0.25">
      <c r="A69" s="4" t="s">
        <v>279</v>
      </c>
    </row>
    <row r="70" spans="1:1" ht="18" x14ac:dyDescent="0.25">
      <c r="A70" s="4" t="s">
        <v>280</v>
      </c>
    </row>
    <row r="71" spans="1:1" ht="18" x14ac:dyDescent="0.25">
      <c r="A71" s="4" t="s">
        <v>281</v>
      </c>
    </row>
    <row r="72" spans="1:1" ht="18" x14ac:dyDescent="0.25">
      <c r="A72" s="4" t="s">
        <v>282</v>
      </c>
    </row>
    <row r="73" spans="1:1" ht="18" x14ac:dyDescent="0.25">
      <c r="A73" s="4" t="s">
        <v>283</v>
      </c>
    </row>
    <row r="74" spans="1:1" ht="18" x14ac:dyDescent="0.25">
      <c r="A74" s="4" t="s">
        <v>180</v>
      </c>
    </row>
    <row r="75" spans="1:1" ht="18" x14ac:dyDescent="0.25">
      <c r="A75" s="4" t="s">
        <v>284</v>
      </c>
    </row>
    <row r="76" spans="1:1" ht="18" x14ac:dyDescent="0.25">
      <c r="A76" s="4" t="s">
        <v>186</v>
      </c>
    </row>
    <row r="77" spans="1:1" ht="18" x14ac:dyDescent="0.25">
      <c r="A77" s="4" t="s">
        <v>285</v>
      </c>
    </row>
    <row r="78" spans="1:1" ht="18" x14ac:dyDescent="0.25">
      <c r="A78" s="4" t="s">
        <v>190</v>
      </c>
    </row>
    <row r="79" spans="1:1" ht="18" x14ac:dyDescent="0.25">
      <c r="A79" s="4" t="s">
        <v>286</v>
      </c>
    </row>
    <row r="80" spans="1:1" ht="18" x14ac:dyDescent="0.25">
      <c r="A80" s="4" t="s">
        <v>287</v>
      </c>
    </row>
    <row r="81" spans="1:1" ht="18" x14ac:dyDescent="0.25">
      <c r="A81" s="4" t="s">
        <v>325</v>
      </c>
    </row>
    <row r="82" spans="1:1" ht="18" x14ac:dyDescent="0.25">
      <c r="A82" s="4" t="s">
        <v>288</v>
      </c>
    </row>
    <row r="83" spans="1:1" ht="18" x14ac:dyDescent="0.25">
      <c r="A83" s="4" t="s">
        <v>289</v>
      </c>
    </row>
    <row r="84" spans="1:1" ht="18" x14ac:dyDescent="0.25">
      <c r="A84" s="4" t="s">
        <v>290</v>
      </c>
    </row>
    <row r="85" spans="1:1" ht="18" x14ac:dyDescent="0.25">
      <c r="A85" s="4" t="s">
        <v>291</v>
      </c>
    </row>
    <row r="86" spans="1:1" ht="18" x14ac:dyDescent="0.25">
      <c r="A86" s="4" t="s">
        <v>292</v>
      </c>
    </row>
    <row r="87" spans="1:1" ht="18" x14ac:dyDescent="0.25">
      <c r="A87" s="4" t="s">
        <v>293</v>
      </c>
    </row>
    <row r="88" spans="1:1" ht="18" x14ac:dyDescent="0.25">
      <c r="A88" s="4" t="s">
        <v>294</v>
      </c>
    </row>
    <row r="89" spans="1:1" ht="18" x14ac:dyDescent="0.25">
      <c r="A89" s="4" t="s">
        <v>295</v>
      </c>
    </row>
    <row r="90" spans="1:1" ht="18" x14ac:dyDescent="0.25">
      <c r="A90" s="4" t="s">
        <v>296</v>
      </c>
    </row>
    <row r="91" spans="1:1" ht="18" x14ac:dyDescent="0.25">
      <c r="A91" s="4" t="s">
        <v>297</v>
      </c>
    </row>
    <row r="92" spans="1:1" ht="18" x14ac:dyDescent="0.25">
      <c r="A92" s="4" t="s">
        <v>298</v>
      </c>
    </row>
    <row r="93" spans="1:1" ht="18" x14ac:dyDescent="0.25">
      <c r="A93" s="4" t="s">
        <v>299</v>
      </c>
    </row>
    <row r="94" spans="1:1" ht="18" x14ac:dyDescent="0.25">
      <c r="A94" s="4" t="s">
        <v>300</v>
      </c>
    </row>
    <row r="95" spans="1:1" ht="18" x14ac:dyDescent="0.25">
      <c r="A95" s="4" t="s">
        <v>301</v>
      </c>
    </row>
    <row r="96" spans="1:1" ht="18" x14ac:dyDescent="0.25">
      <c r="A96" s="4" t="s">
        <v>302</v>
      </c>
    </row>
    <row r="97" spans="1:1" ht="18" x14ac:dyDescent="0.25">
      <c r="A97" s="4" t="s">
        <v>303</v>
      </c>
    </row>
    <row r="98" spans="1:1" ht="18" x14ac:dyDescent="0.25">
      <c r="A98" s="4" t="s">
        <v>193</v>
      </c>
    </row>
    <row r="99" spans="1:1" ht="18" x14ac:dyDescent="0.25">
      <c r="A99" s="4" t="s">
        <v>304</v>
      </c>
    </row>
    <row r="100" spans="1:1" ht="18" x14ac:dyDescent="0.25">
      <c r="A100" s="4" t="s">
        <v>305</v>
      </c>
    </row>
    <row r="101" spans="1:1" ht="18" x14ac:dyDescent="0.25">
      <c r="A101" s="4" t="s">
        <v>306</v>
      </c>
    </row>
    <row r="102" spans="1:1" ht="18" x14ac:dyDescent="0.25">
      <c r="A102" s="4" t="s">
        <v>307</v>
      </c>
    </row>
    <row r="103" spans="1:1" ht="18" x14ac:dyDescent="0.25">
      <c r="A103" s="4" t="s">
        <v>158</v>
      </c>
    </row>
    <row r="104" spans="1:1" ht="18" x14ac:dyDescent="0.25">
      <c r="A104" s="4" t="s">
        <v>427</v>
      </c>
    </row>
    <row r="105" spans="1:1" ht="18" x14ac:dyDescent="0.25">
      <c r="A105" s="4" t="s">
        <v>500</v>
      </c>
    </row>
    <row r="106" spans="1:1" ht="18" x14ac:dyDescent="0.25">
      <c r="A106" s="4" t="s">
        <v>506</v>
      </c>
    </row>
    <row r="107" spans="1:1" ht="18" x14ac:dyDescent="0.25">
      <c r="A107" s="4" t="s">
        <v>531</v>
      </c>
    </row>
  </sheetData>
  <sortState xmlns:xlrd2="http://schemas.microsoft.com/office/spreadsheetml/2017/richdata2" ref="B2:B44">
    <sortCondition ref="B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L44"/>
  <sheetViews>
    <sheetView showGridLines="0" showRowColHeaders="0" topLeftCell="B1" workbookViewId="0">
      <selection activeCell="E11" sqref="E11"/>
    </sheetView>
  </sheetViews>
  <sheetFormatPr baseColWidth="10" defaultColWidth="0" defaultRowHeight="15" zeroHeight="1" x14ac:dyDescent="0.25"/>
  <cols>
    <col min="1" max="12" width="11.42578125" customWidth="1"/>
    <col min="13" max="16384" width="11.42578125" hidden="1"/>
  </cols>
  <sheetData>
    <row r="1" spans="4:4" x14ac:dyDescent="0.25"/>
    <row r="2" spans="4:4" x14ac:dyDescent="0.25"/>
    <row r="3" spans="4:4" x14ac:dyDescent="0.25"/>
    <row r="4" spans="4:4" x14ac:dyDescent="0.25"/>
    <row r="5" spans="4:4" x14ac:dyDescent="0.25"/>
    <row r="6" spans="4:4" x14ac:dyDescent="0.25"/>
    <row r="7" spans="4:4" x14ac:dyDescent="0.25"/>
    <row r="8" spans="4:4" x14ac:dyDescent="0.25"/>
    <row r="9" spans="4:4" x14ac:dyDescent="0.25"/>
    <row r="10" spans="4:4" x14ac:dyDescent="0.25"/>
    <row r="11" spans="4:4" x14ac:dyDescent="0.25"/>
    <row r="12" spans="4:4" x14ac:dyDescent="0.25">
      <c r="D12" s="10"/>
    </row>
    <row r="13" spans="4:4" x14ac:dyDescent="0.25"/>
    <row r="14" spans="4:4" x14ac:dyDescent="0.25"/>
    <row r="15" spans="4:4" hidden="1" x14ac:dyDescent="0.25"/>
    <row r="16" spans="4:4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U77"/>
  <sheetViews>
    <sheetView topLeftCell="F1" workbookViewId="0">
      <selection activeCell="S10" sqref="S10"/>
    </sheetView>
  </sheetViews>
  <sheetFormatPr baseColWidth="10" defaultRowHeight="15" x14ac:dyDescent="0.25"/>
  <cols>
    <col min="2" max="2" width="3.28515625" customWidth="1"/>
    <col min="3" max="3" width="11.42578125" style="1"/>
    <col min="4" max="4" width="2.7109375" customWidth="1"/>
    <col min="5" max="5" width="25.85546875" bestFit="1" customWidth="1"/>
    <col min="7" max="7" width="3" customWidth="1"/>
    <col min="9" max="9" width="1.42578125" customWidth="1"/>
    <col min="10" max="10" width="23.7109375" style="21" bestFit="1" customWidth="1"/>
    <col min="11" max="11" width="2.28515625" customWidth="1"/>
    <col min="12" max="12" width="17" style="22" bestFit="1" customWidth="1"/>
    <col min="13" max="13" width="2.42578125" customWidth="1"/>
    <col min="14" max="14" width="19.5703125" bestFit="1" customWidth="1"/>
    <col min="15" max="15" width="1.85546875" customWidth="1"/>
    <col min="16" max="16" width="14.5703125" style="22" bestFit="1" customWidth="1"/>
    <col min="17" max="17" width="2" customWidth="1"/>
    <col min="18" max="18" width="17.140625" bestFit="1" customWidth="1"/>
    <col min="19" max="19" width="17" bestFit="1" customWidth="1"/>
    <col min="20" max="20" width="19.5703125" bestFit="1" customWidth="1"/>
    <col min="21" max="21" width="14.5703125" bestFit="1" customWidth="1"/>
  </cols>
  <sheetData>
    <row r="1" spans="1:21" ht="15.75" thickTop="1" x14ac:dyDescent="0.25">
      <c r="C1" s="22"/>
      <c r="R1" s="34" t="s">
        <v>0</v>
      </c>
      <c r="S1" s="35" t="s">
        <v>632</v>
      </c>
      <c r="T1" s="35" t="s">
        <v>4</v>
      </c>
      <c r="U1" s="36" t="s">
        <v>576</v>
      </c>
    </row>
    <row r="2" spans="1:21" x14ac:dyDescent="0.25">
      <c r="A2" s="1" t="s">
        <v>4</v>
      </c>
      <c r="C2" s="1" t="s">
        <v>2</v>
      </c>
      <c r="E2" s="1" t="s">
        <v>3</v>
      </c>
      <c r="H2" t="s">
        <v>5</v>
      </c>
      <c r="J2" s="21" t="s">
        <v>577</v>
      </c>
      <c r="L2" s="22" t="s">
        <v>632</v>
      </c>
      <c r="N2" s="28" t="s">
        <v>4</v>
      </c>
      <c r="P2" s="22" t="s">
        <v>576</v>
      </c>
      <c r="R2" s="37">
        <v>1</v>
      </c>
      <c r="S2" s="38">
        <v>1</v>
      </c>
      <c r="T2" s="38">
        <v>1</v>
      </c>
      <c r="U2" s="39">
        <v>1</v>
      </c>
    </row>
    <row r="3" spans="1:21" ht="15.75" thickBot="1" x14ac:dyDescent="0.3">
      <c r="A3" s="1" t="s">
        <v>308</v>
      </c>
      <c r="C3" s="1">
        <v>2020</v>
      </c>
      <c r="E3" s="1" t="s">
        <v>312</v>
      </c>
      <c r="F3" s="43" t="s">
        <v>319</v>
      </c>
      <c r="H3" s="1">
        <v>5</v>
      </c>
      <c r="J3" s="21" t="s">
        <v>652</v>
      </c>
      <c r="L3" s="22" t="s">
        <v>657</v>
      </c>
      <c r="N3" s="22" t="s">
        <v>659</v>
      </c>
      <c r="P3" s="22" t="s">
        <v>658</v>
      </c>
      <c r="R3" s="40" t="str">
        <f>INDEX(J3:J21,R2)</f>
        <v>Toutes les régions</v>
      </c>
      <c r="S3" s="41" t="str">
        <f>INDEX(L3:L38,S2)</f>
        <v>Toutes les années</v>
      </c>
      <c r="T3" s="41" t="str">
        <f>INDEX(N3:N7,T2)</f>
        <v>Toutes les bouteilles</v>
      </c>
      <c r="U3" s="42" t="str">
        <f>INDEX(P3:P82,U2)</f>
        <v>Tous les casiers</v>
      </c>
    </row>
    <row r="4" spans="1:21" ht="15.75" thickTop="1" x14ac:dyDescent="0.25">
      <c r="A4" s="1" t="s">
        <v>309</v>
      </c>
      <c r="C4" s="1">
        <v>2019</v>
      </c>
      <c r="E4" s="1" t="s">
        <v>311</v>
      </c>
      <c r="F4" s="43"/>
      <c r="H4" s="1">
        <v>4</v>
      </c>
      <c r="J4" s="25" t="s">
        <v>328</v>
      </c>
      <c r="L4" s="22">
        <v>1987</v>
      </c>
      <c r="N4" s="22" t="s">
        <v>309</v>
      </c>
      <c r="P4" s="22" t="s">
        <v>335</v>
      </c>
    </row>
    <row r="5" spans="1:21" x14ac:dyDescent="0.25">
      <c r="A5" s="1" t="s">
        <v>310</v>
      </c>
      <c r="C5" s="1">
        <v>2018</v>
      </c>
      <c r="E5" s="1" t="s">
        <v>313</v>
      </c>
      <c r="F5" s="43"/>
      <c r="H5" s="1">
        <v>3</v>
      </c>
      <c r="J5" s="25" t="s">
        <v>23</v>
      </c>
      <c r="L5" s="22">
        <v>1988</v>
      </c>
      <c r="N5" s="22" t="s">
        <v>308</v>
      </c>
      <c r="P5" s="22" t="s">
        <v>610</v>
      </c>
    </row>
    <row r="6" spans="1:21" x14ac:dyDescent="0.25">
      <c r="C6" s="1">
        <v>2017</v>
      </c>
      <c r="E6" s="1" t="s">
        <v>314</v>
      </c>
      <c r="F6" s="43" t="s">
        <v>320</v>
      </c>
      <c r="H6" s="1">
        <v>2</v>
      </c>
      <c r="J6" s="25" t="s">
        <v>16</v>
      </c>
      <c r="L6" s="22">
        <v>1989</v>
      </c>
      <c r="N6" s="22" t="s">
        <v>310</v>
      </c>
      <c r="P6" s="22" t="s">
        <v>337</v>
      </c>
    </row>
    <row r="7" spans="1:21" x14ac:dyDescent="0.25">
      <c r="C7" s="1">
        <v>2016</v>
      </c>
      <c r="E7" s="1" t="s">
        <v>315</v>
      </c>
      <c r="F7" s="43"/>
      <c r="H7" s="1">
        <v>1</v>
      </c>
      <c r="J7" s="25" t="s">
        <v>15</v>
      </c>
      <c r="L7" s="22">
        <v>1990</v>
      </c>
      <c r="P7" s="22" t="s">
        <v>602</v>
      </c>
    </row>
    <row r="8" spans="1:21" x14ac:dyDescent="0.25">
      <c r="C8" s="1">
        <v>2015</v>
      </c>
      <c r="E8" s="1" t="s">
        <v>316</v>
      </c>
      <c r="F8" s="43"/>
      <c r="J8" s="25" t="s">
        <v>24</v>
      </c>
      <c r="L8" s="22">
        <v>1991</v>
      </c>
      <c r="P8" s="22" t="s">
        <v>340</v>
      </c>
    </row>
    <row r="9" spans="1:21" x14ac:dyDescent="0.25">
      <c r="C9" s="1">
        <v>2014</v>
      </c>
      <c r="E9" s="1" t="s">
        <v>317</v>
      </c>
      <c r="F9" s="43"/>
      <c r="J9" s="25" t="s">
        <v>25</v>
      </c>
      <c r="L9" s="22">
        <v>1992</v>
      </c>
      <c r="P9" s="22" t="s">
        <v>341</v>
      </c>
    </row>
    <row r="10" spans="1:21" x14ac:dyDescent="0.25">
      <c r="C10" s="1">
        <v>2013</v>
      </c>
      <c r="E10" s="1" t="s">
        <v>318</v>
      </c>
      <c r="F10" s="43"/>
      <c r="J10" s="26" t="s">
        <v>27</v>
      </c>
      <c r="L10" s="22">
        <v>1993</v>
      </c>
      <c r="P10" s="22" t="s">
        <v>344</v>
      </c>
    </row>
    <row r="11" spans="1:21" x14ac:dyDescent="0.25">
      <c r="C11" s="1">
        <v>2012</v>
      </c>
      <c r="J11" s="25" t="s">
        <v>17</v>
      </c>
      <c r="L11" s="22">
        <v>1994</v>
      </c>
      <c r="P11" s="22" t="s">
        <v>348</v>
      </c>
    </row>
    <row r="12" spans="1:21" x14ac:dyDescent="0.25">
      <c r="C12" s="1">
        <v>2011</v>
      </c>
      <c r="J12" s="25" t="s">
        <v>28</v>
      </c>
      <c r="L12" s="22">
        <v>1995</v>
      </c>
      <c r="P12" s="22" t="s">
        <v>353</v>
      </c>
    </row>
    <row r="13" spans="1:21" x14ac:dyDescent="0.25">
      <c r="C13" s="1">
        <v>2010</v>
      </c>
      <c r="J13" s="25" t="s">
        <v>22</v>
      </c>
      <c r="L13" s="22">
        <v>1996</v>
      </c>
      <c r="P13" s="22" t="s">
        <v>622</v>
      </c>
    </row>
    <row r="14" spans="1:21" x14ac:dyDescent="0.25">
      <c r="C14" s="1">
        <v>2009</v>
      </c>
      <c r="J14" s="25" t="s">
        <v>18</v>
      </c>
      <c r="L14" s="22">
        <v>1997</v>
      </c>
      <c r="P14" s="22" t="s">
        <v>356</v>
      </c>
    </row>
    <row r="15" spans="1:21" x14ac:dyDescent="0.25">
      <c r="C15" s="1">
        <v>2008</v>
      </c>
      <c r="J15" s="25" t="s">
        <v>19</v>
      </c>
      <c r="L15" s="22">
        <v>1998</v>
      </c>
      <c r="P15" s="22" t="s">
        <v>633</v>
      </c>
    </row>
    <row r="16" spans="1:21" x14ac:dyDescent="0.25">
      <c r="C16" s="1">
        <v>2007</v>
      </c>
      <c r="J16" s="25" t="s">
        <v>26</v>
      </c>
      <c r="L16" s="22">
        <v>1999</v>
      </c>
      <c r="P16" s="22" t="s">
        <v>578</v>
      </c>
    </row>
    <row r="17" spans="3:16" x14ac:dyDescent="0.25">
      <c r="C17" s="1">
        <v>2006</v>
      </c>
      <c r="J17" s="25" t="s">
        <v>20</v>
      </c>
      <c r="L17" s="22">
        <v>2000</v>
      </c>
      <c r="P17" s="22" t="s">
        <v>364</v>
      </c>
    </row>
    <row r="18" spans="3:16" x14ac:dyDescent="0.25">
      <c r="C18" s="1">
        <v>2005</v>
      </c>
      <c r="J18" s="25" t="s">
        <v>21</v>
      </c>
      <c r="L18" s="22">
        <v>2001</v>
      </c>
      <c r="P18" s="22" t="s">
        <v>608</v>
      </c>
    </row>
    <row r="19" spans="3:16" x14ac:dyDescent="0.25">
      <c r="C19" s="1">
        <v>2004</v>
      </c>
      <c r="J19" s="25" t="s">
        <v>478</v>
      </c>
      <c r="L19" s="22">
        <v>2002</v>
      </c>
      <c r="P19" s="22" t="s">
        <v>370</v>
      </c>
    </row>
    <row r="20" spans="3:16" x14ac:dyDescent="0.25">
      <c r="C20" s="1">
        <v>2003</v>
      </c>
      <c r="L20" s="22">
        <v>2003</v>
      </c>
      <c r="P20" s="22" t="s">
        <v>372</v>
      </c>
    </row>
    <row r="21" spans="3:16" x14ac:dyDescent="0.25">
      <c r="C21" s="1">
        <v>2002</v>
      </c>
      <c r="L21" s="22">
        <v>2004</v>
      </c>
      <c r="P21" s="22" t="s">
        <v>374</v>
      </c>
    </row>
    <row r="22" spans="3:16" x14ac:dyDescent="0.25">
      <c r="C22" s="1">
        <v>2001</v>
      </c>
      <c r="L22" s="22">
        <v>2005</v>
      </c>
      <c r="P22" s="22" t="s">
        <v>377</v>
      </c>
    </row>
    <row r="23" spans="3:16" x14ac:dyDescent="0.25">
      <c r="C23" s="1">
        <v>2000</v>
      </c>
      <c r="L23" s="22">
        <v>2006</v>
      </c>
      <c r="P23" s="22" t="s">
        <v>381</v>
      </c>
    </row>
    <row r="24" spans="3:16" x14ac:dyDescent="0.25">
      <c r="C24" s="1">
        <v>1999</v>
      </c>
      <c r="L24" s="22">
        <v>2007</v>
      </c>
      <c r="P24" s="22" t="s">
        <v>384</v>
      </c>
    </row>
    <row r="25" spans="3:16" x14ac:dyDescent="0.25">
      <c r="C25" s="1">
        <v>1998</v>
      </c>
      <c r="L25" s="22">
        <v>2008</v>
      </c>
      <c r="P25" s="22" t="s">
        <v>634</v>
      </c>
    </row>
    <row r="26" spans="3:16" x14ac:dyDescent="0.25">
      <c r="C26" s="1">
        <v>1997</v>
      </c>
      <c r="L26" s="22">
        <v>2009</v>
      </c>
      <c r="P26" s="22" t="s">
        <v>635</v>
      </c>
    </row>
    <row r="27" spans="3:16" x14ac:dyDescent="0.25">
      <c r="C27" s="1">
        <v>1996</v>
      </c>
      <c r="L27" s="22">
        <v>2010</v>
      </c>
      <c r="P27" s="22" t="s">
        <v>636</v>
      </c>
    </row>
    <row r="28" spans="3:16" x14ac:dyDescent="0.25">
      <c r="C28" s="1">
        <v>1995</v>
      </c>
      <c r="L28" s="22">
        <v>2011</v>
      </c>
      <c r="P28" s="22" t="s">
        <v>637</v>
      </c>
    </row>
    <row r="29" spans="3:16" x14ac:dyDescent="0.25">
      <c r="L29" s="22">
        <v>2012</v>
      </c>
      <c r="P29" s="22" t="s">
        <v>638</v>
      </c>
    </row>
    <row r="30" spans="3:16" x14ac:dyDescent="0.25">
      <c r="L30" s="22">
        <v>2013</v>
      </c>
      <c r="P30" s="22" t="s">
        <v>639</v>
      </c>
    </row>
    <row r="31" spans="3:16" x14ac:dyDescent="0.25">
      <c r="L31" s="22">
        <v>2014</v>
      </c>
      <c r="P31" s="22" t="s">
        <v>401</v>
      </c>
    </row>
    <row r="32" spans="3:16" x14ac:dyDescent="0.25">
      <c r="L32" s="22">
        <v>2015</v>
      </c>
      <c r="P32" s="22" t="s">
        <v>405</v>
      </c>
    </row>
    <row r="33" spans="12:16" x14ac:dyDescent="0.25">
      <c r="L33" s="22">
        <v>2016</v>
      </c>
      <c r="P33" s="22" t="s">
        <v>406</v>
      </c>
    </row>
    <row r="34" spans="12:16" x14ac:dyDescent="0.25">
      <c r="L34" s="22">
        <v>2017</v>
      </c>
      <c r="P34" s="22" t="s">
        <v>562</v>
      </c>
    </row>
    <row r="35" spans="12:16" x14ac:dyDescent="0.25">
      <c r="L35" s="22">
        <v>2018</v>
      </c>
      <c r="P35" s="22" t="s">
        <v>413</v>
      </c>
    </row>
    <row r="36" spans="12:16" x14ac:dyDescent="0.25">
      <c r="L36" s="22">
        <v>2019</v>
      </c>
      <c r="P36" s="22" t="s">
        <v>414</v>
      </c>
    </row>
    <row r="37" spans="12:16" x14ac:dyDescent="0.25">
      <c r="P37" s="22" t="s">
        <v>417</v>
      </c>
    </row>
    <row r="38" spans="12:16" x14ac:dyDescent="0.25">
      <c r="P38" s="22" t="s">
        <v>420</v>
      </c>
    </row>
    <row r="39" spans="12:16" x14ac:dyDescent="0.25">
      <c r="P39" s="22" t="s">
        <v>423</v>
      </c>
    </row>
    <row r="40" spans="12:16" x14ac:dyDescent="0.25">
      <c r="P40" s="22" t="s">
        <v>428</v>
      </c>
    </row>
    <row r="41" spans="12:16" x14ac:dyDescent="0.25">
      <c r="P41" s="22" t="s">
        <v>640</v>
      </c>
    </row>
    <row r="42" spans="12:16" x14ac:dyDescent="0.25">
      <c r="P42" s="22" t="s">
        <v>641</v>
      </c>
    </row>
    <row r="43" spans="12:16" x14ac:dyDescent="0.25">
      <c r="P43" s="22" t="s">
        <v>642</v>
      </c>
    </row>
    <row r="44" spans="12:16" x14ac:dyDescent="0.25">
      <c r="P44" s="22" t="s">
        <v>643</v>
      </c>
    </row>
    <row r="45" spans="12:16" x14ac:dyDescent="0.25">
      <c r="P45" s="22" t="s">
        <v>473</v>
      </c>
    </row>
    <row r="46" spans="12:16" x14ac:dyDescent="0.25">
      <c r="P46" s="22" t="s">
        <v>626</v>
      </c>
    </row>
    <row r="47" spans="12:16" x14ac:dyDescent="0.25">
      <c r="P47" s="22" t="s">
        <v>475</v>
      </c>
    </row>
    <row r="48" spans="12:16" x14ac:dyDescent="0.25">
      <c r="P48" s="22" t="s">
        <v>480</v>
      </c>
    </row>
    <row r="49" spans="16:16" x14ac:dyDescent="0.25">
      <c r="P49" s="22" t="s">
        <v>484</v>
      </c>
    </row>
    <row r="50" spans="16:16" x14ac:dyDescent="0.25">
      <c r="P50" s="22" t="s">
        <v>485</v>
      </c>
    </row>
    <row r="51" spans="16:16" x14ac:dyDescent="0.25">
      <c r="P51" s="22" t="s">
        <v>619</v>
      </c>
    </row>
    <row r="52" spans="16:16" x14ac:dyDescent="0.25">
      <c r="P52" s="22" t="s">
        <v>490</v>
      </c>
    </row>
    <row r="53" spans="16:16" x14ac:dyDescent="0.25">
      <c r="P53" s="22" t="s">
        <v>494</v>
      </c>
    </row>
    <row r="54" spans="16:16" x14ac:dyDescent="0.25">
      <c r="P54" s="22" t="s">
        <v>503</v>
      </c>
    </row>
    <row r="55" spans="16:16" x14ac:dyDescent="0.25">
      <c r="P55" s="22" t="s">
        <v>518</v>
      </c>
    </row>
    <row r="56" spans="16:16" x14ac:dyDescent="0.25">
      <c r="P56" s="22" t="s">
        <v>644</v>
      </c>
    </row>
    <row r="57" spans="16:16" x14ac:dyDescent="0.25">
      <c r="P57" s="22" t="s">
        <v>645</v>
      </c>
    </row>
    <row r="58" spans="16:16" x14ac:dyDescent="0.25">
      <c r="P58" s="22" t="s">
        <v>646</v>
      </c>
    </row>
    <row r="59" spans="16:16" x14ac:dyDescent="0.25">
      <c r="P59" s="22" t="s">
        <v>647</v>
      </c>
    </row>
    <row r="60" spans="16:16" x14ac:dyDescent="0.25">
      <c r="P60" s="22" t="s">
        <v>648</v>
      </c>
    </row>
    <row r="61" spans="16:16" x14ac:dyDescent="0.25">
      <c r="P61" s="22" t="s">
        <v>521</v>
      </c>
    </row>
    <row r="62" spans="16:16" x14ac:dyDescent="0.25">
      <c r="P62" s="22" t="s">
        <v>527</v>
      </c>
    </row>
    <row r="63" spans="16:16" x14ac:dyDescent="0.25">
      <c r="P63" s="22" t="s">
        <v>528</v>
      </c>
    </row>
    <row r="64" spans="16:16" x14ac:dyDescent="0.25">
      <c r="P64" s="22" t="s">
        <v>529</v>
      </c>
    </row>
    <row r="65" spans="16:16" x14ac:dyDescent="0.25">
      <c r="P65" s="22" t="s">
        <v>532</v>
      </c>
    </row>
    <row r="66" spans="16:16" x14ac:dyDescent="0.25">
      <c r="P66" s="22" t="s">
        <v>533</v>
      </c>
    </row>
    <row r="67" spans="16:16" x14ac:dyDescent="0.25">
      <c r="P67" s="22" t="s">
        <v>536</v>
      </c>
    </row>
    <row r="68" spans="16:16" x14ac:dyDescent="0.25">
      <c r="P68" s="22" t="s">
        <v>540</v>
      </c>
    </row>
    <row r="69" spans="16:16" x14ac:dyDescent="0.25">
      <c r="P69" s="22" t="s">
        <v>542</v>
      </c>
    </row>
    <row r="70" spans="16:16" x14ac:dyDescent="0.25">
      <c r="P70" s="22" t="s">
        <v>544</v>
      </c>
    </row>
    <row r="71" spans="16:16" x14ac:dyDescent="0.25">
      <c r="P71" s="22" t="s">
        <v>559</v>
      </c>
    </row>
    <row r="72" spans="16:16" x14ac:dyDescent="0.25">
      <c r="P72" s="22" t="s">
        <v>555</v>
      </c>
    </row>
    <row r="73" spans="16:16" x14ac:dyDescent="0.25">
      <c r="P73" s="22" t="s">
        <v>560</v>
      </c>
    </row>
    <row r="74" spans="16:16" x14ac:dyDescent="0.25">
      <c r="P74" s="22" t="s">
        <v>649</v>
      </c>
    </row>
    <row r="75" spans="16:16" x14ac:dyDescent="0.25">
      <c r="P75" s="22" t="s">
        <v>561</v>
      </c>
    </row>
    <row r="76" spans="16:16" x14ac:dyDescent="0.25">
      <c r="P76" s="22" t="s">
        <v>650</v>
      </c>
    </row>
    <row r="77" spans="16:16" x14ac:dyDescent="0.25">
      <c r="P77" s="22" t="s">
        <v>651</v>
      </c>
    </row>
  </sheetData>
  <sortState xmlns:xlrd2="http://schemas.microsoft.com/office/spreadsheetml/2017/richdata2" ref="J4:J19">
    <sortCondition ref="J4"/>
  </sortState>
  <mergeCells count="2">
    <mergeCell ref="F3:F5"/>
    <mergeCell ref="F6:F10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A70BA-3528-4433-8C7A-B94F457883A7}">
  <sheetPr codeName="Feuil6"/>
  <dimension ref="A4:V120"/>
  <sheetViews>
    <sheetView workbookViewId="0">
      <selection activeCell="W4" sqref="W4"/>
    </sheetView>
  </sheetViews>
  <sheetFormatPr baseColWidth="10" defaultRowHeight="15" x14ac:dyDescent="0.25"/>
  <cols>
    <col min="1" max="1" width="31.5703125" style="28" customWidth="1"/>
    <col min="2" max="2" width="15" style="28" customWidth="1"/>
    <col min="3" max="3" width="22.28515625" style="28" bestFit="1" customWidth="1"/>
    <col min="4" max="4" width="7.7109375" style="28" bestFit="1" customWidth="1"/>
    <col min="5" max="5" width="11.42578125" style="28" customWidth="1"/>
    <col min="6" max="6" width="11.42578125" style="28"/>
    <col min="7" max="7" width="8.85546875" style="28" bestFit="1" customWidth="1"/>
    <col min="8" max="8" width="6.42578125" style="28" bestFit="1" customWidth="1"/>
    <col min="9" max="9" width="0" style="28" hidden="1" customWidth="1"/>
    <col min="10" max="10" width="15.85546875" style="28" hidden="1" customWidth="1"/>
    <col min="11" max="11" width="14.140625" style="28" hidden="1" customWidth="1"/>
    <col min="12" max="12" width="25" style="28" hidden="1" customWidth="1"/>
    <col min="13" max="14" width="0" style="28" hidden="1" customWidth="1"/>
    <col min="15" max="15" width="19.85546875" style="28" hidden="1" customWidth="1"/>
    <col min="16" max="22" width="0" style="28" hidden="1" customWidth="1"/>
    <col min="23" max="16384" width="11.42578125" style="28"/>
  </cols>
  <sheetData>
    <row r="4" spans="1:22" x14ac:dyDescent="0.25">
      <c r="M4" s="44"/>
    </row>
    <row r="9" spans="1:22" ht="30" x14ac:dyDescent="0.25">
      <c r="A9" s="45" t="s">
        <v>14</v>
      </c>
      <c r="B9" s="45" t="s">
        <v>0</v>
      </c>
      <c r="C9" s="45" t="s">
        <v>1</v>
      </c>
      <c r="D9" s="45" t="s">
        <v>3</v>
      </c>
      <c r="E9" s="45" t="s">
        <v>2</v>
      </c>
      <c r="F9" s="45" t="s">
        <v>4</v>
      </c>
      <c r="G9" s="45" t="s">
        <v>5</v>
      </c>
      <c r="H9" s="45" t="s">
        <v>576</v>
      </c>
      <c r="I9" s="45" t="s">
        <v>7</v>
      </c>
      <c r="J9" s="46" t="s">
        <v>664</v>
      </c>
      <c r="K9" s="45" t="s">
        <v>332</v>
      </c>
      <c r="L9" s="45" t="s">
        <v>6</v>
      </c>
      <c r="M9" s="45" t="s">
        <v>8</v>
      </c>
      <c r="N9" s="45" t="s">
        <v>9</v>
      </c>
      <c r="O9" s="45" t="s">
        <v>10</v>
      </c>
      <c r="P9" s="45" t="s">
        <v>11</v>
      </c>
      <c r="Q9" s="45" t="s">
        <v>12</v>
      </c>
      <c r="R9" s="45" t="s">
        <v>13</v>
      </c>
      <c r="S9" s="45" t="s">
        <v>321</v>
      </c>
      <c r="T9" s="45" t="s">
        <v>322</v>
      </c>
      <c r="U9" s="45" t="s">
        <v>323</v>
      </c>
      <c r="V9" s="45" t="s">
        <v>324</v>
      </c>
    </row>
    <row r="10" spans="1:22" x14ac:dyDescent="0.25">
      <c r="A10" s="28" t="str">
        <f>IFERROR(INDEX(Tableau3[],cave!$AE7,COLUMNS(cave!$AB$7:AB7)),"")</f>
        <v/>
      </c>
      <c r="B10" s="28" t="str">
        <f>IFERROR(INDEX(Tableau3[],cave!$AE7,COLUMNS(cave!$AB$7:AC7)),"")</f>
        <v/>
      </c>
      <c r="C10" s="28" t="str">
        <f>IFERROR(INDEX(Tableau3[],cave!$AE7,COLUMNS(cave!$AB$7:AD7)),"")</f>
        <v/>
      </c>
      <c r="D10" s="28" t="str">
        <f>IFERROR(INDEX(Tableau3[],cave!$AE7,COLUMNS(cave!$AB$7:AE7)),"")</f>
        <v/>
      </c>
      <c r="E10" s="28" t="str">
        <f>IFERROR(INDEX(Tableau3[],cave!$AE7,COLUMNS(cave!$AB$7:AF7)),"")</f>
        <v/>
      </c>
      <c r="F10" s="28" t="str">
        <f>IFERROR(INDEX(Tableau3[],cave!$AE7,COLUMNS(cave!$AB$7:AG7)),"")</f>
        <v/>
      </c>
      <c r="G10" s="28" t="str">
        <f>IFERROR(INDEX(Tableau3[],cave!$AE7,COLUMNS(cave!$AB$7:AH7)),"")</f>
        <v/>
      </c>
      <c r="H10" s="28" t="str">
        <f>IFERROR(INDEX(Tableau3[],cave!$AE7,COLUMNS(cave!$AB$7:AI7)),"")</f>
        <v/>
      </c>
      <c r="I10" s="28" t="str">
        <f>IFERROR(INDEX(Tableau3[],cave!$AE7,COLUMNS(cave!$AB$7:AJ7)),"")</f>
        <v/>
      </c>
      <c r="J10" s="28" t="str">
        <f>IFERROR(INDEX(Tableau3[],cave!$AE7,COLUMNS(cave!$AB$7:AK7)),"")</f>
        <v/>
      </c>
      <c r="K10" s="28" t="str">
        <f>IFERROR(INDEX(Tableau3[],cave!$AE7,COLUMNS(cave!$AB$7:AL7)),"")</f>
        <v/>
      </c>
      <c r="L10" s="28" t="str">
        <f>IFERROR(INDEX(Tableau3[],cave!$AE7,COLUMNS(cave!$AB$7:AM7)),"")</f>
        <v/>
      </c>
      <c r="M10" s="28" t="str">
        <f>IFERROR(INDEX(Tableau3[],cave!$AE7,COLUMNS(cave!$AB$7:AN7)),"")</f>
        <v/>
      </c>
      <c r="N10" s="28" t="str">
        <f>IFERROR(INDEX(Tableau3[],cave!$AE7,COLUMNS(cave!$AB$7:AO7)),"")</f>
        <v/>
      </c>
      <c r="O10" s="28" t="str">
        <f>IFERROR(INDEX(Tableau3[],cave!$AE7,COLUMNS(cave!$AB$7:AP7)),"")</f>
        <v/>
      </c>
      <c r="P10" s="28" t="str">
        <f>IFERROR(INDEX(Tableau3[],cave!$AE7,COLUMNS(cave!$AB$7:AQ7)),"")</f>
        <v/>
      </c>
      <c r="Q10" s="28" t="str">
        <f>IFERROR(INDEX(Tableau3[],cave!$AE7,COLUMNS(cave!$AB$7:AR7)),"")</f>
        <v/>
      </c>
      <c r="R10" s="28" t="str">
        <f>IFERROR(INDEX(Tableau3[],cave!$AE7,COLUMNS(cave!$AB$7:AS7)),"")</f>
        <v/>
      </c>
      <c r="S10" s="28" t="str">
        <f>IFERROR(INDEX(Tableau3[],cave!$AE7,COLUMNS(cave!$AB$7:AT7)),"")</f>
        <v/>
      </c>
      <c r="T10" s="28" t="str">
        <f>IFERROR(INDEX(Tableau3[],cave!$AE7,COLUMNS(cave!$AB$7:AU7)),"")</f>
        <v/>
      </c>
      <c r="U10" s="28" t="str">
        <f>IFERROR(INDEX(Tableau3[],cave!$AE7,COLUMNS(cave!$AB$7:AV7)),"")</f>
        <v/>
      </c>
      <c r="V10" s="28" t="str">
        <f>IFERROR(INDEX(Tableau3[],cave!$AE7,COLUMNS(cave!$AB$7:AW7)),"")</f>
        <v/>
      </c>
    </row>
    <row r="11" spans="1:22" x14ac:dyDescent="0.25">
      <c r="A11" s="28" t="str">
        <f>IFERROR(INDEX(Tableau3[],cave!$AE8,COLUMNS(cave!$AB$7:AB8)),"")</f>
        <v/>
      </c>
      <c r="B11" s="28" t="str">
        <f>IFERROR(INDEX(Tableau3[],cave!$AE8,COLUMNS(cave!$AB$7:AC8)),"")</f>
        <v/>
      </c>
      <c r="C11" s="28" t="str">
        <f>IFERROR(INDEX(Tableau3[],cave!$AE8,COLUMNS(cave!$AB$7:AD8)),"")</f>
        <v/>
      </c>
      <c r="D11" s="28" t="str">
        <f>IFERROR(INDEX(Tableau3[],cave!$AE8,COLUMNS(cave!$AB$7:AE8)),"")</f>
        <v/>
      </c>
      <c r="E11" s="28" t="str">
        <f>IFERROR(INDEX(Tableau3[],cave!$AE8,COLUMNS(cave!$AB$7:AF8)),"")</f>
        <v/>
      </c>
      <c r="F11" s="28" t="str">
        <f>IFERROR(INDEX(Tableau3[],cave!$AE8,COLUMNS(cave!$AB$7:AG8)),"")</f>
        <v/>
      </c>
      <c r="G11" s="28" t="str">
        <f>IFERROR(INDEX(Tableau3[],cave!$AE8,COLUMNS(cave!$AB$7:AH8)),"")</f>
        <v/>
      </c>
      <c r="H11" s="28" t="str">
        <f>IFERROR(INDEX(Tableau3[],cave!$AE8,COLUMNS(cave!$AB$7:AI8)),"")</f>
        <v/>
      </c>
      <c r="I11" s="28" t="str">
        <f>IFERROR(INDEX(Tableau3[],cave!$AE8,COLUMNS(cave!$AB$7:AJ8)),"")</f>
        <v/>
      </c>
      <c r="J11" s="28" t="str">
        <f>IFERROR(INDEX(Tableau3[],cave!$AE8,COLUMNS(cave!$AB$7:AK8)),"")</f>
        <v/>
      </c>
      <c r="K11" s="28" t="str">
        <f>IFERROR(INDEX(Tableau3[],cave!$AE8,COLUMNS(cave!$AB$7:AL8)),"")</f>
        <v/>
      </c>
      <c r="L11" s="28" t="str">
        <f>IFERROR(INDEX(Tableau3[],cave!$AE8,COLUMNS(cave!$AB$7:AM8)),"")</f>
        <v/>
      </c>
      <c r="M11" s="28" t="str">
        <f>IFERROR(INDEX(Tableau3[],cave!$AE8,COLUMNS(cave!$AB$7:AN8)),"")</f>
        <v/>
      </c>
      <c r="N11" s="28" t="str">
        <f>IFERROR(INDEX(Tableau3[],cave!$AE8,COLUMNS(cave!$AB$7:AO8)),"")</f>
        <v/>
      </c>
      <c r="O11" s="28" t="str">
        <f>IFERROR(INDEX(Tableau3[],cave!$AE8,COLUMNS(cave!$AB$7:AP8)),"")</f>
        <v/>
      </c>
      <c r="P11" s="28" t="str">
        <f>IFERROR(INDEX(Tableau3[],cave!$AE8,COLUMNS(cave!$AB$7:AQ8)),"")</f>
        <v/>
      </c>
      <c r="Q11" s="28" t="str">
        <f>IFERROR(INDEX(Tableau3[],cave!$AE8,COLUMNS(cave!$AB$7:AR8)),"")</f>
        <v/>
      </c>
      <c r="R11" s="28" t="str">
        <f>IFERROR(INDEX(Tableau3[],cave!$AE8,COLUMNS(cave!$AB$7:AS8)),"")</f>
        <v/>
      </c>
      <c r="S11" s="28" t="str">
        <f>IFERROR(INDEX(Tableau3[],cave!$AE8,COLUMNS(cave!$AB$7:AT8)),"")</f>
        <v/>
      </c>
      <c r="T11" s="28" t="str">
        <f>IFERROR(INDEX(Tableau3[],cave!$AE8,COLUMNS(cave!$AB$7:AU8)),"")</f>
        <v/>
      </c>
      <c r="U11" s="28" t="str">
        <f>IFERROR(INDEX(Tableau3[],cave!$AE8,COLUMNS(cave!$AB$7:AV8)),"")</f>
        <v/>
      </c>
      <c r="V11" s="28" t="str">
        <f>IFERROR(INDEX(Tableau3[],cave!$AE8,COLUMNS(cave!$AB$7:AW8)),"")</f>
        <v/>
      </c>
    </row>
    <row r="12" spans="1:22" x14ac:dyDescent="0.25">
      <c r="A12" s="28" t="str">
        <f>IFERROR(INDEX(Tableau3[],cave!$AE9,COLUMNS(cave!$AB$7:AB9)),"")</f>
        <v/>
      </c>
      <c r="B12" s="28" t="str">
        <f>IFERROR(INDEX(Tableau3[],cave!$AE9,COLUMNS(cave!$AB$7:AC9)),"")</f>
        <v/>
      </c>
      <c r="C12" s="28" t="str">
        <f>IFERROR(INDEX(Tableau3[],cave!$AE9,COLUMNS(cave!$AB$7:AD9)),"")</f>
        <v/>
      </c>
      <c r="D12" s="28" t="str">
        <f>IFERROR(INDEX(Tableau3[],cave!$AE9,COLUMNS(cave!$AB$7:AE9)),"")</f>
        <v/>
      </c>
      <c r="E12" s="28" t="str">
        <f>IFERROR(INDEX(Tableau3[],cave!$AE9,COLUMNS(cave!$AB$7:AF9)),"")</f>
        <v/>
      </c>
      <c r="F12" s="28" t="str">
        <f>IFERROR(INDEX(Tableau3[],cave!$AE9,COLUMNS(cave!$AB$7:AG9)),"")</f>
        <v/>
      </c>
      <c r="G12" s="28" t="str">
        <f>IFERROR(INDEX(Tableau3[],cave!$AE9,COLUMNS(cave!$AB$7:AH9)),"")</f>
        <v/>
      </c>
      <c r="H12" s="28" t="str">
        <f>IFERROR(INDEX(Tableau3[],cave!$AE9,COLUMNS(cave!$AB$7:AI9)),"")</f>
        <v/>
      </c>
      <c r="I12" s="28" t="str">
        <f>IFERROR(INDEX(Tableau3[],cave!$AE9,COLUMNS(cave!$AB$7:AJ9)),"")</f>
        <v/>
      </c>
      <c r="J12" s="28" t="str">
        <f>IFERROR(INDEX(Tableau3[],cave!$AE9,COLUMNS(cave!$AB$7:AK9)),"")</f>
        <v/>
      </c>
      <c r="K12" s="28" t="str">
        <f>IFERROR(INDEX(Tableau3[],cave!$AE9,COLUMNS(cave!$AB$7:AL9)),"")</f>
        <v/>
      </c>
      <c r="L12" s="28" t="str">
        <f>IFERROR(INDEX(Tableau3[],cave!$AE9,COLUMNS(cave!$AB$7:AM9)),"")</f>
        <v/>
      </c>
      <c r="M12" s="28" t="str">
        <f>IFERROR(INDEX(Tableau3[],cave!$AE9,COLUMNS(cave!$AB$7:AN9)),"")</f>
        <v/>
      </c>
      <c r="N12" s="28" t="str">
        <f>IFERROR(INDEX(Tableau3[],cave!$AE9,COLUMNS(cave!$AB$7:AO9)),"")</f>
        <v/>
      </c>
      <c r="O12" s="28" t="str">
        <f>IFERROR(INDEX(Tableau3[],cave!$AE9,COLUMNS(cave!$AB$7:AP9)),"")</f>
        <v/>
      </c>
      <c r="P12" s="28" t="str">
        <f>IFERROR(INDEX(Tableau3[],cave!$AE9,COLUMNS(cave!$AB$7:AQ9)),"")</f>
        <v/>
      </c>
      <c r="Q12" s="28" t="str">
        <f>IFERROR(INDEX(Tableau3[],cave!$AE9,COLUMNS(cave!$AB$7:AR9)),"")</f>
        <v/>
      </c>
      <c r="R12" s="28" t="str">
        <f>IFERROR(INDEX(Tableau3[],cave!$AE9,COLUMNS(cave!$AB$7:AS9)),"")</f>
        <v/>
      </c>
      <c r="S12" s="28" t="str">
        <f>IFERROR(INDEX(Tableau3[],cave!$AE9,COLUMNS(cave!$AB$7:AT9)),"")</f>
        <v/>
      </c>
      <c r="T12" s="28" t="str">
        <f>IFERROR(INDEX(Tableau3[],cave!$AE9,COLUMNS(cave!$AB$7:AU9)),"")</f>
        <v/>
      </c>
      <c r="U12" s="28" t="str">
        <f>IFERROR(INDEX(Tableau3[],cave!$AE9,COLUMNS(cave!$AB$7:AV9)),"")</f>
        <v/>
      </c>
      <c r="V12" s="28" t="str">
        <f>IFERROR(INDEX(Tableau3[],cave!$AE9,COLUMNS(cave!$AB$7:AW9)),"")</f>
        <v/>
      </c>
    </row>
    <row r="13" spans="1:22" x14ac:dyDescent="0.25">
      <c r="A13" s="28" t="str">
        <f>IFERROR(INDEX(Tableau3[],cave!$AE10,COLUMNS(cave!$AB$7:AB10)),"")</f>
        <v/>
      </c>
      <c r="B13" s="28" t="str">
        <f>IFERROR(INDEX(Tableau3[],cave!$AE10,COLUMNS(cave!$AB$7:AC10)),"")</f>
        <v/>
      </c>
      <c r="C13" s="28" t="str">
        <f>IFERROR(INDEX(Tableau3[],cave!$AE10,COLUMNS(cave!$AB$7:AD10)),"")</f>
        <v/>
      </c>
      <c r="D13" s="28" t="str">
        <f>IFERROR(INDEX(Tableau3[],cave!$AE10,COLUMNS(cave!$AB$7:AE10)),"")</f>
        <v/>
      </c>
      <c r="E13" s="28" t="str">
        <f>IFERROR(INDEX(Tableau3[],cave!$AE10,COLUMNS(cave!$AB$7:AF10)),"")</f>
        <v/>
      </c>
      <c r="F13" s="28" t="str">
        <f>IFERROR(INDEX(Tableau3[],cave!$AE10,COLUMNS(cave!$AB$7:AG10)),"")</f>
        <v/>
      </c>
      <c r="G13" s="28" t="str">
        <f>IFERROR(INDEX(Tableau3[],cave!$AE10,COLUMNS(cave!$AB$7:AH10)),"")</f>
        <v/>
      </c>
      <c r="H13" s="28" t="str">
        <f>IFERROR(INDEX(Tableau3[],cave!$AE10,COLUMNS(cave!$AB$7:AI10)),"")</f>
        <v/>
      </c>
      <c r="I13" s="28" t="str">
        <f>IFERROR(INDEX(Tableau3[],cave!$AE10,COLUMNS(cave!$AB$7:AJ10)),"")</f>
        <v/>
      </c>
      <c r="J13" s="28" t="str">
        <f>IFERROR(INDEX(Tableau3[],cave!$AE10,COLUMNS(cave!$AB$7:AK10)),"")</f>
        <v/>
      </c>
      <c r="K13" s="28" t="str">
        <f>IFERROR(INDEX(Tableau3[],cave!$AE10,COLUMNS(cave!$AB$7:AL10)),"")</f>
        <v/>
      </c>
      <c r="L13" s="28" t="str">
        <f>IFERROR(INDEX(Tableau3[],cave!$AE10,COLUMNS(cave!$AB$7:AM10)),"")</f>
        <v/>
      </c>
      <c r="M13" s="28" t="str">
        <f>IFERROR(INDEX(Tableau3[],cave!$AE10,COLUMNS(cave!$AB$7:AN10)),"")</f>
        <v/>
      </c>
      <c r="N13" s="28" t="str">
        <f>IFERROR(INDEX(Tableau3[],cave!$AE10,COLUMNS(cave!$AB$7:AO10)),"")</f>
        <v/>
      </c>
      <c r="O13" s="28" t="str">
        <f>IFERROR(INDEX(Tableau3[],cave!$AE10,COLUMNS(cave!$AB$7:AP10)),"")</f>
        <v/>
      </c>
      <c r="P13" s="28" t="str">
        <f>IFERROR(INDEX(Tableau3[],cave!$AE10,COLUMNS(cave!$AB$7:AQ10)),"")</f>
        <v/>
      </c>
      <c r="Q13" s="28" t="str">
        <f>IFERROR(INDEX(Tableau3[],cave!$AE10,COLUMNS(cave!$AB$7:AR10)),"")</f>
        <v/>
      </c>
      <c r="R13" s="28" t="str">
        <f>IFERROR(INDEX(Tableau3[],cave!$AE10,COLUMNS(cave!$AB$7:AS10)),"")</f>
        <v/>
      </c>
      <c r="S13" s="28" t="str">
        <f>IFERROR(INDEX(Tableau3[],cave!$AE10,COLUMNS(cave!$AB$7:AT10)),"")</f>
        <v/>
      </c>
      <c r="T13" s="28" t="str">
        <f>IFERROR(INDEX(Tableau3[],cave!$AE10,COLUMNS(cave!$AB$7:AU10)),"")</f>
        <v/>
      </c>
      <c r="U13" s="28" t="str">
        <f>IFERROR(INDEX(Tableau3[],cave!$AE10,COLUMNS(cave!$AB$7:AV10)),"")</f>
        <v/>
      </c>
      <c r="V13" s="28" t="str">
        <f>IFERROR(INDEX(Tableau3[],cave!$AE10,COLUMNS(cave!$AB$7:AW10)),"")</f>
        <v/>
      </c>
    </row>
    <row r="14" spans="1:22" x14ac:dyDescent="0.25">
      <c r="A14" s="28" t="str">
        <f>IFERROR(INDEX(Tableau3[],cave!$AE11,COLUMNS(cave!$AB$7:AB11)),"")</f>
        <v/>
      </c>
      <c r="B14" s="28" t="str">
        <f>IFERROR(INDEX(Tableau3[],cave!$AE11,COLUMNS(cave!$AB$7:AC11)),"")</f>
        <v/>
      </c>
      <c r="C14" s="28" t="str">
        <f>IFERROR(INDEX(Tableau3[],cave!$AE11,COLUMNS(cave!$AB$7:AD11)),"")</f>
        <v/>
      </c>
      <c r="D14" s="28" t="str">
        <f>IFERROR(INDEX(Tableau3[],cave!$AE11,COLUMNS(cave!$AB$7:AE11)),"")</f>
        <v/>
      </c>
      <c r="E14" s="28" t="str">
        <f>IFERROR(INDEX(Tableau3[],cave!$AE11,COLUMNS(cave!$AB$7:AF11)),"")</f>
        <v/>
      </c>
      <c r="F14" s="28" t="str">
        <f>IFERROR(INDEX(Tableau3[],cave!$AE11,COLUMNS(cave!$AB$7:AG11)),"")</f>
        <v/>
      </c>
      <c r="G14" s="28" t="str">
        <f>IFERROR(INDEX(Tableau3[],cave!$AE11,COLUMNS(cave!$AB$7:AH11)),"")</f>
        <v/>
      </c>
      <c r="H14" s="28" t="str">
        <f>IFERROR(INDEX(Tableau3[],cave!$AE11,COLUMNS(cave!$AB$7:AI11)),"")</f>
        <v/>
      </c>
      <c r="I14" s="28" t="str">
        <f>IFERROR(INDEX(Tableau3[],cave!$AE11,COLUMNS(cave!$AB$7:AJ11)),"")</f>
        <v/>
      </c>
      <c r="J14" s="28" t="str">
        <f>IFERROR(INDEX(Tableau3[],cave!$AE11,COLUMNS(cave!$AB$7:AK11)),"")</f>
        <v/>
      </c>
      <c r="K14" s="28" t="str">
        <f>IFERROR(INDEX(Tableau3[],cave!$AE11,COLUMNS(cave!$AB$7:AL11)),"")</f>
        <v/>
      </c>
      <c r="L14" s="28" t="str">
        <f>IFERROR(INDEX(Tableau3[],cave!$AE11,COLUMNS(cave!$AB$7:AM11)),"")</f>
        <v/>
      </c>
      <c r="M14" s="28" t="str">
        <f>IFERROR(INDEX(Tableau3[],cave!$AE11,COLUMNS(cave!$AB$7:AN11)),"")</f>
        <v/>
      </c>
      <c r="N14" s="28" t="str">
        <f>IFERROR(INDEX(Tableau3[],cave!$AE11,COLUMNS(cave!$AB$7:AO11)),"")</f>
        <v/>
      </c>
      <c r="O14" s="28" t="str">
        <f>IFERROR(INDEX(Tableau3[],cave!$AE11,COLUMNS(cave!$AB$7:AP11)),"")</f>
        <v/>
      </c>
      <c r="P14" s="28" t="str">
        <f>IFERROR(INDEX(Tableau3[],cave!$AE11,COLUMNS(cave!$AB$7:AQ11)),"")</f>
        <v/>
      </c>
      <c r="Q14" s="28" t="str">
        <f>IFERROR(INDEX(Tableau3[],cave!$AE11,COLUMNS(cave!$AB$7:AR11)),"")</f>
        <v/>
      </c>
      <c r="R14" s="28" t="str">
        <f>IFERROR(INDEX(Tableau3[],cave!$AE11,COLUMNS(cave!$AB$7:AS11)),"")</f>
        <v/>
      </c>
      <c r="S14" s="28" t="str">
        <f>IFERROR(INDEX(Tableau3[],cave!$AE11,COLUMNS(cave!$AB$7:AT11)),"")</f>
        <v/>
      </c>
      <c r="T14" s="28" t="str">
        <f>IFERROR(INDEX(Tableau3[],cave!$AE11,COLUMNS(cave!$AB$7:AU11)),"")</f>
        <v/>
      </c>
      <c r="U14" s="28" t="str">
        <f>IFERROR(INDEX(Tableau3[],cave!$AE11,COLUMNS(cave!$AB$7:AV11)),"")</f>
        <v/>
      </c>
      <c r="V14" s="28" t="str">
        <f>IFERROR(INDEX(Tableau3[],cave!$AE11,COLUMNS(cave!$AB$7:AW11)),"")</f>
        <v/>
      </c>
    </row>
    <row r="15" spans="1:22" x14ac:dyDescent="0.25">
      <c r="A15" s="28" t="str">
        <f>IFERROR(INDEX(Tableau3[],cave!$AE12,COLUMNS(cave!$AB$7:AB12)),"")</f>
        <v/>
      </c>
      <c r="B15" s="28" t="str">
        <f>IFERROR(INDEX(Tableau3[],cave!$AE12,COLUMNS(cave!$AB$7:AC12)),"")</f>
        <v/>
      </c>
      <c r="C15" s="28" t="str">
        <f>IFERROR(INDEX(Tableau3[],cave!$AE12,COLUMNS(cave!$AB$7:AD12)),"")</f>
        <v/>
      </c>
      <c r="D15" s="28" t="str">
        <f>IFERROR(INDEX(Tableau3[],cave!$AE12,COLUMNS(cave!$AB$7:AE12)),"")</f>
        <v/>
      </c>
      <c r="E15" s="28" t="str">
        <f>IFERROR(INDEX(Tableau3[],cave!$AE12,COLUMNS(cave!$AB$7:AF12)),"")</f>
        <v/>
      </c>
      <c r="F15" s="28" t="str">
        <f>IFERROR(INDEX(Tableau3[],cave!$AE12,COLUMNS(cave!$AB$7:AG12)),"")</f>
        <v/>
      </c>
      <c r="G15" s="28" t="str">
        <f>IFERROR(INDEX(Tableau3[],cave!$AE12,COLUMNS(cave!$AB$7:AH12)),"")</f>
        <v/>
      </c>
      <c r="H15" s="28" t="str">
        <f>IFERROR(INDEX(Tableau3[],cave!$AE12,COLUMNS(cave!$AB$7:AI12)),"")</f>
        <v/>
      </c>
      <c r="I15" s="28" t="str">
        <f>IFERROR(INDEX(Tableau3[],cave!$AE12,COLUMNS(cave!$AB$7:AJ12)),"")</f>
        <v/>
      </c>
      <c r="J15" s="28" t="str">
        <f>IFERROR(INDEX(Tableau3[],cave!$AE12,COLUMNS(cave!$AB$7:AK12)),"")</f>
        <v/>
      </c>
      <c r="K15" s="28" t="str">
        <f>IFERROR(INDEX(Tableau3[],cave!$AE12,COLUMNS(cave!$AB$7:AL12)),"")</f>
        <v/>
      </c>
      <c r="L15" s="28" t="str">
        <f>IFERROR(INDEX(Tableau3[],cave!$AE12,COLUMNS(cave!$AB$7:AM12)),"")</f>
        <v/>
      </c>
      <c r="M15" s="28" t="str">
        <f>IFERROR(INDEX(Tableau3[],cave!$AE12,COLUMNS(cave!$AB$7:AN12)),"")</f>
        <v/>
      </c>
      <c r="N15" s="28" t="str">
        <f>IFERROR(INDEX(Tableau3[],cave!$AE12,COLUMNS(cave!$AB$7:AO12)),"")</f>
        <v/>
      </c>
      <c r="O15" s="28" t="str">
        <f>IFERROR(INDEX(Tableau3[],cave!$AE12,COLUMNS(cave!$AB$7:AP12)),"")</f>
        <v/>
      </c>
      <c r="P15" s="28" t="str">
        <f>IFERROR(INDEX(Tableau3[],cave!$AE12,COLUMNS(cave!$AB$7:AQ12)),"")</f>
        <v/>
      </c>
      <c r="Q15" s="28" t="str">
        <f>IFERROR(INDEX(Tableau3[],cave!$AE12,COLUMNS(cave!$AB$7:AR12)),"")</f>
        <v/>
      </c>
      <c r="R15" s="28" t="str">
        <f>IFERROR(INDEX(Tableau3[],cave!$AE12,COLUMNS(cave!$AB$7:AS12)),"")</f>
        <v/>
      </c>
      <c r="S15" s="28" t="str">
        <f>IFERROR(INDEX(Tableau3[],cave!$AE12,COLUMNS(cave!$AB$7:AT12)),"")</f>
        <v/>
      </c>
      <c r="T15" s="28" t="str">
        <f>IFERROR(INDEX(Tableau3[],cave!$AE12,COLUMNS(cave!$AB$7:AU12)),"")</f>
        <v/>
      </c>
      <c r="U15" s="28" t="str">
        <f>IFERROR(INDEX(Tableau3[],cave!$AE12,COLUMNS(cave!$AB$7:AV12)),"")</f>
        <v/>
      </c>
      <c r="V15" s="28" t="str">
        <f>IFERROR(INDEX(Tableau3[],cave!$AE12,COLUMNS(cave!$AB$7:AW12)),"")</f>
        <v/>
      </c>
    </row>
    <row r="16" spans="1:22" x14ac:dyDescent="0.25">
      <c r="A16" s="28" t="str">
        <f>IFERROR(INDEX(Tableau3[],cave!$AE13,COLUMNS(cave!$AB$7:AB13)),"")</f>
        <v/>
      </c>
      <c r="B16" s="28" t="str">
        <f>IFERROR(INDEX(Tableau3[],cave!$AE13,COLUMNS(cave!$AB$7:AC13)),"")</f>
        <v/>
      </c>
      <c r="C16" s="28" t="str">
        <f>IFERROR(INDEX(Tableau3[],cave!$AE13,COLUMNS(cave!$AB$7:AD13)),"")</f>
        <v/>
      </c>
      <c r="D16" s="28" t="str">
        <f>IFERROR(INDEX(Tableau3[],cave!$AE13,COLUMNS(cave!$AB$7:AE13)),"")</f>
        <v/>
      </c>
      <c r="E16" s="28" t="str">
        <f>IFERROR(INDEX(Tableau3[],cave!$AE13,COLUMNS(cave!$AB$7:AF13)),"")</f>
        <v/>
      </c>
      <c r="F16" s="28" t="str">
        <f>IFERROR(INDEX(Tableau3[],cave!$AE13,COLUMNS(cave!$AB$7:AG13)),"")</f>
        <v/>
      </c>
      <c r="G16" s="28" t="str">
        <f>IFERROR(INDEX(Tableau3[],cave!$AE13,COLUMNS(cave!$AB$7:AH13)),"")</f>
        <v/>
      </c>
      <c r="H16" s="28" t="str">
        <f>IFERROR(INDEX(Tableau3[],cave!$AE13,COLUMNS(cave!$AB$7:AI13)),"")</f>
        <v/>
      </c>
      <c r="I16" s="28" t="str">
        <f>IFERROR(INDEX(Tableau3[],cave!$AE13,COLUMNS(cave!$AB$7:AJ13)),"")</f>
        <v/>
      </c>
      <c r="J16" s="28" t="str">
        <f>IFERROR(INDEX(Tableau3[],cave!$AE13,COLUMNS(cave!$AB$7:AK13)),"")</f>
        <v/>
      </c>
      <c r="K16" s="28" t="str">
        <f>IFERROR(INDEX(Tableau3[],cave!$AE13,COLUMNS(cave!$AB$7:AL13)),"")</f>
        <v/>
      </c>
      <c r="L16" s="28" t="str">
        <f>IFERROR(INDEX(Tableau3[],cave!$AE13,COLUMNS(cave!$AB$7:AM13)),"")</f>
        <v/>
      </c>
      <c r="M16" s="28" t="str">
        <f>IFERROR(INDEX(Tableau3[],cave!$AE13,COLUMNS(cave!$AB$7:AN13)),"")</f>
        <v/>
      </c>
      <c r="N16" s="28" t="str">
        <f>IFERROR(INDEX(Tableau3[],cave!$AE13,COLUMNS(cave!$AB$7:AO13)),"")</f>
        <v/>
      </c>
      <c r="O16" s="28" t="str">
        <f>IFERROR(INDEX(Tableau3[],cave!$AE13,COLUMNS(cave!$AB$7:AP13)),"")</f>
        <v/>
      </c>
      <c r="P16" s="28" t="str">
        <f>IFERROR(INDEX(Tableau3[],cave!$AE13,COLUMNS(cave!$AB$7:AQ13)),"")</f>
        <v/>
      </c>
      <c r="Q16" s="28" t="str">
        <f>IFERROR(INDEX(Tableau3[],cave!$AE13,COLUMNS(cave!$AB$7:AR13)),"")</f>
        <v/>
      </c>
      <c r="R16" s="28" t="str">
        <f>IFERROR(INDEX(Tableau3[],cave!$AE13,COLUMNS(cave!$AB$7:AS13)),"")</f>
        <v/>
      </c>
      <c r="S16" s="28" t="str">
        <f>IFERROR(INDEX(Tableau3[],cave!$AE13,COLUMNS(cave!$AB$7:AT13)),"")</f>
        <v/>
      </c>
      <c r="T16" s="28" t="str">
        <f>IFERROR(INDEX(Tableau3[],cave!$AE13,COLUMNS(cave!$AB$7:AU13)),"")</f>
        <v/>
      </c>
      <c r="U16" s="28" t="str">
        <f>IFERROR(INDEX(Tableau3[],cave!$AE13,COLUMNS(cave!$AB$7:AV13)),"")</f>
        <v/>
      </c>
      <c r="V16" s="28" t="str">
        <f>IFERROR(INDEX(Tableau3[],cave!$AE13,COLUMNS(cave!$AB$7:AW13)),"")</f>
        <v/>
      </c>
    </row>
    <row r="17" spans="1:22" x14ac:dyDescent="0.25">
      <c r="A17" s="28" t="str">
        <f>IFERROR(INDEX(Tableau3[],cave!$AE14,COLUMNS(cave!$AB$7:AB14)),"")</f>
        <v/>
      </c>
      <c r="B17" s="28" t="str">
        <f>IFERROR(INDEX(Tableau3[],cave!$AE14,COLUMNS(cave!$AB$7:AC14)),"")</f>
        <v/>
      </c>
      <c r="C17" s="28" t="str">
        <f>IFERROR(INDEX(Tableau3[],cave!$AE14,COLUMNS(cave!$AB$7:AD14)),"")</f>
        <v/>
      </c>
      <c r="D17" s="28" t="str">
        <f>IFERROR(INDEX(Tableau3[],cave!$AE14,COLUMNS(cave!$AB$7:AE14)),"")</f>
        <v/>
      </c>
      <c r="E17" s="28" t="str">
        <f>IFERROR(INDEX(Tableau3[],cave!$AE14,COLUMNS(cave!$AB$7:AF14)),"")</f>
        <v/>
      </c>
      <c r="F17" s="28" t="str">
        <f>IFERROR(INDEX(Tableau3[],cave!$AE14,COLUMNS(cave!$AB$7:AG14)),"")</f>
        <v/>
      </c>
      <c r="G17" s="28" t="str">
        <f>IFERROR(INDEX(Tableau3[],cave!$AE14,COLUMNS(cave!$AB$7:AH14)),"")</f>
        <v/>
      </c>
      <c r="H17" s="28" t="str">
        <f>IFERROR(INDEX(Tableau3[],cave!$AE14,COLUMNS(cave!$AB$7:AI14)),"")</f>
        <v/>
      </c>
      <c r="I17" s="28" t="str">
        <f>IFERROR(INDEX(Tableau3[],cave!$AE14,COLUMNS(cave!$AB$7:AJ14)),"")</f>
        <v/>
      </c>
      <c r="J17" s="28" t="str">
        <f>IFERROR(INDEX(Tableau3[],cave!$AE14,COLUMNS(cave!$AB$7:AK14)),"")</f>
        <v/>
      </c>
      <c r="K17" s="28" t="str">
        <f>IFERROR(INDEX(Tableau3[],cave!$AE14,COLUMNS(cave!$AB$7:AL14)),"")</f>
        <v/>
      </c>
      <c r="L17" s="28" t="str">
        <f>IFERROR(INDEX(Tableau3[],cave!$AE14,COLUMNS(cave!$AB$7:AM14)),"")</f>
        <v/>
      </c>
      <c r="M17" s="28" t="str">
        <f>IFERROR(INDEX(Tableau3[],cave!$AE14,COLUMNS(cave!$AB$7:AN14)),"")</f>
        <v/>
      </c>
      <c r="N17" s="28" t="str">
        <f>IFERROR(INDEX(Tableau3[],cave!$AE14,COLUMNS(cave!$AB$7:AO14)),"")</f>
        <v/>
      </c>
      <c r="O17" s="28" t="str">
        <f>IFERROR(INDEX(Tableau3[],cave!$AE14,COLUMNS(cave!$AB$7:AP14)),"")</f>
        <v/>
      </c>
      <c r="P17" s="28" t="str">
        <f>IFERROR(INDEX(Tableau3[],cave!$AE14,COLUMNS(cave!$AB$7:AQ14)),"")</f>
        <v/>
      </c>
      <c r="Q17" s="28" t="str">
        <f>IFERROR(INDEX(Tableau3[],cave!$AE14,COLUMNS(cave!$AB$7:AR14)),"")</f>
        <v/>
      </c>
      <c r="R17" s="28" t="str">
        <f>IFERROR(INDEX(Tableau3[],cave!$AE14,COLUMNS(cave!$AB$7:AS14)),"")</f>
        <v/>
      </c>
      <c r="S17" s="28" t="str">
        <f>IFERROR(INDEX(Tableau3[],cave!$AE14,COLUMNS(cave!$AB$7:AT14)),"")</f>
        <v/>
      </c>
      <c r="T17" s="28" t="str">
        <f>IFERROR(INDEX(Tableau3[],cave!$AE14,COLUMNS(cave!$AB$7:AU14)),"")</f>
        <v/>
      </c>
      <c r="U17" s="28" t="str">
        <f>IFERROR(INDEX(Tableau3[],cave!$AE14,COLUMNS(cave!$AB$7:AV14)),"")</f>
        <v/>
      </c>
      <c r="V17" s="28" t="str">
        <f>IFERROR(INDEX(Tableau3[],cave!$AE14,COLUMNS(cave!$AB$7:AW14)),"")</f>
        <v/>
      </c>
    </row>
    <row r="18" spans="1:22" x14ac:dyDescent="0.25">
      <c r="A18" s="28" t="str">
        <f>IFERROR(INDEX(Tableau3[],cave!$AE15,COLUMNS(cave!$AB$7:AB15)),"")</f>
        <v/>
      </c>
      <c r="B18" s="28" t="str">
        <f>IFERROR(INDEX(Tableau3[],cave!$AE15,COLUMNS(cave!$AB$7:AC15)),"")</f>
        <v/>
      </c>
      <c r="C18" s="28" t="str">
        <f>IFERROR(INDEX(Tableau3[],cave!$AE15,COLUMNS(cave!$AB$7:AD15)),"")</f>
        <v/>
      </c>
      <c r="D18" s="28" t="str">
        <f>IFERROR(INDEX(Tableau3[],cave!$AE15,COLUMNS(cave!$AB$7:AE15)),"")</f>
        <v/>
      </c>
      <c r="E18" s="28" t="str">
        <f>IFERROR(INDEX(Tableau3[],cave!$AE15,COLUMNS(cave!$AB$7:AF15)),"")</f>
        <v/>
      </c>
      <c r="F18" s="28" t="str">
        <f>IFERROR(INDEX(Tableau3[],cave!$AE15,COLUMNS(cave!$AB$7:AG15)),"")</f>
        <v/>
      </c>
      <c r="G18" s="28" t="str">
        <f>IFERROR(INDEX(Tableau3[],cave!$AE15,COLUMNS(cave!$AB$7:AH15)),"")</f>
        <v/>
      </c>
      <c r="H18" s="28" t="str">
        <f>IFERROR(INDEX(Tableau3[],cave!$AE15,COLUMNS(cave!$AB$7:AI15)),"")</f>
        <v/>
      </c>
      <c r="I18" s="28" t="str">
        <f>IFERROR(INDEX(Tableau3[],cave!$AE15,COLUMNS(cave!$AB$7:AJ15)),"")</f>
        <v/>
      </c>
      <c r="J18" s="28" t="str">
        <f>IFERROR(INDEX(Tableau3[],cave!$AE15,COLUMNS(cave!$AB$7:AK15)),"")</f>
        <v/>
      </c>
      <c r="K18" s="28" t="str">
        <f>IFERROR(INDEX(Tableau3[],cave!$AE15,COLUMNS(cave!$AB$7:AL15)),"")</f>
        <v/>
      </c>
      <c r="L18" s="28" t="str">
        <f>IFERROR(INDEX(Tableau3[],cave!$AE15,COLUMNS(cave!$AB$7:AM15)),"")</f>
        <v/>
      </c>
      <c r="M18" s="28" t="str">
        <f>IFERROR(INDEX(Tableau3[],cave!$AE15,COLUMNS(cave!$AB$7:AN15)),"")</f>
        <v/>
      </c>
      <c r="N18" s="28" t="str">
        <f>IFERROR(INDEX(Tableau3[],cave!$AE15,COLUMNS(cave!$AB$7:AO15)),"")</f>
        <v/>
      </c>
      <c r="O18" s="28" t="str">
        <f>IFERROR(INDEX(Tableau3[],cave!$AE15,COLUMNS(cave!$AB$7:AP15)),"")</f>
        <v/>
      </c>
      <c r="P18" s="28" t="str">
        <f>IFERROR(INDEX(Tableau3[],cave!$AE15,COLUMNS(cave!$AB$7:AQ15)),"")</f>
        <v/>
      </c>
      <c r="Q18" s="28" t="str">
        <f>IFERROR(INDEX(Tableau3[],cave!$AE15,COLUMNS(cave!$AB$7:AR15)),"")</f>
        <v/>
      </c>
      <c r="R18" s="28" t="str">
        <f>IFERROR(INDEX(Tableau3[],cave!$AE15,COLUMNS(cave!$AB$7:AS15)),"")</f>
        <v/>
      </c>
      <c r="S18" s="28" t="str">
        <f>IFERROR(INDEX(Tableau3[],cave!$AE15,COLUMNS(cave!$AB$7:AT15)),"")</f>
        <v/>
      </c>
      <c r="T18" s="28" t="str">
        <f>IFERROR(INDEX(Tableau3[],cave!$AE15,COLUMNS(cave!$AB$7:AU15)),"")</f>
        <v/>
      </c>
      <c r="U18" s="28" t="str">
        <f>IFERROR(INDEX(Tableau3[],cave!$AE15,COLUMNS(cave!$AB$7:AV15)),"")</f>
        <v/>
      </c>
      <c r="V18" s="28" t="str">
        <f>IFERROR(INDEX(Tableau3[],cave!$AE15,COLUMNS(cave!$AB$7:AW15)),"")</f>
        <v/>
      </c>
    </row>
    <row r="19" spans="1:22" x14ac:dyDescent="0.25">
      <c r="A19" s="28" t="str">
        <f>IFERROR(INDEX(Tableau3[],cave!$AE16,COLUMNS(cave!$AB$7:AB16)),"")</f>
        <v/>
      </c>
      <c r="B19" s="28" t="str">
        <f>IFERROR(INDEX(Tableau3[],cave!$AE16,COLUMNS(cave!$AB$7:AC16)),"")</f>
        <v/>
      </c>
      <c r="C19" s="28" t="str">
        <f>IFERROR(INDEX(Tableau3[],cave!$AE16,COLUMNS(cave!$AB$7:AD16)),"")</f>
        <v/>
      </c>
      <c r="D19" s="28" t="str">
        <f>IFERROR(INDEX(Tableau3[],cave!$AE16,COLUMNS(cave!$AB$7:AE16)),"")</f>
        <v/>
      </c>
      <c r="E19" s="28" t="str">
        <f>IFERROR(INDEX(Tableau3[],cave!$AE16,COLUMNS(cave!$AB$7:AF16)),"")</f>
        <v/>
      </c>
      <c r="F19" s="28" t="str">
        <f>IFERROR(INDEX(Tableau3[],cave!$AE16,COLUMNS(cave!$AB$7:AG16)),"")</f>
        <v/>
      </c>
      <c r="G19" s="28" t="str">
        <f>IFERROR(INDEX(Tableau3[],cave!$AE16,COLUMNS(cave!$AB$7:AH16)),"")</f>
        <v/>
      </c>
      <c r="H19" s="28" t="str">
        <f>IFERROR(INDEX(Tableau3[],cave!$AE16,COLUMNS(cave!$AB$7:AI16)),"")</f>
        <v/>
      </c>
      <c r="I19" s="28" t="str">
        <f>IFERROR(INDEX(Tableau3[],cave!$AE16,COLUMNS(cave!$AB$7:AJ16)),"")</f>
        <v/>
      </c>
      <c r="J19" s="28" t="str">
        <f>IFERROR(INDEX(Tableau3[],cave!$AE16,COLUMNS(cave!$AB$7:AK16)),"")</f>
        <v/>
      </c>
      <c r="K19" s="28" t="str">
        <f>IFERROR(INDEX(Tableau3[],cave!$AE16,COLUMNS(cave!$AB$7:AL16)),"")</f>
        <v/>
      </c>
      <c r="L19" s="28" t="str">
        <f>IFERROR(INDEX(Tableau3[],cave!$AE16,COLUMNS(cave!$AB$7:AM16)),"")</f>
        <v/>
      </c>
      <c r="M19" s="28" t="str">
        <f>IFERROR(INDEX(Tableau3[],cave!$AE16,COLUMNS(cave!$AB$7:AN16)),"")</f>
        <v/>
      </c>
      <c r="N19" s="28" t="str">
        <f>IFERROR(INDEX(Tableau3[],cave!$AE16,COLUMNS(cave!$AB$7:AO16)),"")</f>
        <v/>
      </c>
      <c r="O19" s="28" t="str">
        <f>IFERROR(INDEX(Tableau3[],cave!$AE16,COLUMNS(cave!$AB$7:AP16)),"")</f>
        <v/>
      </c>
      <c r="P19" s="28" t="str">
        <f>IFERROR(INDEX(Tableau3[],cave!$AE16,COLUMNS(cave!$AB$7:AQ16)),"")</f>
        <v/>
      </c>
      <c r="Q19" s="28" t="str">
        <f>IFERROR(INDEX(Tableau3[],cave!$AE16,COLUMNS(cave!$AB$7:AR16)),"")</f>
        <v/>
      </c>
      <c r="R19" s="28" t="str">
        <f>IFERROR(INDEX(Tableau3[],cave!$AE16,COLUMNS(cave!$AB$7:AS16)),"")</f>
        <v/>
      </c>
      <c r="S19" s="28" t="str">
        <f>IFERROR(INDEX(Tableau3[],cave!$AE16,COLUMNS(cave!$AB$7:AT16)),"")</f>
        <v/>
      </c>
      <c r="T19" s="28" t="str">
        <f>IFERROR(INDEX(Tableau3[],cave!$AE16,COLUMNS(cave!$AB$7:AU16)),"")</f>
        <v/>
      </c>
      <c r="U19" s="28" t="str">
        <f>IFERROR(INDEX(Tableau3[],cave!$AE16,COLUMNS(cave!$AB$7:AV16)),"")</f>
        <v/>
      </c>
      <c r="V19" s="28" t="str">
        <f>IFERROR(INDEX(Tableau3[],cave!$AE16,COLUMNS(cave!$AB$7:AW16)),"")</f>
        <v/>
      </c>
    </row>
    <row r="20" spans="1:22" x14ac:dyDescent="0.25">
      <c r="A20" s="28" t="str">
        <f>IFERROR(INDEX(Tableau3[],cave!$AE17,COLUMNS(cave!$AB$7:AB17)),"")</f>
        <v/>
      </c>
      <c r="B20" s="28" t="str">
        <f>IFERROR(INDEX(Tableau3[],cave!$AE17,COLUMNS(cave!$AB$7:AC17)),"")</f>
        <v/>
      </c>
      <c r="C20" s="28" t="str">
        <f>IFERROR(INDEX(Tableau3[],cave!$AE17,COLUMNS(cave!$AB$7:AD17)),"")</f>
        <v/>
      </c>
      <c r="D20" s="28" t="str">
        <f>IFERROR(INDEX(Tableau3[],cave!$AE17,COLUMNS(cave!$AB$7:AE17)),"")</f>
        <v/>
      </c>
      <c r="E20" s="28" t="str">
        <f>IFERROR(INDEX(Tableau3[],cave!$AE17,COLUMNS(cave!$AB$7:AF17)),"")</f>
        <v/>
      </c>
      <c r="F20" s="28" t="str">
        <f>IFERROR(INDEX(Tableau3[],cave!$AE17,COLUMNS(cave!$AB$7:AG17)),"")</f>
        <v/>
      </c>
      <c r="G20" s="28" t="str">
        <f>IFERROR(INDEX(Tableau3[],cave!$AE17,COLUMNS(cave!$AB$7:AH17)),"")</f>
        <v/>
      </c>
      <c r="H20" s="28" t="str">
        <f>IFERROR(INDEX(Tableau3[],cave!$AE17,COLUMNS(cave!$AB$7:AI17)),"")</f>
        <v/>
      </c>
      <c r="I20" s="28" t="str">
        <f>IFERROR(INDEX(Tableau3[],cave!$AE17,COLUMNS(cave!$AB$7:AJ17)),"")</f>
        <v/>
      </c>
      <c r="J20" s="28" t="str">
        <f>IFERROR(INDEX(Tableau3[],cave!$AE17,COLUMNS(cave!$AB$7:AK17)),"")</f>
        <v/>
      </c>
      <c r="K20" s="28" t="str">
        <f>IFERROR(INDEX(Tableau3[],cave!$AE17,COLUMNS(cave!$AB$7:AL17)),"")</f>
        <v/>
      </c>
      <c r="L20" s="28" t="str">
        <f>IFERROR(INDEX(Tableau3[],cave!$AE17,COLUMNS(cave!$AB$7:AM17)),"")</f>
        <v/>
      </c>
      <c r="M20" s="28" t="str">
        <f>IFERROR(INDEX(Tableau3[],cave!$AE17,COLUMNS(cave!$AB$7:AN17)),"")</f>
        <v/>
      </c>
      <c r="N20" s="28" t="str">
        <f>IFERROR(INDEX(Tableau3[],cave!$AE17,COLUMNS(cave!$AB$7:AO17)),"")</f>
        <v/>
      </c>
      <c r="O20" s="28" t="str">
        <f>IFERROR(INDEX(Tableau3[],cave!$AE17,COLUMNS(cave!$AB$7:AP17)),"")</f>
        <v/>
      </c>
      <c r="P20" s="28" t="str">
        <f>IFERROR(INDEX(Tableau3[],cave!$AE17,COLUMNS(cave!$AB$7:AQ17)),"")</f>
        <v/>
      </c>
      <c r="Q20" s="28" t="str">
        <f>IFERROR(INDEX(Tableau3[],cave!$AE17,COLUMNS(cave!$AB$7:AR17)),"")</f>
        <v/>
      </c>
      <c r="R20" s="28" t="str">
        <f>IFERROR(INDEX(Tableau3[],cave!$AE17,COLUMNS(cave!$AB$7:AS17)),"")</f>
        <v/>
      </c>
      <c r="S20" s="28" t="str">
        <f>IFERROR(INDEX(Tableau3[],cave!$AE17,COLUMNS(cave!$AB$7:AT17)),"")</f>
        <v/>
      </c>
      <c r="T20" s="28" t="str">
        <f>IFERROR(INDEX(Tableau3[],cave!$AE17,COLUMNS(cave!$AB$7:AU17)),"")</f>
        <v/>
      </c>
      <c r="U20" s="28" t="str">
        <f>IFERROR(INDEX(Tableau3[],cave!$AE17,COLUMNS(cave!$AB$7:AV17)),"")</f>
        <v/>
      </c>
      <c r="V20" s="28" t="str">
        <f>IFERROR(INDEX(Tableau3[],cave!$AE17,COLUMNS(cave!$AB$7:AW17)),"")</f>
        <v/>
      </c>
    </row>
    <row r="21" spans="1:22" x14ac:dyDescent="0.25">
      <c r="A21" s="28" t="str">
        <f>IFERROR(INDEX(Tableau3[],cave!$AE18,COLUMNS(cave!$AB$7:AB18)),"")</f>
        <v/>
      </c>
      <c r="B21" s="28" t="str">
        <f>IFERROR(INDEX(Tableau3[],cave!$AE18,COLUMNS(cave!$AB$7:AC18)),"")</f>
        <v/>
      </c>
      <c r="C21" s="28" t="str">
        <f>IFERROR(INDEX(Tableau3[],cave!$AE18,COLUMNS(cave!$AB$7:AD18)),"")</f>
        <v/>
      </c>
      <c r="D21" s="28" t="str">
        <f>IFERROR(INDEX(Tableau3[],cave!$AE18,COLUMNS(cave!$AB$7:AE18)),"")</f>
        <v/>
      </c>
      <c r="E21" s="28" t="str">
        <f>IFERROR(INDEX(Tableau3[],cave!$AE18,COLUMNS(cave!$AB$7:AF18)),"")</f>
        <v/>
      </c>
      <c r="F21" s="28" t="str">
        <f>IFERROR(INDEX(Tableau3[],cave!$AE18,COLUMNS(cave!$AB$7:AG18)),"")</f>
        <v/>
      </c>
      <c r="G21" s="28" t="str">
        <f>IFERROR(INDEX(Tableau3[],cave!$AE18,COLUMNS(cave!$AB$7:AH18)),"")</f>
        <v/>
      </c>
      <c r="H21" s="28" t="str">
        <f>IFERROR(INDEX(Tableau3[],cave!$AE18,COLUMNS(cave!$AB$7:AI18)),"")</f>
        <v/>
      </c>
      <c r="I21" s="28" t="str">
        <f>IFERROR(INDEX(Tableau3[],cave!$AE18,COLUMNS(cave!$AB$7:AJ18)),"")</f>
        <v/>
      </c>
      <c r="J21" s="28" t="str">
        <f>IFERROR(INDEX(Tableau3[],cave!$AE18,COLUMNS(cave!$AB$7:AK18)),"")</f>
        <v/>
      </c>
      <c r="K21" s="28" t="str">
        <f>IFERROR(INDEX(Tableau3[],cave!$AE18,COLUMNS(cave!$AB$7:AL18)),"")</f>
        <v/>
      </c>
      <c r="L21" s="28" t="str">
        <f>IFERROR(INDEX(Tableau3[],cave!$AE18,COLUMNS(cave!$AB$7:AM18)),"")</f>
        <v/>
      </c>
      <c r="M21" s="28" t="str">
        <f>IFERROR(INDEX(Tableau3[],cave!$AE18,COLUMNS(cave!$AB$7:AN18)),"")</f>
        <v/>
      </c>
      <c r="N21" s="28" t="str">
        <f>IFERROR(INDEX(Tableau3[],cave!$AE18,COLUMNS(cave!$AB$7:AO18)),"")</f>
        <v/>
      </c>
      <c r="O21" s="28" t="str">
        <f>IFERROR(INDEX(Tableau3[],cave!$AE18,COLUMNS(cave!$AB$7:AP18)),"")</f>
        <v/>
      </c>
      <c r="P21" s="28" t="str">
        <f>IFERROR(INDEX(Tableau3[],cave!$AE18,COLUMNS(cave!$AB$7:AQ18)),"")</f>
        <v/>
      </c>
      <c r="Q21" s="28" t="str">
        <f>IFERROR(INDEX(Tableau3[],cave!$AE18,COLUMNS(cave!$AB$7:AR18)),"")</f>
        <v/>
      </c>
      <c r="R21" s="28" t="str">
        <f>IFERROR(INDEX(Tableau3[],cave!$AE18,COLUMNS(cave!$AB$7:AS18)),"")</f>
        <v/>
      </c>
      <c r="S21" s="28" t="str">
        <f>IFERROR(INDEX(Tableau3[],cave!$AE18,COLUMNS(cave!$AB$7:AT18)),"")</f>
        <v/>
      </c>
      <c r="T21" s="28" t="str">
        <f>IFERROR(INDEX(Tableau3[],cave!$AE18,COLUMNS(cave!$AB$7:AU18)),"")</f>
        <v/>
      </c>
      <c r="U21" s="28" t="str">
        <f>IFERROR(INDEX(Tableau3[],cave!$AE18,COLUMNS(cave!$AB$7:AV18)),"")</f>
        <v/>
      </c>
      <c r="V21" s="28" t="str">
        <f>IFERROR(INDEX(Tableau3[],cave!$AE18,COLUMNS(cave!$AB$7:AW18)),"")</f>
        <v/>
      </c>
    </row>
    <row r="22" spans="1:22" x14ac:dyDescent="0.25">
      <c r="A22" s="28" t="str">
        <f>IFERROR(INDEX(Tableau3[],cave!$AE19,COLUMNS(cave!$AB$7:AB19)),"")</f>
        <v/>
      </c>
      <c r="B22" s="28" t="str">
        <f>IFERROR(INDEX(Tableau3[],cave!$AE19,COLUMNS(cave!$AB$7:AC19)),"")</f>
        <v/>
      </c>
      <c r="C22" s="28" t="str">
        <f>IFERROR(INDEX(Tableau3[],cave!$AE19,COLUMNS(cave!$AB$7:AD19)),"")</f>
        <v/>
      </c>
      <c r="D22" s="28" t="str">
        <f>IFERROR(INDEX(Tableau3[],cave!$AE19,COLUMNS(cave!$AB$7:AE19)),"")</f>
        <v/>
      </c>
      <c r="E22" s="28" t="str">
        <f>IFERROR(INDEX(Tableau3[],cave!$AE19,COLUMNS(cave!$AB$7:AF19)),"")</f>
        <v/>
      </c>
      <c r="F22" s="28" t="str">
        <f>IFERROR(INDEX(Tableau3[],cave!$AE19,COLUMNS(cave!$AB$7:AG19)),"")</f>
        <v/>
      </c>
      <c r="G22" s="28" t="str">
        <f>IFERROR(INDEX(Tableau3[],cave!$AE19,COLUMNS(cave!$AB$7:AH19)),"")</f>
        <v/>
      </c>
      <c r="H22" s="28" t="str">
        <f>IFERROR(INDEX(Tableau3[],cave!$AE19,COLUMNS(cave!$AB$7:AI19)),"")</f>
        <v/>
      </c>
      <c r="I22" s="28" t="str">
        <f>IFERROR(INDEX(Tableau3[],cave!$AE19,COLUMNS(cave!$AB$7:AJ19)),"")</f>
        <v/>
      </c>
      <c r="J22" s="28" t="str">
        <f>IFERROR(INDEX(Tableau3[],cave!$AE19,COLUMNS(cave!$AB$7:AK19)),"")</f>
        <v/>
      </c>
      <c r="K22" s="28" t="str">
        <f>IFERROR(INDEX(Tableau3[],cave!$AE19,COLUMNS(cave!$AB$7:AL19)),"")</f>
        <v/>
      </c>
      <c r="L22" s="28" t="str">
        <f>IFERROR(INDEX(Tableau3[],cave!$AE19,COLUMNS(cave!$AB$7:AM19)),"")</f>
        <v/>
      </c>
      <c r="M22" s="28" t="str">
        <f>IFERROR(INDEX(Tableau3[],cave!$AE19,COLUMNS(cave!$AB$7:AN19)),"")</f>
        <v/>
      </c>
      <c r="N22" s="28" t="str">
        <f>IFERROR(INDEX(Tableau3[],cave!$AE19,COLUMNS(cave!$AB$7:AO19)),"")</f>
        <v/>
      </c>
      <c r="O22" s="28" t="str">
        <f>IFERROR(INDEX(Tableau3[],cave!$AE19,COLUMNS(cave!$AB$7:AP19)),"")</f>
        <v/>
      </c>
      <c r="P22" s="28" t="str">
        <f>IFERROR(INDEX(Tableau3[],cave!$AE19,COLUMNS(cave!$AB$7:AQ19)),"")</f>
        <v/>
      </c>
      <c r="Q22" s="28" t="str">
        <f>IFERROR(INDEX(Tableau3[],cave!$AE19,COLUMNS(cave!$AB$7:AR19)),"")</f>
        <v/>
      </c>
      <c r="R22" s="28" t="str">
        <f>IFERROR(INDEX(Tableau3[],cave!$AE19,COLUMNS(cave!$AB$7:AS19)),"")</f>
        <v/>
      </c>
      <c r="S22" s="28" t="str">
        <f>IFERROR(INDEX(Tableau3[],cave!$AE19,COLUMNS(cave!$AB$7:AT19)),"")</f>
        <v/>
      </c>
      <c r="T22" s="28" t="str">
        <f>IFERROR(INDEX(Tableau3[],cave!$AE19,COLUMNS(cave!$AB$7:AU19)),"")</f>
        <v/>
      </c>
      <c r="U22" s="28" t="str">
        <f>IFERROR(INDEX(Tableau3[],cave!$AE19,COLUMNS(cave!$AB$7:AV19)),"")</f>
        <v/>
      </c>
      <c r="V22" s="28" t="str">
        <f>IFERROR(INDEX(Tableau3[],cave!$AE19,COLUMNS(cave!$AB$7:AW19)),"")</f>
        <v/>
      </c>
    </row>
    <row r="23" spans="1:22" x14ac:dyDescent="0.25">
      <c r="A23" s="28" t="str">
        <f>IFERROR(INDEX(Tableau3[],cave!$AE20,COLUMNS(cave!$AB$7:AB20)),"")</f>
        <v/>
      </c>
      <c r="B23" s="28" t="str">
        <f>IFERROR(INDEX(Tableau3[],cave!$AE20,COLUMNS(cave!$AB$7:AC20)),"")</f>
        <v/>
      </c>
      <c r="C23" s="28" t="str">
        <f>IFERROR(INDEX(Tableau3[],cave!$AE20,COLUMNS(cave!$AB$7:AD20)),"")</f>
        <v/>
      </c>
      <c r="D23" s="28" t="str">
        <f>IFERROR(INDEX(Tableau3[],cave!$AE20,COLUMNS(cave!$AB$7:AE20)),"")</f>
        <v/>
      </c>
      <c r="E23" s="28" t="str">
        <f>IFERROR(INDEX(Tableau3[],cave!$AE20,COLUMNS(cave!$AB$7:AF20)),"")</f>
        <v/>
      </c>
      <c r="F23" s="28" t="str">
        <f>IFERROR(INDEX(Tableau3[],cave!$AE20,COLUMNS(cave!$AB$7:AG20)),"")</f>
        <v/>
      </c>
      <c r="G23" s="28" t="str">
        <f>IFERROR(INDEX(Tableau3[],cave!$AE20,COLUMNS(cave!$AB$7:AH20)),"")</f>
        <v/>
      </c>
      <c r="H23" s="28" t="str">
        <f>IFERROR(INDEX(Tableau3[],cave!$AE20,COLUMNS(cave!$AB$7:AI20)),"")</f>
        <v/>
      </c>
      <c r="I23" s="28" t="str">
        <f>IFERROR(INDEX(Tableau3[],cave!$AE20,COLUMNS(cave!$AB$7:AJ20)),"")</f>
        <v/>
      </c>
      <c r="J23" s="28" t="str">
        <f>IFERROR(INDEX(Tableau3[],cave!$AE20,COLUMNS(cave!$AB$7:AK20)),"")</f>
        <v/>
      </c>
      <c r="K23" s="28" t="str">
        <f>IFERROR(INDEX(Tableau3[],cave!$AE20,COLUMNS(cave!$AB$7:AL20)),"")</f>
        <v/>
      </c>
      <c r="L23" s="28" t="str">
        <f>IFERROR(INDEX(Tableau3[],cave!$AE20,COLUMNS(cave!$AB$7:AM20)),"")</f>
        <v/>
      </c>
      <c r="M23" s="28" t="str">
        <f>IFERROR(INDEX(Tableau3[],cave!$AE20,COLUMNS(cave!$AB$7:AN20)),"")</f>
        <v/>
      </c>
      <c r="N23" s="28" t="str">
        <f>IFERROR(INDEX(Tableau3[],cave!$AE20,COLUMNS(cave!$AB$7:AO20)),"")</f>
        <v/>
      </c>
      <c r="O23" s="28" t="str">
        <f>IFERROR(INDEX(Tableau3[],cave!$AE20,COLUMNS(cave!$AB$7:AP20)),"")</f>
        <v/>
      </c>
      <c r="P23" s="28" t="str">
        <f>IFERROR(INDEX(Tableau3[],cave!$AE20,COLUMNS(cave!$AB$7:AQ20)),"")</f>
        <v/>
      </c>
      <c r="Q23" s="28" t="str">
        <f>IFERROR(INDEX(Tableau3[],cave!$AE20,COLUMNS(cave!$AB$7:AR20)),"")</f>
        <v/>
      </c>
      <c r="R23" s="28" t="str">
        <f>IFERROR(INDEX(Tableau3[],cave!$AE20,COLUMNS(cave!$AB$7:AS20)),"")</f>
        <v/>
      </c>
      <c r="S23" s="28" t="str">
        <f>IFERROR(INDEX(Tableau3[],cave!$AE20,COLUMNS(cave!$AB$7:AT20)),"")</f>
        <v/>
      </c>
      <c r="T23" s="28" t="str">
        <f>IFERROR(INDEX(Tableau3[],cave!$AE20,COLUMNS(cave!$AB$7:AU20)),"")</f>
        <v/>
      </c>
      <c r="U23" s="28" t="str">
        <f>IFERROR(INDEX(Tableau3[],cave!$AE20,COLUMNS(cave!$AB$7:AV20)),"")</f>
        <v/>
      </c>
      <c r="V23" s="28" t="str">
        <f>IFERROR(INDEX(Tableau3[],cave!$AE20,COLUMNS(cave!$AB$7:AW20)),"")</f>
        <v/>
      </c>
    </row>
    <row r="24" spans="1:22" x14ac:dyDescent="0.25">
      <c r="A24" s="28" t="str">
        <f>IFERROR(INDEX(Tableau3[],cave!$AE21,COLUMNS(cave!$AB$7:AB21)),"")</f>
        <v/>
      </c>
      <c r="B24" s="28" t="str">
        <f>IFERROR(INDEX(Tableau3[],cave!$AE21,COLUMNS(cave!$AB$7:AC21)),"")</f>
        <v/>
      </c>
      <c r="C24" s="28" t="str">
        <f>IFERROR(INDEX(Tableau3[],cave!$AE21,COLUMNS(cave!$AB$7:AD21)),"")</f>
        <v/>
      </c>
      <c r="D24" s="28" t="str">
        <f>IFERROR(INDEX(Tableau3[],cave!$AE21,COLUMNS(cave!$AB$7:AE21)),"")</f>
        <v/>
      </c>
      <c r="E24" s="28" t="str">
        <f>IFERROR(INDEX(Tableau3[],cave!$AE21,COLUMNS(cave!$AB$7:AF21)),"")</f>
        <v/>
      </c>
      <c r="F24" s="28" t="str">
        <f>IFERROR(INDEX(Tableau3[],cave!$AE21,COLUMNS(cave!$AB$7:AG21)),"")</f>
        <v/>
      </c>
      <c r="G24" s="28" t="str">
        <f>IFERROR(INDEX(Tableau3[],cave!$AE21,COLUMNS(cave!$AB$7:AH21)),"")</f>
        <v/>
      </c>
      <c r="H24" s="28" t="str">
        <f>IFERROR(INDEX(Tableau3[],cave!$AE21,COLUMNS(cave!$AB$7:AI21)),"")</f>
        <v/>
      </c>
      <c r="I24" s="28" t="str">
        <f>IFERROR(INDEX(Tableau3[],cave!$AE21,COLUMNS(cave!$AB$7:AJ21)),"")</f>
        <v/>
      </c>
      <c r="J24" s="28" t="str">
        <f>IFERROR(INDEX(Tableau3[],cave!$AE21,COLUMNS(cave!$AB$7:AK21)),"")</f>
        <v/>
      </c>
      <c r="K24" s="28" t="str">
        <f>IFERROR(INDEX(Tableau3[],cave!$AE21,COLUMNS(cave!$AB$7:AL21)),"")</f>
        <v/>
      </c>
      <c r="L24" s="28" t="str">
        <f>IFERROR(INDEX(Tableau3[],cave!$AE21,COLUMNS(cave!$AB$7:AM21)),"")</f>
        <v/>
      </c>
      <c r="M24" s="28" t="str">
        <f>IFERROR(INDEX(Tableau3[],cave!$AE21,COLUMNS(cave!$AB$7:AN21)),"")</f>
        <v/>
      </c>
      <c r="N24" s="28" t="str">
        <f>IFERROR(INDEX(Tableau3[],cave!$AE21,COLUMNS(cave!$AB$7:AO21)),"")</f>
        <v/>
      </c>
      <c r="O24" s="28" t="str">
        <f>IFERROR(INDEX(Tableau3[],cave!$AE21,COLUMNS(cave!$AB$7:AP21)),"")</f>
        <v/>
      </c>
      <c r="P24" s="28" t="str">
        <f>IFERROR(INDEX(Tableau3[],cave!$AE21,COLUMNS(cave!$AB$7:AQ21)),"")</f>
        <v/>
      </c>
      <c r="Q24" s="28" t="str">
        <f>IFERROR(INDEX(Tableau3[],cave!$AE21,COLUMNS(cave!$AB$7:AR21)),"")</f>
        <v/>
      </c>
      <c r="R24" s="28" t="str">
        <f>IFERROR(INDEX(Tableau3[],cave!$AE21,COLUMNS(cave!$AB$7:AS21)),"")</f>
        <v/>
      </c>
      <c r="S24" s="28" t="str">
        <f>IFERROR(INDEX(Tableau3[],cave!$AE21,COLUMNS(cave!$AB$7:AT21)),"")</f>
        <v/>
      </c>
      <c r="T24" s="28" t="str">
        <f>IFERROR(INDEX(Tableau3[],cave!$AE21,COLUMNS(cave!$AB$7:AU21)),"")</f>
        <v/>
      </c>
      <c r="U24" s="28" t="str">
        <f>IFERROR(INDEX(Tableau3[],cave!$AE21,COLUMNS(cave!$AB$7:AV21)),"")</f>
        <v/>
      </c>
      <c r="V24" s="28" t="str">
        <f>IFERROR(INDEX(Tableau3[],cave!$AE21,COLUMNS(cave!$AB$7:AW21)),"")</f>
        <v/>
      </c>
    </row>
    <row r="25" spans="1:22" x14ac:dyDescent="0.25">
      <c r="A25" s="28" t="str">
        <f>IFERROR(INDEX(Tableau3[],cave!$AE22,COLUMNS(cave!$AB$7:AB22)),"")</f>
        <v/>
      </c>
      <c r="B25" s="28" t="str">
        <f>IFERROR(INDEX(Tableau3[],cave!$AE22,COLUMNS(cave!$AB$7:AC22)),"")</f>
        <v/>
      </c>
      <c r="C25" s="28" t="str">
        <f>IFERROR(INDEX(Tableau3[],cave!$AE22,COLUMNS(cave!$AB$7:AD22)),"")</f>
        <v/>
      </c>
      <c r="D25" s="28" t="str">
        <f>IFERROR(INDEX(Tableau3[],cave!$AE22,COLUMNS(cave!$AB$7:AE22)),"")</f>
        <v/>
      </c>
      <c r="E25" s="28" t="str">
        <f>IFERROR(INDEX(Tableau3[],cave!$AE22,COLUMNS(cave!$AB$7:AF22)),"")</f>
        <v/>
      </c>
      <c r="F25" s="28" t="str">
        <f>IFERROR(INDEX(Tableau3[],cave!$AE22,COLUMNS(cave!$AB$7:AG22)),"")</f>
        <v/>
      </c>
      <c r="G25" s="28" t="str">
        <f>IFERROR(INDEX(Tableau3[],cave!$AE22,COLUMNS(cave!$AB$7:AH22)),"")</f>
        <v/>
      </c>
      <c r="H25" s="28" t="str">
        <f>IFERROR(INDEX(Tableau3[],cave!$AE22,COLUMNS(cave!$AB$7:AI22)),"")</f>
        <v/>
      </c>
      <c r="I25" s="28" t="str">
        <f>IFERROR(INDEX(Tableau3[],cave!$AE22,COLUMNS(cave!$AB$7:AJ22)),"")</f>
        <v/>
      </c>
      <c r="J25" s="28" t="str">
        <f>IFERROR(INDEX(Tableau3[],cave!$AE22,COLUMNS(cave!$AB$7:AK22)),"")</f>
        <v/>
      </c>
      <c r="K25" s="28" t="str">
        <f>IFERROR(INDEX(Tableau3[],cave!$AE22,COLUMNS(cave!$AB$7:AL22)),"")</f>
        <v/>
      </c>
      <c r="L25" s="28" t="str">
        <f>IFERROR(INDEX(Tableau3[],cave!$AE22,COLUMNS(cave!$AB$7:AM22)),"")</f>
        <v/>
      </c>
      <c r="M25" s="28" t="str">
        <f>IFERROR(INDEX(Tableau3[],cave!$AE22,COLUMNS(cave!$AB$7:AN22)),"")</f>
        <v/>
      </c>
      <c r="N25" s="28" t="str">
        <f>IFERROR(INDEX(Tableau3[],cave!$AE22,COLUMNS(cave!$AB$7:AO22)),"")</f>
        <v/>
      </c>
      <c r="O25" s="28" t="str">
        <f>IFERROR(INDEX(Tableau3[],cave!$AE22,COLUMNS(cave!$AB$7:AP22)),"")</f>
        <v/>
      </c>
      <c r="P25" s="28" t="str">
        <f>IFERROR(INDEX(Tableau3[],cave!$AE22,COLUMNS(cave!$AB$7:AQ22)),"")</f>
        <v/>
      </c>
      <c r="Q25" s="28" t="str">
        <f>IFERROR(INDEX(Tableau3[],cave!$AE22,COLUMNS(cave!$AB$7:AR22)),"")</f>
        <v/>
      </c>
      <c r="R25" s="28" t="str">
        <f>IFERROR(INDEX(Tableau3[],cave!$AE22,COLUMNS(cave!$AB$7:AS22)),"")</f>
        <v/>
      </c>
      <c r="S25" s="28" t="str">
        <f>IFERROR(INDEX(Tableau3[],cave!$AE22,COLUMNS(cave!$AB$7:AT22)),"")</f>
        <v/>
      </c>
      <c r="T25" s="28" t="str">
        <f>IFERROR(INDEX(Tableau3[],cave!$AE22,COLUMNS(cave!$AB$7:AU22)),"")</f>
        <v/>
      </c>
      <c r="U25" s="28" t="str">
        <f>IFERROR(INDEX(Tableau3[],cave!$AE22,COLUMNS(cave!$AB$7:AV22)),"")</f>
        <v/>
      </c>
      <c r="V25" s="28" t="str">
        <f>IFERROR(INDEX(Tableau3[],cave!$AE22,COLUMNS(cave!$AB$7:AW22)),"")</f>
        <v/>
      </c>
    </row>
    <row r="26" spans="1:22" x14ac:dyDescent="0.25">
      <c r="A26" s="28" t="str">
        <f>IFERROR(INDEX(Tableau3[],cave!$AE23,COLUMNS(cave!$AB$7:AB23)),"")</f>
        <v/>
      </c>
      <c r="B26" s="28" t="str">
        <f>IFERROR(INDEX(Tableau3[],cave!$AE23,COLUMNS(cave!$AB$7:AC23)),"")</f>
        <v/>
      </c>
      <c r="C26" s="28" t="str">
        <f>IFERROR(INDEX(Tableau3[],cave!$AE23,COLUMNS(cave!$AB$7:AD23)),"")</f>
        <v/>
      </c>
      <c r="D26" s="28" t="str">
        <f>IFERROR(INDEX(Tableau3[],cave!$AE23,COLUMNS(cave!$AB$7:AE23)),"")</f>
        <v/>
      </c>
      <c r="E26" s="28" t="str">
        <f>IFERROR(INDEX(Tableau3[],cave!$AE23,COLUMNS(cave!$AB$7:AF23)),"")</f>
        <v/>
      </c>
      <c r="F26" s="28" t="str">
        <f>IFERROR(INDEX(Tableau3[],cave!$AE23,COLUMNS(cave!$AB$7:AG23)),"")</f>
        <v/>
      </c>
      <c r="G26" s="28" t="str">
        <f>IFERROR(INDEX(Tableau3[],cave!$AE23,COLUMNS(cave!$AB$7:AH23)),"")</f>
        <v/>
      </c>
      <c r="H26" s="28" t="str">
        <f>IFERROR(INDEX(Tableau3[],cave!$AE23,COLUMNS(cave!$AB$7:AI23)),"")</f>
        <v/>
      </c>
      <c r="I26" s="28" t="str">
        <f>IFERROR(INDEX(Tableau3[],cave!$AE23,COLUMNS(cave!$AB$7:AJ23)),"")</f>
        <v/>
      </c>
      <c r="J26" s="28" t="str">
        <f>IFERROR(INDEX(Tableau3[],cave!$AE23,COLUMNS(cave!$AB$7:AK23)),"")</f>
        <v/>
      </c>
      <c r="K26" s="28" t="str">
        <f>IFERROR(INDEX(Tableau3[],cave!$AE23,COLUMNS(cave!$AB$7:AL23)),"")</f>
        <v/>
      </c>
      <c r="L26" s="28" t="str">
        <f>IFERROR(INDEX(Tableau3[],cave!$AE23,COLUMNS(cave!$AB$7:AM23)),"")</f>
        <v/>
      </c>
      <c r="M26" s="28" t="str">
        <f>IFERROR(INDEX(Tableau3[],cave!$AE23,COLUMNS(cave!$AB$7:AN23)),"")</f>
        <v/>
      </c>
      <c r="N26" s="28" t="str">
        <f>IFERROR(INDEX(Tableau3[],cave!$AE23,COLUMNS(cave!$AB$7:AO23)),"")</f>
        <v/>
      </c>
      <c r="O26" s="28" t="str">
        <f>IFERROR(INDEX(Tableau3[],cave!$AE23,COLUMNS(cave!$AB$7:AP23)),"")</f>
        <v/>
      </c>
      <c r="P26" s="28" t="str">
        <f>IFERROR(INDEX(Tableau3[],cave!$AE23,COLUMNS(cave!$AB$7:AQ23)),"")</f>
        <v/>
      </c>
      <c r="Q26" s="28" t="str">
        <f>IFERROR(INDEX(Tableau3[],cave!$AE23,COLUMNS(cave!$AB$7:AR23)),"")</f>
        <v/>
      </c>
      <c r="R26" s="28" t="str">
        <f>IFERROR(INDEX(Tableau3[],cave!$AE23,COLUMNS(cave!$AB$7:AS23)),"")</f>
        <v/>
      </c>
      <c r="S26" s="28" t="str">
        <f>IFERROR(INDEX(Tableau3[],cave!$AE23,COLUMNS(cave!$AB$7:AT23)),"")</f>
        <v/>
      </c>
      <c r="T26" s="28" t="str">
        <f>IFERROR(INDEX(Tableau3[],cave!$AE23,COLUMNS(cave!$AB$7:AU23)),"")</f>
        <v/>
      </c>
      <c r="U26" s="28" t="str">
        <f>IFERROR(INDEX(Tableau3[],cave!$AE23,COLUMNS(cave!$AB$7:AV23)),"")</f>
        <v/>
      </c>
      <c r="V26" s="28" t="str">
        <f>IFERROR(INDEX(Tableau3[],cave!$AE23,COLUMNS(cave!$AB$7:AW23)),"")</f>
        <v/>
      </c>
    </row>
    <row r="27" spans="1:22" x14ac:dyDescent="0.25">
      <c r="A27" s="28" t="str">
        <f>IFERROR(INDEX(Tableau3[],cave!$AE24,COLUMNS(cave!$AB$7:AB24)),"")</f>
        <v/>
      </c>
      <c r="B27" s="28" t="str">
        <f>IFERROR(INDEX(Tableau3[],cave!$AE24,COLUMNS(cave!$AB$7:AC24)),"")</f>
        <v/>
      </c>
      <c r="C27" s="28" t="str">
        <f>IFERROR(INDEX(Tableau3[],cave!$AE24,COLUMNS(cave!$AB$7:AD24)),"")</f>
        <v/>
      </c>
      <c r="D27" s="28" t="str">
        <f>IFERROR(INDEX(Tableau3[],cave!$AE24,COLUMNS(cave!$AB$7:AE24)),"")</f>
        <v/>
      </c>
      <c r="E27" s="28" t="str">
        <f>IFERROR(INDEX(Tableau3[],cave!$AE24,COLUMNS(cave!$AB$7:AF24)),"")</f>
        <v/>
      </c>
      <c r="F27" s="28" t="str">
        <f>IFERROR(INDEX(Tableau3[],cave!$AE24,COLUMNS(cave!$AB$7:AG24)),"")</f>
        <v/>
      </c>
      <c r="G27" s="28" t="str">
        <f>IFERROR(INDEX(Tableau3[],cave!$AE24,COLUMNS(cave!$AB$7:AH24)),"")</f>
        <v/>
      </c>
      <c r="H27" s="28" t="str">
        <f>IFERROR(INDEX(Tableau3[],cave!$AE24,COLUMNS(cave!$AB$7:AI24)),"")</f>
        <v/>
      </c>
      <c r="I27" s="28" t="str">
        <f>IFERROR(INDEX(Tableau3[],cave!$AE24,COLUMNS(cave!$AB$7:AJ24)),"")</f>
        <v/>
      </c>
      <c r="J27" s="28" t="str">
        <f>IFERROR(INDEX(Tableau3[],cave!$AE24,COLUMNS(cave!$AB$7:AK24)),"")</f>
        <v/>
      </c>
      <c r="K27" s="28" t="str">
        <f>IFERROR(INDEX(Tableau3[],cave!$AE24,COLUMNS(cave!$AB$7:AL24)),"")</f>
        <v/>
      </c>
      <c r="L27" s="28" t="str">
        <f>IFERROR(INDEX(Tableau3[],cave!$AE24,COLUMNS(cave!$AB$7:AM24)),"")</f>
        <v/>
      </c>
      <c r="M27" s="28" t="str">
        <f>IFERROR(INDEX(Tableau3[],cave!$AE24,COLUMNS(cave!$AB$7:AN24)),"")</f>
        <v/>
      </c>
      <c r="N27" s="28" t="str">
        <f>IFERROR(INDEX(Tableau3[],cave!$AE24,COLUMNS(cave!$AB$7:AO24)),"")</f>
        <v/>
      </c>
      <c r="O27" s="28" t="str">
        <f>IFERROR(INDEX(Tableau3[],cave!$AE24,COLUMNS(cave!$AB$7:AP24)),"")</f>
        <v/>
      </c>
      <c r="P27" s="28" t="str">
        <f>IFERROR(INDEX(Tableau3[],cave!$AE24,COLUMNS(cave!$AB$7:AQ24)),"")</f>
        <v/>
      </c>
      <c r="Q27" s="28" t="str">
        <f>IFERROR(INDEX(Tableau3[],cave!$AE24,COLUMNS(cave!$AB$7:AR24)),"")</f>
        <v/>
      </c>
      <c r="R27" s="28" t="str">
        <f>IFERROR(INDEX(Tableau3[],cave!$AE24,COLUMNS(cave!$AB$7:AS24)),"")</f>
        <v/>
      </c>
      <c r="S27" s="28" t="str">
        <f>IFERROR(INDEX(Tableau3[],cave!$AE24,COLUMNS(cave!$AB$7:AT24)),"")</f>
        <v/>
      </c>
      <c r="T27" s="28" t="str">
        <f>IFERROR(INDEX(Tableau3[],cave!$AE24,COLUMNS(cave!$AB$7:AU24)),"")</f>
        <v/>
      </c>
      <c r="U27" s="28" t="str">
        <f>IFERROR(INDEX(Tableau3[],cave!$AE24,COLUMNS(cave!$AB$7:AV24)),"")</f>
        <v/>
      </c>
      <c r="V27" s="28" t="str">
        <f>IFERROR(INDEX(Tableau3[],cave!$AE24,COLUMNS(cave!$AB$7:AW24)),"")</f>
        <v/>
      </c>
    </row>
    <row r="28" spans="1:22" x14ac:dyDescent="0.25">
      <c r="A28" s="28" t="str">
        <f>IFERROR(INDEX(Tableau3[],cave!$AE25,COLUMNS(cave!$AB$7:AB25)),"")</f>
        <v/>
      </c>
      <c r="B28" s="28" t="str">
        <f>IFERROR(INDEX(Tableau3[],cave!$AE25,COLUMNS(cave!$AB$7:AC25)),"")</f>
        <v/>
      </c>
      <c r="C28" s="28" t="str">
        <f>IFERROR(INDEX(Tableau3[],cave!$AE25,COLUMNS(cave!$AB$7:AD25)),"")</f>
        <v/>
      </c>
      <c r="D28" s="28" t="str">
        <f>IFERROR(INDEX(Tableau3[],cave!$AE25,COLUMNS(cave!$AB$7:AE25)),"")</f>
        <v/>
      </c>
      <c r="E28" s="28" t="str">
        <f>IFERROR(INDEX(Tableau3[],cave!$AE25,COLUMNS(cave!$AB$7:AF25)),"")</f>
        <v/>
      </c>
      <c r="F28" s="28" t="str">
        <f>IFERROR(INDEX(Tableau3[],cave!$AE25,COLUMNS(cave!$AB$7:AG25)),"")</f>
        <v/>
      </c>
      <c r="G28" s="28" t="str">
        <f>IFERROR(INDEX(Tableau3[],cave!$AE25,COLUMNS(cave!$AB$7:AH25)),"")</f>
        <v/>
      </c>
      <c r="H28" s="28" t="str">
        <f>IFERROR(INDEX(Tableau3[],cave!$AE25,COLUMNS(cave!$AB$7:AI25)),"")</f>
        <v/>
      </c>
      <c r="I28" s="28" t="str">
        <f>IFERROR(INDEX(Tableau3[],cave!$AE25,COLUMNS(cave!$AB$7:AJ25)),"")</f>
        <v/>
      </c>
      <c r="J28" s="28" t="str">
        <f>IFERROR(INDEX(Tableau3[],cave!$AE25,COLUMNS(cave!$AB$7:AK25)),"")</f>
        <v/>
      </c>
      <c r="K28" s="28" t="str">
        <f>IFERROR(INDEX(Tableau3[],cave!$AE25,COLUMNS(cave!$AB$7:AL25)),"")</f>
        <v/>
      </c>
      <c r="L28" s="28" t="str">
        <f>IFERROR(INDEX(Tableau3[],cave!$AE25,COLUMNS(cave!$AB$7:AM25)),"")</f>
        <v/>
      </c>
      <c r="M28" s="28" t="str">
        <f>IFERROR(INDEX(Tableau3[],cave!$AE25,COLUMNS(cave!$AB$7:AN25)),"")</f>
        <v/>
      </c>
      <c r="N28" s="28" t="str">
        <f>IFERROR(INDEX(Tableau3[],cave!$AE25,COLUMNS(cave!$AB$7:AO25)),"")</f>
        <v/>
      </c>
      <c r="O28" s="28" t="str">
        <f>IFERROR(INDEX(Tableau3[],cave!$AE25,COLUMNS(cave!$AB$7:AP25)),"")</f>
        <v/>
      </c>
      <c r="P28" s="28" t="str">
        <f>IFERROR(INDEX(Tableau3[],cave!$AE25,COLUMNS(cave!$AB$7:AQ25)),"")</f>
        <v/>
      </c>
      <c r="Q28" s="28" t="str">
        <f>IFERROR(INDEX(Tableau3[],cave!$AE25,COLUMNS(cave!$AB$7:AR25)),"")</f>
        <v/>
      </c>
      <c r="R28" s="28" t="str">
        <f>IFERROR(INDEX(Tableau3[],cave!$AE25,COLUMNS(cave!$AB$7:AS25)),"")</f>
        <v/>
      </c>
      <c r="S28" s="28" t="str">
        <f>IFERROR(INDEX(Tableau3[],cave!$AE25,COLUMNS(cave!$AB$7:AT25)),"")</f>
        <v/>
      </c>
      <c r="T28" s="28" t="str">
        <f>IFERROR(INDEX(Tableau3[],cave!$AE25,COLUMNS(cave!$AB$7:AU25)),"")</f>
        <v/>
      </c>
      <c r="U28" s="28" t="str">
        <f>IFERROR(INDEX(Tableau3[],cave!$AE25,COLUMNS(cave!$AB$7:AV25)),"")</f>
        <v/>
      </c>
      <c r="V28" s="28" t="str">
        <f>IFERROR(INDEX(Tableau3[],cave!$AE25,COLUMNS(cave!$AB$7:AW25)),"")</f>
        <v/>
      </c>
    </row>
    <row r="29" spans="1:22" x14ac:dyDescent="0.25">
      <c r="A29" s="28" t="str">
        <f>IFERROR(INDEX(Tableau3[],cave!$AE26,COLUMNS(cave!$AB$7:AB26)),"")</f>
        <v/>
      </c>
      <c r="B29" s="28" t="str">
        <f>IFERROR(INDEX(Tableau3[],cave!$AE26,COLUMNS(cave!$AB$7:AC26)),"")</f>
        <v/>
      </c>
      <c r="C29" s="28" t="str">
        <f>IFERROR(INDEX(Tableau3[],cave!$AE26,COLUMNS(cave!$AB$7:AD26)),"")</f>
        <v/>
      </c>
      <c r="D29" s="28" t="str">
        <f>IFERROR(INDEX(Tableau3[],cave!$AE26,COLUMNS(cave!$AB$7:AE26)),"")</f>
        <v/>
      </c>
      <c r="E29" s="28" t="str">
        <f>IFERROR(INDEX(Tableau3[],cave!$AE26,COLUMNS(cave!$AB$7:AF26)),"")</f>
        <v/>
      </c>
      <c r="F29" s="28" t="str">
        <f>IFERROR(INDEX(Tableau3[],cave!$AE26,COLUMNS(cave!$AB$7:AG26)),"")</f>
        <v/>
      </c>
      <c r="G29" s="28" t="str">
        <f>IFERROR(INDEX(Tableau3[],cave!$AE26,COLUMNS(cave!$AB$7:AH26)),"")</f>
        <v/>
      </c>
      <c r="H29" s="28" t="str">
        <f>IFERROR(INDEX(Tableau3[],cave!$AE26,COLUMNS(cave!$AB$7:AI26)),"")</f>
        <v/>
      </c>
      <c r="I29" s="28" t="str">
        <f>IFERROR(INDEX(Tableau3[],cave!$AE26,COLUMNS(cave!$AB$7:AJ26)),"")</f>
        <v/>
      </c>
      <c r="J29" s="28" t="str">
        <f>IFERROR(INDEX(Tableau3[],cave!$AE26,COLUMNS(cave!$AB$7:AK26)),"")</f>
        <v/>
      </c>
      <c r="K29" s="28" t="str">
        <f>IFERROR(INDEX(Tableau3[],cave!$AE26,COLUMNS(cave!$AB$7:AL26)),"")</f>
        <v/>
      </c>
      <c r="L29" s="28" t="str">
        <f>IFERROR(INDEX(Tableau3[],cave!$AE26,COLUMNS(cave!$AB$7:AM26)),"")</f>
        <v/>
      </c>
      <c r="M29" s="28" t="str">
        <f>IFERROR(INDEX(Tableau3[],cave!$AE26,COLUMNS(cave!$AB$7:AN26)),"")</f>
        <v/>
      </c>
      <c r="N29" s="28" t="str">
        <f>IFERROR(INDEX(Tableau3[],cave!$AE26,COLUMNS(cave!$AB$7:AO26)),"")</f>
        <v/>
      </c>
      <c r="O29" s="28" t="str">
        <f>IFERROR(INDEX(Tableau3[],cave!$AE26,COLUMNS(cave!$AB$7:AP26)),"")</f>
        <v/>
      </c>
      <c r="P29" s="28" t="str">
        <f>IFERROR(INDEX(Tableau3[],cave!$AE26,COLUMNS(cave!$AB$7:AQ26)),"")</f>
        <v/>
      </c>
      <c r="Q29" s="28" t="str">
        <f>IFERROR(INDEX(Tableau3[],cave!$AE26,COLUMNS(cave!$AB$7:AR26)),"")</f>
        <v/>
      </c>
      <c r="R29" s="28" t="str">
        <f>IFERROR(INDEX(Tableau3[],cave!$AE26,COLUMNS(cave!$AB$7:AS26)),"")</f>
        <v/>
      </c>
      <c r="S29" s="28" t="str">
        <f>IFERROR(INDEX(Tableau3[],cave!$AE26,COLUMNS(cave!$AB$7:AT26)),"")</f>
        <v/>
      </c>
      <c r="T29" s="28" t="str">
        <f>IFERROR(INDEX(Tableau3[],cave!$AE26,COLUMNS(cave!$AB$7:AU26)),"")</f>
        <v/>
      </c>
      <c r="U29" s="28" t="str">
        <f>IFERROR(INDEX(Tableau3[],cave!$AE26,COLUMNS(cave!$AB$7:AV26)),"")</f>
        <v/>
      </c>
      <c r="V29" s="28" t="str">
        <f>IFERROR(INDEX(Tableau3[],cave!$AE26,COLUMNS(cave!$AB$7:AW26)),"")</f>
        <v/>
      </c>
    </row>
    <row r="30" spans="1:22" x14ac:dyDescent="0.25">
      <c r="A30" s="28" t="str">
        <f>IFERROR(INDEX(Tableau3[],cave!$AE27,COLUMNS(cave!$AB$7:AB27)),"")</f>
        <v/>
      </c>
      <c r="B30" s="28" t="str">
        <f>IFERROR(INDEX(Tableau3[],cave!$AE27,COLUMNS(cave!$AB$7:AC27)),"")</f>
        <v/>
      </c>
      <c r="C30" s="28" t="str">
        <f>IFERROR(INDEX(Tableau3[],cave!$AE27,COLUMNS(cave!$AB$7:AD27)),"")</f>
        <v/>
      </c>
      <c r="D30" s="28" t="str">
        <f>IFERROR(INDEX(Tableau3[],cave!$AE27,COLUMNS(cave!$AB$7:AE27)),"")</f>
        <v/>
      </c>
      <c r="E30" s="28" t="str">
        <f>IFERROR(INDEX(Tableau3[],cave!$AE27,COLUMNS(cave!$AB$7:AF27)),"")</f>
        <v/>
      </c>
      <c r="F30" s="28" t="str">
        <f>IFERROR(INDEX(Tableau3[],cave!$AE27,COLUMNS(cave!$AB$7:AG27)),"")</f>
        <v/>
      </c>
      <c r="G30" s="28" t="str">
        <f>IFERROR(INDEX(Tableau3[],cave!$AE27,COLUMNS(cave!$AB$7:AH27)),"")</f>
        <v/>
      </c>
      <c r="H30" s="28" t="str">
        <f>IFERROR(INDEX(Tableau3[],cave!$AE27,COLUMNS(cave!$AB$7:AI27)),"")</f>
        <v/>
      </c>
      <c r="I30" s="28" t="str">
        <f>IFERROR(INDEX(Tableau3[],cave!$AE27,COLUMNS(cave!$AB$7:AJ27)),"")</f>
        <v/>
      </c>
      <c r="J30" s="28" t="str">
        <f>IFERROR(INDEX(Tableau3[],cave!$AE27,COLUMNS(cave!$AB$7:AK27)),"")</f>
        <v/>
      </c>
      <c r="K30" s="28" t="str">
        <f>IFERROR(INDEX(Tableau3[],cave!$AE27,COLUMNS(cave!$AB$7:AL27)),"")</f>
        <v/>
      </c>
      <c r="L30" s="28" t="str">
        <f>IFERROR(INDEX(Tableau3[],cave!$AE27,COLUMNS(cave!$AB$7:AM27)),"")</f>
        <v/>
      </c>
      <c r="M30" s="28" t="str">
        <f>IFERROR(INDEX(Tableau3[],cave!$AE27,COLUMNS(cave!$AB$7:AN27)),"")</f>
        <v/>
      </c>
      <c r="N30" s="28" t="str">
        <f>IFERROR(INDEX(Tableau3[],cave!$AE27,COLUMNS(cave!$AB$7:AO27)),"")</f>
        <v/>
      </c>
      <c r="O30" s="28" t="str">
        <f>IFERROR(INDEX(Tableau3[],cave!$AE27,COLUMNS(cave!$AB$7:AP27)),"")</f>
        <v/>
      </c>
      <c r="P30" s="28" t="str">
        <f>IFERROR(INDEX(Tableau3[],cave!$AE27,COLUMNS(cave!$AB$7:AQ27)),"")</f>
        <v/>
      </c>
      <c r="Q30" s="28" t="str">
        <f>IFERROR(INDEX(Tableau3[],cave!$AE27,COLUMNS(cave!$AB$7:AR27)),"")</f>
        <v/>
      </c>
      <c r="R30" s="28" t="str">
        <f>IFERROR(INDEX(Tableau3[],cave!$AE27,COLUMNS(cave!$AB$7:AS27)),"")</f>
        <v/>
      </c>
      <c r="S30" s="28" t="str">
        <f>IFERROR(INDEX(Tableau3[],cave!$AE27,COLUMNS(cave!$AB$7:AT27)),"")</f>
        <v/>
      </c>
      <c r="T30" s="28" t="str">
        <f>IFERROR(INDEX(Tableau3[],cave!$AE27,COLUMNS(cave!$AB$7:AU27)),"")</f>
        <v/>
      </c>
      <c r="U30" s="28" t="str">
        <f>IFERROR(INDEX(Tableau3[],cave!$AE27,COLUMNS(cave!$AB$7:AV27)),"")</f>
        <v/>
      </c>
      <c r="V30" s="28" t="str">
        <f>IFERROR(INDEX(Tableau3[],cave!$AE27,COLUMNS(cave!$AB$7:AW27)),"")</f>
        <v/>
      </c>
    </row>
    <row r="31" spans="1:22" x14ac:dyDescent="0.25">
      <c r="A31" s="28" t="str">
        <f>IFERROR(INDEX(Tableau3[],cave!$AE28,COLUMNS(cave!$AB$7:AB28)),"")</f>
        <v/>
      </c>
      <c r="B31" s="28" t="str">
        <f>IFERROR(INDEX(Tableau3[],cave!$AE28,COLUMNS(cave!$AB$7:AC28)),"")</f>
        <v/>
      </c>
      <c r="C31" s="28" t="str">
        <f>IFERROR(INDEX(Tableau3[],cave!$AE28,COLUMNS(cave!$AB$7:AD28)),"")</f>
        <v/>
      </c>
      <c r="D31" s="28" t="str">
        <f>IFERROR(INDEX(Tableau3[],cave!$AE28,COLUMNS(cave!$AB$7:AE28)),"")</f>
        <v/>
      </c>
      <c r="E31" s="28" t="str">
        <f>IFERROR(INDEX(Tableau3[],cave!$AE28,COLUMNS(cave!$AB$7:AF28)),"")</f>
        <v/>
      </c>
      <c r="F31" s="28" t="str">
        <f>IFERROR(INDEX(Tableau3[],cave!$AE28,COLUMNS(cave!$AB$7:AG28)),"")</f>
        <v/>
      </c>
      <c r="G31" s="28" t="str">
        <f>IFERROR(INDEX(Tableau3[],cave!$AE28,COLUMNS(cave!$AB$7:AH28)),"")</f>
        <v/>
      </c>
      <c r="H31" s="28" t="str">
        <f>IFERROR(INDEX(Tableau3[],cave!$AE28,COLUMNS(cave!$AB$7:AI28)),"")</f>
        <v/>
      </c>
      <c r="I31" s="28" t="str">
        <f>IFERROR(INDEX(Tableau3[],cave!$AE28,COLUMNS(cave!$AB$7:AJ28)),"")</f>
        <v/>
      </c>
      <c r="J31" s="28" t="str">
        <f>IFERROR(INDEX(Tableau3[],cave!$AE28,COLUMNS(cave!$AB$7:AK28)),"")</f>
        <v/>
      </c>
      <c r="K31" s="28" t="str">
        <f>IFERROR(INDEX(Tableau3[],cave!$AE28,COLUMNS(cave!$AB$7:AL28)),"")</f>
        <v/>
      </c>
      <c r="L31" s="28" t="str">
        <f>IFERROR(INDEX(Tableau3[],cave!$AE28,COLUMNS(cave!$AB$7:AM28)),"")</f>
        <v/>
      </c>
      <c r="M31" s="28" t="str">
        <f>IFERROR(INDEX(Tableau3[],cave!$AE28,COLUMNS(cave!$AB$7:AN28)),"")</f>
        <v/>
      </c>
      <c r="N31" s="28" t="str">
        <f>IFERROR(INDEX(Tableau3[],cave!$AE28,COLUMNS(cave!$AB$7:AO28)),"")</f>
        <v/>
      </c>
      <c r="O31" s="28" t="str">
        <f>IFERROR(INDEX(Tableau3[],cave!$AE28,COLUMNS(cave!$AB$7:AP28)),"")</f>
        <v/>
      </c>
      <c r="P31" s="28" t="str">
        <f>IFERROR(INDEX(Tableau3[],cave!$AE28,COLUMNS(cave!$AB$7:AQ28)),"")</f>
        <v/>
      </c>
      <c r="Q31" s="28" t="str">
        <f>IFERROR(INDEX(Tableau3[],cave!$AE28,COLUMNS(cave!$AB$7:AR28)),"")</f>
        <v/>
      </c>
      <c r="R31" s="28" t="str">
        <f>IFERROR(INDEX(Tableau3[],cave!$AE28,COLUMNS(cave!$AB$7:AS28)),"")</f>
        <v/>
      </c>
      <c r="S31" s="28" t="str">
        <f>IFERROR(INDEX(Tableau3[],cave!$AE28,COLUMNS(cave!$AB$7:AT28)),"")</f>
        <v/>
      </c>
      <c r="T31" s="28" t="str">
        <f>IFERROR(INDEX(Tableau3[],cave!$AE28,COLUMNS(cave!$AB$7:AU28)),"")</f>
        <v/>
      </c>
      <c r="U31" s="28" t="str">
        <f>IFERROR(INDEX(Tableau3[],cave!$AE28,COLUMNS(cave!$AB$7:AV28)),"")</f>
        <v/>
      </c>
      <c r="V31" s="28" t="str">
        <f>IFERROR(INDEX(Tableau3[],cave!$AE28,COLUMNS(cave!$AB$7:AW28)),"")</f>
        <v/>
      </c>
    </row>
    <row r="32" spans="1:22" x14ac:dyDescent="0.25">
      <c r="A32" s="28" t="str">
        <f>IFERROR(INDEX(Tableau3[],cave!$AE29,COLUMNS(cave!$AB$7:AB29)),"")</f>
        <v/>
      </c>
      <c r="B32" s="28" t="str">
        <f>IFERROR(INDEX(Tableau3[],cave!$AE29,COLUMNS(cave!$AB$7:AC29)),"")</f>
        <v/>
      </c>
      <c r="C32" s="28" t="str">
        <f>IFERROR(INDEX(Tableau3[],cave!$AE29,COLUMNS(cave!$AB$7:AD29)),"")</f>
        <v/>
      </c>
      <c r="D32" s="28" t="str">
        <f>IFERROR(INDEX(Tableau3[],cave!$AE29,COLUMNS(cave!$AB$7:AE29)),"")</f>
        <v/>
      </c>
      <c r="E32" s="28" t="str">
        <f>IFERROR(INDEX(Tableau3[],cave!$AE29,COLUMNS(cave!$AB$7:AF29)),"")</f>
        <v/>
      </c>
      <c r="F32" s="28" t="str">
        <f>IFERROR(INDEX(Tableau3[],cave!$AE29,COLUMNS(cave!$AB$7:AG29)),"")</f>
        <v/>
      </c>
      <c r="G32" s="28" t="str">
        <f>IFERROR(INDEX(Tableau3[],cave!$AE29,COLUMNS(cave!$AB$7:AH29)),"")</f>
        <v/>
      </c>
      <c r="H32" s="28" t="str">
        <f>IFERROR(INDEX(Tableau3[],cave!$AE29,COLUMNS(cave!$AB$7:AI29)),"")</f>
        <v/>
      </c>
      <c r="I32" s="28" t="str">
        <f>IFERROR(INDEX(Tableau3[],cave!$AE29,COLUMNS(cave!$AB$7:AJ29)),"")</f>
        <v/>
      </c>
      <c r="J32" s="28" t="str">
        <f>IFERROR(INDEX(Tableau3[],cave!$AE29,COLUMNS(cave!$AB$7:AK29)),"")</f>
        <v/>
      </c>
      <c r="K32" s="28" t="str">
        <f>IFERROR(INDEX(Tableau3[],cave!$AE29,COLUMNS(cave!$AB$7:AL29)),"")</f>
        <v/>
      </c>
      <c r="L32" s="28" t="str">
        <f>IFERROR(INDEX(Tableau3[],cave!$AE29,COLUMNS(cave!$AB$7:AM29)),"")</f>
        <v/>
      </c>
      <c r="M32" s="28" t="str">
        <f>IFERROR(INDEX(Tableau3[],cave!$AE29,COLUMNS(cave!$AB$7:AN29)),"")</f>
        <v/>
      </c>
      <c r="N32" s="28" t="str">
        <f>IFERROR(INDEX(Tableau3[],cave!$AE29,COLUMNS(cave!$AB$7:AO29)),"")</f>
        <v/>
      </c>
      <c r="O32" s="28" t="str">
        <f>IFERROR(INDEX(Tableau3[],cave!$AE29,COLUMNS(cave!$AB$7:AP29)),"")</f>
        <v/>
      </c>
      <c r="P32" s="28" t="str">
        <f>IFERROR(INDEX(Tableau3[],cave!$AE29,COLUMNS(cave!$AB$7:AQ29)),"")</f>
        <v/>
      </c>
      <c r="Q32" s="28" t="str">
        <f>IFERROR(INDEX(Tableau3[],cave!$AE29,COLUMNS(cave!$AB$7:AR29)),"")</f>
        <v/>
      </c>
      <c r="R32" s="28" t="str">
        <f>IFERROR(INDEX(Tableau3[],cave!$AE29,COLUMNS(cave!$AB$7:AS29)),"")</f>
        <v/>
      </c>
      <c r="S32" s="28" t="str">
        <f>IFERROR(INDEX(Tableau3[],cave!$AE29,COLUMNS(cave!$AB$7:AT29)),"")</f>
        <v/>
      </c>
      <c r="T32" s="28" t="str">
        <f>IFERROR(INDEX(Tableau3[],cave!$AE29,COLUMNS(cave!$AB$7:AU29)),"")</f>
        <v/>
      </c>
      <c r="U32" s="28" t="str">
        <f>IFERROR(INDEX(Tableau3[],cave!$AE29,COLUMNS(cave!$AB$7:AV29)),"")</f>
        <v/>
      </c>
      <c r="V32" s="28" t="str">
        <f>IFERROR(INDEX(Tableau3[],cave!$AE29,COLUMNS(cave!$AB$7:AW29)),"")</f>
        <v/>
      </c>
    </row>
    <row r="33" spans="1:22" x14ac:dyDescent="0.25">
      <c r="A33" s="28" t="str">
        <f>IFERROR(INDEX(Tableau3[],cave!$AE30,COLUMNS(cave!$AB$7:AB30)),"")</f>
        <v/>
      </c>
      <c r="B33" s="28" t="str">
        <f>IFERROR(INDEX(Tableau3[],cave!$AE30,COLUMNS(cave!$AB$7:AC30)),"")</f>
        <v/>
      </c>
      <c r="C33" s="28" t="str">
        <f>IFERROR(INDEX(Tableau3[],cave!$AE30,COLUMNS(cave!$AB$7:AD30)),"")</f>
        <v/>
      </c>
      <c r="D33" s="28" t="str">
        <f>IFERROR(INDEX(Tableau3[],cave!$AE30,COLUMNS(cave!$AB$7:AE30)),"")</f>
        <v/>
      </c>
      <c r="E33" s="28" t="str">
        <f>IFERROR(INDEX(Tableau3[],cave!$AE30,COLUMNS(cave!$AB$7:AF30)),"")</f>
        <v/>
      </c>
      <c r="F33" s="28" t="str">
        <f>IFERROR(INDEX(Tableau3[],cave!$AE30,COLUMNS(cave!$AB$7:AG30)),"")</f>
        <v/>
      </c>
      <c r="G33" s="28" t="str">
        <f>IFERROR(INDEX(Tableau3[],cave!$AE30,COLUMNS(cave!$AB$7:AH30)),"")</f>
        <v/>
      </c>
      <c r="H33" s="28" t="str">
        <f>IFERROR(INDEX(Tableau3[],cave!$AE30,COLUMNS(cave!$AB$7:AI30)),"")</f>
        <v/>
      </c>
      <c r="I33" s="28" t="str">
        <f>IFERROR(INDEX(Tableau3[],cave!$AE30,COLUMNS(cave!$AB$7:AJ30)),"")</f>
        <v/>
      </c>
      <c r="J33" s="28" t="str">
        <f>IFERROR(INDEX(Tableau3[],cave!$AE30,COLUMNS(cave!$AB$7:AK30)),"")</f>
        <v/>
      </c>
      <c r="K33" s="28" t="str">
        <f>IFERROR(INDEX(Tableau3[],cave!$AE30,COLUMNS(cave!$AB$7:AL30)),"")</f>
        <v/>
      </c>
      <c r="L33" s="28" t="str">
        <f>IFERROR(INDEX(Tableau3[],cave!$AE30,COLUMNS(cave!$AB$7:AM30)),"")</f>
        <v/>
      </c>
      <c r="M33" s="28" t="str">
        <f>IFERROR(INDEX(Tableau3[],cave!$AE30,COLUMNS(cave!$AB$7:AN30)),"")</f>
        <v/>
      </c>
      <c r="N33" s="28" t="str">
        <f>IFERROR(INDEX(Tableau3[],cave!$AE30,COLUMNS(cave!$AB$7:AO30)),"")</f>
        <v/>
      </c>
      <c r="O33" s="28" t="str">
        <f>IFERROR(INDEX(Tableau3[],cave!$AE30,COLUMNS(cave!$AB$7:AP30)),"")</f>
        <v/>
      </c>
      <c r="P33" s="28" t="str">
        <f>IFERROR(INDEX(Tableau3[],cave!$AE30,COLUMNS(cave!$AB$7:AQ30)),"")</f>
        <v/>
      </c>
      <c r="Q33" s="28" t="str">
        <f>IFERROR(INDEX(Tableau3[],cave!$AE30,COLUMNS(cave!$AB$7:AR30)),"")</f>
        <v/>
      </c>
      <c r="R33" s="28" t="str">
        <f>IFERROR(INDEX(Tableau3[],cave!$AE30,COLUMNS(cave!$AB$7:AS30)),"")</f>
        <v/>
      </c>
      <c r="S33" s="28" t="str">
        <f>IFERROR(INDEX(Tableau3[],cave!$AE30,COLUMNS(cave!$AB$7:AT30)),"")</f>
        <v/>
      </c>
      <c r="T33" s="28" t="str">
        <f>IFERROR(INDEX(Tableau3[],cave!$AE30,COLUMNS(cave!$AB$7:AU30)),"")</f>
        <v/>
      </c>
      <c r="U33" s="28" t="str">
        <f>IFERROR(INDEX(Tableau3[],cave!$AE30,COLUMNS(cave!$AB$7:AV30)),"")</f>
        <v/>
      </c>
      <c r="V33" s="28" t="str">
        <f>IFERROR(INDEX(Tableau3[],cave!$AE30,COLUMNS(cave!$AB$7:AW30)),"")</f>
        <v/>
      </c>
    </row>
    <row r="34" spans="1:22" x14ac:dyDescent="0.25">
      <c r="A34" s="28" t="str">
        <f>IFERROR(INDEX(Tableau3[],cave!$AE31,COLUMNS(cave!$AB$7:AB31)),"")</f>
        <v/>
      </c>
      <c r="B34" s="28" t="str">
        <f>IFERROR(INDEX(Tableau3[],cave!$AE31,COLUMNS(cave!$AB$7:AC31)),"")</f>
        <v/>
      </c>
      <c r="C34" s="28" t="str">
        <f>IFERROR(INDEX(Tableau3[],cave!$AE31,COLUMNS(cave!$AB$7:AD31)),"")</f>
        <v/>
      </c>
      <c r="D34" s="28" t="str">
        <f>IFERROR(INDEX(Tableau3[],cave!$AE31,COLUMNS(cave!$AB$7:AE31)),"")</f>
        <v/>
      </c>
      <c r="E34" s="28" t="str">
        <f>IFERROR(INDEX(Tableau3[],cave!$AE31,COLUMNS(cave!$AB$7:AF31)),"")</f>
        <v/>
      </c>
      <c r="F34" s="28" t="str">
        <f>IFERROR(INDEX(Tableau3[],cave!$AE31,COLUMNS(cave!$AB$7:AG31)),"")</f>
        <v/>
      </c>
      <c r="G34" s="28" t="str">
        <f>IFERROR(INDEX(Tableau3[],cave!$AE31,COLUMNS(cave!$AB$7:AH31)),"")</f>
        <v/>
      </c>
      <c r="H34" s="28" t="str">
        <f>IFERROR(INDEX(Tableau3[],cave!$AE31,COLUMNS(cave!$AB$7:AI31)),"")</f>
        <v/>
      </c>
      <c r="I34" s="28" t="str">
        <f>IFERROR(INDEX(Tableau3[],cave!$AE31,COLUMNS(cave!$AB$7:AJ31)),"")</f>
        <v/>
      </c>
      <c r="J34" s="28" t="str">
        <f>IFERROR(INDEX(Tableau3[],cave!$AE31,COLUMNS(cave!$AB$7:AK31)),"")</f>
        <v/>
      </c>
      <c r="K34" s="28" t="str">
        <f>IFERROR(INDEX(Tableau3[],cave!$AE31,COLUMNS(cave!$AB$7:AL31)),"")</f>
        <v/>
      </c>
      <c r="L34" s="28" t="str">
        <f>IFERROR(INDEX(Tableau3[],cave!$AE31,COLUMNS(cave!$AB$7:AM31)),"")</f>
        <v/>
      </c>
      <c r="M34" s="28" t="str">
        <f>IFERROR(INDEX(Tableau3[],cave!$AE31,COLUMNS(cave!$AB$7:AN31)),"")</f>
        <v/>
      </c>
      <c r="N34" s="28" t="str">
        <f>IFERROR(INDEX(Tableau3[],cave!$AE31,COLUMNS(cave!$AB$7:AO31)),"")</f>
        <v/>
      </c>
      <c r="O34" s="28" t="str">
        <f>IFERROR(INDEX(Tableau3[],cave!$AE31,COLUMNS(cave!$AB$7:AP31)),"")</f>
        <v/>
      </c>
      <c r="P34" s="28" t="str">
        <f>IFERROR(INDEX(Tableau3[],cave!$AE31,COLUMNS(cave!$AB$7:AQ31)),"")</f>
        <v/>
      </c>
      <c r="Q34" s="28" t="str">
        <f>IFERROR(INDEX(Tableau3[],cave!$AE31,COLUMNS(cave!$AB$7:AR31)),"")</f>
        <v/>
      </c>
      <c r="R34" s="28" t="str">
        <f>IFERROR(INDEX(Tableau3[],cave!$AE31,COLUMNS(cave!$AB$7:AS31)),"")</f>
        <v/>
      </c>
      <c r="S34" s="28" t="str">
        <f>IFERROR(INDEX(Tableau3[],cave!$AE31,COLUMNS(cave!$AB$7:AT31)),"")</f>
        <v/>
      </c>
      <c r="T34" s="28" t="str">
        <f>IFERROR(INDEX(Tableau3[],cave!$AE31,COLUMNS(cave!$AB$7:AU31)),"")</f>
        <v/>
      </c>
      <c r="U34" s="28" t="str">
        <f>IFERROR(INDEX(Tableau3[],cave!$AE31,COLUMNS(cave!$AB$7:AV31)),"")</f>
        <v/>
      </c>
      <c r="V34" s="28" t="str">
        <f>IFERROR(INDEX(Tableau3[],cave!$AE31,COLUMNS(cave!$AB$7:AW31)),"")</f>
        <v/>
      </c>
    </row>
    <row r="35" spans="1:22" x14ac:dyDescent="0.25">
      <c r="A35" s="28" t="str">
        <f>IFERROR(INDEX(Tableau3[],cave!$AE32,COLUMNS(cave!$AB$7:AB32)),"")</f>
        <v/>
      </c>
      <c r="B35" s="28" t="str">
        <f>IFERROR(INDEX(Tableau3[],cave!$AE32,COLUMNS(cave!$AB$7:AC32)),"")</f>
        <v/>
      </c>
      <c r="C35" s="28" t="str">
        <f>IFERROR(INDEX(Tableau3[],cave!$AE32,COLUMNS(cave!$AB$7:AD32)),"")</f>
        <v/>
      </c>
      <c r="D35" s="28" t="str">
        <f>IFERROR(INDEX(Tableau3[],cave!$AE32,COLUMNS(cave!$AB$7:AE32)),"")</f>
        <v/>
      </c>
      <c r="E35" s="28" t="str">
        <f>IFERROR(INDEX(Tableau3[],cave!$AE32,COLUMNS(cave!$AB$7:AF32)),"")</f>
        <v/>
      </c>
      <c r="F35" s="28" t="str">
        <f>IFERROR(INDEX(Tableau3[],cave!$AE32,COLUMNS(cave!$AB$7:AG32)),"")</f>
        <v/>
      </c>
      <c r="G35" s="28" t="str">
        <f>IFERROR(INDEX(Tableau3[],cave!$AE32,COLUMNS(cave!$AB$7:AH32)),"")</f>
        <v/>
      </c>
      <c r="H35" s="28" t="str">
        <f>IFERROR(INDEX(Tableau3[],cave!$AE32,COLUMNS(cave!$AB$7:AI32)),"")</f>
        <v/>
      </c>
      <c r="I35" s="28" t="str">
        <f>IFERROR(INDEX(Tableau3[],cave!$AE32,COLUMNS(cave!$AB$7:AJ32)),"")</f>
        <v/>
      </c>
      <c r="J35" s="28" t="str">
        <f>IFERROR(INDEX(Tableau3[],cave!$AE32,COLUMNS(cave!$AB$7:AK32)),"")</f>
        <v/>
      </c>
      <c r="K35" s="28" t="str">
        <f>IFERROR(INDEX(Tableau3[],cave!$AE32,COLUMNS(cave!$AB$7:AL32)),"")</f>
        <v/>
      </c>
      <c r="L35" s="28" t="str">
        <f>IFERROR(INDEX(Tableau3[],cave!$AE32,COLUMNS(cave!$AB$7:AM32)),"")</f>
        <v/>
      </c>
      <c r="M35" s="28" t="str">
        <f>IFERROR(INDEX(Tableau3[],cave!$AE32,COLUMNS(cave!$AB$7:AN32)),"")</f>
        <v/>
      </c>
      <c r="N35" s="28" t="str">
        <f>IFERROR(INDEX(Tableau3[],cave!$AE32,COLUMNS(cave!$AB$7:AO32)),"")</f>
        <v/>
      </c>
      <c r="O35" s="28" t="str">
        <f>IFERROR(INDEX(Tableau3[],cave!$AE32,COLUMNS(cave!$AB$7:AP32)),"")</f>
        <v/>
      </c>
      <c r="P35" s="28" t="str">
        <f>IFERROR(INDEX(Tableau3[],cave!$AE32,COLUMNS(cave!$AB$7:AQ32)),"")</f>
        <v/>
      </c>
      <c r="Q35" s="28" t="str">
        <f>IFERROR(INDEX(Tableau3[],cave!$AE32,COLUMNS(cave!$AB$7:AR32)),"")</f>
        <v/>
      </c>
      <c r="R35" s="28" t="str">
        <f>IFERROR(INDEX(Tableau3[],cave!$AE32,COLUMNS(cave!$AB$7:AS32)),"")</f>
        <v/>
      </c>
      <c r="S35" s="28" t="str">
        <f>IFERROR(INDEX(Tableau3[],cave!$AE32,COLUMNS(cave!$AB$7:AT32)),"")</f>
        <v/>
      </c>
      <c r="T35" s="28" t="str">
        <f>IFERROR(INDEX(Tableau3[],cave!$AE32,COLUMNS(cave!$AB$7:AU32)),"")</f>
        <v/>
      </c>
      <c r="U35" s="28" t="str">
        <f>IFERROR(INDEX(Tableau3[],cave!$AE32,COLUMNS(cave!$AB$7:AV32)),"")</f>
        <v/>
      </c>
      <c r="V35" s="28" t="str">
        <f>IFERROR(INDEX(Tableau3[],cave!$AE32,COLUMNS(cave!$AB$7:AW32)),"")</f>
        <v/>
      </c>
    </row>
    <row r="36" spans="1:22" x14ac:dyDescent="0.25">
      <c r="A36" s="28" t="str">
        <f>IFERROR(INDEX(Tableau3[],cave!$AE33,COLUMNS(cave!$AB$7:AB33)),"")</f>
        <v/>
      </c>
      <c r="B36" s="28" t="str">
        <f>IFERROR(INDEX(Tableau3[],cave!$AE33,COLUMNS(cave!$AB$7:AC33)),"")</f>
        <v/>
      </c>
      <c r="C36" s="28" t="str">
        <f>IFERROR(INDEX(Tableau3[],cave!$AE33,COLUMNS(cave!$AB$7:AD33)),"")</f>
        <v/>
      </c>
      <c r="D36" s="28" t="str">
        <f>IFERROR(INDEX(Tableau3[],cave!$AE33,COLUMNS(cave!$AB$7:AE33)),"")</f>
        <v/>
      </c>
      <c r="E36" s="28" t="str">
        <f>IFERROR(INDEX(Tableau3[],cave!$AE33,COLUMNS(cave!$AB$7:AF33)),"")</f>
        <v/>
      </c>
      <c r="F36" s="28" t="str">
        <f>IFERROR(INDEX(Tableau3[],cave!$AE33,COLUMNS(cave!$AB$7:AG33)),"")</f>
        <v/>
      </c>
      <c r="G36" s="28" t="str">
        <f>IFERROR(INDEX(Tableau3[],cave!$AE33,COLUMNS(cave!$AB$7:AH33)),"")</f>
        <v/>
      </c>
      <c r="H36" s="28" t="str">
        <f>IFERROR(INDEX(Tableau3[],cave!$AE33,COLUMNS(cave!$AB$7:AI33)),"")</f>
        <v/>
      </c>
      <c r="I36" s="28" t="str">
        <f>IFERROR(INDEX(Tableau3[],cave!$AE33,COLUMNS(cave!$AB$7:AJ33)),"")</f>
        <v/>
      </c>
      <c r="J36" s="28" t="str">
        <f>IFERROR(INDEX(Tableau3[],cave!$AE33,COLUMNS(cave!$AB$7:AK33)),"")</f>
        <v/>
      </c>
      <c r="K36" s="28" t="str">
        <f>IFERROR(INDEX(Tableau3[],cave!$AE33,COLUMNS(cave!$AB$7:AL33)),"")</f>
        <v/>
      </c>
      <c r="L36" s="28" t="str">
        <f>IFERROR(INDEX(Tableau3[],cave!$AE33,COLUMNS(cave!$AB$7:AM33)),"")</f>
        <v/>
      </c>
      <c r="M36" s="28" t="str">
        <f>IFERROR(INDEX(Tableau3[],cave!$AE33,COLUMNS(cave!$AB$7:AN33)),"")</f>
        <v/>
      </c>
      <c r="N36" s="28" t="str">
        <f>IFERROR(INDEX(Tableau3[],cave!$AE33,COLUMNS(cave!$AB$7:AO33)),"")</f>
        <v/>
      </c>
      <c r="O36" s="28" t="str">
        <f>IFERROR(INDEX(Tableau3[],cave!$AE33,COLUMNS(cave!$AB$7:AP33)),"")</f>
        <v/>
      </c>
      <c r="P36" s="28" t="str">
        <f>IFERROR(INDEX(Tableau3[],cave!$AE33,COLUMNS(cave!$AB$7:AQ33)),"")</f>
        <v/>
      </c>
      <c r="Q36" s="28" t="str">
        <f>IFERROR(INDEX(Tableau3[],cave!$AE33,COLUMNS(cave!$AB$7:AR33)),"")</f>
        <v/>
      </c>
      <c r="R36" s="28" t="str">
        <f>IFERROR(INDEX(Tableau3[],cave!$AE33,COLUMNS(cave!$AB$7:AS33)),"")</f>
        <v/>
      </c>
      <c r="S36" s="28" t="str">
        <f>IFERROR(INDEX(Tableau3[],cave!$AE33,COLUMNS(cave!$AB$7:AT33)),"")</f>
        <v/>
      </c>
      <c r="T36" s="28" t="str">
        <f>IFERROR(INDEX(Tableau3[],cave!$AE33,COLUMNS(cave!$AB$7:AU33)),"")</f>
        <v/>
      </c>
      <c r="U36" s="28" t="str">
        <f>IFERROR(INDEX(Tableau3[],cave!$AE33,COLUMNS(cave!$AB$7:AV33)),"")</f>
        <v/>
      </c>
      <c r="V36" s="28" t="str">
        <f>IFERROR(INDEX(Tableau3[],cave!$AE33,COLUMNS(cave!$AB$7:AW33)),"")</f>
        <v/>
      </c>
    </row>
    <row r="37" spans="1:22" x14ac:dyDescent="0.25">
      <c r="A37" s="28" t="str">
        <f>IFERROR(INDEX(Tableau3[],cave!$AE34,COLUMNS(cave!$AB$7:AB34)),"")</f>
        <v/>
      </c>
      <c r="B37" s="28" t="str">
        <f>IFERROR(INDEX(Tableau3[],cave!$AE34,COLUMNS(cave!$AB$7:AC34)),"")</f>
        <v/>
      </c>
      <c r="C37" s="28" t="str">
        <f>IFERROR(INDEX(Tableau3[],cave!$AE34,COLUMNS(cave!$AB$7:AD34)),"")</f>
        <v/>
      </c>
      <c r="D37" s="28" t="str">
        <f>IFERROR(INDEX(Tableau3[],cave!$AE34,COLUMNS(cave!$AB$7:AE34)),"")</f>
        <v/>
      </c>
      <c r="E37" s="28" t="str">
        <f>IFERROR(INDEX(Tableau3[],cave!$AE34,COLUMNS(cave!$AB$7:AF34)),"")</f>
        <v/>
      </c>
      <c r="F37" s="28" t="str">
        <f>IFERROR(INDEX(Tableau3[],cave!$AE34,COLUMNS(cave!$AB$7:AG34)),"")</f>
        <v/>
      </c>
      <c r="G37" s="28" t="str">
        <f>IFERROR(INDEX(Tableau3[],cave!$AE34,COLUMNS(cave!$AB$7:AH34)),"")</f>
        <v/>
      </c>
      <c r="H37" s="28" t="str">
        <f>IFERROR(INDEX(Tableau3[],cave!$AE34,COLUMNS(cave!$AB$7:AI34)),"")</f>
        <v/>
      </c>
      <c r="I37" s="28" t="str">
        <f>IFERROR(INDEX(Tableau3[],cave!$AE34,COLUMNS(cave!$AB$7:AJ34)),"")</f>
        <v/>
      </c>
      <c r="J37" s="28" t="str">
        <f>IFERROR(INDEX(Tableau3[],cave!$AE34,COLUMNS(cave!$AB$7:AK34)),"")</f>
        <v/>
      </c>
      <c r="K37" s="28" t="str">
        <f>IFERROR(INDEX(Tableau3[],cave!$AE34,COLUMNS(cave!$AB$7:AL34)),"")</f>
        <v/>
      </c>
      <c r="L37" s="28" t="str">
        <f>IFERROR(INDEX(Tableau3[],cave!$AE34,COLUMNS(cave!$AB$7:AM34)),"")</f>
        <v/>
      </c>
      <c r="M37" s="28" t="str">
        <f>IFERROR(INDEX(Tableau3[],cave!$AE34,COLUMNS(cave!$AB$7:AN34)),"")</f>
        <v/>
      </c>
      <c r="N37" s="28" t="str">
        <f>IFERROR(INDEX(Tableau3[],cave!$AE34,COLUMNS(cave!$AB$7:AO34)),"")</f>
        <v/>
      </c>
      <c r="O37" s="28" t="str">
        <f>IFERROR(INDEX(Tableau3[],cave!$AE34,COLUMNS(cave!$AB$7:AP34)),"")</f>
        <v/>
      </c>
      <c r="P37" s="28" t="str">
        <f>IFERROR(INDEX(Tableau3[],cave!$AE34,COLUMNS(cave!$AB$7:AQ34)),"")</f>
        <v/>
      </c>
      <c r="Q37" s="28" t="str">
        <f>IFERROR(INDEX(Tableau3[],cave!$AE34,COLUMNS(cave!$AB$7:AR34)),"")</f>
        <v/>
      </c>
      <c r="R37" s="28" t="str">
        <f>IFERROR(INDEX(Tableau3[],cave!$AE34,COLUMNS(cave!$AB$7:AS34)),"")</f>
        <v/>
      </c>
      <c r="S37" s="28" t="str">
        <f>IFERROR(INDEX(Tableau3[],cave!$AE34,COLUMNS(cave!$AB$7:AT34)),"")</f>
        <v/>
      </c>
      <c r="T37" s="28" t="str">
        <f>IFERROR(INDEX(Tableau3[],cave!$AE34,COLUMNS(cave!$AB$7:AU34)),"")</f>
        <v/>
      </c>
      <c r="U37" s="28" t="str">
        <f>IFERROR(INDEX(Tableau3[],cave!$AE34,COLUMNS(cave!$AB$7:AV34)),"")</f>
        <v/>
      </c>
      <c r="V37" s="28" t="str">
        <f>IFERROR(INDEX(Tableau3[],cave!$AE34,COLUMNS(cave!$AB$7:AW34)),"")</f>
        <v/>
      </c>
    </row>
    <row r="38" spans="1:22" x14ac:dyDescent="0.25">
      <c r="A38" s="28" t="str">
        <f>IFERROR(INDEX(Tableau3[],cave!$AE35,COLUMNS(cave!$AB$7:AB35)),"")</f>
        <v/>
      </c>
      <c r="B38" s="28" t="str">
        <f>IFERROR(INDEX(Tableau3[],cave!$AE35,COLUMNS(cave!$AB$7:AC35)),"")</f>
        <v/>
      </c>
      <c r="C38" s="28" t="str">
        <f>IFERROR(INDEX(Tableau3[],cave!$AE35,COLUMNS(cave!$AB$7:AD35)),"")</f>
        <v/>
      </c>
      <c r="D38" s="28" t="str">
        <f>IFERROR(INDEX(Tableau3[],cave!$AE35,COLUMNS(cave!$AB$7:AE35)),"")</f>
        <v/>
      </c>
      <c r="E38" s="28" t="str">
        <f>IFERROR(INDEX(Tableau3[],cave!$AE35,COLUMNS(cave!$AB$7:AF35)),"")</f>
        <v/>
      </c>
      <c r="F38" s="28" t="str">
        <f>IFERROR(INDEX(Tableau3[],cave!$AE35,COLUMNS(cave!$AB$7:AG35)),"")</f>
        <v/>
      </c>
      <c r="G38" s="28" t="str">
        <f>IFERROR(INDEX(Tableau3[],cave!$AE35,COLUMNS(cave!$AB$7:AH35)),"")</f>
        <v/>
      </c>
      <c r="H38" s="28" t="str">
        <f>IFERROR(INDEX(Tableau3[],cave!$AE35,COLUMNS(cave!$AB$7:AI35)),"")</f>
        <v/>
      </c>
      <c r="I38" s="28" t="str">
        <f>IFERROR(INDEX(Tableau3[],cave!$AE35,COLUMNS(cave!$AB$7:AJ35)),"")</f>
        <v/>
      </c>
      <c r="J38" s="28" t="str">
        <f>IFERROR(INDEX(Tableau3[],cave!$AE35,COLUMNS(cave!$AB$7:AK35)),"")</f>
        <v/>
      </c>
      <c r="K38" s="28" t="str">
        <f>IFERROR(INDEX(Tableau3[],cave!$AE35,COLUMNS(cave!$AB$7:AL35)),"")</f>
        <v/>
      </c>
      <c r="L38" s="28" t="str">
        <f>IFERROR(INDEX(Tableau3[],cave!$AE35,COLUMNS(cave!$AB$7:AM35)),"")</f>
        <v/>
      </c>
      <c r="M38" s="28" t="str">
        <f>IFERROR(INDEX(Tableau3[],cave!$AE35,COLUMNS(cave!$AB$7:AN35)),"")</f>
        <v/>
      </c>
      <c r="N38" s="28" t="str">
        <f>IFERROR(INDEX(Tableau3[],cave!$AE35,COLUMNS(cave!$AB$7:AO35)),"")</f>
        <v/>
      </c>
      <c r="O38" s="28" t="str">
        <f>IFERROR(INDEX(Tableau3[],cave!$AE35,COLUMNS(cave!$AB$7:AP35)),"")</f>
        <v/>
      </c>
      <c r="P38" s="28" t="str">
        <f>IFERROR(INDEX(Tableau3[],cave!$AE35,COLUMNS(cave!$AB$7:AQ35)),"")</f>
        <v/>
      </c>
      <c r="Q38" s="28" t="str">
        <f>IFERROR(INDEX(Tableau3[],cave!$AE35,COLUMNS(cave!$AB$7:AR35)),"")</f>
        <v/>
      </c>
      <c r="R38" s="28" t="str">
        <f>IFERROR(INDEX(Tableau3[],cave!$AE35,COLUMNS(cave!$AB$7:AS35)),"")</f>
        <v/>
      </c>
      <c r="S38" s="28" t="str">
        <f>IFERROR(INDEX(Tableau3[],cave!$AE35,COLUMNS(cave!$AB$7:AT35)),"")</f>
        <v/>
      </c>
      <c r="T38" s="28" t="str">
        <f>IFERROR(INDEX(Tableau3[],cave!$AE35,COLUMNS(cave!$AB$7:AU35)),"")</f>
        <v/>
      </c>
      <c r="U38" s="28" t="str">
        <f>IFERROR(INDEX(Tableau3[],cave!$AE35,COLUMNS(cave!$AB$7:AV35)),"")</f>
        <v/>
      </c>
      <c r="V38" s="28" t="str">
        <f>IFERROR(INDEX(Tableau3[],cave!$AE35,COLUMNS(cave!$AB$7:AW35)),"")</f>
        <v/>
      </c>
    </row>
    <row r="39" spans="1:22" x14ac:dyDescent="0.25">
      <c r="A39" s="28" t="str">
        <f>IFERROR(INDEX(Tableau3[],cave!$AE36,COLUMNS(cave!$AB$7:AB36)),"")</f>
        <v/>
      </c>
      <c r="B39" s="28" t="str">
        <f>IFERROR(INDEX(Tableau3[],cave!$AE36,COLUMNS(cave!$AB$7:AC36)),"")</f>
        <v/>
      </c>
      <c r="C39" s="28" t="str">
        <f>IFERROR(INDEX(Tableau3[],cave!$AE36,COLUMNS(cave!$AB$7:AD36)),"")</f>
        <v/>
      </c>
      <c r="D39" s="28" t="str">
        <f>IFERROR(INDEX(Tableau3[],cave!$AE36,COLUMNS(cave!$AB$7:AE36)),"")</f>
        <v/>
      </c>
      <c r="E39" s="28" t="str">
        <f>IFERROR(INDEX(Tableau3[],cave!$AE36,COLUMNS(cave!$AB$7:AF36)),"")</f>
        <v/>
      </c>
      <c r="F39" s="28" t="str">
        <f>IFERROR(INDEX(Tableau3[],cave!$AE36,COLUMNS(cave!$AB$7:AG36)),"")</f>
        <v/>
      </c>
      <c r="G39" s="28" t="str">
        <f>IFERROR(INDEX(Tableau3[],cave!$AE36,COLUMNS(cave!$AB$7:AH36)),"")</f>
        <v/>
      </c>
      <c r="H39" s="28" t="str">
        <f>IFERROR(INDEX(Tableau3[],cave!$AE36,COLUMNS(cave!$AB$7:AI36)),"")</f>
        <v/>
      </c>
      <c r="I39" s="28" t="str">
        <f>IFERROR(INDEX(Tableau3[],cave!$AE36,COLUMNS(cave!$AB$7:AJ36)),"")</f>
        <v/>
      </c>
      <c r="J39" s="28" t="str">
        <f>IFERROR(INDEX(Tableau3[],cave!$AE36,COLUMNS(cave!$AB$7:AK36)),"")</f>
        <v/>
      </c>
      <c r="K39" s="28" t="str">
        <f>IFERROR(INDEX(Tableau3[],cave!$AE36,COLUMNS(cave!$AB$7:AL36)),"")</f>
        <v/>
      </c>
      <c r="L39" s="28" t="str">
        <f>IFERROR(INDEX(Tableau3[],cave!$AE36,COLUMNS(cave!$AB$7:AM36)),"")</f>
        <v/>
      </c>
      <c r="M39" s="28" t="str">
        <f>IFERROR(INDEX(Tableau3[],cave!$AE36,COLUMNS(cave!$AB$7:AN36)),"")</f>
        <v/>
      </c>
      <c r="N39" s="28" t="str">
        <f>IFERROR(INDEX(Tableau3[],cave!$AE36,COLUMNS(cave!$AB$7:AO36)),"")</f>
        <v/>
      </c>
      <c r="O39" s="28" t="str">
        <f>IFERROR(INDEX(Tableau3[],cave!$AE36,COLUMNS(cave!$AB$7:AP36)),"")</f>
        <v/>
      </c>
      <c r="P39" s="28" t="str">
        <f>IFERROR(INDEX(Tableau3[],cave!$AE36,COLUMNS(cave!$AB$7:AQ36)),"")</f>
        <v/>
      </c>
      <c r="Q39" s="28" t="str">
        <f>IFERROR(INDEX(Tableau3[],cave!$AE36,COLUMNS(cave!$AB$7:AR36)),"")</f>
        <v/>
      </c>
      <c r="R39" s="28" t="str">
        <f>IFERROR(INDEX(Tableau3[],cave!$AE36,COLUMNS(cave!$AB$7:AS36)),"")</f>
        <v/>
      </c>
      <c r="S39" s="28" t="str">
        <f>IFERROR(INDEX(Tableau3[],cave!$AE36,COLUMNS(cave!$AB$7:AT36)),"")</f>
        <v/>
      </c>
      <c r="T39" s="28" t="str">
        <f>IFERROR(INDEX(Tableau3[],cave!$AE36,COLUMNS(cave!$AB$7:AU36)),"")</f>
        <v/>
      </c>
      <c r="U39" s="28" t="str">
        <f>IFERROR(INDEX(Tableau3[],cave!$AE36,COLUMNS(cave!$AB$7:AV36)),"")</f>
        <v/>
      </c>
      <c r="V39" s="28" t="str">
        <f>IFERROR(INDEX(Tableau3[],cave!$AE36,COLUMNS(cave!$AB$7:AW36)),"")</f>
        <v/>
      </c>
    </row>
    <row r="40" spans="1:22" x14ac:dyDescent="0.25">
      <c r="A40" s="28" t="str">
        <f>IFERROR(INDEX(Tableau3[],cave!$AE37,COLUMNS(cave!$AB$7:AB37)),"")</f>
        <v/>
      </c>
      <c r="B40" s="28" t="str">
        <f>IFERROR(INDEX(Tableau3[],cave!$AE37,COLUMNS(cave!$AB$7:AC37)),"")</f>
        <v/>
      </c>
      <c r="C40" s="28" t="str">
        <f>IFERROR(INDEX(Tableau3[],cave!$AE37,COLUMNS(cave!$AB$7:AD37)),"")</f>
        <v/>
      </c>
      <c r="D40" s="28" t="str">
        <f>IFERROR(INDEX(Tableau3[],cave!$AE37,COLUMNS(cave!$AB$7:AE37)),"")</f>
        <v/>
      </c>
      <c r="E40" s="28" t="str">
        <f>IFERROR(INDEX(Tableau3[],cave!$AE37,COLUMNS(cave!$AB$7:AF37)),"")</f>
        <v/>
      </c>
      <c r="F40" s="28" t="str">
        <f>IFERROR(INDEX(Tableau3[],cave!$AE37,COLUMNS(cave!$AB$7:AG37)),"")</f>
        <v/>
      </c>
      <c r="G40" s="28" t="str">
        <f>IFERROR(INDEX(Tableau3[],cave!$AE37,COLUMNS(cave!$AB$7:AH37)),"")</f>
        <v/>
      </c>
      <c r="H40" s="28" t="str">
        <f>IFERROR(INDEX(Tableau3[],cave!$AE37,COLUMNS(cave!$AB$7:AI37)),"")</f>
        <v/>
      </c>
      <c r="I40" s="28" t="str">
        <f>IFERROR(INDEX(Tableau3[],cave!$AE37,COLUMNS(cave!$AB$7:AJ37)),"")</f>
        <v/>
      </c>
      <c r="J40" s="28" t="str">
        <f>IFERROR(INDEX(Tableau3[],cave!$AE37,COLUMNS(cave!$AB$7:AK37)),"")</f>
        <v/>
      </c>
      <c r="K40" s="28" t="str">
        <f>IFERROR(INDEX(Tableau3[],cave!$AE37,COLUMNS(cave!$AB$7:AL37)),"")</f>
        <v/>
      </c>
      <c r="L40" s="28" t="str">
        <f>IFERROR(INDEX(Tableau3[],cave!$AE37,COLUMNS(cave!$AB$7:AM37)),"")</f>
        <v/>
      </c>
      <c r="M40" s="28" t="str">
        <f>IFERROR(INDEX(Tableau3[],cave!$AE37,COLUMNS(cave!$AB$7:AN37)),"")</f>
        <v/>
      </c>
      <c r="N40" s="28" t="str">
        <f>IFERROR(INDEX(Tableau3[],cave!$AE37,COLUMNS(cave!$AB$7:AO37)),"")</f>
        <v/>
      </c>
      <c r="O40" s="28" t="str">
        <f>IFERROR(INDEX(Tableau3[],cave!$AE37,COLUMNS(cave!$AB$7:AP37)),"")</f>
        <v/>
      </c>
      <c r="P40" s="28" t="str">
        <f>IFERROR(INDEX(Tableau3[],cave!$AE37,COLUMNS(cave!$AB$7:AQ37)),"")</f>
        <v/>
      </c>
      <c r="Q40" s="28" t="str">
        <f>IFERROR(INDEX(Tableau3[],cave!$AE37,COLUMNS(cave!$AB$7:AR37)),"")</f>
        <v/>
      </c>
      <c r="R40" s="28" t="str">
        <f>IFERROR(INDEX(Tableau3[],cave!$AE37,COLUMNS(cave!$AB$7:AS37)),"")</f>
        <v/>
      </c>
      <c r="S40" s="28" t="str">
        <f>IFERROR(INDEX(Tableau3[],cave!$AE37,COLUMNS(cave!$AB$7:AT37)),"")</f>
        <v/>
      </c>
      <c r="T40" s="28" t="str">
        <f>IFERROR(INDEX(Tableau3[],cave!$AE37,COLUMNS(cave!$AB$7:AU37)),"")</f>
        <v/>
      </c>
      <c r="U40" s="28" t="str">
        <f>IFERROR(INDEX(Tableau3[],cave!$AE37,COLUMNS(cave!$AB$7:AV37)),"")</f>
        <v/>
      </c>
      <c r="V40" s="28" t="str">
        <f>IFERROR(INDEX(Tableau3[],cave!$AE37,COLUMNS(cave!$AB$7:AW37)),"")</f>
        <v/>
      </c>
    </row>
    <row r="41" spans="1:22" x14ac:dyDescent="0.25">
      <c r="A41" s="28" t="str">
        <f>IFERROR(INDEX(Tableau3[],cave!$AE38,COLUMNS(cave!$AB$7:AB38)),"")</f>
        <v/>
      </c>
      <c r="B41" s="28" t="str">
        <f>IFERROR(INDEX(Tableau3[],cave!$AE38,COLUMNS(cave!$AB$7:AC38)),"")</f>
        <v/>
      </c>
      <c r="C41" s="28" t="str">
        <f>IFERROR(INDEX(Tableau3[],cave!$AE38,COLUMNS(cave!$AB$7:AD38)),"")</f>
        <v/>
      </c>
      <c r="D41" s="28" t="str">
        <f>IFERROR(INDEX(Tableau3[],cave!$AE38,COLUMNS(cave!$AB$7:AE38)),"")</f>
        <v/>
      </c>
      <c r="E41" s="28" t="str">
        <f>IFERROR(INDEX(Tableau3[],cave!$AE38,COLUMNS(cave!$AB$7:AF38)),"")</f>
        <v/>
      </c>
      <c r="F41" s="28" t="str">
        <f>IFERROR(INDEX(Tableau3[],cave!$AE38,COLUMNS(cave!$AB$7:AG38)),"")</f>
        <v/>
      </c>
      <c r="G41" s="28" t="str">
        <f>IFERROR(INDEX(Tableau3[],cave!$AE38,COLUMNS(cave!$AB$7:AH38)),"")</f>
        <v/>
      </c>
      <c r="H41" s="28" t="str">
        <f>IFERROR(INDEX(Tableau3[],cave!$AE38,COLUMNS(cave!$AB$7:AI38)),"")</f>
        <v/>
      </c>
      <c r="I41" s="28" t="str">
        <f>IFERROR(INDEX(Tableau3[],cave!$AE38,COLUMNS(cave!$AB$7:AJ38)),"")</f>
        <v/>
      </c>
      <c r="J41" s="28" t="str">
        <f>IFERROR(INDEX(Tableau3[],cave!$AE38,COLUMNS(cave!$AB$7:AK38)),"")</f>
        <v/>
      </c>
      <c r="K41" s="28" t="str">
        <f>IFERROR(INDEX(Tableau3[],cave!$AE38,COLUMNS(cave!$AB$7:AL38)),"")</f>
        <v/>
      </c>
      <c r="L41" s="28" t="str">
        <f>IFERROR(INDEX(Tableau3[],cave!$AE38,COLUMNS(cave!$AB$7:AM38)),"")</f>
        <v/>
      </c>
      <c r="M41" s="28" t="str">
        <f>IFERROR(INDEX(Tableau3[],cave!$AE38,COLUMNS(cave!$AB$7:AN38)),"")</f>
        <v/>
      </c>
      <c r="N41" s="28" t="str">
        <f>IFERROR(INDEX(Tableau3[],cave!$AE38,COLUMNS(cave!$AB$7:AO38)),"")</f>
        <v/>
      </c>
      <c r="O41" s="28" t="str">
        <f>IFERROR(INDEX(Tableau3[],cave!$AE38,COLUMNS(cave!$AB$7:AP38)),"")</f>
        <v/>
      </c>
      <c r="P41" s="28" t="str">
        <f>IFERROR(INDEX(Tableau3[],cave!$AE38,COLUMNS(cave!$AB$7:AQ38)),"")</f>
        <v/>
      </c>
      <c r="Q41" s="28" t="str">
        <f>IFERROR(INDEX(Tableau3[],cave!$AE38,COLUMNS(cave!$AB$7:AR38)),"")</f>
        <v/>
      </c>
      <c r="R41" s="28" t="str">
        <f>IFERROR(INDEX(Tableau3[],cave!$AE38,COLUMNS(cave!$AB$7:AS38)),"")</f>
        <v/>
      </c>
      <c r="S41" s="28" t="str">
        <f>IFERROR(INDEX(Tableau3[],cave!$AE38,COLUMNS(cave!$AB$7:AT38)),"")</f>
        <v/>
      </c>
      <c r="T41" s="28" t="str">
        <f>IFERROR(INDEX(Tableau3[],cave!$AE38,COLUMNS(cave!$AB$7:AU38)),"")</f>
        <v/>
      </c>
      <c r="U41" s="28" t="str">
        <f>IFERROR(INDEX(Tableau3[],cave!$AE38,COLUMNS(cave!$AB$7:AV38)),"")</f>
        <v/>
      </c>
      <c r="V41" s="28" t="str">
        <f>IFERROR(INDEX(Tableau3[],cave!$AE38,COLUMNS(cave!$AB$7:AW38)),"")</f>
        <v/>
      </c>
    </row>
    <row r="42" spans="1:22" x14ac:dyDescent="0.25">
      <c r="A42" s="28" t="str">
        <f>IFERROR(INDEX(Tableau3[],cave!$AE39,COLUMNS(cave!$AB$7:AB39)),"")</f>
        <v/>
      </c>
      <c r="B42" s="28" t="str">
        <f>IFERROR(INDEX(Tableau3[],cave!$AE39,COLUMNS(cave!$AB$7:AC39)),"")</f>
        <v/>
      </c>
      <c r="C42" s="28" t="str">
        <f>IFERROR(INDEX(Tableau3[],cave!$AE39,COLUMNS(cave!$AB$7:AD39)),"")</f>
        <v/>
      </c>
      <c r="D42" s="28" t="str">
        <f>IFERROR(INDEX(Tableau3[],cave!$AE39,COLUMNS(cave!$AB$7:AE39)),"")</f>
        <v/>
      </c>
      <c r="E42" s="28" t="str">
        <f>IFERROR(INDEX(Tableau3[],cave!$AE39,COLUMNS(cave!$AB$7:AF39)),"")</f>
        <v/>
      </c>
      <c r="F42" s="28" t="str">
        <f>IFERROR(INDEX(Tableau3[],cave!$AE39,COLUMNS(cave!$AB$7:AG39)),"")</f>
        <v/>
      </c>
      <c r="G42" s="28" t="str">
        <f>IFERROR(INDEX(Tableau3[],cave!$AE39,COLUMNS(cave!$AB$7:AH39)),"")</f>
        <v/>
      </c>
      <c r="H42" s="28" t="str">
        <f>IFERROR(INDEX(Tableau3[],cave!$AE39,COLUMNS(cave!$AB$7:AI39)),"")</f>
        <v/>
      </c>
      <c r="I42" s="28" t="str">
        <f>IFERROR(INDEX(Tableau3[],cave!$AE39,COLUMNS(cave!$AB$7:AJ39)),"")</f>
        <v/>
      </c>
      <c r="J42" s="28" t="str">
        <f>IFERROR(INDEX(Tableau3[],cave!$AE39,COLUMNS(cave!$AB$7:AK39)),"")</f>
        <v/>
      </c>
      <c r="K42" s="28" t="str">
        <f>IFERROR(INDEX(Tableau3[],cave!$AE39,COLUMNS(cave!$AB$7:AL39)),"")</f>
        <v/>
      </c>
      <c r="L42" s="28" t="str">
        <f>IFERROR(INDEX(Tableau3[],cave!$AE39,COLUMNS(cave!$AB$7:AM39)),"")</f>
        <v/>
      </c>
      <c r="M42" s="28" t="str">
        <f>IFERROR(INDEX(Tableau3[],cave!$AE39,COLUMNS(cave!$AB$7:AN39)),"")</f>
        <v/>
      </c>
      <c r="N42" s="28" t="str">
        <f>IFERROR(INDEX(Tableau3[],cave!$AE39,COLUMNS(cave!$AB$7:AO39)),"")</f>
        <v/>
      </c>
      <c r="O42" s="28" t="str">
        <f>IFERROR(INDEX(Tableau3[],cave!$AE39,COLUMNS(cave!$AB$7:AP39)),"")</f>
        <v/>
      </c>
      <c r="P42" s="28" t="str">
        <f>IFERROR(INDEX(Tableau3[],cave!$AE39,COLUMNS(cave!$AB$7:AQ39)),"")</f>
        <v/>
      </c>
      <c r="Q42" s="28" t="str">
        <f>IFERROR(INDEX(Tableau3[],cave!$AE39,COLUMNS(cave!$AB$7:AR39)),"")</f>
        <v/>
      </c>
      <c r="R42" s="28" t="str">
        <f>IFERROR(INDEX(Tableau3[],cave!$AE39,COLUMNS(cave!$AB$7:AS39)),"")</f>
        <v/>
      </c>
      <c r="S42" s="28" t="str">
        <f>IFERROR(INDEX(Tableau3[],cave!$AE39,COLUMNS(cave!$AB$7:AT39)),"")</f>
        <v/>
      </c>
      <c r="T42" s="28" t="str">
        <f>IFERROR(INDEX(Tableau3[],cave!$AE39,COLUMNS(cave!$AB$7:AU39)),"")</f>
        <v/>
      </c>
      <c r="U42" s="28" t="str">
        <f>IFERROR(INDEX(Tableau3[],cave!$AE39,COLUMNS(cave!$AB$7:AV39)),"")</f>
        <v/>
      </c>
      <c r="V42" s="28" t="str">
        <f>IFERROR(INDEX(Tableau3[],cave!$AE39,COLUMNS(cave!$AB$7:AW39)),"")</f>
        <v/>
      </c>
    </row>
    <row r="43" spans="1:22" x14ac:dyDescent="0.25">
      <c r="A43" s="28" t="str">
        <f>IFERROR(INDEX(Tableau3[],cave!$AE40,COLUMNS(cave!$AB$7:AB40)),"")</f>
        <v/>
      </c>
      <c r="B43" s="28" t="str">
        <f>IFERROR(INDEX(Tableau3[],cave!$AE40,COLUMNS(cave!$AB$7:AC40)),"")</f>
        <v/>
      </c>
      <c r="C43" s="28" t="str">
        <f>IFERROR(INDEX(Tableau3[],cave!$AE40,COLUMNS(cave!$AB$7:AD40)),"")</f>
        <v/>
      </c>
      <c r="D43" s="28" t="str">
        <f>IFERROR(INDEX(Tableau3[],cave!$AE40,COLUMNS(cave!$AB$7:AE40)),"")</f>
        <v/>
      </c>
      <c r="E43" s="28" t="str">
        <f>IFERROR(INDEX(Tableau3[],cave!$AE40,COLUMNS(cave!$AB$7:AF40)),"")</f>
        <v/>
      </c>
      <c r="F43" s="28" t="str">
        <f>IFERROR(INDEX(Tableau3[],cave!$AE40,COLUMNS(cave!$AB$7:AG40)),"")</f>
        <v/>
      </c>
      <c r="G43" s="28" t="str">
        <f>IFERROR(INDEX(Tableau3[],cave!$AE40,COLUMNS(cave!$AB$7:AH40)),"")</f>
        <v/>
      </c>
      <c r="H43" s="28" t="str">
        <f>IFERROR(INDEX(Tableau3[],cave!$AE40,COLUMNS(cave!$AB$7:AI40)),"")</f>
        <v/>
      </c>
      <c r="I43" s="28" t="str">
        <f>IFERROR(INDEX(Tableau3[],cave!$AE40,COLUMNS(cave!$AB$7:AJ40)),"")</f>
        <v/>
      </c>
      <c r="J43" s="28" t="str">
        <f>IFERROR(INDEX(Tableau3[],cave!$AE40,COLUMNS(cave!$AB$7:AK40)),"")</f>
        <v/>
      </c>
      <c r="K43" s="28" t="str">
        <f>IFERROR(INDEX(Tableau3[],cave!$AE40,COLUMNS(cave!$AB$7:AL40)),"")</f>
        <v/>
      </c>
      <c r="L43" s="28" t="str">
        <f>IFERROR(INDEX(Tableau3[],cave!$AE40,COLUMNS(cave!$AB$7:AM40)),"")</f>
        <v/>
      </c>
      <c r="M43" s="28" t="str">
        <f>IFERROR(INDEX(Tableau3[],cave!$AE40,COLUMNS(cave!$AB$7:AN40)),"")</f>
        <v/>
      </c>
      <c r="N43" s="28" t="str">
        <f>IFERROR(INDEX(Tableau3[],cave!$AE40,COLUMNS(cave!$AB$7:AO40)),"")</f>
        <v/>
      </c>
      <c r="O43" s="28" t="str">
        <f>IFERROR(INDEX(Tableau3[],cave!$AE40,COLUMNS(cave!$AB$7:AP40)),"")</f>
        <v/>
      </c>
      <c r="P43" s="28" t="str">
        <f>IFERROR(INDEX(Tableau3[],cave!$AE40,COLUMNS(cave!$AB$7:AQ40)),"")</f>
        <v/>
      </c>
      <c r="Q43" s="28" t="str">
        <f>IFERROR(INDEX(Tableau3[],cave!$AE40,COLUMNS(cave!$AB$7:AR40)),"")</f>
        <v/>
      </c>
      <c r="R43" s="28" t="str">
        <f>IFERROR(INDEX(Tableau3[],cave!$AE40,COLUMNS(cave!$AB$7:AS40)),"")</f>
        <v/>
      </c>
      <c r="S43" s="28" t="str">
        <f>IFERROR(INDEX(Tableau3[],cave!$AE40,COLUMNS(cave!$AB$7:AT40)),"")</f>
        <v/>
      </c>
      <c r="T43" s="28" t="str">
        <f>IFERROR(INDEX(Tableau3[],cave!$AE40,COLUMNS(cave!$AB$7:AU40)),"")</f>
        <v/>
      </c>
      <c r="U43" s="28" t="str">
        <f>IFERROR(INDEX(Tableau3[],cave!$AE40,COLUMNS(cave!$AB$7:AV40)),"")</f>
        <v/>
      </c>
      <c r="V43" s="28" t="str">
        <f>IFERROR(INDEX(Tableau3[],cave!$AE40,COLUMNS(cave!$AB$7:AW40)),"")</f>
        <v/>
      </c>
    </row>
    <row r="44" spans="1:22" x14ac:dyDescent="0.25">
      <c r="A44" s="28" t="str">
        <f>IFERROR(INDEX(Tableau3[],cave!$AE41,COLUMNS(cave!$AB$7:AB41)),"")</f>
        <v/>
      </c>
      <c r="B44" s="28" t="str">
        <f>IFERROR(INDEX(Tableau3[],cave!$AE41,COLUMNS(cave!$AB$7:AC41)),"")</f>
        <v/>
      </c>
      <c r="C44" s="28" t="str">
        <f>IFERROR(INDEX(Tableau3[],cave!$AE41,COLUMNS(cave!$AB$7:AD41)),"")</f>
        <v/>
      </c>
      <c r="D44" s="28" t="str">
        <f>IFERROR(INDEX(Tableau3[],cave!$AE41,COLUMNS(cave!$AB$7:AE41)),"")</f>
        <v/>
      </c>
      <c r="E44" s="28" t="str">
        <f>IFERROR(INDEX(Tableau3[],cave!$AE41,COLUMNS(cave!$AB$7:AF41)),"")</f>
        <v/>
      </c>
      <c r="F44" s="28" t="str">
        <f>IFERROR(INDEX(Tableau3[],cave!$AE41,COLUMNS(cave!$AB$7:AG41)),"")</f>
        <v/>
      </c>
      <c r="G44" s="28" t="str">
        <f>IFERROR(INDEX(Tableau3[],cave!$AE41,COLUMNS(cave!$AB$7:AH41)),"")</f>
        <v/>
      </c>
      <c r="H44" s="28" t="str">
        <f>IFERROR(INDEX(Tableau3[],cave!$AE41,COLUMNS(cave!$AB$7:AI41)),"")</f>
        <v/>
      </c>
      <c r="I44" s="28" t="str">
        <f>IFERROR(INDEX(Tableau3[],cave!$AE41,COLUMNS(cave!$AB$7:AJ41)),"")</f>
        <v/>
      </c>
      <c r="J44" s="28" t="str">
        <f>IFERROR(INDEX(Tableau3[],cave!$AE41,COLUMNS(cave!$AB$7:AK41)),"")</f>
        <v/>
      </c>
      <c r="K44" s="28" t="str">
        <f>IFERROR(INDEX(Tableau3[],cave!$AE41,COLUMNS(cave!$AB$7:AL41)),"")</f>
        <v/>
      </c>
      <c r="L44" s="28" t="str">
        <f>IFERROR(INDEX(Tableau3[],cave!$AE41,COLUMNS(cave!$AB$7:AM41)),"")</f>
        <v/>
      </c>
      <c r="M44" s="28" t="str">
        <f>IFERROR(INDEX(Tableau3[],cave!$AE41,COLUMNS(cave!$AB$7:AN41)),"")</f>
        <v/>
      </c>
      <c r="N44" s="28" t="str">
        <f>IFERROR(INDEX(Tableau3[],cave!$AE41,COLUMNS(cave!$AB$7:AO41)),"")</f>
        <v/>
      </c>
      <c r="O44" s="28" t="str">
        <f>IFERROR(INDEX(Tableau3[],cave!$AE41,COLUMNS(cave!$AB$7:AP41)),"")</f>
        <v/>
      </c>
      <c r="P44" s="28" t="str">
        <f>IFERROR(INDEX(Tableau3[],cave!$AE41,COLUMNS(cave!$AB$7:AQ41)),"")</f>
        <v/>
      </c>
      <c r="Q44" s="28" t="str">
        <f>IFERROR(INDEX(Tableau3[],cave!$AE41,COLUMNS(cave!$AB$7:AR41)),"")</f>
        <v/>
      </c>
      <c r="R44" s="28" t="str">
        <f>IFERROR(INDEX(Tableau3[],cave!$AE41,COLUMNS(cave!$AB$7:AS41)),"")</f>
        <v/>
      </c>
      <c r="S44" s="28" t="str">
        <f>IFERROR(INDEX(Tableau3[],cave!$AE41,COLUMNS(cave!$AB$7:AT41)),"")</f>
        <v/>
      </c>
      <c r="T44" s="28" t="str">
        <f>IFERROR(INDEX(Tableau3[],cave!$AE41,COLUMNS(cave!$AB$7:AU41)),"")</f>
        <v/>
      </c>
      <c r="U44" s="28" t="str">
        <f>IFERROR(INDEX(Tableau3[],cave!$AE41,COLUMNS(cave!$AB$7:AV41)),"")</f>
        <v/>
      </c>
      <c r="V44" s="28" t="str">
        <f>IFERROR(INDEX(Tableau3[],cave!$AE41,COLUMNS(cave!$AB$7:AW41)),"")</f>
        <v/>
      </c>
    </row>
    <row r="45" spans="1:22" x14ac:dyDescent="0.25">
      <c r="A45" s="28" t="str">
        <f>IFERROR(INDEX(Tableau3[],cave!$AE42,COLUMNS(cave!$AB$7:AB42)),"")</f>
        <v/>
      </c>
      <c r="B45" s="28" t="str">
        <f>IFERROR(INDEX(Tableau3[],cave!$AE42,COLUMNS(cave!$AB$7:AC42)),"")</f>
        <v/>
      </c>
      <c r="C45" s="28" t="str">
        <f>IFERROR(INDEX(Tableau3[],cave!$AE42,COLUMNS(cave!$AB$7:AD42)),"")</f>
        <v/>
      </c>
      <c r="D45" s="28" t="str">
        <f>IFERROR(INDEX(Tableau3[],cave!$AE42,COLUMNS(cave!$AB$7:AE42)),"")</f>
        <v/>
      </c>
      <c r="E45" s="28" t="str">
        <f>IFERROR(INDEX(Tableau3[],cave!$AE42,COLUMNS(cave!$AB$7:AF42)),"")</f>
        <v/>
      </c>
      <c r="F45" s="28" t="str">
        <f>IFERROR(INDEX(Tableau3[],cave!$AE42,COLUMNS(cave!$AB$7:AG42)),"")</f>
        <v/>
      </c>
      <c r="G45" s="28" t="str">
        <f>IFERROR(INDEX(Tableau3[],cave!$AE42,COLUMNS(cave!$AB$7:AH42)),"")</f>
        <v/>
      </c>
      <c r="H45" s="28" t="str">
        <f>IFERROR(INDEX(Tableau3[],cave!$AE42,COLUMNS(cave!$AB$7:AI42)),"")</f>
        <v/>
      </c>
      <c r="I45" s="28" t="str">
        <f>IFERROR(INDEX(Tableau3[],cave!$AE42,COLUMNS(cave!$AB$7:AJ42)),"")</f>
        <v/>
      </c>
      <c r="J45" s="28" t="str">
        <f>IFERROR(INDEX(Tableau3[],cave!$AE42,COLUMNS(cave!$AB$7:AK42)),"")</f>
        <v/>
      </c>
      <c r="K45" s="28" t="str">
        <f>IFERROR(INDEX(Tableau3[],cave!$AE42,COLUMNS(cave!$AB$7:AL42)),"")</f>
        <v/>
      </c>
      <c r="L45" s="28" t="str">
        <f>IFERROR(INDEX(Tableau3[],cave!$AE42,COLUMNS(cave!$AB$7:AM42)),"")</f>
        <v/>
      </c>
      <c r="M45" s="28" t="str">
        <f>IFERROR(INDEX(Tableau3[],cave!$AE42,COLUMNS(cave!$AB$7:AN42)),"")</f>
        <v/>
      </c>
      <c r="N45" s="28" t="str">
        <f>IFERROR(INDEX(Tableau3[],cave!$AE42,COLUMNS(cave!$AB$7:AO42)),"")</f>
        <v/>
      </c>
      <c r="O45" s="28" t="str">
        <f>IFERROR(INDEX(Tableau3[],cave!$AE42,COLUMNS(cave!$AB$7:AP42)),"")</f>
        <v/>
      </c>
      <c r="P45" s="28" t="str">
        <f>IFERROR(INDEX(Tableau3[],cave!$AE42,COLUMNS(cave!$AB$7:AQ42)),"")</f>
        <v/>
      </c>
      <c r="Q45" s="28" t="str">
        <f>IFERROR(INDEX(Tableau3[],cave!$AE42,COLUMNS(cave!$AB$7:AR42)),"")</f>
        <v/>
      </c>
      <c r="R45" s="28" t="str">
        <f>IFERROR(INDEX(Tableau3[],cave!$AE42,COLUMNS(cave!$AB$7:AS42)),"")</f>
        <v/>
      </c>
      <c r="S45" s="28" t="str">
        <f>IFERROR(INDEX(Tableau3[],cave!$AE42,COLUMNS(cave!$AB$7:AT42)),"")</f>
        <v/>
      </c>
      <c r="T45" s="28" t="str">
        <f>IFERROR(INDEX(Tableau3[],cave!$AE42,COLUMNS(cave!$AB$7:AU42)),"")</f>
        <v/>
      </c>
      <c r="U45" s="28" t="str">
        <f>IFERROR(INDEX(Tableau3[],cave!$AE42,COLUMNS(cave!$AB$7:AV42)),"")</f>
        <v/>
      </c>
      <c r="V45" s="28" t="str">
        <f>IFERROR(INDEX(Tableau3[],cave!$AE42,COLUMNS(cave!$AB$7:AW42)),"")</f>
        <v/>
      </c>
    </row>
    <row r="46" spans="1:22" x14ac:dyDescent="0.25">
      <c r="A46" s="28" t="str">
        <f>IFERROR(INDEX(Tableau3[],cave!$AE43,COLUMNS(cave!$AB$7:AB43)),"")</f>
        <v/>
      </c>
      <c r="B46" s="28" t="str">
        <f>IFERROR(INDEX(Tableau3[],cave!$AE43,COLUMNS(cave!$AB$7:AC43)),"")</f>
        <v/>
      </c>
      <c r="C46" s="28" t="str">
        <f>IFERROR(INDEX(Tableau3[],cave!$AE43,COLUMNS(cave!$AB$7:AD43)),"")</f>
        <v/>
      </c>
      <c r="D46" s="28" t="str">
        <f>IFERROR(INDEX(Tableau3[],cave!$AE43,COLUMNS(cave!$AB$7:AE43)),"")</f>
        <v/>
      </c>
      <c r="E46" s="28" t="str">
        <f>IFERROR(INDEX(Tableau3[],cave!$AE43,COLUMNS(cave!$AB$7:AF43)),"")</f>
        <v/>
      </c>
      <c r="F46" s="28" t="str">
        <f>IFERROR(INDEX(Tableau3[],cave!$AE43,COLUMNS(cave!$AB$7:AG43)),"")</f>
        <v/>
      </c>
      <c r="G46" s="28" t="str">
        <f>IFERROR(INDEX(Tableau3[],cave!$AE43,COLUMNS(cave!$AB$7:AH43)),"")</f>
        <v/>
      </c>
      <c r="H46" s="28" t="str">
        <f>IFERROR(INDEX(Tableau3[],cave!$AE43,COLUMNS(cave!$AB$7:AI43)),"")</f>
        <v/>
      </c>
      <c r="I46" s="28" t="str">
        <f>IFERROR(INDEX(Tableau3[],cave!$AE43,COLUMNS(cave!$AB$7:AJ43)),"")</f>
        <v/>
      </c>
      <c r="J46" s="28" t="str">
        <f>IFERROR(INDEX(Tableau3[],cave!$AE43,COLUMNS(cave!$AB$7:AK43)),"")</f>
        <v/>
      </c>
      <c r="K46" s="28" t="str">
        <f>IFERROR(INDEX(Tableau3[],cave!$AE43,COLUMNS(cave!$AB$7:AL43)),"")</f>
        <v/>
      </c>
      <c r="L46" s="28" t="str">
        <f>IFERROR(INDEX(Tableau3[],cave!$AE43,COLUMNS(cave!$AB$7:AM43)),"")</f>
        <v/>
      </c>
      <c r="M46" s="28" t="str">
        <f>IFERROR(INDEX(Tableau3[],cave!$AE43,COLUMNS(cave!$AB$7:AN43)),"")</f>
        <v/>
      </c>
      <c r="N46" s="28" t="str">
        <f>IFERROR(INDEX(Tableau3[],cave!$AE43,COLUMNS(cave!$AB$7:AO43)),"")</f>
        <v/>
      </c>
      <c r="O46" s="28" t="str">
        <f>IFERROR(INDEX(Tableau3[],cave!$AE43,COLUMNS(cave!$AB$7:AP43)),"")</f>
        <v/>
      </c>
      <c r="P46" s="28" t="str">
        <f>IFERROR(INDEX(Tableau3[],cave!$AE43,COLUMNS(cave!$AB$7:AQ43)),"")</f>
        <v/>
      </c>
      <c r="Q46" s="28" t="str">
        <f>IFERROR(INDEX(Tableau3[],cave!$AE43,COLUMNS(cave!$AB$7:AR43)),"")</f>
        <v/>
      </c>
      <c r="R46" s="28" t="str">
        <f>IFERROR(INDEX(Tableau3[],cave!$AE43,COLUMNS(cave!$AB$7:AS43)),"")</f>
        <v/>
      </c>
      <c r="S46" s="28" t="str">
        <f>IFERROR(INDEX(Tableau3[],cave!$AE43,COLUMNS(cave!$AB$7:AT43)),"")</f>
        <v/>
      </c>
      <c r="T46" s="28" t="str">
        <f>IFERROR(INDEX(Tableau3[],cave!$AE43,COLUMNS(cave!$AB$7:AU43)),"")</f>
        <v/>
      </c>
      <c r="U46" s="28" t="str">
        <f>IFERROR(INDEX(Tableau3[],cave!$AE43,COLUMNS(cave!$AB$7:AV43)),"")</f>
        <v/>
      </c>
      <c r="V46" s="28" t="str">
        <f>IFERROR(INDEX(Tableau3[],cave!$AE43,COLUMNS(cave!$AB$7:AW43)),"")</f>
        <v/>
      </c>
    </row>
    <row r="47" spans="1:22" x14ac:dyDescent="0.25">
      <c r="A47" s="28" t="str">
        <f>IFERROR(INDEX(Tableau3[],cave!$AE44,COLUMNS(cave!$AB$7:AB44)),"")</f>
        <v/>
      </c>
      <c r="B47" s="28" t="str">
        <f>IFERROR(INDEX(Tableau3[],cave!$AE44,COLUMNS(cave!$AB$7:AC44)),"")</f>
        <v/>
      </c>
      <c r="C47" s="28" t="str">
        <f>IFERROR(INDEX(Tableau3[],cave!$AE44,COLUMNS(cave!$AB$7:AD44)),"")</f>
        <v/>
      </c>
      <c r="D47" s="28" t="str">
        <f>IFERROR(INDEX(Tableau3[],cave!$AE44,COLUMNS(cave!$AB$7:AE44)),"")</f>
        <v/>
      </c>
      <c r="E47" s="28" t="str">
        <f>IFERROR(INDEX(Tableau3[],cave!$AE44,COLUMNS(cave!$AB$7:AF44)),"")</f>
        <v/>
      </c>
      <c r="F47" s="28" t="str">
        <f>IFERROR(INDEX(Tableau3[],cave!$AE44,COLUMNS(cave!$AB$7:AG44)),"")</f>
        <v/>
      </c>
      <c r="G47" s="28" t="str">
        <f>IFERROR(INDEX(Tableau3[],cave!$AE44,COLUMNS(cave!$AB$7:AH44)),"")</f>
        <v/>
      </c>
      <c r="H47" s="28" t="str">
        <f>IFERROR(INDEX(Tableau3[],cave!$AE44,COLUMNS(cave!$AB$7:AI44)),"")</f>
        <v/>
      </c>
      <c r="I47" s="28" t="str">
        <f>IFERROR(INDEX(Tableau3[],cave!$AE44,COLUMNS(cave!$AB$7:AJ44)),"")</f>
        <v/>
      </c>
      <c r="J47" s="28" t="str">
        <f>IFERROR(INDEX(Tableau3[],cave!$AE44,COLUMNS(cave!$AB$7:AK44)),"")</f>
        <v/>
      </c>
      <c r="K47" s="28" t="str">
        <f>IFERROR(INDEX(Tableau3[],cave!$AE44,COLUMNS(cave!$AB$7:AL44)),"")</f>
        <v/>
      </c>
      <c r="L47" s="28" t="str">
        <f>IFERROR(INDEX(Tableau3[],cave!$AE44,COLUMNS(cave!$AB$7:AM44)),"")</f>
        <v/>
      </c>
      <c r="M47" s="28" t="str">
        <f>IFERROR(INDEX(Tableau3[],cave!$AE44,COLUMNS(cave!$AB$7:AN44)),"")</f>
        <v/>
      </c>
      <c r="N47" s="28" t="str">
        <f>IFERROR(INDEX(Tableau3[],cave!$AE44,COLUMNS(cave!$AB$7:AO44)),"")</f>
        <v/>
      </c>
      <c r="O47" s="28" t="str">
        <f>IFERROR(INDEX(Tableau3[],cave!$AE44,COLUMNS(cave!$AB$7:AP44)),"")</f>
        <v/>
      </c>
      <c r="P47" s="28" t="str">
        <f>IFERROR(INDEX(Tableau3[],cave!$AE44,COLUMNS(cave!$AB$7:AQ44)),"")</f>
        <v/>
      </c>
      <c r="Q47" s="28" t="str">
        <f>IFERROR(INDEX(Tableau3[],cave!$AE44,COLUMNS(cave!$AB$7:AR44)),"")</f>
        <v/>
      </c>
      <c r="R47" s="28" t="str">
        <f>IFERROR(INDEX(Tableau3[],cave!$AE44,COLUMNS(cave!$AB$7:AS44)),"")</f>
        <v/>
      </c>
      <c r="S47" s="28" t="str">
        <f>IFERROR(INDEX(Tableau3[],cave!$AE44,COLUMNS(cave!$AB$7:AT44)),"")</f>
        <v/>
      </c>
      <c r="T47" s="28" t="str">
        <f>IFERROR(INDEX(Tableau3[],cave!$AE44,COLUMNS(cave!$AB$7:AU44)),"")</f>
        <v/>
      </c>
      <c r="U47" s="28" t="str">
        <f>IFERROR(INDEX(Tableau3[],cave!$AE44,COLUMNS(cave!$AB$7:AV44)),"")</f>
        <v/>
      </c>
      <c r="V47" s="28" t="str">
        <f>IFERROR(INDEX(Tableau3[],cave!$AE44,COLUMNS(cave!$AB$7:AW44)),"")</f>
        <v/>
      </c>
    </row>
    <row r="48" spans="1:22" x14ac:dyDescent="0.25">
      <c r="A48" s="28" t="str">
        <f>IFERROR(INDEX(Tableau3[],cave!$AE45,COLUMNS(cave!$AB$7:AB45)),"")</f>
        <v/>
      </c>
      <c r="B48" s="28" t="str">
        <f>IFERROR(INDEX(Tableau3[],cave!$AE45,COLUMNS(cave!$AB$7:AC45)),"")</f>
        <v/>
      </c>
      <c r="C48" s="28" t="str">
        <f>IFERROR(INDEX(Tableau3[],cave!$AE45,COLUMNS(cave!$AB$7:AD45)),"")</f>
        <v/>
      </c>
      <c r="D48" s="28" t="str">
        <f>IFERROR(INDEX(Tableau3[],cave!$AE45,COLUMNS(cave!$AB$7:AE45)),"")</f>
        <v/>
      </c>
      <c r="E48" s="28" t="str">
        <f>IFERROR(INDEX(Tableau3[],cave!$AE45,COLUMNS(cave!$AB$7:AF45)),"")</f>
        <v/>
      </c>
      <c r="F48" s="28" t="str">
        <f>IFERROR(INDEX(Tableau3[],cave!$AE45,COLUMNS(cave!$AB$7:AG45)),"")</f>
        <v/>
      </c>
      <c r="G48" s="28" t="str">
        <f>IFERROR(INDEX(Tableau3[],cave!$AE45,COLUMNS(cave!$AB$7:AH45)),"")</f>
        <v/>
      </c>
      <c r="H48" s="28" t="str">
        <f>IFERROR(INDEX(Tableau3[],cave!$AE45,COLUMNS(cave!$AB$7:AI45)),"")</f>
        <v/>
      </c>
      <c r="I48" s="28" t="str">
        <f>IFERROR(INDEX(Tableau3[],cave!$AE45,COLUMNS(cave!$AB$7:AJ45)),"")</f>
        <v/>
      </c>
      <c r="J48" s="28" t="str">
        <f>IFERROR(INDEX(Tableau3[],cave!$AE45,COLUMNS(cave!$AB$7:AK45)),"")</f>
        <v/>
      </c>
      <c r="K48" s="28" t="str">
        <f>IFERROR(INDEX(Tableau3[],cave!$AE45,COLUMNS(cave!$AB$7:AL45)),"")</f>
        <v/>
      </c>
      <c r="L48" s="28" t="str">
        <f>IFERROR(INDEX(Tableau3[],cave!$AE45,COLUMNS(cave!$AB$7:AM45)),"")</f>
        <v/>
      </c>
      <c r="M48" s="28" t="str">
        <f>IFERROR(INDEX(Tableau3[],cave!$AE45,COLUMNS(cave!$AB$7:AN45)),"")</f>
        <v/>
      </c>
      <c r="N48" s="28" t="str">
        <f>IFERROR(INDEX(Tableau3[],cave!$AE45,COLUMNS(cave!$AB$7:AO45)),"")</f>
        <v/>
      </c>
      <c r="O48" s="28" t="str">
        <f>IFERROR(INDEX(Tableau3[],cave!$AE45,COLUMNS(cave!$AB$7:AP45)),"")</f>
        <v/>
      </c>
      <c r="P48" s="28" t="str">
        <f>IFERROR(INDEX(Tableau3[],cave!$AE45,COLUMNS(cave!$AB$7:AQ45)),"")</f>
        <v/>
      </c>
      <c r="Q48" s="28" t="str">
        <f>IFERROR(INDEX(Tableau3[],cave!$AE45,COLUMNS(cave!$AB$7:AR45)),"")</f>
        <v/>
      </c>
      <c r="R48" s="28" t="str">
        <f>IFERROR(INDEX(Tableau3[],cave!$AE45,COLUMNS(cave!$AB$7:AS45)),"")</f>
        <v/>
      </c>
      <c r="S48" s="28" t="str">
        <f>IFERROR(INDEX(Tableau3[],cave!$AE45,COLUMNS(cave!$AB$7:AT45)),"")</f>
        <v/>
      </c>
      <c r="T48" s="28" t="str">
        <f>IFERROR(INDEX(Tableau3[],cave!$AE45,COLUMNS(cave!$AB$7:AU45)),"")</f>
        <v/>
      </c>
      <c r="U48" s="28" t="str">
        <f>IFERROR(INDEX(Tableau3[],cave!$AE45,COLUMNS(cave!$AB$7:AV45)),"")</f>
        <v/>
      </c>
      <c r="V48" s="28" t="str">
        <f>IFERROR(INDEX(Tableau3[],cave!$AE45,COLUMNS(cave!$AB$7:AW45)),"")</f>
        <v/>
      </c>
    </row>
    <row r="49" spans="1:22" x14ac:dyDescent="0.25">
      <c r="A49" s="28" t="str">
        <f>IFERROR(INDEX(Tableau3[],cave!$AE46,COLUMNS(cave!$AB$7:AB46)),"")</f>
        <v/>
      </c>
      <c r="B49" s="28" t="str">
        <f>IFERROR(INDEX(Tableau3[],cave!$AE46,COLUMNS(cave!$AB$7:AC46)),"")</f>
        <v/>
      </c>
      <c r="C49" s="28" t="str">
        <f>IFERROR(INDEX(Tableau3[],cave!$AE46,COLUMNS(cave!$AB$7:AD46)),"")</f>
        <v/>
      </c>
      <c r="D49" s="28" t="str">
        <f>IFERROR(INDEX(Tableau3[],cave!$AE46,COLUMNS(cave!$AB$7:AE46)),"")</f>
        <v/>
      </c>
      <c r="E49" s="28" t="str">
        <f>IFERROR(INDEX(Tableau3[],cave!$AE46,COLUMNS(cave!$AB$7:AF46)),"")</f>
        <v/>
      </c>
      <c r="F49" s="28" t="str">
        <f>IFERROR(INDEX(Tableau3[],cave!$AE46,COLUMNS(cave!$AB$7:AG46)),"")</f>
        <v/>
      </c>
      <c r="G49" s="28" t="str">
        <f>IFERROR(INDEX(Tableau3[],cave!$AE46,COLUMNS(cave!$AB$7:AH46)),"")</f>
        <v/>
      </c>
      <c r="H49" s="28" t="str">
        <f>IFERROR(INDEX(Tableau3[],cave!$AE46,COLUMNS(cave!$AB$7:AI46)),"")</f>
        <v/>
      </c>
      <c r="I49" s="28" t="str">
        <f>IFERROR(INDEX(Tableau3[],cave!$AE46,COLUMNS(cave!$AB$7:AJ46)),"")</f>
        <v/>
      </c>
      <c r="J49" s="28" t="str">
        <f>IFERROR(INDEX(Tableau3[],cave!$AE46,COLUMNS(cave!$AB$7:AK46)),"")</f>
        <v/>
      </c>
      <c r="K49" s="28" t="str">
        <f>IFERROR(INDEX(Tableau3[],cave!$AE46,COLUMNS(cave!$AB$7:AL46)),"")</f>
        <v/>
      </c>
      <c r="L49" s="28" t="str">
        <f>IFERROR(INDEX(Tableau3[],cave!$AE46,COLUMNS(cave!$AB$7:AM46)),"")</f>
        <v/>
      </c>
      <c r="M49" s="28" t="str">
        <f>IFERROR(INDEX(Tableau3[],cave!$AE46,COLUMNS(cave!$AB$7:AN46)),"")</f>
        <v/>
      </c>
      <c r="N49" s="28" t="str">
        <f>IFERROR(INDEX(Tableau3[],cave!$AE46,COLUMNS(cave!$AB$7:AO46)),"")</f>
        <v/>
      </c>
      <c r="O49" s="28" t="str">
        <f>IFERROR(INDEX(Tableau3[],cave!$AE46,COLUMNS(cave!$AB$7:AP46)),"")</f>
        <v/>
      </c>
      <c r="P49" s="28" t="str">
        <f>IFERROR(INDEX(Tableau3[],cave!$AE46,COLUMNS(cave!$AB$7:AQ46)),"")</f>
        <v/>
      </c>
      <c r="Q49" s="28" t="str">
        <f>IFERROR(INDEX(Tableau3[],cave!$AE46,COLUMNS(cave!$AB$7:AR46)),"")</f>
        <v/>
      </c>
      <c r="R49" s="28" t="str">
        <f>IFERROR(INDEX(Tableau3[],cave!$AE46,COLUMNS(cave!$AB$7:AS46)),"")</f>
        <v/>
      </c>
      <c r="S49" s="28" t="str">
        <f>IFERROR(INDEX(Tableau3[],cave!$AE46,COLUMNS(cave!$AB$7:AT46)),"")</f>
        <v/>
      </c>
      <c r="T49" s="28" t="str">
        <f>IFERROR(INDEX(Tableau3[],cave!$AE46,COLUMNS(cave!$AB$7:AU46)),"")</f>
        <v/>
      </c>
      <c r="U49" s="28" t="str">
        <f>IFERROR(INDEX(Tableau3[],cave!$AE46,COLUMNS(cave!$AB$7:AV46)),"")</f>
        <v/>
      </c>
      <c r="V49" s="28" t="str">
        <f>IFERROR(INDEX(Tableau3[],cave!$AE46,COLUMNS(cave!$AB$7:AW46)),"")</f>
        <v/>
      </c>
    </row>
    <row r="50" spans="1:22" x14ac:dyDescent="0.25">
      <c r="A50" s="28" t="str">
        <f>IFERROR(INDEX(Tableau3[],cave!$AE47,COLUMNS(cave!$AB$7:AB47)),"")</f>
        <v/>
      </c>
      <c r="B50" s="28" t="str">
        <f>IFERROR(INDEX(Tableau3[],cave!$AE47,COLUMNS(cave!$AB$7:AC47)),"")</f>
        <v/>
      </c>
      <c r="C50" s="28" t="str">
        <f>IFERROR(INDEX(Tableau3[],cave!$AE47,COLUMNS(cave!$AB$7:AD47)),"")</f>
        <v/>
      </c>
      <c r="D50" s="28" t="str">
        <f>IFERROR(INDEX(Tableau3[],cave!$AE47,COLUMNS(cave!$AB$7:AE47)),"")</f>
        <v/>
      </c>
      <c r="E50" s="28" t="str">
        <f>IFERROR(INDEX(Tableau3[],cave!$AE47,COLUMNS(cave!$AB$7:AF47)),"")</f>
        <v/>
      </c>
      <c r="F50" s="28" t="str">
        <f>IFERROR(INDEX(Tableau3[],cave!$AE47,COLUMNS(cave!$AB$7:AG47)),"")</f>
        <v/>
      </c>
      <c r="G50" s="28" t="str">
        <f>IFERROR(INDEX(Tableau3[],cave!$AE47,COLUMNS(cave!$AB$7:AH47)),"")</f>
        <v/>
      </c>
      <c r="H50" s="28" t="str">
        <f>IFERROR(INDEX(Tableau3[],cave!$AE47,COLUMNS(cave!$AB$7:AI47)),"")</f>
        <v/>
      </c>
      <c r="I50" s="28" t="str">
        <f>IFERROR(INDEX(Tableau3[],cave!$AE47,COLUMNS(cave!$AB$7:AJ47)),"")</f>
        <v/>
      </c>
      <c r="J50" s="28" t="str">
        <f>IFERROR(INDEX(Tableau3[],cave!$AE47,COLUMNS(cave!$AB$7:AK47)),"")</f>
        <v/>
      </c>
      <c r="K50" s="28" t="str">
        <f>IFERROR(INDEX(Tableau3[],cave!$AE47,COLUMNS(cave!$AB$7:AL47)),"")</f>
        <v/>
      </c>
      <c r="L50" s="28" t="str">
        <f>IFERROR(INDEX(Tableau3[],cave!$AE47,COLUMNS(cave!$AB$7:AM47)),"")</f>
        <v/>
      </c>
      <c r="M50" s="28" t="str">
        <f>IFERROR(INDEX(Tableau3[],cave!$AE47,COLUMNS(cave!$AB$7:AN47)),"")</f>
        <v/>
      </c>
      <c r="N50" s="28" t="str">
        <f>IFERROR(INDEX(Tableau3[],cave!$AE47,COLUMNS(cave!$AB$7:AO47)),"")</f>
        <v/>
      </c>
      <c r="O50" s="28" t="str">
        <f>IFERROR(INDEX(Tableau3[],cave!$AE47,COLUMNS(cave!$AB$7:AP47)),"")</f>
        <v/>
      </c>
      <c r="P50" s="28" t="str">
        <f>IFERROR(INDEX(Tableau3[],cave!$AE47,COLUMNS(cave!$AB$7:AQ47)),"")</f>
        <v/>
      </c>
      <c r="Q50" s="28" t="str">
        <f>IFERROR(INDEX(Tableau3[],cave!$AE47,COLUMNS(cave!$AB$7:AR47)),"")</f>
        <v/>
      </c>
      <c r="R50" s="28" t="str">
        <f>IFERROR(INDEX(Tableau3[],cave!$AE47,COLUMNS(cave!$AB$7:AS47)),"")</f>
        <v/>
      </c>
      <c r="S50" s="28" t="str">
        <f>IFERROR(INDEX(Tableau3[],cave!$AE47,COLUMNS(cave!$AB$7:AT47)),"")</f>
        <v/>
      </c>
      <c r="T50" s="28" t="str">
        <f>IFERROR(INDEX(Tableau3[],cave!$AE47,COLUMNS(cave!$AB$7:AU47)),"")</f>
        <v/>
      </c>
      <c r="U50" s="28" t="str">
        <f>IFERROR(INDEX(Tableau3[],cave!$AE47,COLUMNS(cave!$AB$7:AV47)),"")</f>
        <v/>
      </c>
      <c r="V50" s="28" t="str">
        <f>IFERROR(INDEX(Tableau3[],cave!$AE47,COLUMNS(cave!$AB$7:AW47)),"")</f>
        <v/>
      </c>
    </row>
    <row r="51" spans="1:22" x14ac:dyDescent="0.25">
      <c r="A51" s="28" t="str">
        <f>IFERROR(INDEX(Tableau3[],cave!$AE48,COLUMNS(cave!$AB$7:AB48)),"")</f>
        <v/>
      </c>
      <c r="B51" s="28" t="str">
        <f>IFERROR(INDEX(Tableau3[],cave!$AE48,COLUMNS(cave!$AB$7:AC48)),"")</f>
        <v/>
      </c>
      <c r="C51" s="28" t="str">
        <f>IFERROR(INDEX(Tableau3[],cave!$AE48,COLUMNS(cave!$AB$7:AD48)),"")</f>
        <v/>
      </c>
      <c r="D51" s="28" t="str">
        <f>IFERROR(INDEX(Tableau3[],cave!$AE48,COLUMNS(cave!$AB$7:AE48)),"")</f>
        <v/>
      </c>
      <c r="E51" s="28" t="str">
        <f>IFERROR(INDEX(Tableau3[],cave!$AE48,COLUMNS(cave!$AB$7:AF48)),"")</f>
        <v/>
      </c>
      <c r="F51" s="28" t="str">
        <f>IFERROR(INDEX(Tableau3[],cave!$AE48,COLUMNS(cave!$AB$7:AG48)),"")</f>
        <v/>
      </c>
      <c r="G51" s="28" t="str">
        <f>IFERROR(INDEX(Tableau3[],cave!$AE48,COLUMNS(cave!$AB$7:AH48)),"")</f>
        <v/>
      </c>
      <c r="H51" s="28" t="str">
        <f>IFERROR(INDEX(Tableau3[],cave!$AE48,COLUMNS(cave!$AB$7:AI48)),"")</f>
        <v/>
      </c>
      <c r="I51" s="28" t="str">
        <f>IFERROR(INDEX(Tableau3[],cave!$AE48,COLUMNS(cave!$AB$7:AJ48)),"")</f>
        <v/>
      </c>
      <c r="J51" s="28" t="str">
        <f>IFERROR(INDEX(Tableau3[],cave!$AE48,COLUMNS(cave!$AB$7:AK48)),"")</f>
        <v/>
      </c>
      <c r="K51" s="28" t="str">
        <f>IFERROR(INDEX(Tableau3[],cave!$AE48,COLUMNS(cave!$AB$7:AL48)),"")</f>
        <v/>
      </c>
      <c r="L51" s="28" t="str">
        <f>IFERROR(INDEX(Tableau3[],cave!$AE48,COLUMNS(cave!$AB$7:AM48)),"")</f>
        <v/>
      </c>
      <c r="M51" s="28" t="str">
        <f>IFERROR(INDEX(Tableau3[],cave!$AE48,COLUMNS(cave!$AB$7:AN48)),"")</f>
        <v/>
      </c>
      <c r="N51" s="28" t="str">
        <f>IFERROR(INDEX(Tableau3[],cave!$AE48,COLUMNS(cave!$AB$7:AO48)),"")</f>
        <v/>
      </c>
      <c r="O51" s="28" t="str">
        <f>IFERROR(INDEX(Tableau3[],cave!$AE48,COLUMNS(cave!$AB$7:AP48)),"")</f>
        <v/>
      </c>
      <c r="P51" s="28" t="str">
        <f>IFERROR(INDEX(Tableau3[],cave!$AE48,COLUMNS(cave!$AB$7:AQ48)),"")</f>
        <v/>
      </c>
      <c r="Q51" s="28" t="str">
        <f>IFERROR(INDEX(Tableau3[],cave!$AE48,COLUMNS(cave!$AB$7:AR48)),"")</f>
        <v/>
      </c>
      <c r="R51" s="28" t="str">
        <f>IFERROR(INDEX(Tableau3[],cave!$AE48,COLUMNS(cave!$AB$7:AS48)),"")</f>
        <v/>
      </c>
      <c r="S51" s="28" t="str">
        <f>IFERROR(INDEX(Tableau3[],cave!$AE48,COLUMNS(cave!$AB$7:AT48)),"")</f>
        <v/>
      </c>
      <c r="T51" s="28" t="str">
        <f>IFERROR(INDEX(Tableau3[],cave!$AE48,COLUMNS(cave!$AB$7:AU48)),"")</f>
        <v/>
      </c>
      <c r="U51" s="28" t="str">
        <f>IFERROR(INDEX(Tableau3[],cave!$AE48,COLUMNS(cave!$AB$7:AV48)),"")</f>
        <v/>
      </c>
      <c r="V51" s="28" t="str">
        <f>IFERROR(INDEX(Tableau3[],cave!$AE48,COLUMNS(cave!$AB$7:AW48)),"")</f>
        <v/>
      </c>
    </row>
    <row r="52" spans="1:22" x14ac:dyDescent="0.25">
      <c r="A52" s="28" t="str">
        <f>IFERROR(INDEX(Tableau3[],cave!$AE49,COLUMNS(cave!$AB$7:AB49)),"")</f>
        <v/>
      </c>
      <c r="B52" s="28" t="str">
        <f>IFERROR(INDEX(Tableau3[],cave!$AE49,COLUMNS(cave!$AB$7:AC49)),"")</f>
        <v/>
      </c>
      <c r="C52" s="28" t="str">
        <f>IFERROR(INDEX(Tableau3[],cave!$AE49,COLUMNS(cave!$AB$7:AD49)),"")</f>
        <v/>
      </c>
      <c r="D52" s="28" t="str">
        <f>IFERROR(INDEX(Tableau3[],cave!$AE49,COLUMNS(cave!$AB$7:AE49)),"")</f>
        <v/>
      </c>
      <c r="E52" s="28" t="str">
        <f>IFERROR(INDEX(Tableau3[],cave!$AE49,COLUMNS(cave!$AB$7:AF49)),"")</f>
        <v/>
      </c>
      <c r="F52" s="28" t="str">
        <f>IFERROR(INDEX(Tableau3[],cave!$AE49,COLUMNS(cave!$AB$7:AG49)),"")</f>
        <v/>
      </c>
      <c r="G52" s="28" t="str">
        <f>IFERROR(INDEX(Tableau3[],cave!$AE49,COLUMNS(cave!$AB$7:AH49)),"")</f>
        <v/>
      </c>
      <c r="H52" s="28" t="str">
        <f>IFERROR(INDEX(Tableau3[],cave!$AE49,COLUMNS(cave!$AB$7:AI49)),"")</f>
        <v/>
      </c>
      <c r="I52" s="28" t="str">
        <f>IFERROR(INDEX(Tableau3[],cave!$AE49,COLUMNS(cave!$AB$7:AJ49)),"")</f>
        <v/>
      </c>
      <c r="J52" s="28" t="str">
        <f>IFERROR(INDEX(Tableau3[],cave!$AE49,COLUMNS(cave!$AB$7:AK49)),"")</f>
        <v/>
      </c>
      <c r="K52" s="28" t="str">
        <f>IFERROR(INDEX(Tableau3[],cave!$AE49,COLUMNS(cave!$AB$7:AL49)),"")</f>
        <v/>
      </c>
      <c r="L52" s="28" t="str">
        <f>IFERROR(INDEX(Tableau3[],cave!$AE49,COLUMNS(cave!$AB$7:AM49)),"")</f>
        <v/>
      </c>
      <c r="M52" s="28" t="str">
        <f>IFERROR(INDEX(Tableau3[],cave!$AE49,COLUMNS(cave!$AB$7:AN49)),"")</f>
        <v/>
      </c>
      <c r="N52" s="28" t="str">
        <f>IFERROR(INDEX(Tableau3[],cave!$AE49,COLUMNS(cave!$AB$7:AO49)),"")</f>
        <v/>
      </c>
      <c r="O52" s="28" t="str">
        <f>IFERROR(INDEX(Tableau3[],cave!$AE49,COLUMNS(cave!$AB$7:AP49)),"")</f>
        <v/>
      </c>
      <c r="P52" s="28" t="str">
        <f>IFERROR(INDEX(Tableau3[],cave!$AE49,COLUMNS(cave!$AB$7:AQ49)),"")</f>
        <v/>
      </c>
      <c r="Q52" s="28" t="str">
        <f>IFERROR(INDEX(Tableau3[],cave!$AE49,COLUMNS(cave!$AB$7:AR49)),"")</f>
        <v/>
      </c>
      <c r="R52" s="28" t="str">
        <f>IFERROR(INDEX(Tableau3[],cave!$AE49,COLUMNS(cave!$AB$7:AS49)),"")</f>
        <v/>
      </c>
      <c r="S52" s="28" t="str">
        <f>IFERROR(INDEX(Tableau3[],cave!$AE49,COLUMNS(cave!$AB$7:AT49)),"")</f>
        <v/>
      </c>
      <c r="T52" s="28" t="str">
        <f>IFERROR(INDEX(Tableau3[],cave!$AE49,COLUMNS(cave!$AB$7:AU49)),"")</f>
        <v/>
      </c>
      <c r="U52" s="28" t="str">
        <f>IFERROR(INDEX(Tableau3[],cave!$AE49,COLUMNS(cave!$AB$7:AV49)),"")</f>
        <v/>
      </c>
      <c r="V52" s="28" t="str">
        <f>IFERROR(INDEX(Tableau3[],cave!$AE49,COLUMNS(cave!$AB$7:AW49)),"")</f>
        <v/>
      </c>
    </row>
    <row r="53" spans="1:22" x14ac:dyDescent="0.25">
      <c r="A53" s="28" t="str">
        <f>IFERROR(INDEX(Tableau3[],cave!$AE50,COLUMNS(cave!$AB$7:AB50)),"")</f>
        <v/>
      </c>
      <c r="B53" s="28" t="str">
        <f>IFERROR(INDEX(Tableau3[],cave!$AE50,COLUMNS(cave!$AB$7:AC50)),"")</f>
        <v/>
      </c>
      <c r="C53" s="28" t="str">
        <f>IFERROR(INDEX(Tableau3[],cave!$AE50,COLUMNS(cave!$AB$7:AD50)),"")</f>
        <v/>
      </c>
      <c r="D53" s="28" t="str">
        <f>IFERROR(INDEX(Tableau3[],cave!$AE50,COLUMNS(cave!$AB$7:AE50)),"")</f>
        <v/>
      </c>
      <c r="E53" s="28" t="str">
        <f>IFERROR(INDEX(Tableau3[],cave!$AE50,COLUMNS(cave!$AB$7:AF50)),"")</f>
        <v/>
      </c>
      <c r="F53" s="28" t="str">
        <f>IFERROR(INDEX(Tableau3[],cave!$AE50,COLUMNS(cave!$AB$7:AG50)),"")</f>
        <v/>
      </c>
      <c r="G53" s="28" t="str">
        <f>IFERROR(INDEX(Tableau3[],cave!$AE50,COLUMNS(cave!$AB$7:AH50)),"")</f>
        <v/>
      </c>
      <c r="H53" s="28" t="str">
        <f>IFERROR(INDEX(Tableau3[],cave!$AE50,COLUMNS(cave!$AB$7:AI50)),"")</f>
        <v/>
      </c>
      <c r="I53" s="28" t="str">
        <f>IFERROR(INDEX(Tableau3[],cave!$AE50,COLUMNS(cave!$AB$7:AJ50)),"")</f>
        <v/>
      </c>
      <c r="J53" s="28" t="str">
        <f>IFERROR(INDEX(Tableau3[],cave!$AE50,COLUMNS(cave!$AB$7:AK50)),"")</f>
        <v/>
      </c>
      <c r="K53" s="28" t="str">
        <f>IFERROR(INDEX(Tableau3[],cave!$AE50,COLUMNS(cave!$AB$7:AL50)),"")</f>
        <v/>
      </c>
      <c r="L53" s="28" t="str">
        <f>IFERROR(INDEX(Tableau3[],cave!$AE50,COLUMNS(cave!$AB$7:AM50)),"")</f>
        <v/>
      </c>
      <c r="M53" s="28" t="str">
        <f>IFERROR(INDEX(Tableau3[],cave!$AE50,COLUMNS(cave!$AB$7:AN50)),"")</f>
        <v/>
      </c>
      <c r="N53" s="28" t="str">
        <f>IFERROR(INDEX(Tableau3[],cave!$AE50,COLUMNS(cave!$AB$7:AO50)),"")</f>
        <v/>
      </c>
      <c r="O53" s="28" t="str">
        <f>IFERROR(INDEX(Tableau3[],cave!$AE50,COLUMNS(cave!$AB$7:AP50)),"")</f>
        <v/>
      </c>
      <c r="P53" s="28" t="str">
        <f>IFERROR(INDEX(Tableau3[],cave!$AE50,COLUMNS(cave!$AB$7:AQ50)),"")</f>
        <v/>
      </c>
      <c r="Q53" s="28" t="str">
        <f>IFERROR(INDEX(Tableau3[],cave!$AE50,COLUMNS(cave!$AB$7:AR50)),"")</f>
        <v/>
      </c>
      <c r="R53" s="28" t="str">
        <f>IFERROR(INDEX(Tableau3[],cave!$AE50,COLUMNS(cave!$AB$7:AS50)),"")</f>
        <v/>
      </c>
      <c r="S53" s="28" t="str">
        <f>IFERROR(INDEX(Tableau3[],cave!$AE50,COLUMNS(cave!$AB$7:AT50)),"")</f>
        <v/>
      </c>
      <c r="T53" s="28" t="str">
        <f>IFERROR(INDEX(Tableau3[],cave!$AE50,COLUMNS(cave!$AB$7:AU50)),"")</f>
        <v/>
      </c>
      <c r="U53" s="28" t="str">
        <f>IFERROR(INDEX(Tableau3[],cave!$AE50,COLUMNS(cave!$AB$7:AV50)),"")</f>
        <v/>
      </c>
      <c r="V53" s="28" t="str">
        <f>IFERROR(INDEX(Tableau3[],cave!$AE50,COLUMNS(cave!$AB$7:AW50)),"")</f>
        <v/>
      </c>
    </row>
    <row r="54" spans="1:22" x14ac:dyDescent="0.25">
      <c r="A54" s="28" t="str">
        <f>IFERROR(INDEX(Tableau3[],cave!$AE51,COLUMNS(cave!$AB$7:AB51)),"")</f>
        <v/>
      </c>
      <c r="B54" s="28" t="str">
        <f>IFERROR(INDEX(Tableau3[],cave!$AE51,COLUMNS(cave!$AB$7:AC51)),"")</f>
        <v/>
      </c>
      <c r="C54" s="28" t="str">
        <f>IFERROR(INDEX(Tableau3[],cave!$AE51,COLUMNS(cave!$AB$7:AD51)),"")</f>
        <v/>
      </c>
      <c r="D54" s="28" t="str">
        <f>IFERROR(INDEX(Tableau3[],cave!$AE51,COLUMNS(cave!$AB$7:AE51)),"")</f>
        <v/>
      </c>
      <c r="E54" s="28" t="str">
        <f>IFERROR(INDEX(Tableau3[],cave!$AE51,COLUMNS(cave!$AB$7:AF51)),"")</f>
        <v/>
      </c>
      <c r="F54" s="28" t="str">
        <f>IFERROR(INDEX(Tableau3[],cave!$AE51,COLUMNS(cave!$AB$7:AG51)),"")</f>
        <v/>
      </c>
      <c r="G54" s="28" t="str">
        <f>IFERROR(INDEX(Tableau3[],cave!$AE51,COLUMNS(cave!$AB$7:AH51)),"")</f>
        <v/>
      </c>
      <c r="H54" s="28" t="str">
        <f>IFERROR(INDEX(Tableau3[],cave!$AE51,COLUMNS(cave!$AB$7:AI51)),"")</f>
        <v/>
      </c>
      <c r="I54" s="28" t="str">
        <f>IFERROR(INDEX(Tableau3[],cave!$AE51,COLUMNS(cave!$AB$7:AJ51)),"")</f>
        <v/>
      </c>
      <c r="J54" s="28" t="str">
        <f>IFERROR(INDEX(Tableau3[],cave!$AE51,COLUMNS(cave!$AB$7:AK51)),"")</f>
        <v/>
      </c>
      <c r="K54" s="28" t="str">
        <f>IFERROR(INDEX(Tableau3[],cave!$AE51,COLUMNS(cave!$AB$7:AL51)),"")</f>
        <v/>
      </c>
      <c r="L54" s="28" t="str">
        <f>IFERROR(INDEX(Tableau3[],cave!$AE51,COLUMNS(cave!$AB$7:AM51)),"")</f>
        <v/>
      </c>
      <c r="M54" s="28" t="str">
        <f>IFERROR(INDEX(Tableau3[],cave!$AE51,COLUMNS(cave!$AB$7:AN51)),"")</f>
        <v/>
      </c>
      <c r="N54" s="28" t="str">
        <f>IFERROR(INDEX(Tableau3[],cave!$AE51,COLUMNS(cave!$AB$7:AO51)),"")</f>
        <v/>
      </c>
      <c r="O54" s="28" t="str">
        <f>IFERROR(INDEX(Tableau3[],cave!$AE51,COLUMNS(cave!$AB$7:AP51)),"")</f>
        <v/>
      </c>
      <c r="P54" s="28" t="str">
        <f>IFERROR(INDEX(Tableau3[],cave!$AE51,COLUMNS(cave!$AB$7:AQ51)),"")</f>
        <v/>
      </c>
      <c r="Q54" s="28" t="str">
        <f>IFERROR(INDEX(Tableau3[],cave!$AE51,COLUMNS(cave!$AB$7:AR51)),"")</f>
        <v/>
      </c>
      <c r="R54" s="28" t="str">
        <f>IFERROR(INDEX(Tableau3[],cave!$AE51,COLUMNS(cave!$AB$7:AS51)),"")</f>
        <v/>
      </c>
      <c r="S54" s="28" t="str">
        <f>IFERROR(INDEX(Tableau3[],cave!$AE51,COLUMNS(cave!$AB$7:AT51)),"")</f>
        <v/>
      </c>
      <c r="T54" s="28" t="str">
        <f>IFERROR(INDEX(Tableau3[],cave!$AE51,COLUMNS(cave!$AB$7:AU51)),"")</f>
        <v/>
      </c>
      <c r="U54" s="28" t="str">
        <f>IFERROR(INDEX(Tableau3[],cave!$AE51,COLUMNS(cave!$AB$7:AV51)),"")</f>
        <v/>
      </c>
      <c r="V54" s="28" t="str">
        <f>IFERROR(INDEX(Tableau3[],cave!$AE51,COLUMNS(cave!$AB$7:AW51)),"")</f>
        <v/>
      </c>
    </row>
    <row r="55" spans="1:22" x14ac:dyDescent="0.25">
      <c r="A55" s="28" t="str">
        <f>IFERROR(INDEX(Tableau3[],cave!$AE52,COLUMNS(cave!$AB$7:AB52)),"")</f>
        <v/>
      </c>
      <c r="B55" s="28" t="str">
        <f>IFERROR(INDEX(Tableau3[],cave!$AE52,COLUMNS(cave!$AB$7:AC52)),"")</f>
        <v/>
      </c>
      <c r="C55" s="28" t="str">
        <f>IFERROR(INDEX(Tableau3[],cave!$AE52,COLUMNS(cave!$AB$7:AD52)),"")</f>
        <v/>
      </c>
      <c r="D55" s="28" t="str">
        <f>IFERROR(INDEX(Tableau3[],cave!$AE52,COLUMNS(cave!$AB$7:AE52)),"")</f>
        <v/>
      </c>
      <c r="E55" s="28" t="str">
        <f>IFERROR(INDEX(Tableau3[],cave!$AE52,COLUMNS(cave!$AB$7:AF52)),"")</f>
        <v/>
      </c>
      <c r="F55" s="28" t="str">
        <f>IFERROR(INDEX(Tableau3[],cave!$AE52,COLUMNS(cave!$AB$7:AG52)),"")</f>
        <v/>
      </c>
      <c r="G55" s="28" t="str">
        <f>IFERROR(INDEX(Tableau3[],cave!$AE52,COLUMNS(cave!$AB$7:AH52)),"")</f>
        <v/>
      </c>
      <c r="H55" s="28" t="str">
        <f>IFERROR(INDEX(Tableau3[],cave!$AE52,COLUMNS(cave!$AB$7:AI52)),"")</f>
        <v/>
      </c>
      <c r="I55" s="28" t="str">
        <f>IFERROR(INDEX(Tableau3[],cave!$AE52,COLUMNS(cave!$AB$7:AJ52)),"")</f>
        <v/>
      </c>
      <c r="J55" s="28" t="str">
        <f>IFERROR(INDEX(Tableau3[],cave!$AE52,COLUMNS(cave!$AB$7:AK52)),"")</f>
        <v/>
      </c>
      <c r="K55" s="28" t="str">
        <f>IFERROR(INDEX(Tableau3[],cave!$AE52,COLUMNS(cave!$AB$7:AL52)),"")</f>
        <v/>
      </c>
      <c r="L55" s="28" t="str">
        <f>IFERROR(INDEX(Tableau3[],cave!$AE52,COLUMNS(cave!$AB$7:AM52)),"")</f>
        <v/>
      </c>
      <c r="M55" s="28" t="str">
        <f>IFERROR(INDEX(Tableau3[],cave!$AE52,COLUMNS(cave!$AB$7:AN52)),"")</f>
        <v/>
      </c>
      <c r="N55" s="28" t="str">
        <f>IFERROR(INDEX(Tableau3[],cave!$AE52,COLUMNS(cave!$AB$7:AO52)),"")</f>
        <v/>
      </c>
      <c r="O55" s="28" t="str">
        <f>IFERROR(INDEX(Tableau3[],cave!$AE52,COLUMNS(cave!$AB$7:AP52)),"")</f>
        <v/>
      </c>
      <c r="P55" s="28" t="str">
        <f>IFERROR(INDEX(Tableau3[],cave!$AE52,COLUMNS(cave!$AB$7:AQ52)),"")</f>
        <v/>
      </c>
      <c r="Q55" s="28" t="str">
        <f>IFERROR(INDEX(Tableau3[],cave!$AE52,COLUMNS(cave!$AB$7:AR52)),"")</f>
        <v/>
      </c>
      <c r="R55" s="28" t="str">
        <f>IFERROR(INDEX(Tableau3[],cave!$AE52,COLUMNS(cave!$AB$7:AS52)),"")</f>
        <v/>
      </c>
      <c r="S55" s="28" t="str">
        <f>IFERROR(INDEX(Tableau3[],cave!$AE52,COLUMNS(cave!$AB$7:AT52)),"")</f>
        <v/>
      </c>
      <c r="T55" s="28" t="str">
        <f>IFERROR(INDEX(Tableau3[],cave!$AE52,COLUMNS(cave!$AB$7:AU52)),"")</f>
        <v/>
      </c>
      <c r="U55" s="28" t="str">
        <f>IFERROR(INDEX(Tableau3[],cave!$AE52,COLUMNS(cave!$AB$7:AV52)),"")</f>
        <v/>
      </c>
      <c r="V55" s="28" t="str">
        <f>IFERROR(INDEX(Tableau3[],cave!$AE52,COLUMNS(cave!$AB$7:AW52)),"")</f>
        <v/>
      </c>
    </row>
    <row r="56" spans="1:22" x14ac:dyDescent="0.25">
      <c r="A56" s="28" t="str">
        <f>IFERROR(INDEX(Tableau3[],cave!$AE53,COLUMNS(cave!$AB$7:AB53)),"")</f>
        <v/>
      </c>
      <c r="B56" s="28" t="str">
        <f>IFERROR(INDEX(Tableau3[],cave!$AE53,COLUMNS(cave!$AB$7:AC53)),"")</f>
        <v/>
      </c>
      <c r="C56" s="28" t="str">
        <f>IFERROR(INDEX(Tableau3[],cave!$AE53,COLUMNS(cave!$AB$7:AD53)),"")</f>
        <v/>
      </c>
      <c r="D56" s="28" t="str">
        <f>IFERROR(INDEX(Tableau3[],cave!$AE53,COLUMNS(cave!$AB$7:AE53)),"")</f>
        <v/>
      </c>
      <c r="E56" s="28" t="str">
        <f>IFERROR(INDEX(Tableau3[],cave!$AE53,COLUMNS(cave!$AB$7:AF53)),"")</f>
        <v/>
      </c>
      <c r="F56" s="28" t="str">
        <f>IFERROR(INDEX(Tableau3[],cave!$AE53,COLUMNS(cave!$AB$7:AG53)),"")</f>
        <v/>
      </c>
      <c r="G56" s="28" t="str">
        <f>IFERROR(INDEX(Tableau3[],cave!$AE53,COLUMNS(cave!$AB$7:AH53)),"")</f>
        <v/>
      </c>
      <c r="H56" s="28" t="str">
        <f>IFERROR(INDEX(Tableau3[],cave!$AE53,COLUMNS(cave!$AB$7:AI53)),"")</f>
        <v/>
      </c>
      <c r="I56" s="28" t="str">
        <f>IFERROR(INDEX(Tableau3[],cave!$AE53,COLUMNS(cave!$AB$7:AJ53)),"")</f>
        <v/>
      </c>
      <c r="J56" s="28" t="str">
        <f>IFERROR(INDEX(Tableau3[],cave!$AE53,COLUMNS(cave!$AB$7:AK53)),"")</f>
        <v/>
      </c>
      <c r="K56" s="28" t="str">
        <f>IFERROR(INDEX(Tableau3[],cave!$AE53,COLUMNS(cave!$AB$7:AL53)),"")</f>
        <v/>
      </c>
      <c r="L56" s="28" t="str">
        <f>IFERROR(INDEX(Tableau3[],cave!$AE53,COLUMNS(cave!$AB$7:AM53)),"")</f>
        <v/>
      </c>
      <c r="M56" s="28" t="str">
        <f>IFERROR(INDEX(Tableau3[],cave!$AE53,COLUMNS(cave!$AB$7:AN53)),"")</f>
        <v/>
      </c>
      <c r="N56" s="28" t="str">
        <f>IFERROR(INDEX(Tableau3[],cave!$AE53,COLUMNS(cave!$AB$7:AO53)),"")</f>
        <v/>
      </c>
      <c r="O56" s="28" t="str">
        <f>IFERROR(INDEX(Tableau3[],cave!$AE53,COLUMNS(cave!$AB$7:AP53)),"")</f>
        <v/>
      </c>
      <c r="P56" s="28" t="str">
        <f>IFERROR(INDEX(Tableau3[],cave!$AE53,COLUMNS(cave!$AB$7:AQ53)),"")</f>
        <v/>
      </c>
      <c r="Q56" s="28" t="str">
        <f>IFERROR(INDEX(Tableau3[],cave!$AE53,COLUMNS(cave!$AB$7:AR53)),"")</f>
        <v/>
      </c>
      <c r="R56" s="28" t="str">
        <f>IFERROR(INDEX(Tableau3[],cave!$AE53,COLUMNS(cave!$AB$7:AS53)),"")</f>
        <v/>
      </c>
      <c r="S56" s="28" t="str">
        <f>IFERROR(INDEX(Tableau3[],cave!$AE53,COLUMNS(cave!$AB$7:AT53)),"")</f>
        <v/>
      </c>
      <c r="T56" s="28" t="str">
        <f>IFERROR(INDEX(Tableau3[],cave!$AE53,COLUMNS(cave!$AB$7:AU53)),"")</f>
        <v/>
      </c>
      <c r="U56" s="28" t="str">
        <f>IFERROR(INDEX(Tableau3[],cave!$AE53,COLUMNS(cave!$AB$7:AV53)),"")</f>
        <v/>
      </c>
      <c r="V56" s="28" t="str">
        <f>IFERROR(INDEX(Tableau3[],cave!$AE53,COLUMNS(cave!$AB$7:AW53)),"")</f>
        <v/>
      </c>
    </row>
    <row r="57" spans="1:22" x14ac:dyDescent="0.25">
      <c r="A57" s="28" t="str">
        <f>IFERROR(INDEX(Tableau3[],cave!$AE54,COLUMNS(cave!$AB$7:AB54)),"")</f>
        <v/>
      </c>
      <c r="B57" s="28" t="str">
        <f>IFERROR(INDEX(Tableau3[],cave!$AE54,COLUMNS(cave!$AB$7:AC54)),"")</f>
        <v/>
      </c>
      <c r="C57" s="28" t="str">
        <f>IFERROR(INDEX(Tableau3[],cave!$AE54,COLUMNS(cave!$AB$7:AD54)),"")</f>
        <v/>
      </c>
      <c r="D57" s="28" t="str">
        <f>IFERROR(INDEX(Tableau3[],cave!$AE54,COLUMNS(cave!$AB$7:AE54)),"")</f>
        <v/>
      </c>
      <c r="E57" s="28" t="str">
        <f>IFERROR(INDEX(Tableau3[],cave!$AE54,COLUMNS(cave!$AB$7:AF54)),"")</f>
        <v/>
      </c>
      <c r="F57" s="28" t="str">
        <f>IFERROR(INDEX(Tableau3[],cave!$AE54,COLUMNS(cave!$AB$7:AG54)),"")</f>
        <v/>
      </c>
      <c r="G57" s="28" t="str">
        <f>IFERROR(INDEX(Tableau3[],cave!$AE54,COLUMNS(cave!$AB$7:AH54)),"")</f>
        <v/>
      </c>
      <c r="H57" s="28" t="str">
        <f>IFERROR(INDEX(Tableau3[],cave!$AE54,COLUMNS(cave!$AB$7:AI54)),"")</f>
        <v/>
      </c>
      <c r="I57" s="28" t="str">
        <f>IFERROR(INDEX(Tableau3[],cave!$AE54,COLUMNS(cave!$AB$7:AJ54)),"")</f>
        <v/>
      </c>
      <c r="J57" s="28" t="str">
        <f>IFERROR(INDEX(Tableau3[],cave!$AE54,COLUMNS(cave!$AB$7:AK54)),"")</f>
        <v/>
      </c>
      <c r="K57" s="28" t="str">
        <f>IFERROR(INDEX(Tableau3[],cave!$AE54,COLUMNS(cave!$AB$7:AL54)),"")</f>
        <v/>
      </c>
      <c r="L57" s="28" t="str">
        <f>IFERROR(INDEX(Tableau3[],cave!$AE54,COLUMNS(cave!$AB$7:AM54)),"")</f>
        <v/>
      </c>
      <c r="M57" s="28" t="str">
        <f>IFERROR(INDEX(Tableau3[],cave!$AE54,COLUMNS(cave!$AB$7:AN54)),"")</f>
        <v/>
      </c>
      <c r="N57" s="28" t="str">
        <f>IFERROR(INDEX(Tableau3[],cave!$AE54,COLUMNS(cave!$AB$7:AO54)),"")</f>
        <v/>
      </c>
      <c r="O57" s="28" t="str">
        <f>IFERROR(INDEX(Tableau3[],cave!$AE54,COLUMNS(cave!$AB$7:AP54)),"")</f>
        <v/>
      </c>
      <c r="P57" s="28" t="str">
        <f>IFERROR(INDEX(Tableau3[],cave!$AE54,COLUMNS(cave!$AB$7:AQ54)),"")</f>
        <v/>
      </c>
      <c r="Q57" s="28" t="str">
        <f>IFERROR(INDEX(Tableau3[],cave!$AE54,COLUMNS(cave!$AB$7:AR54)),"")</f>
        <v/>
      </c>
      <c r="R57" s="28" t="str">
        <f>IFERROR(INDEX(Tableau3[],cave!$AE54,COLUMNS(cave!$AB$7:AS54)),"")</f>
        <v/>
      </c>
      <c r="S57" s="28" t="str">
        <f>IFERROR(INDEX(Tableau3[],cave!$AE54,COLUMNS(cave!$AB$7:AT54)),"")</f>
        <v/>
      </c>
      <c r="T57" s="28" t="str">
        <f>IFERROR(INDEX(Tableau3[],cave!$AE54,COLUMNS(cave!$AB$7:AU54)),"")</f>
        <v/>
      </c>
      <c r="U57" s="28" t="str">
        <f>IFERROR(INDEX(Tableau3[],cave!$AE54,COLUMNS(cave!$AB$7:AV54)),"")</f>
        <v/>
      </c>
      <c r="V57" s="28" t="str">
        <f>IFERROR(INDEX(Tableau3[],cave!$AE54,COLUMNS(cave!$AB$7:AW54)),"")</f>
        <v/>
      </c>
    </row>
    <row r="58" spans="1:22" x14ac:dyDescent="0.25">
      <c r="A58" s="28" t="str">
        <f>IFERROR(INDEX(Tableau3[],cave!$AE55,COLUMNS(cave!$AB$7:AB55)),"")</f>
        <v/>
      </c>
      <c r="B58" s="28" t="str">
        <f>IFERROR(INDEX(Tableau3[],cave!$AE55,COLUMNS(cave!$AB$7:AC55)),"")</f>
        <v/>
      </c>
      <c r="C58" s="28" t="str">
        <f>IFERROR(INDEX(Tableau3[],cave!$AE55,COLUMNS(cave!$AB$7:AD55)),"")</f>
        <v/>
      </c>
      <c r="D58" s="28" t="str">
        <f>IFERROR(INDEX(Tableau3[],cave!$AE55,COLUMNS(cave!$AB$7:AE55)),"")</f>
        <v/>
      </c>
      <c r="E58" s="28" t="str">
        <f>IFERROR(INDEX(Tableau3[],cave!$AE55,COLUMNS(cave!$AB$7:AF55)),"")</f>
        <v/>
      </c>
      <c r="F58" s="28" t="str">
        <f>IFERROR(INDEX(Tableau3[],cave!$AE55,COLUMNS(cave!$AB$7:AG55)),"")</f>
        <v/>
      </c>
      <c r="G58" s="28" t="str">
        <f>IFERROR(INDEX(Tableau3[],cave!$AE55,COLUMNS(cave!$AB$7:AH55)),"")</f>
        <v/>
      </c>
      <c r="H58" s="28" t="str">
        <f>IFERROR(INDEX(Tableau3[],cave!$AE55,COLUMNS(cave!$AB$7:AI55)),"")</f>
        <v/>
      </c>
      <c r="I58" s="28" t="str">
        <f>IFERROR(INDEX(Tableau3[],cave!$AE55,COLUMNS(cave!$AB$7:AJ55)),"")</f>
        <v/>
      </c>
      <c r="J58" s="28" t="str">
        <f>IFERROR(INDEX(Tableau3[],cave!$AE55,COLUMNS(cave!$AB$7:AK55)),"")</f>
        <v/>
      </c>
      <c r="K58" s="28" t="str">
        <f>IFERROR(INDEX(Tableau3[],cave!$AE55,COLUMNS(cave!$AB$7:AL55)),"")</f>
        <v/>
      </c>
      <c r="L58" s="28" t="str">
        <f>IFERROR(INDEX(Tableau3[],cave!$AE55,COLUMNS(cave!$AB$7:AM55)),"")</f>
        <v/>
      </c>
      <c r="M58" s="28" t="str">
        <f>IFERROR(INDEX(Tableau3[],cave!$AE55,COLUMNS(cave!$AB$7:AN55)),"")</f>
        <v/>
      </c>
      <c r="N58" s="28" t="str">
        <f>IFERROR(INDEX(Tableau3[],cave!$AE55,COLUMNS(cave!$AB$7:AO55)),"")</f>
        <v/>
      </c>
      <c r="O58" s="28" t="str">
        <f>IFERROR(INDEX(Tableau3[],cave!$AE55,COLUMNS(cave!$AB$7:AP55)),"")</f>
        <v/>
      </c>
      <c r="P58" s="28" t="str">
        <f>IFERROR(INDEX(Tableau3[],cave!$AE55,COLUMNS(cave!$AB$7:AQ55)),"")</f>
        <v/>
      </c>
      <c r="Q58" s="28" t="str">
        <f>IFERROR(INDEX(Tableau3[],cave!$AE55,COLUMNS(cave!$AB$7:AR55)),"")</f>
        <v/>
      </c>
      <c r="R58" s="28" t="str">
        <f>IFERROR(INDEX(Tableau3[],cave!$AE55,COLUMNS(cave!$AB$7:AS55)),"")</f>
        <v/>
      </c>
      <c r="S58" s="28" t="str">
        <f>IFERROR(INDEX(Tableau3[],cave!$AE55,COLUMNS(cave!$AB$7:AT55)),"")</f>
        <v/>
      </c>
      <c r="T58" s="28" t="str">
        <f>IFERROR(INDEX(Tableau3[],cave!$AE55,COLUMNS(cave!$AB$7:AU55)),"")</f>
        <v/>
      </c>
      <c r="U58" s="28" t="str">
        <f>IFERROR(INDEX(Tableau3[],cave!$AE55,COLUMNS(cave!$AB$7:AV55)),"")</f>
        <v/>
      </c>
      <c r="V58" s="28" t="str">
        <f>IFERROR(INDEX(Tableau3[],cave!$AE55,COLUMNS(cave!$AB$7:AW55)),"")</f>
        <v/>
      </c>
    </row>
    <row r="59" spans="1:22" x14ac:dyDescent="0.25">
      <c r="A59" s="28" t="str">
        <f>IFERROR(INDEX(Tableau3[],cave!$AE56,COLUMNS(cave!$AB$7:AB56)),"")</f>
        <v/>
      </c>
      <c r="B59" s="28" t="str">
        <f>IFERROR(INDEX(Tableau3[],cave!$AE56,COLUMNS(cave!$AB$7:AC56)),"")</f>
        <v/>
      </c>
      <c r="C59" s="28" t="str">
        <f>IFERROR(INDEX(Tableau3[],cave!$AE56,COLUMNS(cave!$AB$7:AD56)),"")</f>
        <v/>
      </c>
      <c r="D59" s="28" t="str">
        <f>IFERROR(INDEX(Tableau3[],cave!$AE56,COLUMNS(cave!$AB$7:AE56)),"")</f>
        <v/>
      </c>
      <c r="E59" s="28" t="str">
        <f>IFERROR(INDEX(Tableau3[],cave!$AE56,COLUMNS(cave!$AB$7:AF56)),"")</f>
        <v/>
      </c>
      <c r="F59" s="28" t="str">
        <f>IFERROR(INDEX(Tableau3[],cave!$AE56,COLUMNS(cave!$AB$7:AG56)),"")</f>
        <v/>
      </c>
      <c r="G59" s="28" t="str">
        <f>IFERROR(INDEX(Tableau3[],cave!$AE56,COLUMNS(cave!$AB$7:AH56)),"")</f>
        <v/>
      </c>
      <c r="H59" s="28" t="str">
        <f>IFERROR(INDEX(Tableau3[],cave!$AE56,COLUMNS(cave!$AB$7:AI56)),"")</f>
        <v/>
      </c>
      <c r="I59" s="28" t="str">
        <f>IFERROR(INDEX(Tableau3[],cave!$AE56,COLUMNS(cave!$AB$7:AJ56)),"")</f>
        <v/>
      </c>
      <c r="J59" s="28" t="str">
        <f>IFERROR(INDEX(Tableau3[],cave!$AE56,COLUMNS(cave!$AB$7:AK56)),"")</f>
        <v/>
      </c>
      <c r="K59" s="28" t="str">
        <f>IFERROR(INDEX(Tableau3[],cave!$AE56,COLUMNS(cave!$AB$7:AL56)),"")</f>
        <v/>
      </c>
      <c r="L59" s="28" t="str">
        <f>IFERROR(INDEX(Tableau3[],cave!$AE56,COLUMNS(cave!$AB$7:AM56)),"")</f>
        <v/>
      </c>
      <c r="M59" s="28" t="str">
        <f>IFERROR(INDEX(Tableau3[],cave!$AE56,COLUMNS(cave!$AB$7:AN56)),"")</f>
        <v/>
      </c>
      <c r="N59" s="28" t="str">
        <f>IFERROR(INDEX(Tableau3[],cave!$AE56,COLUMNS(cave!$AB$7:AO56)),"")</f>
        <v/>
      </c>
      <c r="O59" s="28" t="str">
        <f>IFERROR(INDEX(Tableau3[],cave!$AE56,COLUMNS(cave!$AB$7:AP56)),"")</f>
        <v/>
      </c>
      <c r="P59" s="28" t="str">
        <f>IFERROR(INDEX(Tableau3[],cave!$AE56,COLUMNS(cave!$AB$7:AQ56)),"")</f>
        <v/>
      </c>
      <c r="Q59" s="28" t="str">
        <f>IFERROR(INDEX(Tableau3[],cave!$AE56,COLUMNS(cave!$AB$7:AR56)),"")</f>
        <v/>
      </c>
      <c r="R59" s="28" t="str">
        <f>IFERROR(INDEX(Tableau3[],cave!$AE56,COLUMNS(cave!$AB$7:AS56)),"")</f>
        <v/>
      </c>
      <c r="S59" s="28" t="str">
        <f>IFERROR(INDEX(Tableau3[],cave!$AE56,COLUMNS(cave!$AB$7:AT56)),"")</f>
        <v/>
      </c>
      <c r="T59" s="28" t="str">
        <f>IFERROR(INDEX(Tableau3[],cave!$AE56,COLUMNS(cave!$AB$7:AU56)),"")</f>
        <v/>
      </c>
      <c r="U59" s="28" t="str">
        <f>IFERROR(INDEX(Tableau3[],cave!$AE56,COLUMNS(cave!$AB$7:AV56)),"")</f>
        <v/>
      </c>
      <c r="V59" s="28" t="str">
        <f>IFERROR(INDEX(Tableau3[],cave!$AE56,COLUMNS(cave!$AB$7:AW56)),"")</f>
        <v/>
      </c>
    </row>
    <row r="60" spans="1:22" x14ac:dyDescent="0.25">
      <c r="A60" s="28" t="str">
        <f>IFERROR(INDEX(Tableau3[],cave!$AE57,COLUMNS(cave!$AB$7:AB57)),"")</f>
        <v/>
      </c>
      <c r="B60" s="28" t="str">
        <f>IFERROR(INDEX(Tableau3[],cave!$AE57,COLUMNS(cave!$AB$7:AC57)),"")</f>
        <v/>
      </c>
      <c r="C60" s="28" t="str">
        <f>IFERROR(INDEX(Tableau3[],cave!$AE57,COLUMNS(cave!$AB$7:AD57)),"")</f>
        <v/>
      </c>
      <c r="D60" s="28" t="str">
        <f>IFERROR(INDEX(Tableau3[],cave!$AE57,COLUMNS(cave!$AB$7:AE57)),"")</f>
        <v/>
      </c>
      <c r="E60" s="28" t="str">
        <f>IFERROR(INDEX(Tableau3[],cave!$AE57,COLUMNS(cave!$AB$7:AF57)),"")</f>
        <v/>
      </c>
      <c r="F60" s="28" t="str">
        <f>IFERROR(INDEX(Tableau3[],cave!$AE57,COLUMNS(cave!$AB$7:AG57)),"")</f>
        <v/>
      </c>
      <c r="G60" s="28" t="str">
        <f>IFERROR(INDEX(Tableau3[],cave!$AE57,COLUMNS(cave!$AB$7:AH57)),"")</f>
        <v/>
      </c>
      <c r="H60" s="28" t="str">
        <f>IFERROR(INDEX(Tableau3[],cave!$AE57,COLUMNS(cave!$AB$7:AI57)),"")</f>
        <v/>
      </c>
      <c r="I60" s="28" t="str">
        <f>IFERROR(INDEX(Tableau3[],cave!$AE57,COLUMNS(cave!$AB$7:AJ57)),"")</f>
        <v/>
      </c>
      <c r="J60" s="28" t="str">
        <f>IFERROR(INDEX(Tableau3[],cave!$AE57,COLUMNS(cave!$AB$7:AK57)),"")</f>
        <v/>
      </c>
      <c r="K60" s="28" t="str">
        <f>IFERROR(INDEX(Tableau3[],cave!$AE57,COLUMNS(cave!$AB$7:AL57)),"")</f>
        <v/>
      </c>
      <c r="L60" s="28" t="str">
        <f>IFERROR(INDEX(Tableau3[],cave!$AE57,COLUMNS(cave!$AB$7:AM57)),"")</f>
        <v/>
      </c>
      <c r="M60" s="28" t="str">
        <f>IFERROR(INDEX(Tableau3[],cave!$AE57,COLUMNS(cave!$AB$7:AN57)),"")</f>
        <v/>
      </c>
      <c r="N60" s="28" t="str">
        <f>IFERROR(INDEX(Tableau3[],cave!$AE57,COLUMNS(cave!$AB$7:AO57)),"")</f>
        <v/>
      </c>
      <c r="O60" s="28" t="str">
        <f>IFERROR(INDEX(Tableau3[],cave!$AE57,COLUMNS(cave!$AB$7:AP57)),"")</f>
        <v/>
      </c>
      <c r="P60" s="28" t="str">
        <f>IFERROR(INDEX(Tableau3[],cave!$AE57,COLUMNS(cave!$AB$7:AQ57)),"")</f>
        <v/>
      </c>
      <c r="Q60" s="28" t="str">
        <f>IFERROR(INDEX(Tableau3[],cave!$AE57,COLUMNS(cave!$AB$7:AR57)),"")</f>
        <v/>
      </c>
      <c r="R60" s="28" t="str">
        <f>IFERROR(INDEX(Tableau3[],cave!$AE57,COLUMNS(cave!$AB$7:AS57)),"")</f>
        <v/>
      </c>
      <c r="S60" s="28" t="str">
        <f>IFERROR(INDEX(Tableau3[],cave!$AE57,COLUMNS(cave!$AB$7:AT57)),"")</f>
        <v/>
      </c>
      <c r="T60" s="28" t="str">
        <f>IFERROR(INDEX(Tableau3[],cave!$AE57,COLUMNS(cave!$AB$7:AU57)),"")</f>
        <v/>
      </c>
      <c r="U60" s="28" t="str">
        <f>IFERROR(INDEX(Tableau3[],cave!$AE57,COLUMNS(cave!$AB$7:AV57)),"")</f>
        <v/>
      </c>
      <c r="V60" s="28" t="str">
        <f>IFERROR(INDEX(Tableau3[],cave!$AE57,COLUMNS(cave!$AB$7:AW57)),"")</f>
        <v/>
      </c>
    </row>
    <row r="61" spans="1:22" x14ac:dyDescent="0.25">
      <c r="A61" s="28" t="str">
        <f>IFERROR(INDEX(Tableau3[],cave!$AE58,COLUMNS(cave!$AB$7:AB58)),"")</f>
        <v/>
      </c>
      <c r="B61" s="28" t="str">
        <f>IFERROR(INDEX(Tableau3[],cave!$AE58,COLUMNS(cave!$AB$7:AC58)),"")</f>
        <v/>
      </c>
      <c r="C61" s="28" t="str">
        <f>IFERROR(INDEX(Tableau3[],cave!$AE58,COLUMNS(cave!$AB$7:AD58)),"")</f>
        <v/>
      </c>
      <c r="D61" s="28" t="str">
        <f>IFERROR(INDEX(Tableau3[],cave!$AE58,COLUMNS(cave!$AB$7:AE58)),"")</f>
        <v/>
      </c>
      <c r="E61" s="28" t="str">
        <f>IFERROR(INDEX(Tableau3[],cave!$AE58,COLUMNS(cave!$AB$7:AF58)),"")</f>
        <v/>
      </c>
      <c r="F61" s="28" t="str">
        <f>IFERROR(INDEX(Tableau3[],cave!$AE58,COLUMNS(cave!$AB$7:AG58)),"")</f>
        <v/>
      </c>
      <c r="G61" s="28" t="str">
        <f>IFERROR(INDEX(Tableau3[],cave!$AE58,COLUMNS(cave!$AB$7:AH58)),"")</f>
        <v/>
      </c>
      <c r="H61" s="28" t="str">
        <f>IFERROR(INDEX(Tableau3[],cave!$AE58,COLUMNS(cave!$AB$7:AI58)),"")</f>
        <v/>
      </c>
      <c r="I61" s="28" t="str">
        <f>IFERROR(INDEX(Tableau3[],cave!$AE58,COLUMNS(cave!$AB$7:AJ58)),"")</f>
        <v/>
      </c>
      <c r="J61" s="28" t="str">
        <f>IFERROR(INDEX(Tableau3[],cave!$AE58,COLUMNS(cave!$AB$7:AK58)),"")</f>
        <v/>
      </c>
      <c r="K61" s="28" t="str">
        <f>IFERROR(INDEX(Tableau3[],cave!$AE58,COLUMNS(cave!$AB$7:AL58)),"")</f>
        <v/>
      </c>
      <c r="L61" s="28" t="str">
        <f>IFERROR(INDEX(Tableau3[],cave!$AE58,COLUMNS(cave!$AB$7:AM58)),"")</f>
        <v/>
      </c>
      <c r="M61" s="28" t="str">
        <f>IFERROR(INDEX(Tableau3[],cave!$AE58,COLUMNS(cave!$AB$7:AN58)),"")</f>
        <v/>
      </c>
      <c r="N61" s="28" t="str">
        <f>IFERROR(INDEX(Tableau3[],cave!$AE58,COLUMNS(cave!$AB$7:AO58)),"")</f>
        <v/>
      </c>
      <c r="O61" s="28" t="str">
        <f>IFERROR(INDEX(Tableau3[],cave!$AE58,COLUMNS(cave!$AB$7:AP58)),"")</f>
        <v/>
      </c>
      <c r="P61" s="28" t="str">
        <f>IFERROR(INDEX(Tableau3[],cave!$AE58,COLUMNS(cave!$AB$7:AQ58)),"")</f>
        <v/>
      </c>
      <c r="Q61" s="28" t="str">
        <f>IFERROR(INDEX(Tableau3[],cave!$AE58,COLUMNS(cave!$AB$7:AR58)),"")</f>
        <v/>
      </c>
      <c r="R61" s="28" t="str">
        <f>IFERROR(INDEX(Tableau3[],cave!$AE58,COLUMNS(cave!$AB$7:AS58)),"")</f>
        <v/>
      </c>
      <c r="S61" s="28" t="str">
        <f>IFERROR(INDEX(Tableau3[],cave!$AE58,COLUMNS(cave!$AB$7:AT58)),"")</f>
        <v/>
      </c>
      <c r="T61" s="28" t="str">
        <f>IFERROR(INDEX(Tableau3[],cave!$AE58,COLUMNS(cave!$AB$7:AU58)),"")</f>
        <v/>
      </c>
      <c r="U61" s="28" t="str">
        <f>IFERROR(INDEX(Tableau3[],cave!$AE58,COLUMNS(cave!$AB$7:AV58)),"")</f>
        <v/>
      </c>
      <c r="V61" s="28" t="str">
        <f>IFERROR(INDEX(Tableau3[],cave!$AE58,COLUMNS(cave!$AB$7:AW58)),"")</f>
        <v/>
      </c>
    </row>
    <row r="62" spans="1:22" x14ac:dyDescent="0.25">
      <c r="A62" s="28" t="str">
        <f>IFERROR(INDEX(Tableau3[],cave!$AE59,COLUMNS(cave!$AB$7:AB59)),"")</f>
        <v/>
      </c>
      <c r="B62" s="28" t="str">
        <f>IFERROR(INDEX(Tableau3[],cave!$AE59,COLUMNS(cave!$AB$7:AC59)),"")</f>
        <v/>
      </c>
      <c r="C62" s="28" t="str">
        <f>IFERROR(INDEX(Tableau3[],cave!$AE59,COLUMNS(cave!$AB$7:AD59)),"")</f>
        <v/>
      </c>
      <c r="D62" s="28" t="str">
        <f>IFERROR(INDEX(Tableau3[],cave!$AE59,COLUMNS(cave!$AB$7:AE59)),"")</f>
        <v/>
      </c>
      <c r="E62" s="28" t="str">
        <f>IFERROR(INDEX(Tableau3[],cave!$AE59,COLUMNS(cave!$AB$7:AF59)),"")</f>
        <v/>
      </c>
      <c r="F62" s="28" t="str">
        <f>IFERROR(INDEX(Tableau3[],cave!$AE59,COLUMNS(cave!$AB$7:AG59)),"")</f>
        <v/>
      </c>
      <c r="G62" s="28" t="str">
        <f>IFERROR(INDEX(Tableau3[],cave!$AE59,COLUMNS(cave!$AB$7:AH59)),"")</f>
        <v/>
      </c>
      <c r="H62" s="28" t="str">
        <f>IFERROR(INDEX(Tableau3[],cave!$AE59,COLUMNS(cave!$AB$7:AI59)),"")</f>
        <v/>
      </c>
      <c r="I62" s="28" t="str">
        <f>IFERROR(INDEX(Tableau3[],cave!$AE59,COLUMNS(cave!$AB$7:AJ59)),"")</f>
        <v/>
      </c>
      <c r="J62" s="28" t="str">
        <f>IFERROR(INDEX(Tableau3[],cave!$AE59,COLUMNS(cave!$AB$7:AK59)),"")</f>
        <v/>
      </c>
      <c r="K62" s="28" t="str">
        <f>IFERROR(INDEX(Tableau3[],cave!$AE59,COLUMNS(cave!$AB$7:AL59)),"")</f>
        <v/>
      </c>
      <c r="L62" s="28" t="str">
        <f>IFERROR(INDEX(Tableau3[],cave!$AE59,COLUMNS(cave!$AB$7:AM59)),"")</f>
        <v/>
      </c>
      <c r="M62" s="28" t="str">
        <f>IFERROR(INDEX(Tableau3[],cave!$AE59,COLUMNS(cave!$AB$7:AN59)),"")</f>
        <v/>
      </c>
      <c r="N62" s="28" t="str">
        <f>IFERROR(INDEX(Tableau3[],cave!$AE59,COLUMNS(cave!$AB$7:AO59)),"")</f>
        <v/>
      </c>
      <c r="O62" s="28" t="str">
        <f>IFERROR(INDEX(Tableau3[],cave!$AE59,COLUMNS(cave!$AB$7:AP59)),"")</f>
        <v/>
      </c>
      <c r="P62" s="28" t="str">
        <f>IFERROR(INDEX(Tableau3[],cave!$AE59,COLUMNS(cave!$AB$7:AQ59)),"")</f>
        <v/>
      </c>
      <c r="Q62" s="28" t="str">
        <f>IFERROR(INDEX(Tableau3[],cave!$AE59,COLUMNS(cave!$AB$7:AR59)),"")</f>
        <v/>
      </c>
      <c r="R62" s="28" t="str">
        <f>IFERROR(INDEX(Tableau3[],cave!$AE59,COLUMNS(cave!$AB$7:AS59)),"")</f>
        <v/>
      </c>
      <c r="S62" s="28" t="str">
        <f>IFERROR(INDEX(Tableau3[],cave!$AE59,COLUMNS(cave!$AB$7:AT59)),"")</f>
        <v/>
      </c>
      <c r="T62" s="28" t="str">
        <f>IFERROR(INDEX(Tableau3[],cave!$AE59,COLUMNS(cave!$AB$7:AU59)),"")</f>
        <v/>
      </c>
      <c r="U62" s="28" t="str">
        <f>IFERROR(INDEX(Tableau3[],cave!$AE59,COLUMNS(cave!$AB$7:AV59)),"")</f>
        <v/>
      </c>
      <c r="V62" s="28" t="str">
        <f>IFERROR(INDEX(Tableau3[],cave!$AE59,COLUMNS(cave!$AB$7:AW59)),"")</f>
        <v/>
      </c>
    </row>
    <row r="63" spans="1:22" x14ac:dyDescent="0.25">
      <c r="A63" s="28" t="str">
        <f>IFERROR(INDEX(Tableau3[],cave!$AE60,COLUMNS(cave!$AB$7:AB60)),"")</f>
        <v/>
      </c>
      <c r="B63" s="28" t="str">
        <f>IFERROR(INDEX(Tableau3[],cave!$AE60,COLUMNS(cave!$AB$7:AC60)),"")</f>
        <v/>
      </c>
      <c r="C63" s="28" t="str">
        <f>IFERROR(INDEX(Tableau3[],cave!$AE60,COLUMNS(cave!$AB$7:AD60)),"")</f>
        <v/>
      </c>
      <c r="D63" s="28" t="str">
        <f>IFERROR(INDEX(Tableau3[],cave!$AE60,COLUMNS(cave!$AB$7:AE60)),"")</f>
        <v/>
      </c>
      <c r="E63" s="28" t="str">
        <f>IFERROR(INDEX(Tableau3[],cave!$AE60,COLUMNS(cave!$AB$7:AF60)),"")</f>
        <v/>
      </c>
      <c r="F63" s="28" t="str">
        <f>IFERROR(INDEX(Tableau3[],cave!$AE60,COLUMNS(cave!$AB$7:AG60)),"")</f>
        <v/>
      </c>
      <c r="G63" s="28" t="str">
        <f>IFERROR(INDEX(Tableau3[],cave!$AE60,COLUMNS(cave!$AB$7:AH60)),"")</f>
        <v/>
      </c>
      <c r="H63" s="28" t="str">
        <f>IFERROR(INDEX(Tableau3[],cave!$AE60,COLUMNS(cave!$AB$7:AI60)),"")</f>
        <v/>
      </c>
      <c r="I63" s="28" t="str">
        <f>IFERROR(INDEX(Tableau3[],cave!$AE60,COLUMNS(cave!$AB$7:AJ60)),"")</f>
        <v/>
      </c>
      <c r="J63" s="28" t="str">
        <f>IFERROR(INDEX(Tableau3[],cave!$AE60,COLUMNS(cave!$AB$7:AK60)),"")</f>
        <v/>
      </c>
      <c r="K63" s="28" t="str">
        <f>IFERROR(INDEX(Tableau3[],cave!$AE60,COLUMNS(cave!$AB$7:AL60)),"")</f>
        <v/>
      </c>
      <c r="L63" s="28" t="str">
        <f>IFERROR(INDEX(Tableau3[],cave!$AE60,COLUMNS(cave!$AB$7:AM60)),"")</f>
        <v/>
      </c>
      <c r="M63" s="28" t="str">
        <f>IFERROR(INDEX(Tableau3[],cave!$AE60,COLUMNS(cave!$AB$7:AN60)),"")</f>
        <v/>
      </c>
      <c r="N63" s="28" t="str">
        <f>IFERROR(INDEX(Tableau3[],cave!$AE60,COLUMNS(cave!$AB$7:AO60)),"")</f>
        <v/>
      </c>
      <c r="O63" s="28" t="str">
        <f>IFERROR(INDEX(Tableau3[],cave!$AE60,COLUMNS(cave!$AB$7:AP60)),"")</f>
        <v/>
      </c>
      <c r="P63" s="28" t="str">
        <f>IFERROR(INDEX(Tableau3[],cave!$AE60,COLUMNS(cave!$AB$7:AQ60)),"")</f>
        <v/>
      </c>
      <c r="Q63" s="28" t="str">
        <f>IFERROR(INDEX(Tableau3[],cave!$AE60,COLUMNS(cave!$AB$7:AR60)),"")</f>
        <v/>
      </c>
      <c r="R63" s="28" t="str">
        <f>IFERROR(INDEX(Tableau3[],cave!$AE60,COLUMNS(cave!$AB$7:AS60)),"")</f>
        <v/>
      </c>
      <c r="S63" s="28" t="str">
        <f>IFERROR(INDEX(Tableau3[],cave!$AE60,COLUMNS(cave!$AB$7:AT60)),"")</f>
        <v/>
      </c>
      <c r="T63" s="28" t="str">
        <f>IFERROR(INDEX(Tableau3[],cave!$AE60,COLUMNS(cave!$AB$7:AU60)),"")</f>
        <v/>
      </c>
      <c r="U63" s="28" t="str">
        <f>IFERROR(INDEX(Tableau3[],cave!$AE60,COLUMNS(cave!$AB$7:AV60)),"")</f>
        <v/>
      </c>
      <c r="V63" s="28" t="str">
        <f>IFERROR(INDEX(Tableau3[],cave!$AE60,COLUMNS(cave!$AB$7:AW60)),"")</f>
        <v/>
      </c>
    </row>
    <row r="64" spans="1:22" x14ac:dyDescent="0.25">
      <c r="A64" s="28" t="str">
        <f>IFERROR(INDEX(Tableau3[],cave!$AE61,COLUMNS(cave!$AB$7:AB61)),"")</f>
        <v/>
      </c>
      <c r="B64" s="28" t="str">
        <f>IFERROR(INDEX(Tableau3[],cave!$AE61,COLUMNS(cave!$AB$7:AC61)),"")</f>
        <v/>
      </c>
      <c r="C64" s="28" t="str">
        <f>IFERROR(INDEX(Tableau3[],cave!$AE61,COLUMNS(cave!$AB$7:AD61)),"")</f>
        <v/>
      </c>
      <c r="D64" s="28" t="str">
        <f>IFERROR(INDEX(Tableau3[],cave!$AE61,COLUMNS(cave!$AB$7:AE61)),"")</f>
        <v/>
      </c>
      <c r="E64" s="28" t="str">
        <f>IFERROR(INDEX(Tableau3[],cave!$AE61,COLUMNS(cave!$AB$7:AF61)),"")</f>
        <v/>
      </c>
      <c r="F64" s="28" t="str">
        <f>IFERROR(INDEX(Tableau3[],cave!$AE61,COLUMNS(cave!$AB$7:AG61)),"")</f>
        <v/>
      </c>
      <c r="G64" s="28" t="str">
        <f>IFERROR(INDEX(Tableau3[],cave!$AE61,COLUMNS(cave!$AB$7:AH61)),"")</f>
        <v/>
      </c>
      <c r="H64" s="28" t="str">
        <f>IFERROR(INDEX(Tableau3[],cave!$AE61,COLUMNS(cave!$AB$7:AI61)),"")</f>
        <v/>
      </c>
      <c r="I64" s="28" t="str">
        <f>IFERROR(INDEX(Tableau3[],cave!$AE61,COLUMNS(cave!$AB$7:AJ61)),"")</f>
        <v/>
      </c>
      <c r="J64" s="28" t="str">
        <f>IFERROR(INDEX(Tableau3[],cave!$AE61,COLUMNS(cave!$AB$7:AK61)),"")</f>
        <v/>
      </c>
      <c r="K64" s="28" t="str">
        <f>IFERROR(INDEX(Tableau3[],cave!$AE61,COLUMNS(cave!$AB$7:AL61)),"")</f>
        <v/>
      </c>
      <c r="L64" s="28" t="str">
        <f>IFERROR(INDEX(Tableau3[],cave!$AE61,COLUMNS(cave!$AB$7:AM61)),"")</f>
        <v/>
      </c>
      <c r="M64" s="28" t="str">
        <f>IFERROR(INDEX(Tableau3[],cave!$AE61,COLUMNS(cave!$AB$7:AN61)),"")</f>
        <v/>
      </c>
      <c r="N64" s="28" t="str">
        <f>IFERROR(INDEX(Tableau3[],cave!$AE61,COLUMNS(cave!$AB$7:AO61)),"")</f>
        <v/>
      </c>
      <c r="O64" s="28" t="str">
        <f>IFERROR(INDEX(Tableau3[],cave!$AE61,COLUMNS(cave!$AB$7:AP61)),"")</f>
        <v/>
      </c>
      <c r="P64" s="28" t="str">
        <f>IFERROR(INDEX(Tableau3[],cave!$AE61,COLUMNS(cave!$AB$7:AQ61)),"")</f>
        <v/>
      </c>
      <c r="Q64" s="28" t="str">
        <f>IFERROR(INDEX(Tableau3[],cave!$AE61,COLUMNS(cave!$AB$7:AR61)),"")</f>
        <v/>
      </c>
      <c r="R64" s="28" t="str">
        <f>IFERROR(INDEX(Tableau3[],cave!$AE61,COLUMNS(cave!$AB$7:AS61)),"")</f>
        <v/>
      </c>
      <c r="S64" s="28" t="str">
        <f>IFERROR(INDEX(Tableau3[],cave!$AE61,COLUMNS(cave!$AB$7:AT61)),"")</f>
        <v/>
      </c>
      <c r="T64" s="28" t="str">
        <f>IFERROR(INDEX(Tableau3[],cave!$AE61,COLUMNS(cave!$AB$7:AU61)),"")</f>
        <v/>
      </c>
      <c r="U64" s="28" t="str">
        <f>IFERROR(INDEX(Tableau3[],cave!$AE61,COLUMNS(cave!$AB$7:AV61)),"")</f>
        <v/>
      </c>
      <c r="V64" s="28" t="str">
        <f>IFERROR(INDEX(Tableau3[],cave!$AE61,COLUMNS(cave!$AB$7:AW61)),"")</f>
        <v/>
      </c>
    </row>
    <row r="65" spans="1:22" x14ac:dyDescent="0.25">
      <c r="A65" s="28" t="str">
        <f>IFERROR(INDEX(Tableau3[],cave!$AE62,COLUMNS(cave!$AB$7:AB62)),"")</f>
        <v/>
      </c>
      <c r="B65" s="28" t="str">
        <f>IFERROR(INDEX(Tableau3[],cave!$AE62,COLUMNS(cave!$AB$7:AC62)),"")</f>
        <v/>
      </c>
      <c r="C65" s="28" t="str">
        <f>IFERROR(INDEX(Tableau3[],cave!$AE62,COLUMNS(cave!$AB$7:AD62)),"")</f>
        <v/>
      </c>
      <c r="D65" s="28" t="str">
        <f>IFERROR(INDEX(Tableau3[],cave!$AE62,COLUMNS(cave!$AB$7:AE62)),"")</f>
        <v/>
      </c>
      <c r="E65" s="28" t="str">
        <f>IFERROR(INDEX(Tableau3[],cave!$AE62,COLUMNS(cave!$AB$7:AF62)),"")</f>
        <v/>
      </c>
      <c r="F65" s="28" t="str">
        <f>IFERROR(INDEX(Tableau3[],cave!$AE62,COLUMNS(cave!$AB$7:AG62)),"")</f>
        <v/>
      </c>
      <c r="G65" s="28" t="str">
        <f>IFERROR(INDEX(Tableau3[],cave!$AE62,COLUMNS(cave!$AB$7:AH62)),"")</f>
        <v/>
      </c>
      <c r="H65" s="28" t="str">
        <f>IFERROR(INDEX(Tableau3[],cave!$AE62,COLUMNS(cave!$AB$7:AI62)),"")</f>
        <v/>
      </c>
      <c r="I65" s="28" t="str">
        <f>IFERROR(INDEX(Tableau3[],cave!$AE62,COLUMNS(cave!$AB$7:AJ62)),"")</f>
        <v/>
      </c>
      <c r="J65" s="28" t="str">
        <f>IFERROR(INDEX(Tableau3[],cave!$AE62,COLUMNS(cave!$AB$7:AK62)),"")</f>
        <v/>
      </c>
      <c r="K65" s="28" t="str">
        <f>IFERROR(INDEX(Tableau3[],cave!$AE62,COLUMNS(cave!$AB$7:AL62)),"")</f>
        <v/>
      </c>
      <c r="L65" s="28" t="str">
        <f>IFERROR(INDEX(Tableau3[],cave!$AE62,COLUMNS(cave!$AB$7:AM62)),"")</f>
        <v/>
      </c>
      <c r="M65" s="28" t="str">
        <f>IFERROR(INDEX(Tableau3[],cave!$AE62,COLUMNS(cave!$AB$7:AN62)),"")</f>
        <v/>
      </c>
      <c r="N65" s="28" t="str">
        <f>IFERROR(INDEX(Tableau3[],cave!$AE62,COLUMNS(cave!$AB$7:AO62)),"")</f>
        <v/>
      </c>
      <c r="O65" s="28" t="str">
        <f>IFERROR(INDEX(Tableau3[],cave!$AE62,COLUMNS(cave!$AB$7:AP62)),"")</f>
        <v/>
      </c>
      <c r="P65" s="28" t="str">
        <f>IFERROR(INDEX(Tableau3[],cave!$AE62,COLUMNS(cave!$AB$7:AQ62)),"")</f>
        <v/>
      </c>
      <c r="Q65" s="28" t="str">
        <f>IFERROR(INDEX(Tableau3[],cave!$AE62,COLUMNS(cave!$AB$7:AR62)),"")</f>
        <v/>
      </c>
      <c r="R65" s="28" t="str">
        <f>IFERROR(INDEX(Tableau3[],cave!$AE62,COLUMNS(cave!$AB$7:AS62)),"")</f>
        <v/>
      </c>
      <c r="S65" s="28" t="str">
        <f>IFERROR(INDEX(Tableau3[],cave!$AE62,COLUMNS(cave!$AB$7:AT62)),"")</f>
        <v/>
      </c>
      <c r="T65" s="28" t="str">
        <f>IFERROR(INDEX(Tableau3[],cave!$AE62,COLUMNS(cave!$AB$7:AU62)),"")</f>
        <v/>
      </c>
      <c r="U65" s="28" t="str">
        <f>IFERROR(INDEX(Tableau3[],cave!$AE62,COLUMNS(cave!$AB$7:AV62)),"")</f>
        <v/>
      </c>
      <c r="V65" s="28" t="str">
        <f>IFERROR(INDEX(Tableau3[],cave!$AE62,COLUMNS(cave!$AB$7:AW62)),"")</f>
        <v/>
      </c>
    </row>
    <row r="66" spans="1:22" x14ac:dyDescent="0.25">
      <c r="A66" s="28" t="str">
        <f>IFERROR(INDEX(Tableau3[],cave!$AE63,COLUMNS(cave!$AB$7:AB63)),"")</f>
        <v/>
      </c>
      <c r="B66" s="28" t="str">
        <f>IFERROR(INDEX(Tableau3[],cave!$AE63,COLUMNS(cave!$AB$7:AC63)),"")</f>
        <v/>
      </c>
      <c r="C66" s="28" t="str">
        <f>IFERROR(INDEX(Tableau3[],cave!$AE63,COLUMNS(cave!$AB$7:AD63)),"")</f>
        <v/>
      </c>
      <c r="D66" s="28" t="str">
        <f>IFERROR(INDEX(Tableau3[],cave!$AE63,COLUMNS(cave!$AB$7:AE63)),"")</f>
        <v/>
      </c>
      <c r="E66" s="28" t="str">
        <f>IFERROR(INDEX(Tableau3[],cave!$AE63,COLUMNS(cave!$AB$7:AF63)),"")</f>
        <v/>
      </c>
      <c r="F66" s="28" t="str">
        <f>IFERROR(INDEX(Tableau3[],cave!$AE63,COLUMNS(cave!$AB$7:AG63)),"")</f>
        <v/>
      </c>
      <c r="G66" s="28" t="str">
        <f>IFERROR(INDEX(Tableau3[],cave!$AE63,COLUMNS(cave!$AB$7:AH63)),"")</f>
        <v/>
      </c>
      <c r="H66" s="28" t="str">
        <f>IFERROR(INDEX(Tableau3[],cave!$AE63,COLUMNS(cave!$AB$7:AI63)),"")</f>
        <v/>
      </c>
      <c r="I66" s="28" t="str">
        <f>IFERROR(INDEX(Tableau3[],cave!$AE63,COLUMNS(cave!$AB$7:AJ63)),"")</f>
        <v/>
      </c>
      <c r="J66" s="28" t="str">
        <f>IFERROR(INDEX(Tableau3[],cave!$AE63,COLUMNS(cave!$AB$7:AK63)),"")</f>
        <v/>
      </c>
      <c r="K66" s="28" t="str">
        <f>IFERROR(INDEX(Tableau3[],cave!$AE63,COLUMNS(cave!$AB$7:AL63)),"")</f>
        <v/>
      </c>
      <c r="L66" s="28" t="str">
        <f>IFERROR(INDEX(Tableau3[],cave!$AE63,COLUMNS(cave!$AB$7:AM63)),"")</f>
        <v/>
      </c>
      <c r="M66" s="28" t="str">
        <f>IFERROR(INDEX(Tableau3[],cave!$AE63,COLUMNS(cave!$AB$7:AN63)),"")</f>
        <v/>
      </c>
      <c r="N66" s="28" t="str">
        <f>IFERROR(INDEX(Tableau3[],cave!$AE63,COLUMNS(cave!$AB$7:AO63)),"")</f>
        <v/>
      </c>
      <c r="O66" s="28" t="str">
        <f>IFERROR(INDEX(Tableau3[],cave!$AE63,COLUMNS(cave!$AB$7:AP63)),"")</f>
        <v/>
      </c>
      <c r="P66" s="28" t="str">
        <f>IFERROR(INDEX(Tableau3[],cave!$AE63,COLUMNS(cave!$AB$7:AQ63)),"")</f>
        <v/>
      </c>
      <c r="Q66" s="28" t="str">
        <f>IFERROR(INDEX(Tableau3[],cave!$AE63,COLUMNS(cave!$AB$7:AR63)),"")</f>
        <v/>
      </c>
      <c r="R66" s="28" t="str">
        <f>IFERROR(INDEX(Tableau3[],cave!$AE63,COLUMNS(cave!$AB$7:AS63)),"")</f>
        <v/>
      </c>
      <c r="S66" s="28" t="str">
        <f>IFERROR(INDEX(Tableau3[],cave!$AE63,COLUMNS(cave!$AB$7:AT63)),"")</f>
        <v/>
      </c>
      <c r="T66" s="28" t="str">
        <f>IFERROR(INDEX(Tableau3[],cave!$AE63,COLUMNS(cave!$AB$7:AU63)),"")</f>
        <v/>
      </c>
      <c r="U66" s="28" t="str">
        <f>IFERROR(INDEX(Tableau3[],cave!$AE63,COLUMNS(cave!$AB$7:AV63)),"")</f>
        <v/>
      </c>
      <c r="V66" s="28" t="str">
        <f>IFERROR(INDEX(Tableau3[],cave!$AE63,COLUMNS(cave!$AB$7:AW63)),"")</f>
        <v/>
      </c>
    </row>
    <row r="67" spans="1:22" x14ac:dyDescent="0.25">
      <c r="A67" s="28" t="str">
        <f>IFERROR(INDEX(Tableau3[],cave!$AE64,COLUMNS(cave!$AB$7:AB64)),"")</f>
        <v/>
      </c>
      <c r="B67" s="28" t="str">
        <f>IFERROR(INDEX(Tableau3[],cave!$AE64,COLUMNS(cave!$AB$7:AC64)),"")</f>
        <v/>
      </c>
      <c r="C67" s="28" t="str">
        <f>IFERROR(INDEX(Tableau3[],cave!$AE64,COLUMNS(cave!$AB$7:AD64)),"")</f>
        <v/>
      </c>
      <c r="D67" s="28" t="str">
        <f>IFERROR(INDEX(Tableau3[],cave!$AE64,COLUMNS(cave!$AB$7:AE64)),"")</f>
        <v/>
      </c>
      <c r="E67" s="28" t="str">
        <f>IFERROR(INDEX(Tableau3[],cave!$AE64,COLUMNS(cave!$AB$7:AF64)),"")</f>
        <v/>
      </c>
      <c r="F67" s="28" t="str">
        <f>IFERROR(INDEX(Tableau3[],cave!$AE64,COLUMNS(cave!$AB$7:AG64)),"")</f>
        <v/>
      </c>
      <c r="G67" s="28" t="str">
        <f>IFERROR(INDEX(Tableau3[],cave!$AE64,COLUMNS(cave!$AB$7:AH64)),"")</f>
        <v/>
      </c>
      <c r="H67" s="28" t="str">
        <f>IFERROR(INDEX(Tableau3[],cave!$AE64,COLUMNS(cave!$AB$7:AI64)),"")</f>
        <v/>
      </c>
      <c r="I67" s="28" t="str">
        <f>IFERROR(INDEX(Tableau3[],cave!$AE64,COLUMNS(cave!$AB$7:AJ64)),"")</f>
        <v/>
      </c>
      <c r="J67" s="28" t="str">
        <f>IFERROR(INDEX(Tableau3[],cave!$AE64,COLUMNS(cave!$AB$7:AK64)),"")</f>
        <v/>
      </c>
      <c r="K67" s="28" t="str">
        <f>IFERROR(INDEX(Tableau3[],cave!$AE64,COLUMNS(cave!$AB$7:AL64)),"")</f>
        <v/>
      </c>
      <c r="L67" s="28" t="str">
        <f>IFERROR(INDEX(Tableau3[],cave!$AE64,COLUMNS(cave!$AB$7:AM64)),"")</f>
        <v/>
      </c>
      <c r="M67" s="28" t="str">
        <f>IFERROR(INDEX(Tableau3[],cave!$AE64,COLUMNS(cave!$AB$7:AN64)),"")</f>
        <v/>
      </c>
      <c r="N67" s="28" t="str">
        <f>IFERROR(INDEX(Tableau3[],cave!$AE64,COLUMNS(cave!$AB$7:AO64)),"")</f>
        <v/>
      </c>
      <c r="O67" s="28" t="str">
        <f>IFERROR(INDEX(Tableau3[],cave!$AE64,COLUMNS(cave!$AB$7:AP64)),"")</f>
        <v/>
      </c>
      <c r="P67" s="28" t="str">
        <f>IFERROR(INDEX(Tableau3[],cave!$AE64,COLUMNS(cave!$AB$7:AQ64)),"")</f>
        <v/>
      </c>
      <c r="Q67" s="28" t="str">
        <f>IFERROR(INDEX(Tableau3[],cave!$AE64,COLUMNS(cave!$AB$7:AR64)),"")</f>
        <v/>
      </c>
      <c r="R67" s="28" t="str">
        <f>IFERROR(INDEX(Tableau3[],cave!$AE64,COLUMNS(cave!$AB$7:AS64)),"")</f>
        <v/>
      </c>
      <c r="S67" s="28" t="str">
        <f>IFERROR(INDEX(Tableau3[],cave!$AE64,COLUMNS(cave!$AB$7:AT64)),"")</f>
        <v/>
      </c>
      <c r="T67" s="28" t="str">
        <f>IFERROR(INDEX(Tableau3[],cave!$AE64,COLUMNS(cave!$AB$7:AU64)),"")</f>
        <v/>
      </c>
      <c r="U67" s="28" t="str">
        <f>IFERROR(INDEX(Tableau3[],cave!$AE64,COLUMNS(cave!$AB$7:AV64)),"")</f>
        <v/>
      </c>
      <c r="V67" s="28" t="str">
        <f>IFERROR(INDEX(Tableau3[],cave!$AE64,COLUMNS(cave!$AB$7:AW64)),"")</f>
        <v/>
      </c>
    </row>
    <row r="68" spans="1:22" x14ac:dyDescent="0.25">
      <c r="A68" s="28" t="str">
        <f>IFERROR(INDEX(Tableau3[],cave!$AE65,COLUMNS(cave!$AB$7:AB65)),"")</f>
        <v/>
      </c>
      <c r="B68" s="28" t="str">
        <f>IFERROR(INDEX(Tableau3[],cave!$AE65,COLUMNS(cave!$AB$7:AC65)),"")</f>
        <v/>
      </c>
      <c r="C68" s="28" t="str">
        <f>IFERROR(INDEX(Tableau3[],cave!$AE65,COLUMNS(cave!$AB$7:AD65)),"")</f>
        <v/>
      </c>
      <c r="D68" s="28" t="str">
        <f>IFERROR(INDEX(Tableau3[],cave!$AE65,COLUMNS(cave!$AB$7:AE65)),"")</f>
        <v/>
      </c>
      <c r="E68" s="28" t="str">
        <f>IFERROR(INDEX(Tableau3[],cave!$AE65,COLUMNS(cave!$AB$7:AF65)),"")</f>
        <v/>
      </c>
      <c r="F68" s="28" t="str">
        <f>IFERROR(INDEX(Tableau3[],cave!$AE65,COLUMNS(cave!$AB$7:AG65)),"")</f>
        <v/>
      </c>
      <c r="G68" s="28" t="str">
        <f>IFERROR(INDEX(Tableau3[],cave!$AE65,COLUMNS(cave!$AB$7:AH65)),"")</f>
        <v/>
      </c>
      <c r="H68" s="28" t="str">
        <f>IFERROR(INDEX(Tableau3[],cave!$AE65,COLUMNS(cave!$AB$7:AI65)),"")</f>
        <v/>
      </c>
      <c r="I68" s="28" t="str">
        <f>IFERROR(INDEX(Tableau3[],cave!$AE65,COLUMNS(cave!$AB$7:AJ65)),"")</f>
        <v/>
      </c>
      <c r="J68" s="28" t="str">
        <f>IFERROR(INDEX(Tableau3[],cave!$AE65,COLUMNS(cave!$AB$7:AK65)),"")</f>
        <v/>
      </c>
      <c r="K68" s="28" t="str">
        <f>IFERROR(INDEX(Tableau3[],cave!$AE65,COLUMNS(cave!$AB$7:AL65)),"")</f>
        <v/>
      </c>
      <c r="L68" s="28" t="str">
        <f>IFERROR(INDEX(Tableau3[],cave!$AE65,COLUMNS(cave!$AB$7:AM65)),"")</f>
        <v/>
      </c>
      <c r="M68" s="28" t="str">
        <f>IFERROR(INDEX(Tableau3[],cave!$AE65,COLUMNS(cave!$AB$7:AN65)),"")</f>
        <v/>
      </c>
      <c r="N68" s="28" t="str">
        <f>IFERROR(INDEX(Tableau3[],cave!$AE65,COLUMNS(cave!$AB$7:AO65)),"")</f>
        <v/>
      </c>
      <c r="O68" s="28" t="str">
        <f>IFERROR(INDEX(Tableau3[],cave!$AE65,COLUMNS(cave!$AB$7:AP65)),"")</f>
        <v/>
      </c>
      <c r="P68" s="28" t="str">
        <f>IFERROR(INDEX(Tableau3[],cave!$AE65,COLUMNS(cave!$AB$7:AQ65)),"")</f>
        <v/>
      </c>
      <c r="Q68" s="28" t="str">
        <f>IFERROR(INDEX(Tableau3[],cave!$AE65,COLUMNS(cave!$AB$7:AR65)),"")</f>
        <v/>
      </c>
      <c r="R68" s="28" t="str">
        <f>IFERROR(INDEX(Tableau3[],cave!$AE65,COLUMNS(cave!$AB$7:AS65)),"")</f>
        <v/>
      </c>
      <c r="S68" s="28" t="str">
        <f>IFERROR(INDEX(Tableau3[],cave!$AE65,COLUMNS(cave!$AB$7:AT65)),"")</f>
        <v/>
      </c>
      <c r="T68" s="28" t="str">
        <f>IFERROR(INDEX(Tableau3[],cave!$AE65,COLUMNS(cave!$AB$7:AU65)),"")</f>
        <v/>
      </c>
      <c r="U68" s="28" t="str">
        <f>IFERROR(INDEX(Tableau3[],cave!$AE65,COLUMNS(cave!$AB$7:AV65)),"")</f>
        <v/>
      </c>
      <c r="V68" s="28" t="str">
        <f>IFERROR(INDEX(Tableau3[],cave!$AE65,COLUMNS(cave!$AB$7:AW65)),"")</f>
        <v/>
      </c>
    </row>
    <row r="69" spans="1:22" x14ac:dyDescent="0.25">
      <c r="A69" s="28" t="str">
        <f>IFERROR(INDEX(Tableau3[],cave!$AE66,COLUMNS(cave!$AB$7:AB66)),"")</f>
        <v/>
      </c>
      <c r="B69" s="28" t="str">
        <f>IFERROR(INDEX(Tableau3[],cave!$AE66,COLUMNS(cave!$AB$7:AC66)),"")</f>
        <v/>
      </c>
      <c r="C69" s="28" t="str">
        <f>IFERROR(INDEX(Tableau3[],cave!$AE66,COLUMNS(cave!$AB$7:AD66)),"")</f>
        <v/>
      </c>
      <c r="D69" s="28" t="str">
        <f>IFERROR(INDEX(Tableau3[],cave!$AE66,COLUMNS(cave!$AB$7:AE66)),"")</f>
        <v/>
      </c>
      <c r="E69" s="28" t="str">
        <f>IFERROR(INDEX(Tableau3[],cave!$AE66,COLUMNS(cave!$AB$7:AF66)),"")</f>
        <v/>
      </c>
      <c r="F69" s="28" t="str">
        <f>IFERROR(INDEX(Tableau3[],cave!$AE66,COLUMNS(cave!$AB$7:AG66)),"")</f>
        <v/>
      </c>
      <c r="G69" s="28" t="str">
        <f>IFERROR(INDEX(Tableau3[],cave!$AE66,COLUMNS(cave!$AB$7:AH66)),"")</f>
        <v/>
      </c>
      <c r="H69" s="28" t="str">
        <f>IFERROR(INDEX(Tableau3[],cave!$AE66,COLUMNS(cave!$AB$7:AI66)),"")</f>
        <v/>
      </c>
      <c r="I69" s="28" t="str">
        <f>IFERROR(INDEX(Tableau3[],cave!$AE66,COLUMNS(cave!$AB$7:AJ66)),"")</f>
        <v/>
      </c>
      <c r="J69" s="28" t="str">
        <f>IFERROR(INDEX(Tableau3[],cave!$AE66,COLUMNS(cave!$AB$7:AK66)),"")</f>
        <v/>
      </c>
      <c r="K69" s="28" t="str">
        <f>IFERROR(INDEX(Tableau3[],cave!$AE66,COLUMNS(cave!$AB$7:AL66)),"")</f>
        <v/>
      </c>
      <c r="L69" s="28" t="str">
        <f>IFERROR(INDEX(Tableau3[],cave!$AE66,COLUMNS(cave!$AB$7:AM66)),"")</f>
        <v/>
      </c>
      <c r="M69" s="28" t="str">
        <f>IFERROR(INDEX(Tableau3[],cave!$AE66,COLUMNS(cave!$AB$7:AN66)),"")</f>
        <v/>
      </c>
      <c r="N69" s="28" t="str">
        <f>IFERROR(INDEX(Tableau3[],cave!$AE66,COLUMNS(cave!$AB$7:AO66)),"")</f>
        <v/>
      </c>
      <c r="O69" s="28" t="str">
        <f>IFERROR(INDEX(Tableau3[],cave!$AE66,COLUMNS(cave!$AB$7:AP66)),"")</f>
        <v/>
      </c>
      <c r="P69" s="28" t="str">
        <f>IFERROR(INDEX(Tableau3[],cave!$AE66,COLUMNS(cave!$AB$7:AQ66)),"")</f>
        <v/>
      </c>
      <c r="Q69" s="28" t="str">
        <f>IFERROR(INDEX(Tableau3[],cave!$AE66,COLUMNS(cave!$AB$7:AR66)),"")</f>
        <v/>
      </c>
      <c r="R69" s="28" t="str">
        <f>IFERROR(INDEX(Tableau3[],cave!$AE66,COLUMNS(cave!$AB$7:AS66)),"")</f>
        <v/>
      </c>
      <c r="S69" s="28" t="str">
        <f>IFERROR(INDEX(Tableau3[],cave!$AE66,COLUMNS(cave!$AB$7:AT66)),"")</f>
        <v/>
      </c>
      <c r="T69" s="28" t="str">
        <f>IFERROR(INDEX(Tableau3[],cave!$AE66,COLUMNS(cave!$AB$7:AU66)),"")</f>
        <v/>
      </c>
      <c r="U69" s="28" t="str">
        <f>IFERROR(INDEX(Tableau3[],cave!$AE66,COLUMNS(cave!$AB$7:AV66)),"")</f>
        <v/>
      </c>
      <c r="V69" s="28" t="str">
        <f>IFERROR(INDEX(Tableau3[],cave!$AE66,COLUMNS(cave!$AB$7:AW66)),"")</f>
        <v/>
      </c>
    </row>
    <row r="70" spans="1:22" x14ac:dyDescent="0.25">
      <c r="A70" s="28" t="str">
        <f>IFERROR(INDEX(Tableau3[],cave!$AE67,COLUMNS(cave!$AB$7:AB67)),"")</f>
        <v/>
      </c>
      <c r="B70" s="28" t="str">
        <f>IFERROR(INDEX(Tableau3[],cave!$AE67,COLUMNS(cave!$AB$7:AC67)),"")</f>
        <v/>
      </c>
      <c r="C70" s="28" t="str">
        <f>IFERROR(INDEX(Tableau3[],cave!$AE67,COLUMNS(cave!$AB$7:AD67)),"")</f>
        <v/>
      </c>
      <c r="D70" s="28" t="str">
        <f>IFERROR(INDEX(Tableau3[],cave!$AE67,COLUMNS(cave!$AB$7:AE67)),"")</f>
        <v/>
      </c>
      <c r="E70" s="28" t="str">
        <f>IFERROR(INDEX(Tableau3[],cave!$AE67,COLUMNS(cave!$AB$7:AF67)),"")</f>
        <v/>
      </c>
      <c r="F70" s="28" t="str">
        <f>IFERROR(INDEX(Tableau3[],cave!$AE67,COLUMNS(cave!$AB$7:AG67)),"")</f>
        <v/>
      </c>
      <c r="G70" s="28" t="str">
        <f>IFERROR(INDEX(Tableau3[],cave!$AE67,COLUMNS(cave!$AB$7:AH67)),"")</f>
        <v/>
      </c>
      <c r="H70" s="28" t="str">
        <f>IFERROR(INDEX(Tableau3[],cave!$AE67,COLUMNS(cave!$AB$7:AI67)),"")</f>
        <v/>
      </c>
      <c r="I70" s="28" t="str">
        <f>IFERROR(INDEX(Tableau3[],cave!$AE67,COLUMNS(cave!$AB$7:AJ67)),"")</f>
        <v/>
      </c>
      <c r="J70" s="28" t="str">
        <f>IFERROR(INDEX(Tableau3[],cave!$AE67,COLUMNS(cave!$AB$7:AK67)),"")</f>
        <v/>
      </c>
      <c r="K70" s="28" t="str">
        <f>IFERROR(INDEX(Tableau3[],cave!$AE67,COLUMNS(cave!$AB$7:AL67)),"")</f>
        <v/>
      </c>
      <c r="L70" s="28" t="str">
        <f>IFERROR(INDEX(Tableau3[],cave!$AE67,COLUMNS(cave!$AB$7:AM67)),"")</f>
        <v/>
      </c>
      <c r="M70" s="28" t="str">
        <f>IFERROR(INDEX(Tableau3[],cave!$AE67,COLUMNS(cave!$AB$7:AN67)),"")</f>
        <v/>
      </c>
      <c r="N70" s="28" t="str">
        <f>IFERROR(INDEX(Tableau3[],cave!$AE67,COLUMNS(cave!$AB$7:AO67)),"")</f>
        <v/>
      </c>
      <c r="O70" s="28" t="str">
        <f>IFERROR(INDEX(Tableau3[],cave!$AE67,COLUMNS(cave!$AB$7:AP67)),"")</f>
        <v/>
      </c>
      <c r="P70" s="28" t="str">
        <f>IFERROR(INDEX(Tableau3[],cave!$AE67,COLUMNS(cave!$AB$7:AQ67)),"")</f>
        <v/>
      </c>
      <c r="Q70" s="28" t="str">
        <f>IFERROR(INDEX(Tableau3[],cave!$AE67,COLUMNS(cave!$AB$7:AR67)),"")</f>
        <v/>
      </c>
      <c r="R70" s="28" t="str">
        <f>IFERROR(INDEX(Tableau3[],cave!$AE67,COLUMNS(cave!$AB$7:AS67)),"")</f>
        <v/>
      </c>
      <c r="S70" s="28" t="str">
        <f>IFERROR(INDEX(Tableau3[],cave!$AE67,COLUMNS(cave!$AB$7:AT67)),"")</f>
        <v/>
      </c>
      <c r="T70" s="28" t="str">
        <f>IFERROR(INDEX(Tableau3[],cave!$AE67,COLUMNS(cave!$AB$7:AU67)),"")</f>
        <v/>
      </c>
      <c r="U70" s="28" t="str">
        <f>IFERROR(INDEX(Tableau3[],cave!$AE67,COLUMNS(cave!$AB$7:AV67)),"")</f>
        <v/>
      </c>
      <c r="V70" s="28" t="str">
        <f>IFERROR(INDEX(Tableau3[],cave!$AE67,COLUMNS(cave!$AB$7:AW67)),"")</f>
        <v/>
      </c>
    </row>
    <row r="71" spans="1:22" x14ac:dyDescent="0.25">
      <c r="A71" s="28" t="str">
        <f>IFERROR(INDEX(Tableau3[],cave!$AE68,COLUMNS(cave!$AB$7:AB68)),"")</f>
        <v/>
      </c>
      <c r="B71" s="28" t="str">
        <f>IFERROR(INDEX(Tableau3[],cave!$AE68,COLUMNS(cave!$AB$7:AC68)),"")</f>
        <v/>
      </c>
      <c r="C71" s="28" t="str">
        <f>IFERROR(INDEX(Tableau3[],cave!$AE68,COLUMNS(cave!$AB$7:AD68)),"")</f>
        <v/>
      </c>
      <c r="D71" s="28" t="str">
        <f>IFERROR(INDEX(Tableau3[],cave!$AE68,COLUMNS(cave!$AB$7:AE68)),"")</f>
        <v/>
      </c>
      <c r="E71" s="28" t="str">
        <f>IFERROR(INDEX(Tableau3[],cave!$AE68,COLUMNS(cave!$AB$7:AF68)),"")</f>
        <v/>
      </c>
      <c r="F71" s="28" t="str">
        <f>IFERROR(INDEX(Tableau3[],cave!$AE68,COLUMNS(cave!$AB$7:AG68)),"")</f>
        <v/>
      </c>
      <c r="G71" s="28" t="str">
        <f>IFERROR(INDEX(Tableau3[],cave!$AE68,COLUMNS(cave!$AB$7:AH68)),"")</f>
        <v/>
      </c>
      <c r="H71" s="28" t="str">
        <f>IFERROR(INDEX(Tableau3[],cave!$AE68,COLUMNS(cave!$AB$7:AI68)),"")</f>
        <v/>
      </c>
      <c r="I71" s="28" t="str">
        <f>IFERROR(INDEX(Tableau3[],cave!$AE68,COLUMNS(cave!$AB$7:AJ68)),"")</f>
        <v/>
      </c>
      <c r="J71" s="28" t="str">
        <f>IFERROR(INDEX(Tableau3[],cave!$AE68,COLUMNS(cave!$AB$7:AK68)),"")</f>
        <v/>
      </c>
      <c r="K71" s="28" t="str">
        <f>IFERROR(INDEX(Tableau3[],cave!$AE68,COLUMNS(cave!$AB$7:AL68)),"")</f>
        <v/>
      </c>
      <c r="L71" s="28" t="str">
        <f>IFERROR(INDEX(Tableau3[],cave!$AE68,COLUMNS(cave!$AB$7:AM68)),"")</f>
        <v/>
      </c>
      <c r="M71" s="28" t="str">
        <f>IFERROR(INDEX(Tableau3[],cave!$AE68,COLUMNS(cave!$AB$7:AN68)),"")</f>
        <v/>
      </c>
      <c r="N71" s="28" t="str">
        <f>IFERROR(INDEX(Tableau3[],cave!$AE68,COLUMNS(cave!$AB$7:AO68)),"")</f>
        <v/>
      </c>
      <c r="O71" s="28" t="str">
        <f>IFERROR(INDEX(Tableau3[],cave!$AE68,COLUMNS(cave!$AB$7:AP68)),"")</f>
        <v/>
      </c>
      <c r="P71" s="28" t="str">
        <f>IFERROR(INDEX(Tableau3[],cave!$AE68,COLUMNS(cave!$AB$7:AQ68)),"")</f>
        <v/>
      </c>
      <c r="Q71" s="28" t="str">
        <f>IFERROR(INDEX(Tableau3[],cave!$AE68,COLUMNS(cave!$AB$7:AR68)),"")</f>
        <v/>
      </c>
      <c r="R71" s="28" t="str">
        <f>IFERROR(INDEX(Tableau3[],cave!$AE68,COLUMNS(cave!$AB$7:AS68)),"")</f>
        <v/>
      </c>
      <c r="S71" s="28" t="str">
        <f>IFERROR(INDEX(Tableau3[],cave!$AE68,COLUMNS(cave!$AB$7:AT68)),"")</f>
        <v/>
      </c>
      <c r="T71" s="28" t="str">
        <f>IFERROR(INDEX(Tableau3[],cave!$AE68,COLUMNS(cave!$AB$7:AU68)),"")</f>
        <v/>
      </c>
      <c r="U71" s="28" t="str">
        <f>IFERROR(INDEX(Tableau3[],cave!$AE68,COLUMNS(cave!$AB$7:AV68)),"")</f>
        <v/>
      </c>
      <c r="V71" s="28" t="str">
        <f>IFERROR(INDEX(Tableau3[],cave!$AE68,COLUMNS(cave!$AB$7:AW68)),"")</f>
        <v/>
      </c>
    </row>
    <row r="72" spans="1:22" x14ac:dyDescent="0.25">
      <c r="A72" s="28" t="str">
        <f>IFERROR(INDEX(Tableau3[],cave!$AE69,COLUMNS(cave!$AB$7:AB69)),"")</f>
        <v/>
      </c>
      <c r="B72" s="28" t="str">
        <f>IFERROR(INDEX(Tableau3[],cave!$AE69,COLUMNS(cave!$AB$7:AC69)),"")</f>
        <v/>
      </c>
      <c r="C72" s="28" t="str">
        <f>IFERROR(INDEX(Tableau3[],cave!$AE69,COLUMNS(cave!$AB$7:AD69)),"")</f>
        <v/>
      </c>
      <c r="D72" s="28" t="str">
        <f>IFERROR(INDEX(Tableau3[],cave!$AE69,COLUMNS(cave!$AB$7:AE69)),"")</f>
        <v/>
      </c>
      <c r="E72" s="28" t="str">
        <f>IFERROR(INDEX(Tableau3[],cave!$AE69,COLUMNS(cave!$AB$7:AF69)),"")</f>
        <v/>
      </c>
      <c r="F72" s="28" t="str">
        <f>IFERROR(INDEX(Tableau3[],cave!$AE69,COLUMNS(cave!$AB$7:AG69)),"")</f>
        <v/>
      </c>
      <c r="G72" s="28" t="str">
        <f>IFERROR(INDEX(Tableau3[],cave!$AE69,COLUMNS(cave!$AB$7:AH69)),"")</f>
        <v/>
      </c>
      <c r="H72" s="28" t="str">
        <f>IFERROR(INDEX(Tableau3[],cave!$AE69,COLUMNS(cave!$AB$7:AI69)),"")</f>
        <v/>
      </c>
      <c r="I72" s="28" t="str">
        <f>IFERROR(INDEX(Tableau3[],cave!$AE69,COLUMNS(cave!$AB$7:AJ69)),"")</f>
        <v/>
      </c>
      <c r="J72" s="28" t="str">
        <f>IFERROR(INDEX(Tableau3[],cave!$AE69,COLUMNS(cave!$AB$7:AK69)),"")</f>
        <v/>
      </c>
      <c r="K72" s="28" t="str">
        <f>IFERROR(INDEX(Tableau3[],cave!$AE69,COLUMNS(cave!$AB$7:AL69)),"")</f>
        <v/>
      </c>
      <c r="L72" s="28" t="str">
        <f>IFERROR(INDEX(Tableau3[],cave!$AE69,COLUMNS(cave!$AB$7:AM69)),"")</f>
        <v/>
      </c>
      <c r="M72" s="28" t="str">
        <f>IFERROR(INDEX(Tableau3[],cave!$AE69,COLUMNS(cave!$AB$7:AN69)),"")</f>
        <v/>
      </c>
      <c r="N72" s="28" t="str">
        <f>IFERROR(INDEX(Tableau3[],cave!$AE69,COLUMNS(cave!$AB$7:AO69)),"")</f>
        <v/>
      </c>
      <c r="O72" s="28" t="str">
        <f>IFERROR(INDEX(Tableau3[],cave!$AE69,COLUMNS(cave!$AB$7:AP69)),"")</f>
        <v/>
      </c>
      <c r="P72" s="28" t="str">
        <f>IFERROR(INDEX(Tableau3[],cave!$AE69,COLUMNS(cave!$AB$7:AQ69)),"")</f>
        <v/>
      </c>
      <c r="Q72" s="28" t="str">
        <f>IFERROR(INDEX(Tableau3[],cave!$AE69,COLUMNS(cave!$AB$7:AR69)),"")</f>
        <v/>
      </c>
      <c r="R72" s="28" t="str">
        <f>IFERROR(INDEX(Tableau3[],cave!$AE69,COLUMNS(cave!$AB$7:AS69)),"")</f>
        <v/>
      </c>
      <c r="S72" s="28" t="str">
        <f>IFERROR(INDEX(Tableau3[],cave!$AE69,COLUMNS(cave!$AB$7:AT69)),"")</f>
        <v/>
      </c>
      <c r="T72" s="28" t="str">
        <f>IFERROR(INDEX(Tableau3[],cave!$AE69,COLUMNS(cave!$AB$7:AU69)),"")</f>
        <v/>
      </c>
      <c r="U72" s="28" t="str">
        <f>IFERROR(INDEX(Tableau3[],cave!$AE69,COLUMNS(cave!$AB$7:AV69)),"")</f>
        <v/>
      </c>
      <c r="V72" s="28" t="str">
        <f>IFERROR(INDEX(Tableau3[],cave!$AE69,COLUMNS(cave!$AB$7:AW69)),"")</f>
        <v/>
      </c>
    </row>
    <row r="73" spans="1:22" x14ac:dyDescent="0.25">
      <c r="A73" s="28" t="str">
        <f>IFERROR(INDEX(Tableau3[],cave!$AE70,COLUMNS(cave!$AB$7:AB70)),"")</f>
        <v/>
      </c>
      <c r="B73" s="28" t="str">
        <f>IFERROR(INDEX(Tableau3[],cave!$AE70,COLUMNS(cave!$AB$7:AC70)),"")</f>
        <v/>
      </c>
      <c r="C73" s="28" t="str">
        <f>IFERROR(INDEX(Tableau3[],cave!$AE70,COLUMNS(cave!$AB$7:AD70)),"")</f>
        <v/>
      </c>
      <c r="D73" s="28" t="str">
        <f>IFERROR(INDEX(Tableau3[],cave!$AE70,COLUMNS(cave!$AB$7:AE70)),"")</f>
        <v/>
      </c>
      <c r="E73" s="28" t="str">
        <f>IFERROR(INDEX(Tableau3[],cave!$AE70,COLUMNS(cave!$AB$7:AF70)),"")</f>
        <v/>
      </c>
      <c r="F73" s="28" t="str">
        <f>IFERROR(INDEX(Tableau3[],cave!$AE70,COLUMNS(cave!$AB$7:AG70)),"")</f>
        <v/>
      </c>
      <c r="G73" s="28" t="str">
        <f>IFERROR(INDEX(Tableau3[],cave!$AE70,COLUMNS(cave!$AB$7:AH70)),"")</f>
        <v/>
      </c>
      <c r="H73" s="28" t="str">
        <f>IFERROR(INDEX(Tableau3[],cave!$AE70,COLUMNS(cave!$AB$7:AI70)),"")</f>
        <v/>
      </c>
      <c r="I73" s="28" t="str">
        <f>IFERROR(INDEX(Tableau3[],cave!$AE70,COLUMNS(cave!$AB$7:AJ70)),"")</f>
        <v/>
      </c>
      <c r="J73" s="28" t="str">
        <f>IFERROR(INDEX(Tableau3[],cave!$AE70,COLUMNS(cave!$AB$7:AK70)),"")</f>
        <v/>
      </c>
      <c r="K73" s="28" t="str">
        <f>IFERROR(INDEX(Tableau3[],cave!$AE70,COLUMNS(cave!$AB$7:AL70)),"")</f>
        <v/>
      </c>
      <c r="L73" s="28" t="str">
        <f>IFERROR(INDEX(Tableau3[],cave!$AE70,COLUMNS(cave!$AB$7:AM70)),"")</f>
        <v/>
      </c>
      <c r="M73" s="28" t="str">
        <f>IFERROR(INDEX(Tableau3[],cave!$AE70,COLUMNS(cave!$AB$7:AN70)),"")</f>
        <v/>
      </c>
      <c r="N73" s="28" t="str">
        <f>IFERROR(INDEX(Tableau3[],cave!$AE70,COLUMNS(cave!$AB$7:AO70)),"")</f>
        <v/>
      </c>
      <c r="O73" s="28" t="str">
        <f>IFERROR(INDEX(Tableau3[],cave!$AE70,COLUMNS(cave!$AB$7:AP70)),"")</f>
        <v/>
      </c>
      <c r="P73" s="28" t="str">
        <f>IFERROR(INDEX(Tableau3[],cave!$AE70,COLUMNS(cave!$AB$7:AQ70)),"")</f>
        <v/>
      </c>
      <c r="Q73" s="28" t="str">
        <f>IFERROR(INDEX(Tableau3[],cave!$AE70,COLUMNS(cave!$AB$7:AR70)),"")</f>
        <v/>
      </c>
      <c r="R73" s="28" t="str">
        <f>IFERROR(INDEX(Tableau3[],cave!$AE70,COLUMNS(cave!$AB$7:AS70)),"")</f>
        <v/>
      </c>
      <c r="S73" s="28" t="str">
        <f>IFERROR(INDEX(Tableau3[],cave!$AE70,COLUMNS(cave!$AB$7:AT70)),"")</f>
        <v/>
      </c>
      <c r="T73" s="28" t="str">
        <f>IFERROR(INDEX(Tableau3[],cave!$AE70,COLUMNS(cave!$AB$7:AU70)),"")</f>
        <v/>
      </c>
      <c r="U73" s="28" t="str">
        <f>IFERROR(INDEX(Tableau3[],cave!$AE70,COLUMNS(cave!$AB$7:AV70)),"")</f>
        <v/>
      </c>
      <c r="V73" s="28" t="str">
        <f>IFERROR(INDEX(Tableau3[],cave!$AE70,COLUMNS(cave!$AB$7:AW70)),"")</f>
        <v/>
      </c>
    </row>
    <row r="74" spans="1:22" x14ac:dyDescent="0.25">
      <c r="A74" s="28" t="str">
        <f>IFERROR(INDEX(Tableau3[],cave!$AE71,COLUMNS(cave!$AB$7:AB71)),"")</f>
        <v/>
      </c>
      <c r="B74" s="28" t="str">
        <f>IFERROR(INDEX(Tableau3[],cave!$AE71,COLUMNS(cave!$AB$7:AC71)),"")</f>
        <v/>
      </c>
      <c r="C74" s="28" t="str">
        <f>IFERROR(INDEX(Tableau3[],cave!$AE71,COLUMNS(cave!$AB$7:AD71)),"")</f>
        <v/>
      </c>
      <c r="D74" s="28" t="str">
        <f>IFERROR(INDEX(Tableau3[],cave!$AE71,COLUMNS(cave!$AB$7:AE71)),"")</f>
        <v/>
      </c>
      <c r="E74" s="28" t="str">
        <f>IFERROR(INDEX(Tableau3[],cave!$AE71,COLUMNS(cave!$AB$7:AF71)),"")</f>
        <v/>
      </c>
      <c r="F74" s="28" t="str">
        <f>IFERROR(INDEX(Tableau3[],cave!$AE71,COLUMNS(cave!$AB$7:AG71)),"")</f>
        <v/>
      </c>
      <c r="G74" s="28" t="str">
        <f>IFERROR(INDEX(Tableau3[],cave!$AE71,COLUMNS(cave!$AB$7:AH71)),"")</f>
        <v/>
      </c>
      <c r="H74" s="28" t="str">
        <f>IFERROR(INDEX(Tableau3[],cave!$AE71,COLUMNS(cave!$AB$7:AI71)),"")</f>
        <v/>
      </c>
      <c r="I74" s="28" t="str">
        <f>IFERROR(INDEX(Tableau3[],cave!$AE71,COLUMNS(cave!$AB$7:AJ71)),"")</f>
        <v/>
      </c>
      <c r="J74" s="28" t="str">
        <f>IFERROR(INDEX(Tableau3[],cave!$AE71,COLUMNS(cave!$AB$7:AK71)),"")</f>
        <v/>
      </c>
      <c r="K74" s="28" t="str">
        <f>IFERROR(INDEX(Tableau3[],cave!$AE71,COLUMNS(cave!$AB$7:AL71)),"")</f>
        <v/>
      </c>
      <c r="L74" s="28" t="str">
        <f>IFERROR(INDEX(Tableau3[],cave!$AE71,COLUMNS(cave!$AB$7:AM71)),"")</f>
        <v/>
      </c>
      <c r="M74" s="28" t="str">
        <f>IFERROR(INDEX(Tableau3[],cave!$AE71,COLUMNS(cave!$AB$7:AN71)),"")</f>
        <v/>
      </c>
      <c r="N74" s="28" t="str">
        <f>IFERROR(INDEX(Tableau3[],cave!$AE71,COLUMNS(cave!$AB$7:AO71)),"")</f>
        <v/>
      </c>
      <c r="O74" s="28" t="str">
        <f>IFERROR(INDEX(Tableau3[],cave!$AE71,COLUMNS(cave!$AB$7:AP71)),"")</f>
        <v/>
      </c>
      <c r="P74" s="28" t="str">
        <f>IFERROR(INDEX(Tableau3[],cave!$AE71,COLUMNS(cave!$AB$7:AQ71)),"")</f>
        <v/>
      </c>
      <c r="Q74" s="28" t="str">
        <f>IFERROR(INDEX(Tableau3[],cave!$AE71,COLUMNS(cave!$AB$7:AR71)),"")</f>
        <v/>
      </c>
      <c r="R74" s="28" t="str">
        <f>IFERROR(INDEX(Tableau3[],cave!$AE71,COLUMNS(cave!$AB$7:AS71)),"")</f>
        <v/>
      </c>
      <c r="S74" s="28" t="str">
        <f>IFERROR(INDEX(Tableau3[],cave!$AE71,COLUMNS(cave!$AB$7:AT71)),"")</f>
        <v/>
      </c>
      <c r="T74" s="28" t="str">
        <f>IFERROR(INDEX(Tableau3[],cave!$AE71,COLUMNS(cave!$AB$7:AU71)),"")</f>
        <v/>
      </c>
      <c r="U74" s="28" t="str">
        <f>IFERROR(INDEX(Tableau3[],cave!$AE71,COLUMNS(cave!$AB$7:AV71)),"")</f>
        <v/>
      </c>
      <c r="V74" s="28" t="str">
        <f>IFERROR(INDEX(Tableau3[],cave!$AE71,COLUMNS(cave!$AB$7:AW71)),"")</f>
        <v/>
      </c>
    </row>
    <row r="75" spans="1:22" x14ac:dyDescent="0.25">
      <c r="A75" s="28" t="str">
        <f>IFERROR(INDEX(Tableau3[],cave!$AE72,COLUMNS(cave!$AB$7:AB72)),"")</f>
        <v/>
      </c>
      <c r="B75" s="28" t="str">
        <f>IFERROR(INDEX(Tableau3[],cave!$AE72,COLUMNS(cave!$AB$7:AC72)),"")</f>
        <v/>
      </c>
      <c r="C75" s="28" t="str">
        <f>IFERROR(INDEX(Tableau3[],cave!$AE72,COLUMNS(cave!$AB$7:AD72)),"")</f>
        <v/>
      </c>
      <c r="D75" s="28" t="str">
        <f>IFERROR(INDEX(Tableau3[],cave!$AE72,COLUMNS(cave!$AB$7:AE72)),"")</f>
        <v/>
      </c>
      <c r="E75" s="28" t="str">
        <f>IFERROR(INDEX(Tableau3[],cave!$AE72,COLUMNS(cave!$AB$7:AF72)),"")</f>
        <v/>
      </c>
      <c r="F75" s="28" t="str">
        <f>IFERROR(INDEX(Tableau3[],cave!$AE72,COLUMNS(cave!$AB$7:AG72)),"")</f>
        <v/>
      </c>
      <c r="G75" s="28" t="str">
        <f>IFERROR(INDEX(Tableau3[],cave!$AE72,COLUMNS(cave!$AB$7:AH72)),"")</f>
        <v/>
      </c>
      <c r="H75" s="28" t="str">
        <f>IFERROR(INDEX(Tableau3[],cave!$AE72,COLUMNS(cave!$AB$7:AI72)),"")</f>
        <v/>
      </c>
      <c r="I75" s="28" t="str">
        <f>IFERROR(INDEX(Tableau3[],cave!$AE72,COLUMNS(cave!$AB$7:AJ72)),"")</f>
        <v/>
      </c>
      <c r="J75" s="28" t="str">
        <f>IFERROR(INDEX(Tableau3[],cave!$AE72,COLUMNS(cave!$AB$7:AK72)),"")</f>
        <v/>
      </c>
      <c r="K75" s="28" t="str">
        <f>IFERROR(INDEX(Tableau3[],cave!$AE72,COLUMNS(cave!$AB$7:AL72)),"")</f>
        <v/>
      </c>
      <c r="L75" s="28" t="str">
        <f>IFERROR(INDEX(Tableau3[],cave!$AE72,COLUMNS(cave!$AB$7:AM72)),"")</f>
        <v/>
      </c>
      <c r="M75" s="28" t="str">
        <f>IFERROR(INDEX(Tableau3[],cave!$AE72,COLUMNS(cave!$AB$7:AN72)),"")</f>
        <v/>
      </c>
      <c r="N75" s="28" t="str">
        <f>IFERROR(INDEX(Tableau3[],cave!$AE72,COLUMNS(cave!$AB$7:AO72)),"")</f>
        <v/>
      </c>
      <c r="O75" s="28" t="str">
        <f>IFERROR(INDEX(Tableau3[],cave!$AE72,COLUMNS(cave!$AB$7:AP72)),"")</f>
        <v/>
      </c>
      <c r="P75" s="28" t="str">
        <f>IFERROR(INDEX(Tableau3[],cave!$AE72,COLUMNS(cave!$AB$7:AQ72)),"")</f>
        <v/>
      </c>
      <c r="Q75" s="28" t="str">
        <f>IFERROR(INDEX(Tableau3[],cave!$AE72,COLUMNS(cave!$AB$7:AR72)),"")</f>
        <v/>
      </c>
      <c r="R75" s="28" t="str">
        <f>IFERROR(INDEX(Tableau3[],cave!$AE72,COLUMNS(cave!$AB$7:AS72)),"")</f>
        <v/>
      </c>
      <c r="S75" s="28" t="str">
        <f>IFERROR(INDEX(Tableau3[],cave!$AE72,COLUMNS(cave!$AB$7:AT72)),"")</f>
        <v/>
      </c>
      <c r="T75" s="28" t="str">
        <f>IFERROR(INDEX(Tableau3[],cave!$AE72,COLUMNS(cave!$AB$7:AU72)),"")</f>
        <v/>
      </c>
      <c r="U75" s="28" t="str">
        <f>IFERROR(INDEX(Tableau3[],cave!$AE72,COLUMNS(cave!$AB$7:AV72)),"")</f>
        <v/>
      </c>
      <c r="V75" s="28" t="str">
        <f>IFERROR(INDEX(Tableau3[],cave!$AE72,COLUMNS(cave!$AB$7:AW72)),"")</f>
        <v/>
      </c>
    </row>
    <row r="76" spans="1:22" x14ac:dyDescent="0.25">
      <c r="A76" s="28" t="str">
        <f>IFERROR(INDEX(Tableau3[],cave!$AE73,COLUMNS(cave!$AB$7:AB73)),"")</f>
        <v/>
      </c>
      <c r="B76" s="28" t="str">
        <f>IFERROR(INDEX(Tableau3[],cave!$AE73,COLUMNS(cave!$AB$7:AC73)),"")</f>
        <v/>
      </c>
      <c r="C76" s="28" t="str">
        <f>IFERROR(INDEX(Tableau3[],cave!$AE73,COLUMNS(cave!$AB$7:AD73)),"")</f>
        <v/>
      </c>
      <c r="D76" s="28" t="str">
        <f>IFERROR(INDEX(Tableau3[],cave!$AE73,COLUMNS(cave!$AB$7:AE73)),"")</f>
        <v/>
      </c>
      <c r="E76" s="28" t="str">
        <f>IFERROR(INDEX(Tableau3[],cave!$AE73,COLUMNS(cave!$AB$7:AF73)),"")</f>
        <v/>
      </c>
      <c r="F76" s="28" t="str">
        <f>IFERROR(INDEX(Tableau3[],cave!$AE73,COLUMNS(cave!$AB$7:AG73)),"")</f>
        <v/>
      </c>
      <c r="G76" s="28" t="str">
        <f>IFERROR(INDEX(Tableau3[],cave!$AE73,COLUMNS(cave!$AB$7:AH73)),"")</f>
        <v/>
      </c>
      <c r="H76" s="28" t="str">
        <f>IFERROR(INDEX(Tableau3[],cave!$AE73,COLUMNS(cave!$AB$7:AI73)),"")</f>
        <v/>
      </c>
      <c r="I76" s="28" t="str">
        <f>IFERROR(INDEX(Tableau3[],cave!$AE73,COLUMNS(cave!$AB$7:AJ73)),"")</f>
        <v/>
      </c>
      <c r="J76" s="28" t="str">
        <f>IFERROR(INDEX(Tableau3[],cave!$AE73,COLUMNS(cave!$AB$7:AK73)),"")</f>
        <v/>
      </c>
      <c r="K76" s="28" t="str">
        <f>IFERROR(INDEX(Tableau3[],cave!$AE73,COLUMNS(cave!$AB$7:AL73)),"")</f>
        <v/>
      </c>
      <c r="L76" s="28" t="str">
        <f>IFERROR(INDEX(Tableau3[],cave!$AE73,COLUMNS(cave!$AB$7:AM73)),"")</f>
        <v/>
      </c>
      <c r="M76" s="28" t="str">
        <f>IFERROR(INDEX(Tableau3[],cave!$AE73,COLUMNS(cave!$AB$7:AN73)),"")</f>
        <v/>
      </c>
      <c r="N76" s="28" t="str">
        <f>IFERROR(INDEX(Tableau3[],cave!$AE73,COLUMNS(cave!$AB$7:AO73)),"")</f>
        <v/>
      </c>
      <c r="O76" s="28" t="str">
        <f>IFERROR(INDEX(Tableau3[],cave!$AE73,COLUMNS(cave!$AB$7:AP73)),"")</f>
        <v/>
      </c>
      <c r="P76" s="28" t="str">
        <f>IFERROR(INDEX(Tableau3[],cave!$AE73,COLUMNS(cave!$AB$7:AQ73)),"")</f>
        <v/>
      </c>
      <c r="Q76" s="28" t="str">
        <f>IFERROR(INDEX(Tableau3[],cave!$AE73,COLUMNS(cave!$AB$7:AR73)),"")</f>
        <v/>
      </c>
      <c r="R76" s="28" t="str">
        <f>IFERROR(INDEX(Tableau3[],cave!$AE73,COLUMNS(cave!$AB$7:AS73)),"")</f>
        <v/>
      </c>
      <c r="S76" s="28" t="str">
        <f>IFERROR(INDEX(Tableau3[],cave!$AE73,COLUMNS(cave!$AB$7:AT73)),"")</f>
        <v/>
      </c>
      <c r="T76" s="28" t="str">
        <f>IFERROR(INDEX(Tableau3[],cave!$AE73,COLUMNS(cave!$AB$7:AU73)),"")</f>
        <v/>
      </c>
      <c r="U76" s="28" t="str">
        <f>IFERROR(INDEX(Tableau3[],cave!$AE73,COLUMNS(cave!$AB$7:AV73)),"")</f>
        <v/>
      </c>
      <c r="V76" s="28" t="str">
        <f>IFERROR(INDEX(Tableau3[],cave!$AE73,COLUMNS(cave!$AB$7:AW73)),"")</f>
        <v/>
      </c>
    </row>
    <row r="77" spans="1:22" x14ac:dyDescent="0.25">
      <c r="A77" s="28" t="str">
        <f>IFERROR(INDEX(Tableau3[],cave!$AE74,COLUMNS(cave!$AB$7:AB74)),"")</f>
        <v/>
      </c>
      <c r="B77" s="28" t="str">
        <f>IFERROR(INDEX(Tableau3[],cave!$AE74,COLUMNS(cave!$AB$7:AC74)),"")</f>
        <v/>
      </c>
      <c r="C77" s="28" t="str">
        <f>IFERROR(INDEX(Tableau3[],cave!$AE74,COLUMNS(cave!$AB$7:AD74)),"")</f>
        <v/>
      </c>
      <c r="D77" s="28" t="str">
        <f>IFERROR(INDEX(Tableau3[],cave!$AE74,COLUMNS(cave!$AB$7:AE74)),"")</f>
        <v/>
      </c>
      <c r="E77" s="28" t="str">
        <f>IFERROR(INDEX(Tableau3[],cave!$AE74,COLUMNS(cave!$AB$7:AF74)),"")</f>
        <v/>
      </c>
      <c r="F77" s="28" t="str">
        <f>IFERROR(INDEX(Tableau3[],cave!$AE74,COLUMNS(cave!$AB$7:AG74)),"")</f>
        <v/>
      </c>
      <c r="G77" s="28" t="str">
        <f>IFERROR(INDEX(Tableau3[],cave!$AE74,COLUMNS(cave!$AB$7:AH74)),"")</f>
        <v/>
      </c>
      <c r="H77" s="28" t="str">
        <f>IFERROR(INDEX(Tableau3[],cave!$AE74,COLUMNS(cave!$AB$7:AI74)),"")</f>
        <v/>
      </c>
      <c r="I77" s="28" t="str">
        <f>IFERROR(INDEX(Tableau3[],cave!$AE74,COLUMNS(cave!$AB$7:AJ74)),"")</f>
        <v/>
      </c>
      <c r="J77" s="28" t="str">
        <f>IFERROR(INDEX(Tableau3[],cave!$AE74,COLUMNS(cave!$AB$7:AK74)),"")</f>
        <v/>
      </c>
      <c r="K77" s="28" t="str">
        <f>IFERROR(INDEX(Tableau3[],cave!$AE74,COLUMNS(cave!$AB$7:AL74)),"")</f>
        <v/>
      </c>
      <c r="L77" s="28" t="str">
        <f>IFERROR(INDEX(Tableau3[],cave!$AE74,COLUMNS(cave!$AB$7:AM74)),"")</f>
        <v/>
      </c>
      <c r="M77" s="28" t="str">
        <f>IFERROR(INDEX(Tableau3[],cave!$AE74,COLUMNS(cave!$AB$7:AN74)),"")</f>
        <v/>
      </c>
      <c r="N77" s="28" t="str">
        <f>IFERROR(INDEX(Tableau3[],cave!$AE74,COLUMNS(cave!$AB$7:AO74)),"")</f>
        <v/>
      </c>
      <c r="O77" s="28" t="str">
        <f>IFERROR(INDEX(Tableau3[],cave!$AE74,COLUMNS(cave!$AB$7:AP74)),"")</f>
        <v/>
      </c>
      <c r="P77" s="28" t="str">
        <f>IFERROR(INDEX(Tableau3[],cave!$AE74,COLUMNS(cave!$AB$7:AQ74)),"")</f>
        <v/>
      </c>
      <c r="Q77" s="28" t="str">
        <f>IFERROR(INDEX(Tableau3[],cave!$AE74,COLUMNS(cave!$AB$7:AR74)),"")</f>
        <v/>
      </c>
      <c r="R77" s="28" t="str">
        <f>IFERROR(INDEX(Tableau3[],cave!$AE74,COLUMNS(cave!$AB$7:AS74)),"")</f>
        <v/>
      </c>
      <c r="S77" s="28" t="str">
        <f>IFERROR(INDEX(Tableau3[],cave!$AE74,COLUMNS(cave!$AB$7:AT74)),"")</f>
        <v/>
      </c>
      <c r="T77" s="28" t="str">
        <f>IFERROR(INDEX(Tableau3[],cave!$AE74,COLUMNS(cave!$AB$7:AU74)),"")</f>
        <v/>
      </c>
      <c r="U77" s="28" t="str">
        <f>IFERROR(INDEX(Tableau3[],cave!$AE74,COLUMNS(cave!$AB$7:AV74)),"")</f>
        <v/>
      </c>
      <c r="V77" s="28" t="str">
        <f>IFERROR(INDEX(Tableau3[],cave!$AE74,COLUMNS(cave!$AB$7:AW74)),"")</f>
        <v/>
      </c>
    </row>
    <row r="78" spans="1:22" x14ac:dyDescent="0.25">
      <c r="A78" s="28" t="str">
        <f>IFERROR(INDEX(Tableau3[],cave!$AE75,COLUMNS(cave!$AB$7:AB75)),"")</f>
        <v/>
      </c>
      <c r="B78" s="28" t="str">
        <f>IFERROR(INDEX(Tableau3[],cave!$AE75,COLUMNS(cave!$AB$7:AC75)),"")</f>
        <v/>
      </c>
      <c r="C78" s="28" t="str">
        <f>IFERROR(INDEX(Tableau3[],cave!$AE75,COLUMNS(cave!$AB$7:AD75)),"")</f>
        <v/>
      </c>
      <c r="D78" s="28" t="str">
        <f>IFERROR(INDEX(Tableau3[],cave!$AE75,COLUMNS(cave!$AB$7:AE75)),"")</f>
        <v/>
      </c>
      <c r="E78" s="28" t="str">
        <f>IFERROR(INDEX(Tableau3[],cave!$AE75,COLUMNS(cave!$AB$7:AF75)),"")</f>
        <v/>
      </c>
      <c r="F78" s="28" t="str">
        <f>IFERROR(INDEX(Tableau3[],cave!$AE75,COLUMNS(cave!$AB$7:AG75)),"")</f>
        <v/>
      </c>
      <c r="G78" s="28" t="str">
        <f>IFERROR(INDEX(Tableau3[],cave!$AE75,COLUMNS(cave!$AB$7:AH75)),"")</f>
        <v/>
      </c>
      <c r="H78" s="28" t="str">
        <f>IFERROR(INDEX(Tableau3[],cave!$AE75,COLUMNS(cave!$AB$7:AI75)),"")</f>
        <v/>
      </c>
      <c r="I78" s="28" t="str">
        <f>IFERROR(INDEX(Tableau3[],cave!$AE75,COLUMNS(cave!$AB$7:AJ75)),"")</f>
        <v/>
      </c>
      <c r="J78" s="28" t="str">
        <f>IFERROR(INDEX(Tableau3[],cave!$AE75,COLUMNS(cave!$AB$7:AK75)),"")</f>
        <v/>
      </c>
      <c r="K78" s="28" t="str">
        <f>IFERROR(INDEX(Tableau3[],cave!$AE75,COLUMNS(cave!$AB$7:AL75)),"")</f>
        <v/>
      </c>
      <c r="L78" s="28" t="str">
        <f>IFERROR(INDEX(Tableau3[],cave!$AE75,COLUMNS(cave!$AB$7:AM75)),"")</f>
        <v/>
      </c>
      <c r="M78" s="28" t="str">
        <f>IFERROR(INDEX(Tableau3[],cave!$AE75,COLUMNS(cave!$AB$7:AN75)),"")</f>
        <v/>
      </c>
      <c r="N78" s="28" t="str">
        <f>IFERROR(INDEX(Tableau3[],cave!$AE75,COLUMNS(cave!$AB$7:AO75)),"")</f>
        <v/>
      </c>
      <c r="O78" s="28" t="str">
        <f>IFERROR(INDEX(Tableau3[],cave!$AE75,COLUMNS(cave!$AB$7:AP75)),"")</f>
        <v/>
      </c>
      <c r="P78" s="28" t="str">
        <f>IFERROR(INDEX(Tableau3[],cave!$AE75,COLUMNS(cave!$AB$7:AQ75)),"")</f>
        <v/>
      </c>
      <c r="Q78" s="28" t="str">
        <f>IFERROR(INDEX(Tableau3[],cave!$AE75,COLUMNS(cave!$AB$7:AR75)),"")</f>
        <v/>
      </c>
      <c r="R78" s="28" t="str">
        <f>IFERROR(INDEX(Tableau3[],cave!$AE75,COLUMNS(cave!$AB$7:AS75)),"")</f>
        <v/>
      </c>
      <c r="S78" s="28" t="str">
        <f>IFERROR(INDEX(Tableau3[],cave!$AE75,COLUMNS(cave!$AB$7:AT75)),"")</f>
        <v/>
      </c>
      <c r="T78" s="28" t="str">
        <f>IFERROR(INDEX(Tableau3[],cave!$AE75,COLUMNS(cave!$AB$7:AU75)),"")</f>
        <v/>
      </c>
      <c r="U78" s="28" t="str">
        <f>IFERROR(INDEX(Tableau3[],cave!$AE75,COLUMNS(cave!$AB$7:AV75)),"")</f>
        <v/>
      </c>
      <c r="V78" s="28" t="str">
        <f>IFERROR(INDEX(Tableau3[],cave!$AE75,COLUMNS(cave!$AB$7:AW75)),"")</f>
        <v/>
      </c>
    </row>
    <row r="79" spans="1:22" x14ac:dyDescent="0.25">
      <c r="A79" s="28" t="str">
        <f>IFERROR(INDEX(Tableau3[],cave!$AE76,COLUMNS(cave!$AB$7:AB76)),"")</f>
        <v/>
      </c>
      <c r="B79" s="28" t="str">
        <f>IFERROR(INDEX(Tableau3[],cave!$AE76,COLUMNS(cave!$AB$7:AC76)),"")</f>
        <v/>
      </c>
      <c r="C79" s="28" t="str">
        <f>IFERROR(INDEX(Tableau3[],cave!$AE76,COLUMNS(cave!$AB$7:AD76)),"")</f>
        <v/>
      </c>
      <c r="D79" s="28" t="str">
        <f>IFERROR(INDEX(Tableau3[],cave!$AE76,COLUMNS(cave!$AB$7:AE76)),"")</f>
        <v/>
      </c>
      <c r="E79" s="28" t="str">
        <f>IFERROR(INDEX(Tableau3[],cave!$AE76,COLUMNS(cave!$AB$7:AF76)),"")</f>
        <v/>
      </c>
      <c r="F79" s="28" t="str">
        <f>IFERROR(INDEX(Tableau3[],cave!$AE76,COLUMNS(cave!$AB$7:AG76)),"")</f>
        <v/>
      </c>
      <c r="G79" s="28" t="str">
        <f>IFERROR(INDEX(Tableau3[],cave!$AE76,COLUMNS(cave!$AB$7:AH76)),"")</f>
        <v/>
      </c>
      <c r="H79" s="28" t="str">
        <f>IFERROR(INDEX(Tableau3[],cave!$AE76,COLUMNS(cave!$AB$7:AI76)),"")</f>
        <v/>
      </c>
      <c r="I79" s="28" t="str">
        <f>IFERROR(INDEX(Tableau3[],cave!$AE76,COLUMNS(cave!$AB$7:AJ76)),"")</f>
        <v/>
      </c>
      <c r="J79" s="28" t="str">
        <f>IFERROR(INDEX(Tableau3[],cave!$AE76,COLUMNS(cave!$AB$7:AK76)),"")</f>
        <v/>
      </c>
      <c r="K79" s="28" t="str">
        <f>IFERROR(INDEX(Tableau3[],cave!$AE76,COLUMNS(cave!$AB$7:AL76)),"")</f>
        <v/>
      </c>
      <c r="L79" s="28" t="str">
        <f>IFERROR(INDEX(Tableau3[],cave!$AE76,COLUMNS(cave!$AB$7:AM76)),"")</f>
        <v/>
      </c>
      <c r="M79" s="28" t="str">
        <f>IFERROR(INDEX(Tableau3[],cave!$AE76,COLUMNS(cave!$AB$7:AN76)),"")</f>
        <v/>
      </c>
      <c r="N79" s="28" t="str">
        <f>IFERROR(INDEX(Tableau3[],cave!$AE76,COLUMNS(cave!$AB$7:AO76)),"")</f>
        <v/>
      </c>
      <c r="O79" s="28" t="str">
        <f>IFERROR(INDEX(Tableau3[],cave!$AE76,COLUMNS(cave!$AB$7:AP76)),"")</f>
        <v/>
      </c>
      <c r="P79" s="28" t="str">
        <f>IFERROR(INDEX(Tableau3[],cave!$AE76,COLUMNS(cave!$AB$7:AQ76)),"")</f>
        <v/>
      </c>
      <c r="Q79" s="28" t="str">
        <f>IFERROR(INDEX(Tableau3[],cave!$AE76,COLUMNS(cave!$AB$7:AR76)),"")</f>
        <v/>
      </c>
      <c r="R79" s="28" t="str">
        <f>IFERROR(INDEX(Tableau3[],cave!$AE76,COLUMNS(cave!$AB$7:AS76)),"")</f>
        <v/>
      </c>
      <c r="S79" s="28" t="str">
        <f>IFERROR(INDEX(Tableau3[],cave!$AE76,COLUMNS(cave!$AB$7:AT76)),"")</f>
        <v/>
      </c>
      <c r="T79" s="28" t="str">
        <f>IFERROR(INDEX(Tableau3[],cave!$AE76,COLUMNS(cave!$AB$7:AU76)),"")</f>
        <v/>
      </c>
      <c r="U79" s="28" t="str">
        <f>IFERROR(INDEX(Tableau3[],cave!$AE76,COLUMNS(cave!$AB$7:AV76)),"")</f>
        <v/>
      </c>
      <c r="V79" s="28" t="str">
        <f>IFERROR(INDEX(Tableau3[],cave!$AE76,COLUMNS(cave!$AB$7:AW76)),"")</f>
        <v/>
      </c>
    </row>
    <row r="80" spans="1:22" x14ac:dyDescent="0.25">
      <c r="A80" s="28" t="str">
        <f>IFERROR(INDEX(Tableau3[],cave!$AE77,COLUMNS(cave!$AB$7:AB77)),"")</f>
        <v/>
      </c>
      <c r="B80" s="28" t="str">
        <f>IFERROR(INDEX(Tableau3[],cave!$AE77,COLUMNS(cave!$AB$7:AC77)),"")</f>
        <v/>
      </c>
      <c r="C80" s="28" t="str">
        <f>IFERROR(INDEX(Tableau3[],cave!$AE77,COLUMNS(cave!$AB$7:AD77)),"")</f>
        <v/>
      </c>
      <c r="D80" s="28" t="str">
        <f>IFERROR(INDEX(Tableau3[],cave!$AE77,COLUMNS(cave!$AB$7:AE77)),"")</f>
        <v/>
      </c>
      <c r="E80" s="28" t="str">
        <f>IFERROR(INDEX(Tableau3[],cave!$AE77,COLUMNS(cave!$AB$7:AF77)),"")</f>
        <v/>
      </c>
      <c r="F80" s="28" t="str">
        <f>IFERROR(INDEX(Tableau3[],cave!$AE77,COLUMNS(cave!$AB$7:AG77)),"")</f>
        <v/>
      </c>
      <c r="G80" s="28" t="str">
        <f>IFERROR(INDEX(Tableau3[],cave!$AE77,COLUMNS(cave!$AB$7:AH77)),"")</f>
        <v/>
      </c>
      <c r="H80" s="28" t="str">
        <f>IFERROR(INDEX(Tableau3[],cave!$AE77,COLUMNS(cave!$AB$7:AI77)),"")</f>
        <v/>
      </c>
      <c r="I80" s="28" t="str">
        <f>IFERROR(INDEX(Tableau3[],cave!$AE77,COLUMNS(cave!$AB$7:AJ77)),"")</f>
        <v/>
      </c>
      <c r="J80" s="28" t="str">
        <f>IFERROR(INDEX(Tableau3[],cave!$AE77,COLUMNS(cave!$AB$7:AK77)),"")</f>
        <v/>
      </c>
      <c r="K80" s="28" t="str">
        <f>IFERROR(INDEX(Tableau3[],cave!$AE77,COLUMNS(cave!$AB$7:AL77)),"")</f>
        <v/>
      </c>
      <c r="L80" s="28" t="str">
        <f>IFERROR(INDEX(Tableau3[],cave!$AE77,COLUMNS(cave!$AB$7:AM77)),"")</f>
        <v/>
      </c>
      <c r="M80" s="28" t="str">
        <f>IFERROR(INDEX(Tableau3[],cave!$AE77,COLUMNS(cave!$AB$7:AN77)),"")</f>
        <v/>
      </c>
      <c r="N80" s="28" t="str">
        <f>IFERROR(INDEX(Tableau3[],cave!$AE77,COLUMNS(cave!$AB$7:AO77)),"")</f>
        <v/>
      </c>
      <c r="O80" s="28" t="str">
        <f>IFERROR(INDEX(Tableau3[],cave!$AE77,COLUMNS(cave!$AB$7:AP77)),"")</f>
        <v/>
      </c>
      <c r="P80" s="28" t="str">
        <f>IFERROR(INDEX(Tableau3[],cave!$AE77,COLUMNS(cave!$AB$7:AQ77)),"")</f>
        <v/>
      </c>
      <c r="Q80" s="28" t="str">
        <f>IFERROR(INDEX(Tableau3[],cave!$AE77,COLUMNS(cave!$AB$7:AR77)),"")</f>
        <v/>
      </c>
      <c r="R80" s="28" t="str">
        <f>IFERROR(INDEX(Tableau3[],cave!$AE77,COLUMNS(cave!$AB$7:AS77)),"")</f>
        <v/>
      </c>
      <c r="S80" s="28" t="str">
        <f>IFERROR(INDEX(Tableau3[],cave!$AE77,COLUMNS(cave!$AB$7:AT77)),"")</f>
        <v/>
      </c>
      <c r="T80" s="28" t="str">
        <f>IFERROR(INDEX(Tableau3[],cave!$AE77,COLUMNS(cave!$AB$7:AU77)),"")</f>
        <v/>
      </c>
      <c r="U80" s="28" t="str">
        <f>IFERROR(INDEX(Tableau3[],cave!$AE77,COLUMNS(cave!$AB$7:AV77)),"")</f>
        <v/>
      </c>
      <c r="V80" s="28" t="str">
        <f>IFERROR(INDEX(Tableau3[],cave!$AE77,COLUMNS(cave!$AB$7:AW77)),"")</f>
        <v/>
      </c>
    </row>
    <row r="81" spans="1:22" x14ac:dyDescent="0.25">
      <c r="A81" s="28" t="str">
        <f>IFERROR(INDEX(Tableau3[],cave!$AE78,COLUMNS(cave!$AB$7:AB78)),"")</f>
        <v/>
      </c>
      <c r="B81" s="28" t="str">
        <f>IFERROR(INDEX(Tableau3[],cave!$AE78,COLUMNS(cave!$AB$7:AC78)),"")</f>
        <v/>
      </c>
      <c r="C81" s="28" t="str">
        <f>IFERROR(INDEX(Tableau3[],cave!$AE78,COLUMNS(cave!$AB$7:AD78)),"")</f>
        <v/>
      </c>
      <c r="D81" s="28" t="str">
        <f>IFERROR(INDEX(Tableau3[],cave!$AE78,COLUMNS(cave!$AB$7:AE78)),"")</f>
        <v/>
      </c>
      <c r="E81" s="28" t="str">
        <f>IFERROR(INDEX(Tableau3[],cave!$AE78,COLUMNS(cave!$AB$7:AF78)),"")</f>
        <v/>
      </c>
      <c r="F81" s="28" t="str">
        <f>IFERROR(INDEX(Tableau3[],cave!$AE78,COLUMNS(cave!$AB$7:AG78)),"")</f>
        <v/>
      </c>
      <c r="G81" s="28" t="str">
        <f>IFERROR(INDEX(Tableau3[],cave!$AE78,COLUMNS(cave!$AB$7:AH78)),"")</f>
        <v/>
      </c>
      <c r="H81" s="28" t="str">
        <f>IFERROR(INDEX(Tableau3[],cave!$AE78,COLUMNS(cave!$AB$7:AI78)),"")</f>
        <v/>
      </c>
      <c r="I81" s="28" t="str">
        <f>IFERROR(INDEX(Tableau3[],cave!$AE78,COLUMNS(cave!$AB$7:AJ78)),"")</f>
        <v/>
      </c>
      <c r="J81" s="28" t="str">
        <f>IFERROR(INDEX(Tableau3[],cave!$AE78,COLUMNS(cave!$AB$7:AK78)),"")</f>
        <v/>
      </c>
      <c r="K81" s="28" t="str">
        <f>IFERROR(INDEX(Tableau3[],cave!$AE78,COLUMNS(cave!$AB$7:AL78)),"")</f>
        <v/>
      </c>
      <c r="L81" s="28" t="str">
        <f>IFERROR(INDEX(Tableau3[],cave!$AE78,COLUMNS(cave!$AB$7:AM78)),"")</f>
        <v/>
      </c>
      <c r="M81" s="28" t="str">
        <f>IFERROR(INDEX(Tableau3[],cave!$AE78,COLUMNS(cave!$AB$7:AN78)),"")</f>
        <v/>
      </c>
      <c r="N81" s="28" t="str">
        <f>IFERROR(INDEX(Tableau3[],cave!$AE78,COLUMNS(cave!$AB$7:AO78)),"")</f>
        <v/>
      </c>
      <c r="O81" s="28" t="str">
        <f>IFERROR(INDEX(Tableau3[],cave!$AE78,COLUMNS(cave!$AB$7:AP78)),"")</f>
        <v/>
      </c>
      <c r="P81" s="28" t="str">
        <f>IFERROR(INDEX(Tableau3[],cave!$AE78,COLUMNS(cave!$AB$7:AQ78)),"")</f>
        <v/>
      </c>
      <c r="Q81" s="28" t="str">
        <f>IFERROR(INDEX(Tableau3[],cave!$AE78,COLUMNS(cave!$AB$7:AR78)),"")</f>
        <v/>
      </c>
      <c r="R81" s="28" t="str">
        <f>IFERROR(INDEX(Tableau3[],cave!$AE78,COLUMNS(cave!$AB$7:AS78)),"")</f>
        <v/>
      </c>
      <c r="S81" s="28" t="str">
        <f>IFERROR(INDEX(Tableau3[],cave!$AE78,COLUMNS(cave!$AB$7:AT78)),"")</f>
        <v/>
      </c>
      <c r="T81" s="28" t="str">
        <f>IFERROR(INDEX(Tableau3[],cave!$AE78,COLUMNS(cave!$AB$7:AU78)),"")</f>
        <v/>
      </c>
      <c r="U81" s="28" t="str">
        <f>IFERROR(INDEX(Tableau3[],cave!$AE78,COLUMNS(cave!$AB$7:AV78)),"")</f>
        <v/>
      </c>
      <c r="V81" s="28" t="str">
        <f>IFERROR(INDEX(Tableau3[],cave!$AE78,COLUMNS(cave!$AB$7:AW78)),"")</f>
        <v/>
      </c>
    </row>
    <row r="82" spans="1:22" x14ac:dyDescent="0.25">
      <c r="A82" s="28" t="str">
        <f>IFERROR(INDEX(Tableau3[],cave!$AE79,COLUMNS(cave!$AB$7:AB79)),"")</f>
        <v/>
      </c>
      <c r="B82" s="28" t="str">
        <f>IFERROR(INDEX(Tableau3[],cave!$AE79,COLUMNS(cave!$AB$7:AC79)),"")</f>
        <v/>
      </c>
      <c r="C82" s="28" t="str">
        <f>IFERROR(INDEX(Tableau3[],cave!$AE79,COLUMNS(cave!$AB$7:AD79)),"")</f>
        <v/>
      </c>
      <c r="D82" s="28" t="str">
        <f>IFERROR(INDEX(Tableau3[],cave!$AE79,COLUMNS(cave!$AB$7:AE79)),"")</f>
        <v/>
      </c>
      <c r="E82" s="28" t="str">
        <f>IFERROR(INDEX(Tableau3[],cave!$AE79,COLUMNS(cave!$AB$7:AF79)),"")</f>
        <v/>
      </c>
      <c r="F82" s="28" t="str">
        <f>IFERROR(INDEX(Tableau3[],cave!$AE79,COLUMNS(cave!$AB$7:AG79)),"")</f>
        <v/>
      </c>
      <c r="G82" s="28" t="str">
        <f>IFERROR(INDEX(Tableau3[],cave!$AE79,COLUMNS(cave!$AB$7:AH79)),"")</f>
        <v/>
      </c>
      <c r="H82" s="28" t="str">
        <f>IFERROR(INDEX(Tableau3[],cave!$AE79,COLUMNS(cave!$AB$7:AI79)),"")</f>
        <v/>
      </c>
      <c r="I82" s="28" t="str">
        <f>IFERROR(INDEX(Tableau3[],cave!$AE79,COLUMNS(cave!$AB$7:AJ79)),"")</f>
        <v/>
      </c>
      <c r="J82" s="28" t="str">
        <f>IFERROR(INDEX(Tableau3[],cave!$AE79,COLUMNS(cave!$AB$7:AK79)),"")</f>
        <v/>
      </c>
      <c r="K82" s="28" t="str">
        <f>IFERROR(INDEX(Tableau3[],cave!$AE79,COLUMNS(cave!$AB$7:AL79)),"")</f>
        <v/>
      </c>
      <c r="L82" s="28" t="str">
        <f>IFERROR(INDEX(Tableau3[],cave!$AE79,COLUMNS(cave!$AB$7:AM79)),"")</f>
        <v/>
      </c>
      <c r="M82" s="28" t="str">
        <f>IFERROR(INDEX(Tableau3[],cave!$AE79,COLUMNS(cave!$AB$7:AN79)),"")</f>
        <v/>
      </c>
      <c r="N82" s="28" t="str">
        <f>IFERROR(INDEX(Tableau3[],cave!$AE79,COLUMNS(cave!$AB$7:AO79)),"")</f>
        <v/>
      </c>
      <c r="O82" s="28" t="str">
        <f>IFERROR(INDEX(Tableau3[],cave!$AE79,COLUMNS(cave!$AB$7:AP79)),"")</f>
        <v/>
      </c>
      <c r="P82" s="28" t="str">
        <f>IFERROR(INDEX(Tableau3[],cave!$AE79,COLUMNS(cave!$AB$7:AQ79)),"")</f>
        <v/>
      </c>
      <c r="Q82" s="28" t="str">
        <f>IFERROR(INDEX(Tableau3[],cave!$AE79,COLUMNS(cave!$AB$7:AR79)),"")</f>
        <v/>
      </c>
      <c r="R82" s="28" t="str">
        <f>IFERROR(INDEX(Tableau3[],cave!$AE79,COLUMNS(cave!$AB$7:AS79)),"")</f>
        <v/>
      </c>
      <c r="S82" s="28" t="str">
        <f>IFERROR(INDEX(Tableau3[],cave!$AE79,COLUMNS(cave!$AB$7:AT79)),"")</f>
        <v/>
      </c>
      <c r="T82" s="28" t="str">
        <f>IFERROR(INDEX(Tableau3[],cave!$AE79,COLUMNS(cave!$AB$7:AU79)),"")</f>
        <v/>
      </c>
      <c r="U82" s="28" t="str">
        <f>IFERROR(INDEX(Tableau3[],cave!$AE79,COLUMNS(cave!$AB$7:AV79)),"")</f>
        <v/>
      </c>
      <c r="V82" s="28" t="str">
        <f>IFERROR(INDEX(Tableau3[],cave!$AE79,COLUMNS(cave!$AB$7:AW79)),"")</f>
        <v/>
      </c>
    </row>
    <row r="83" spans="1:22" x14ac:dyDescent="0.25">
      <c r="A83" s="28" t="str">
        <f>IFERROR(INDEX(Tableau3[],cave!$AE80,COLUMNS(cave!$AB$7:AB80)),"")</f>
        <v/>
      </c>
      <c r="B83" s="28" t="str">
        <f>IFERROR(INDEX(Tableau3[],cave!$AE80,COLUMNS(cave!$AB$7:AC80)),"")</f>
        <v/>
      </c>
      <c r="C83" s="28" t="str">
        <f>IFERROR(INDEX(Tableau3[],cave!$AE80,COLUMNS(cave!$AB$7:AD80)),"")</f>
        <v/>
      </c>
      <c r="D83" s="28" t="str">
        <f>IFERROR(INDEX(Tableau3[],cave!$AE80,COLUMNS(cave!$AB$7:AE80)),"")</f>
        <v/>
      </c>
      <c r="E83" s="28" t="str">
        <f>IFERROR(INDEX(Tableau3[],cave!$AE80,COLUMNS(cave!$AB$7:AF80)),"")</f>
        <v/>
      </c>
      <c r="F83" s="28" t="str">
        <f>IFERROR(INDEX(Tableau3[],cave!$AE80,COLUMNS(cave!$AB$7:AG80)),"")</f>
        <v/>
      </c>
      <c r="G83" s="28" t="str">
        <f>IFERROR(INDEX(Tableau3[],cave!$AE80,COLUMNS(cave!$AB$7:AH80)),"")</f>
        <v/>
      </c>
      <c r="H83" s="28" t="str">
        <f>IFERROR(INDEX(Tableau3[],cave!$AE80,COLUMNS(cave!$AB$7:AI80)),"")</f>
        <v/>
      </c>
      <c r="I83" s="28" t="str">
        <f>IFERROR(INDEX(Tableau3[],cave!$AE80,COLUMNS(cave!$AB$7:AJ80)),"")</f>
        <v/>
      </c>
      <c r="J83" s="28" t="str">
        <f>IFERROR(INDEX(Tableau3[],cave!$AE80,COLUMNS(cave!$AB$7:AK80)),"")</f>
        <v/>
      </c>
      <c r="K83" s="28" t="str">
        <f>IFERROR(INDEX(Tableau3[],cave!$AE80,COLUMNS(cave!$AB$7:AL80)),"")</f>
        <v/>
      </c>
      <c r="L83" s="28" t="str">
        <f>IFERROR(INDEX(Tableau3[],cave!$AE80,COLUMNS(cave!$AB$7:AM80)),"")</f>
        <v/>
      </c>
      <c r="M83" s="28" t="str">
        <f>IFERROR(INDEX(Tableau3[],cave!$AE80,COLUMNS(cave!$AB$7:AN80)),"")</f>
        <v/>
      </c>
      <c r="N83" s="28" t="str">
        <f>IFERROR(INDEX(Tableau3[],cave!$AE80,COLUMNS(cave!$AB$7:AO80)),"")</f>
        <v/>
      </c>
      <c r="O83" s="28" t="str">
        <f>IFERROR(INDEX(Tableau3[],cave!$AE80,COLUMNS(cave!$AB$7:AP80)),"")</f>
        <v/>
      </c>
      <c r="P83" s="28" t="str">
        <f>IFERROR(INDEX(Tableau3[],cave!$AE80,COLUMNS(cave!$AB$7:AQ80)),"")</f>
        <v/>
      </c>
      <c r="Q83" s="28" t="str">
        <f>IFERROR(INDEX(Tableau3[],cave!$AE80,COLUMNS(cave!$AB$7:AR80)),"")</f>
        <v/>
      </c>
      <c r="R83" s="28" t="str">
        <f>IFERROR(INDEX(Tableau3[],cave!$AE80,COLUMNS(cave!$AB$7:AS80)),"")</f>
        <v/>
      </c>
      <c r="S83" s="28" t="str">
        <f>IFERROR(INDEX(Tableau3[],cave!$AE80,COLUMNS(cave!$AB$7:AT80)),"")</f>
        <v/>
      </c>
      <c r="T83" s="28" t="str">
        <f>IFERROR(INDEX(Tableau3[],cave!$AE80,COLUMNS(cave!$AB$7:AU80)),"")</f>
        <v/>
      </c>
      <c r="U83" s="28" t="str">
        <f>IFERROR(INDEX(Tableau3[],cave!$AE80,COLUMNS(cave!$AB$7:AV80)),"")</f>
        <v/>
      </c>
      <c r="V83" s="28" t="str">
        <f>IFERROR(INDEX(Tableau3[],cave!$AE80,COLUMNS(cave!$AB$7:AW80)),"")</f>
        <v/>
      </c>
    </row>
    <row r="84" spans="1:22" x14ac:dyDescent="0.25">
      <c r="A84" s="28" t="str">
        <f>IFERROR(INDEX(Tableau3[],cave!$AE81,COLUMNS(cave!$AB$7:AB81)),"")</f>
        <v/>
      </c>
      <c r="B84" s="28" t="str">
        <f>IFERROR(INDEX(Tableau3[],cave!$AE81,COLUMNS(cave!$AB$7:AC81)),"")</f>
        <v/>
      </c>
      <c r="C84" s="28" t="str">
        <f>IFERROR(INDEX(Tableau3[],cave!$AE81,COLUMNS(cave!$AB$7:AD81)),"")</f>
        <v/>
      </c>
      <c r="D84" s="28" t="str">
        <f>IFERROR(INDEX(Tableau3[],cave!$AE81,COLUMNS(cave!$AB$7:AE81)),"")</f>
        <v/>
      </c>
      <c r="E84" s="28" t="str">
        <f>IFERROR(INDEX(Tableau3[],cave!$AE81,COLUMNS(cave!$AB$7:AF81)),"")</f>
        <v/>
      </c>
      <c r="F84" s="28" t="str">
        <f>IFERROR(INDEX(Tableau3[],cave!$AE81,COLUMNS(cave!$AB$7:AG81)),"")</f>
        <v/>
      </c>
      <c r="G84" s="28" t="str">
        <f>IFERROR(INDEX(Tableau3[],cave!$AE81,COLUMNS(cave!$AB$7:AH81)),"")</f>
        <v/>
      </c>
      <c r="H84" s="28" t="str">
        <f>IFERROR(INDEX(Tableau3[],cave!$AE81,COLUMNS(cave!$AB$7:AI81)),"")</f>
        <v/>
      </c>
      <c r="I84" s="28" t="str">
        <f>IFERROR(INDEX(Tableau3[],cave!$AE81,COLUMNS(cave!$AB$7:AJ81)),"")</f>
        <v/>
      </c>
      <c r="J84" s="28" t="str">
        <f>IFERROR(INDEX(Tableau3[],cave!$AE81,COLUMNS(cave!$AB$7:AK81)),"")</f>
        <v/>
      </c>
      <c r="K84" s="28" t="str">
        <f>IFERROR(INDEX(Tableau3[],cave!$AE81,COLUMNS(cave!$AB$7:AL81)),"")</f>
        <v/>
      </c>
      <c r="L84" s="28" t="str">
        <f>IFERROR(INDEX(Tableau3[],cave!$AE81,COLUMNS(cave!$AB$7:AM81)),"")</f>
        <v/>
      </c>
      <c r="M84" s="28" t="str">
        <f>IFERROR(INDEX(Tableau3[],cave!$AE81,COLUMNS(cave!$AB$7:AN81)),"")</f>
        <v/>
      </c>
      <c r="N84" s="28" t="str">
        <f>IFERROR(INDEX(Tableau3[],cave!$AE81,COLUMNS(cave!$AB$7:AO81)),"")</f>
        <v/>
      </c>
      <c r="O84" s="28" t="str">
        <f>IFERROR(INDEX(Tableau3[],cave!$AE81,COLUMNS(cave!$AB$7:AP81)),"")</f>
        <v/>
      </c>
      <c r="P84" s="28" t="str">
        <f>IFERROR(INDEX(Tableau3[],cave!$AE81,COLUMNS(cave!$AB$7:AQ81)),"")</f>
        <v/>
      </c>
      <c r="Q84" s="28" t="str">
        <f>IFERROR(INDEX(Tableau3[],cave!$AE81,COLUMNS(cave!$AB$7:AR81)),"")</f>
        <v/>
      </c>
      <c r="R84" s="28" t="str">
        <f>IFERROR(INDEX(Tableau3[],cave!$AE81,COLUMNS(cave!$AB$7:AS81)),"")</f>
        <v/>
      </c>
      <c r="S84" s="28" t="str">
        <f>IFERROR(INDEX(Tableau3[],cave!$AE81,COLUMNS(cave!$AB$7:AT81)),"")</f>
        <v/>
      </c>
      <c r="T84" s="28" t="str">
        <f>IFERROR(INDEX(Tableau3[],cave!$AE81,COLUMNS(cave!$AB$7:AU81)),"")</f>
        <v/>
      </c>
      <c r="U84" s="28" t="str">
        <f>IFERROR(INDEX(Tableau3[],cave!$AE81,COLUMNS(cave!$AB$7:AV81)),"")</f>
        <v/>
      </c>
      <c r="V84" s="28" t="str">
        <f>IFERROR(INDEX(Tableau3[],cave!$AE81,COLUMNS(cave!$AB$7:AW81)),"")</f>
        <v/>
      </c>
    </row>
    <row r="85" spans="1:22" x14ac:dyDescent="0.25">
      <c r="A85" s="28" t="str">
        <f>IFERROR(INDEX(Tableau3[],cave!$AE82,COLUMNS(cave!$AB$7:AB82)),"")</f>
        <v/>
      </c>
      <c r="B85" s="28" t="str">
        <f>IFERROR(INDEX(Tableau3[],cave!$AE82,COLUMNS(cave!$AB$7:AC82)),"")</f>
        <v/>
      </c>
      <c r="C85" s="28" t="str">
        <f>IFERROR(INDEX(Tableau3[],cave!$AE82,COLUMNS(cave!$AB$7:AD82)),"")</f>
        <v/>
      </c>
      <c r="D85" s="28" t="str">
        <f>IFERROR(INDEX(Tableau3[],cave!$AE82,COLUMNS(cave!$AB$7:AE82)),"")</f>
        <v/>
      </c>
      <c r="E85" s="28" t="str">
        <f>IFERROR(INDEX(Tableau3[],cave!$AE82,COLUMNS(cave!$AB$7:AF82)),"")</f>
        <v/>
      </c>
      <c r="F85" s="28" t="str">
        <f>IFERROR(INDEX(Tableau3[],cave!$AE82,COLUMNS(cave!$AB$7:AG82)),"")</f>
        <v/>
      </c>
      <c r="G85" s="28" t="str">
        <f>IFERROR(INDEX(Tableau3[],cave!$AE82,COLUMNS(cave!$AB$7:AH82)),"")</f>
        <v/>
      </c>
      <c r="H85" s="28" t="str">
        <f>IFERROR(INDEX(Tableau3[],cave!$AE82,COLUMNS(cave!$AB$7:AI82)),"")</f>
        <v/>
      </c>
      <c r="I85" s="28" t="str">
        <f>IFERROR(INDEX(Tableau3[],cave!$AE82,COLUMNS(cave!$AB$7:AJ82)),"")</f>
        <v/>
      </c>
      <c r="J85" s="28" t="str">
        <f>IFERROR(INDEX(Tableau3[],cave!$AE82,COLUMNS(cave!$AB$7:AK82)),"")</f>
        <v/>
      </c>
      <c r="K85" s="28" t="str">
        <f>IFERROR(INDEX(Tableau3[],cave!$AE82,COLUMNS(cave!$AB$7:AL82)),"")</f>
        <v/>
      </c>
      <c r="L85" s="28" t="str">
        <f>IFERROR(INDEX(Tableau3[],cave!$AE82,COLUMNS(cave!$AB$7:AM82)),"")</f>
        <v/>
      </c>
      <c r="M85" s="28" t="str">
        <f>IFERROR(INDEX(Tableau3[],cave!$AE82,COLUMNS(cave!$AB$7:AN82)),"")</f>
        <v/>
      </c>
      <c r="N85" s="28" t="str">
        <f>IFERROR(INDEX(Tableau3[],cave!$AE82,COLUMNS(cave!$AB$7:AO82)),"")</f>
        <v/>
      </c>
      <c r="O85" s="28" t="str">
        <f>IFERROR(INDEX(Tableau3[],cave!$AE82,COLUMNS(cave!$AB$7:AP82)),"")</f>
        <v/>
      </c>
      <c r="P85" s="28" t="str">
        <f>IFERROR(INDEX(Tableau3[],cave!$AE82,COLUMNS(cave!$AB$7:AQ82)),"")</f>
        <v/>
      </c>
      <c r="Q85" s="28" t="str">
        <f>IFERROR(INDEX(Tableau3[],cave!$AE82,COLUMNS(cave!$AB$7:AR82)),"")</f>
        <v/>
      </c>
      <c r="R85" s="28" t="str">
        <f>IFERROR(INDEX(Tableau3[],cave!$AE82,COLUMNS(cave!$AB$7:AS82)),"")</f>
        <v/>
      </c>
      <c r="S85" s="28" t="str">
        <f>IFERROR(INDEX(Tableau3[],cave!$AE82,COLUMNS(cave!$AB$7:AT82)),"")</f>
        <v/>
      </c>
      <c r="T85" s="28" t="str">
        <f>IFERROR(INDEX(Tableau3[],cave!$AE82,COLUMNS(cave!$AB$7:AU82)),"")</f>
        <v/>
      </c>
      <c r="U85" s="28" t="str">
        <f>IFERROR(INDEX(Tableau3[],cave!$AE82,COLUMNS(cave!$AB$7:AV82)),"")</f>
        <v/>
      </c>
      <c r="V85" s="28" t="str">
        <f>IFERROR(INDEX(Tableau3[],cave!$AE82,COLUMNS(cave!$AB$7:AW82)),"")</f>
        <v/>
      </c>
    </row>
    <row r="86" spans="1:22" x14ac:dyDescent="0.25">
      <c r="A86" s="28" t="str">
        <f>IFERROR(INDEX(Tableau3[],cave!$AE83,COLUMNS(cave!$AB$7:AB83)),"")</f>
        <v/>
      </c>
      <c r="B86" s="28" t="str">
        <f>IFERROR(INDEX(Tableau3[],cave!$AE83,COLUMNS(cave!$AB$7:AC83)),"")</f>
        <v/>
      </c>
      <c r="C86" s="28" t="str">
        <f>IFERROR(INDEX(Tableau3[],cave!$AE83,COLUMNS(cave!$AB$7:AD83)),"")</f>
        <v/>
      </c>
      <c r="D86" s="28" t="str">
        <f>IFERROR(INDEX(Tableau3[],cave!$AE83,COLUMNS(cave!$AB$7:AE83)),"")</f>
        <v/>
      </c>
      <c r="E86" s="28" t="str">
        <f>IFERROR(INDEX(Tableau3[],cave!$AE83,COLUMNS(cave!$AB$7:AF83)),"")</f>
        <v/>
      </c>
      <c r="F86" s="28" t="str">
        <f>IFERROR(INDEX(Tableau3[],cave!$AE83,COLUMNS(cave!$AB$7:AG83)),"")</f>
        <v/>
      </c>
      <c r="G86" s="28" t="str">
        <f>IFERROR(INDEX(Tableau3[],cave!$AE83,COLUMNS(cave!$AB$7:AH83)),"")</f>
        <v/>
      </c>
      <c r="H86" s="28" t="str">
        <f>IFERROR(INDEX(Tableau3[],cave!$AE83,COLUMNS(cave!$AB$7:AI83)),"")</f>
        <v/>
      </c>
      <c r="I86" s="28" t="str">
        <f>IFERROR(INDEX(Tableau3[],cave!$AE83,COLUMNS(cave!$AB$7:AJ83)),"")</f>
        <v/>
      </c>
      <c r="J86" s="28" t="str">
        <f>IFERROR(INDEX(Tableau3[],cave!$AE83,COLUMNS(cave!$AB$7:AK83)),"")</f>
        <v/>
      </c>
      <c r="K86" s="28" t="str">
        <f>IFERROR(INDEX(Tableau3[],cave!$AE83,COLUMNS(cave!$AB$7:AL83)),"")</f>
        <v/>
      </c>
      <c r="L86" s="28" t="str">
        <f>IFERROR(INDEX(Tableau3[],cave!$AE83,COLUMNS(cave!$AB$7:AM83)),"")</f>
        <v/>
      </c>
      <c r="M86" s="28" t="str">
        <f>IFERROR(INDEX(Tableau3[],cave!$AE83,COLUMNS(cave!$AB$7:AN83)),"")</f>
        <v/>
      </c>
      <c r="N86" s="28" t="str">
        <f>IFERROR(INDEX(Tableau3[],cave!$AE83,COLUMNS(cave!$AB$7:AO83)),"")</f>
        <v/>
      </c>
      <c r="O86" s="28" t="str">
        <f>IFERROR(INDEX(Tableau3[],cave!$AE83,COLUMNS(cave!$AB$7:AP83)),"")</f>
        <v/>
      </c>
      <c r="P86" s="28" t="str">
        <f>IFERROR(INDEX(Tableau3[],cave!$AE83,COLUMNS(cave!$AB$7:AQ83)),"")</f>
        <v/>
      </c>
      <c r="Q86" s="28" t="str">
        <f>IFERROR(INDEX(Tableau3[],cave!$AE83,COLUMNS(cave!$AB$7:AR83)),"")</f>
        <v/>
      </c>
      <c r="R86" s="28" t="str">
        <f>IFERROR(INDEX(Tableau3[],cave!$AE83,COLUMNS(cave!$AB$7:AS83)),"")</f>
        <v/>
      </c>
      <c r="S86" s="28" t="str">
        <f>IFERROR(INDEX(Tableau3[],cave!$AE83,COLUMNS(cave!$AB$7:AT83)),"")</f>
        <v/>
      </c>
      <c r="T86" s="28" t="str">
        <f>IFERROR(INDEX(Tableau3[],cave!$AE83,COLUMNS(cave!$AB$7:AU83)),"")</f>
        <v/>
      </c>
      <c r="U86" s="28" t="str">
        <f>IFERROR(INDEX(Tableau3[],cave!$AE83,COLUMNS(cave!$AB$7:AV83)),"")</f>
        <v/>
      </c>
      <c r="V86" s="28" t="str">
        <f>IFERROR(INDEX(Tableau3[],cave!$AE83,COLUMNS(cave!$AB$7:AW83)),"")</f>
        <v/>
      </c>
    </row>
    <row r="87" spans="1:22" x14ac:dyDescent="0.25">
      <c r="A87" s="28" t="str">
        <f>IFERROR(INDEX(Tableau3[],cave!$AE84,COLUMNS(cave!$AB$7:AB84)),"")</f>
        <v/>
      </c>
      <c r="B87" s="28" t="str">
        <f>IFERROR(INDEX(Tableau3[],cave!$AE84,COLUMNS(cave!$AB$7:AC84)),"")</f>
        <v/>
      </c>
      <c r="C87" s="28" t="str">
        <f>IFERROR(INDEX(Tableau3[],cave!$AE84,COLUMNS(cave!$AB$7:AD84)),"")</f>
        <v/>
      </c>
      <c r="D87" s="28" t="str">
        <f>IFERROR(INDEX(Tableau3[],cave!$AE84,COLUMNS(cave!$AB$7:AE84)),"")</f>
        <v/>
      </c>
      <c r="E87" s="28" t="str">
        <f>IFERROR(INDEX(Tableau3[],cave!$AE84,COLUMNS(cave!$AB$7:AF84)),"")</f>
        <v/>
      </c>
      <c r="F87" s="28" t="str">
        <f>IFERROR(INDEX(Tableau3[],cave!$AE84,COLUMNS(cave!$AB$7:AG84)),"")</f>
        <v/>
      </c>
      <c r="G87" s="28" t="str">
        <f>IFERROR(INDEX(Tableau3[],cave!$AE84,COLUMNS(cave!$AB$7:AH84)),"")</f>
        <v/>
      </c>
      <c r="H87" s="28" t="str">
        <f>IFERROR(INDEX(Tableau3[],cave!$AE84,COLUMNS(cave!$AB$7:AI84)),"")</f>
        <v/>
      </c>
      <c r="I87" s="28" t="str">
        <f>IFERROR(INDEX(Tableau3[],cave!$AE84,COLUMNS(cave!$AB$7:AJ84)),"")</f>
        <v/>
      </c>
      <c r="J87" s="28" t="str">
        <f>IFERROR(INDEX(Tableau3[],cave!$AE84,COLUMNS(cave!$AB$7:AK84)),"")</f>
        <v/>
      </c>
      <c r="K87" s="28" t="str">
        <f>IFERROR(INDEX(Tableau3[],cave!$AE84,COLUMNS(cave!$AB$7:AL84)),"")</f>
        <v/>
      </c>
      <c r="L87" s="28" t="str">
        <f>IFERROR(INDEX(Tableau3[],cave!$AE84,COLUMNS(cave!$AB$7:AM84)),"")</f>
        <v/>
      </c>
      <c r="M87" s="28" t="str">
        <f>IFERROR(INDEX(Tableau3[],cave!$AE84,COLUMNS(cave!$AB$7:AN84)),"")</f>
        <v/>
      </c>
      <c r="N87" s="28" t="str">
        <f>IFERROR(INDEX(Tableau3[],cave!$AE84,COLUMNS(cave!$AB$7:AO84)),"")</f>
        <v/>
      </c>
      <c r="O87" s="28" t="str">
        <f>IFERROR(INDEX(Tableau3[],cave!$AE84,COLUMNS(cave!$AB$7:AP84)),"")</f>
        <v/>
      </c>
      <c r="P87" s="28" t="str">
        <f>IFERROR(INDEX(Tableau3[],cave!$AE84,COLUMNS(cave!$AB$7:AQ84)),"")</f>
        <v/>
      </c>
      <c r="Q87" s="28" t="str">
        <f>IFERROR(INDEX(Tableau3[],cave!$AE84,COLUMNS(cave!$AB$7:AR84)),"")</f>
        <v/>
      </c>
      <c r="R87" s="28" t="str">
        <f>IFERROR(INDEX(Tableau3[],cave!$AE84,COLUMNS(cave!$AB$7:AS84)),"")</f>
        <v/>
      </c>
      <c r="S87" s="28" t="str">
        <f>IFERROR(INDEX(Tableau3[],cave!$AE84,COLUMNS(cave!$AB$7:AT84)),"")</f>
        <v/>
      </c>
      <c r="T87" s="28" t="str">
        <f>IFERROR(INDEX(Tableau3[],cave!$AE84,COLUMNS(cave!$AB$7:AU84)),"")</f>
        <v/>
      </c>
      <c r="U87" s="28" t="str">
        <f>IFERROR(INDEX(Tableau3[],cave!$AE84,COLUMNS(cave!$AB$7:AV84)),"")</f>
        <v/>
      </c>
      <c r="V87" s="28" t="str">
        <f>IFERROR(INDEX(Tableau3[],cave!$AE84,COLUMNS(cave!$AB$7:AW84)),"")</f>
        <v/>
      </c>
    </row>
    <row r="88" spans="1:22" x14ac:dyDescent="0.25">
      <c r="A88" s="28" t="str">
        <f>IFERROR(INDEX(Tableau3[],cave!$AE85,COLUMNS(cave!$AB$7:AB85)),"")</f>
        <v/>
      </c>
      <c r="B88" s="28" t="str">
        <f>IFERROR(INDEX(Tableau3[],cave!$AE85,COLUMNS(cave!$AB$7:AC85)),"")</f>
        <v/>
      </c>
      <c r="C88" s="28" t="str">
        <f>IFERROR(INDEX(Tableau3[],cave!$AE85,COLUMNS(cave!$AB$7:AD85)),"")</f>
        <v/>
      </c>
      <c r="D88" s="28" t="str">
        <f>IFERROR(INDEX(Tableau3[],cave!$AE85,COLUMNS(cave!$AB$7:AE85)),"")</f>
        <v/>
      </c>
      <c r="E88" s="28" t="str">
        <f>IFERROR(INDEX(Tableau3[],cave!$AE85,COLUMNS(cave!$AB$7:AF85)),"")</f>
        <v/>
      </c>
      <c r="F88" s="28" t="str">
        <f>IFERROR(INDEX(Tableau3[],cave!$AE85,COLUMNS(cave!$AB$7:AG85)),"")</f>
        <v/>
      </c>
      <c r="G88" s="28" t="str">
        <f>IFERROR(INDEX(Tableau3[],cave!$AE85,COLUMNS(cave!$AB$7:AH85)),"")</f>
        <v/>
      </c>
      <c r="H88" s="28" t="str">
        <f>IFERROR(INDEX(Tableau3[],cave!$AE85,COLUMNS(cave!$AB$7:AI85)),"")</f>
        <v/>
      </c>
      <c r="I88" s="28" t="str">
        <f>IFERROR(INDEX(Tableau3[],cave!$AE85,COLUMNS(cave!$AB$7:AJ85)),"")</f>
        <v/>
      </c>
      <c r="J88" s="28" t="str">
        <f>IFERROR(INDEX(Tableau3[],cave!$AE85,COLUMNS(cave!$AB$7:AK85)),"")</f>
        <v/>
      </c>
      <c r="K88" s="28" t="str">
        <f>IFERROR(INDEX(Tableau3[],cave!$AE85,COLUMNS(cave!$AB$7:AL85)),"")</f>
        <v/>
      </c>
      <c r="L88" s="28" t="str">
        <f>IFERROR(INDEX(Tableau3[],cave!$AE85,COLUMNS(cave!$AB$7:AM85)),"")</f>
        <v/>
      </c>
      <c r="M88" s="28" t="str">
        <f>IFERROR(INDEX(Tableau3[],cave!$AE85,COLUMNS(cave!$AB$7:AN85)),"")</f>
        <v/>
      </c>
      <c r="N88" s="28" t="str">
        <f>IFERROR(INDEX(Tableau3[],cave!$AE85,COLUMNS(cave!$AB$7:AO85)),"")</f>
        <v/>
      </c>
      <c r="O88" s="28" t="str">
        <f>IFERROR(INDEX(Tableau3[],cave!$AE85,COLUMNS(cave!$AB$7:AP85)),"")</f>
        <v/>
      </c>
      <c r="P88" s="28" t="str">
        <f>IFERROR(INDEX(Tableau3[],cave!$AE85,COLUMNS(cave!$AB$7:AQ85)),"")</f>
        <v/>
      </c>
      <c r="Q88" s="28" t="str">
        <f>IFERROR(INDEX(Tableau3[],cave!$AE85,COLUMNS(cave!$AB$7:AR85)),"")</f>
        <v/>
      </c>
      <c r="R88" s="28" t="str">
        <f>IFERROR(INDEX(Tableau3[],cave!$AE85,COLUMNS(cave!$AB$7:AS85)),"")</f>
        <v/>
      </c>
      <c r="S88" s="28" t="str">
        <f>IFERROR(INDEX(Tableau3[],cave!$AE85,COLUMNS(cave!$AB$7:AT85)),"")</f>
        <v/>
      </c>
      <c r="T88" s="28" t="str">
        <f>IFERROR(INDEX(Tableau3[],cave!$AE85,COLUMNS(cave!$AB$7:AU85)),"")</f>
        <v/>
      </c>
      <c r="U88" s="28" t="str">
        <f>IFERROR(INDEX(Tableau3[],cave!$AE85,COLUMNS(cave!$AB$7:AV85)),"")</f>
        <v/>
      </c>
      <c r="V88" s="28" t="str">
        <f>IFERROR(INDEX(Tableau3[],cave!$AE85,COLUMNS(cave!$AB$7:AW85)),"")</f>
        <v/>
      </c>
    </row>
    <row r="89" spans="1:22" x14ac:dyDescent="0.25">
      <c r="A89" s="28" t="str">
        <f>IFERROR(INDEX(Tableau3[],cave!$AE86,COLUMNS(cave!$AB$7:AB86)),"")</f>
        <v/>
      </c>
      <c r="B89" s="28" t="str">
        <f>IFERROR(INDEX(Tableau3[],cave!$AE86,COLUMNS(cave!$AB$7:AC86)),"")</f>
        <v/>
      </c>
      <c r="C89" s="28" t="str">
        <f>IFERROR(INDEX(Tableau3[],cave!$AE86,COLUMNS(cave!$AB$7:AD86)),"")</f>
        <v/>
      </c>
      <c r="D89" s="28" t="str">
        <f>IFERROR(INDEX(Tableau3[],cave!$AE86,COLUMNS(cave!$AB$7:AE86)),"")</f>
        <v/>
      </c>
      <c r="E89" s="28" t="str">
        <f>IFERROR(INDEX(Tableau3[],cave!$AE86,COLUMNS(cave!$AB$7:AF86)),"")</f>
        <v/>
      </c>
      <c r="F89" s="28" t="str">
        <f>IFERROR(INDEX(Tableau3[],cave!$AE86,COLUMNS(cave!$AB$7:AG86)),"")</f>
        <v/>
      </c>
      <c r="G89" s="28" t="str">
        <f>IFERROR(INDEX(Tableau3[],cave!$AE86,COLUMNS(cave!$AB$7:AH86)),"")</f>
        <v/>
      </c>
      <c r="H89" s="28" t="str">
        <f>IFERROR(INDEX(Tableau3[],cave!$AE86,COLUMNS(cave!$AB$7:AI86)),"")</f>
        <v/>
      </c>
      <c r="I89" s="28" t="str">
        <f>IFERROR(INDEX(Tableau3[],cave!$AE86,COLUMNS(cave!$AB$7:AJ86)),"")</f>
        <v/>
      </c>
      <c r="J89" s="28" t="str">
        <f>IFERROR(INDEX(Tableau3[],cave!$AE86,COLUMNS(cave!$AB$7:AK86)),"")</f>
        <v/>
      </c>
      <c r="K89" s="28" t="str">
        <f>IFERROR(INDEX(Tableau3[],cave!$AE86,COLUMNS(cave!$AB$7:AL86)),"")</f>
        <v/>
      </c>
      <c r="L89" s="28" t="str">
        <f>IFERROR(INDEX(Tableau3[],cave!$AE86,COLUMNS(cave!$AB$7:AM86)),"")</f>
        <v/>
      </c>
      <c r="M89" s="28" t="str">
        <f>IFERROR(INDEX(Tableau3[],cave!$AE86,COLUMNS(cave!$AB$7:AN86)),"")</f>
        <v/>
      </c>
      <c r="N89" s="28" t="str">
        <f>IFERROR(INDEX(Tableau3[],cave!$AE86,COLUMNS(cave!$AB$7:AO86)),"")</f>
        <v/>
      </c>
      <c r="O89" s="28" t="str">
        <f>IFERROR(INDEX(Tableau3[],cave!$AE86,COLUMNS(cave!$AB$7:AP86)),"")</f>
        <v/>
      </c>
      <c r="P89" s="28" t="str">
        <f>IFERROR(INDEX(Tableau3[],cave!$AE86,COLUMNS(cave!$AB$7:AQ86)),"")</f>
        <v/>
      </c>
      <c r="Q89" s="28" t="str">
        <f>IFERROR(INDEX(Tableau3[],cave!$AE86,COLUMNS(cave!$AB$7:AR86)),"")</f>
        <v/>
      </c>
      <c r="R89" s="28" t="str">
        <f>IFERROR(INDEX(Tableau3[],cave!$AE86,COLUMNS(cave!$AB$7:AS86)),"")</f>
        <v/>
      </c>
      <c r="S89" s="28" t="str">
        <f>IFERROR(INDEX(Tableau3[],cave!$AE86,COLUMNS(cave!$AB$7:AT86)),"")</f>
        <v/>
      </c>
      <c r="T89" s="28" t="str">
        <f>IFERROR(INDEX(Tableau3[],cave!$AE86,COLUMNS(cave!$AB$7:AU86)),"")</f>
        <v/>
      </c>
      <c r="U89" s="28" t="str">
        <f>IFERROR(INDEX(Tableau3[],cave!$AE86,COLUMNS(cave!$AB$7:AV86)),"")</f>
        <v/>
      </c>
      <c r="V89" s="28" t="str">
        <f>IFERROR(INDEX(Tableau3[],cave!$AE86,COLUMNS(cave!$AB$7:AW86)),"")</f>
        <v/>
      </c>
    </row>
    <row r="90" spans="1:22" x14ac:dyDescent="0.25">
      <c r="A90" s="28" t="str">
        <f>IFERROR(INDEX(Tableau3[],cave!$AE87,COLUMNS(cave!$AB$7:AB87)),"")</f>
        <v/>
      </c>
      <c r="B90" s="28" t="str">
        <f>IFERROR(INDEX(Tableau3[],cave!$AE87,COLUMNS(cave!$AB$7:AC87)),"")</f>
        <v/>
      </c>
      <c r="C90" s="28" t="str">
        <f>IFERROR(INDEX(Tableau3[],cave!$AE87,COLUMNS(cave!$AB$7:AD87)),"")</f>
        <v/>
      </c>
      <c r="D90" s="28" t="str">
        <f>IFERROR(INDEX(Tableau3[],cave!$AE87,COLUMNS(cave!$AB$7:AE87)),"")</f>
        <v/>
      </c>
      <c r="E90" s="28" t="str">
        <f>IFERROR(INDEX(Tableau3[],cave!$AE87,COLUMNS(cave!$AB$7:AF87)),"")</f>
        <v/>
      </c>
      <c r="F90" s="28" t="str">
        <f>IFERROR(INDEX(Tableau3[],cave!$AE87,COLUMNS(cave!$AB$7:AG87)),"")</f>
        <v/>
      </c>
      <c r="G90" s="28" t="str">
        <f>IFERROR(INDEX(Tableau3[],cave!$AE87,COLUMNS(cave!$AB$7:AH87)),"")</f>
        <v/>
      </c>
      <c r="H90" s="28" t="str">
        <f>IFERROR(INDEX(Tableau3[],cave!$AE87,COLUMNS(cave!$AB$7:AI87)),"")</f>
        <v/>
      </c>
      <c r="I90" s="28" t="str">
        <f>IFERROR(INDEX(Tableau3[],cave!$AE87,COLUMNS(cave!$AB$7:AJ87)),"")</f>
        <v/>
      </c>
      <c r="J90" s="28" t="str">
        <f>IFERROR(INDEX(Tableau3[],cave!$AE87,COLUMNS(cave!$AB$7:AK87)),"")</f>
        <v/>
      </c>
      <c r="K90" s="28" t="str">
        <f>IFERROR(INDEX(Tableau3[],cave!$AE87,COLUMNS(cave!$AB$7:AL87)),"")</f>
        <v/>
      </c>
      <c r="L90" s="28" t="str">
        <f>IFERROR(INDEX(Tableau3[],cave!$AE87,COLUMNS(cave!$AB$7:AM87)),"")</f>
        <v/>
      </c>
      <c r="M90" s="28" t="str">
        <f>IFERROR(INDEX(Tableau3[],cave!$AE87,COLUMNS(cave!$AB$7:AN87)),"")</f>
        <v/>
      </c>
      <c r="N90" s="28" t="str">
        <f>IFERROR(INDEX(Tableau3[],cave!$AE87,COLUMNS(cave!$AB$7:AO87)),"")</f>
        <v/>
      </c>
      <c r="O90" s="28" t="str">
        <f>IFERROR(INDEX(Tableau3[],cave!$AE87,COLUMNS(cave!$AB$7:AP87)),"")</f>
        <v/>
      </c>
      <c r="P90" s="28" t="str">
        <f>IFERROR(INDEX(Tableau3[],cave!$AE87,COLUMNS(cave!$AB$7:AQ87)),"")</f>
        <v/>
      </c>
      <c r="Q90" s="28" t="str">
        <f>IFERROR(INDEX(Tableau3[],cave!$AE87,COLUMNS(cave!$AB$7:AR87)),"")</f>
        <v/>
      </c>
      <c r="R90" s="28" t="str">
        <f>IFERROR(INDEX(Tableau3[],cave!$AE87,COLUMNS(cave!$AB$7:AS87)),"")</f>
        <v/>
      </c>
      <c r="S90" s="28" t="str">
        <f>IFERROR(INDEX(Tableau3[],cave!$AE87,COLUMNS(cave!$AB$7:AT87)),"")</f>
        <v/>
      </c>
      <c r="T90" s="28" t="str">
        <f>IFERROR(INDEX(Tableau3[],cave!$AE87,COLUMNS(cave!$AB$7:AU87)),"")</f>
        <v/>
      </c>
      <c r="U90" s="28" t="str">
        <f>IFERROR(INDEX(Tableau3[],cave!$AE87,COLUMNS(cave!$AB$7:AV87)),"")</f>
        <v/>
      </c>
      <c r="V90" s="28" t="str">
        <f>IFERROR(INDEX(Tableau3[],cave!$AE87,COLUMNS(cave!$AB$7:AW87)),"")</f>
        <v/>
      </c>
    </row>
    <row r="91" spans="1:22" x14ac:dyDescent="0.25">
      <c r="A91" s="28" t="str">
        <f>IFERROR(INDEX(Tableau3[],cave!$AE88,COLUMNS(cave!$AB$7:AB88)),"")</f>
        <v/>
      </c>
      <c r="B91" s="28" t="str">
        <f>IFERROR(INDEX(Tableau3[],cave!$AE88,COLUMNS(cave!$AB$7:AC88)),"")</f>
        <v/>
      </c>
      <c r="C91" s="28" t="str">
        <f>IFERROR(INDEX(Tableau3[],cave!$AE88,COLUMNS(cave!$AB$7:AD88)),"")</f>
        <v/>
      </c>
      <c r="D91" s="28" t="str">
        <f>IFERROR(INDEX(Tableau3[],cave!$AE88,COLUMNS(cave!$AB$7:AE88)),"")</f>
        <v/>
      </c>
      <c r="E91" s="28" t="str">
        <f>IFERROR(INDEX(Tableau3[],cave!$AE88,COLUMNS(cave!$AB$7:AF88)),"")</f>
        <v/>
      </c>
      <c r="F91" s="28" t="str">
        <f>IFERROR(INDEX(Tableau3[],cave!$AE88,COLUMNS(cave!$AB$7:AG88)),"")</f>
        <v/>
      </c>
      <c r="G91" s="28" t="str">
        <f>IFERROR(INDEX(Tableau3[],cave!$AE88,COLUMNS(cave!$AB$7:AH88)),"")</f>
        <v/>
      </c>
      <c r="H91" s="28" t="str">
        <f>IFERROR(INDEX(Tableau3[],cave!$AE88,COLUMNS(cave!$AB$7:AI88)),"")</f>
        <v/>
      </c>
      <c r="I91" s="28" t="str">
        <f>IFERROR(INDEX(Tableau3[],cave!$AE88,COLUMNS(cave!$AB$7:AJ88)),"")</f>
        <v/>
      </c>
      <c r="J91" s="28" t="str">
        <f>IFERROR(INDEX(Tableau3[],cave!$AE88,COLUMNS(cave!$AB$7:AK88)),"")</f>
        <v/>
      </c>
      <c r="K91" s="28" t="str">
        <f>IFERROR(INDEX(Tableau3[],cave!$AE88,COLUMNS(cave!$AB$7:AL88)),"")</f>
        <v/>
      </c>
      <c r="L91" s="28" t="str">
        <f>IFERROR(INDEX(Tableau3[],cave!$AE88,COLUMNS(cave!$AB$7:AM88)),"")</f>
        <v/>
      </c>
      <c r="M91" s="28" t="str">
        <f>IFERROR(INDEX(Tableau3[],cave!$AE88,COLUMNS(cave!$AB$7:AN88)),"")</f>
        <v/>
      </c>
      <c r="N91" s="28" t="str">
        <f>IFERROR(INDEX(Tableau3[],cave!$AE88,COLUMNS(cave!$AB$7:AO88)),"")</f>
        <v/>
      </c>
      <c r="O91" s="28" t="str">
        <f>IFERROR(INDEX(Tableau3[],cave!$AE88,COLUMNS(cave!$AB$7:AP88)),"")</f>
        <v/>
      </c>
      <c r="P91" s="28" t="str">
        <f>IFERROR(INDEX(Tableau3[],cave!$AE88,COLUMNS(cave!$AB$7:AQ88)),"")</f>
        <v/>
      </c>
      <c r="Q91" s="28" t="str">
        <f>IFERROR(INDEX(Tableau3[],cave!$AE88,COLUMNS(cave!$AB$7:AR88)),"")</f>
        <v/>
      </c>
      <c r="R91" s="28" t="str">
        <f>IFERROR(INDEX(Tableau3[],cave!$AE88,COLUMNS(cave!$AB$7:AS88)),"")</f>
        <v/>
      </c>
      <c r="S91" s="28" t="str">
        <f>IFERROR(INDEX(Tableau3[],cave!$AE88,COLUMNS(cave!$AB$7:AT88)),"")</f>
        <v/>
      </c>
      <c r="T91" s="28" t="str">
        <f>IFERROR(INDEX(Tableau3[],cave!$AE88,COLUMNS(cave!$AB$7:AU88)),"")</f>
        <v/>
      </c>
      <c r="U91" s="28" t="str">
        <f>IFERROR(INDEX(Tableau3[],cave!$AE88,COLUMNS(cave!$AB$7:AV88)),"")</f>
        <v/>
      </c>
      <c r="V91" s="28" t="str">
        <f>IFERROR(INDEX(Tableau3[],cave!$AE88,COLUMNS(cave!$AB$7:AW88)),"")</f>
        <v/>
      </c>
    </row>
    <row r="92" spans="1:22" x14ac:dyDescent="0.25">
      <c r="A92" s="28" t="str">
        <f>IFERROR(INDEX(Tableau3[],cave!$AE89,COLUMNS(cave!$AB$7:AB89)),"")</f>
        <v/>
      </c>
      <c r="B92" s="28" t="str">
        <f>IFERROR(INDEX(Tableau3[],cave!$AE89,COLUMNS(cave!$AB$7:AC89)),"")</f>
        <v/>
      </c>
      <c r="C92" s="28" t="str">
        <f>IFERROR(INDEX(Tableau3[],cave!$AE89,COLUMNS(cave!$AB$7:AD89)),"")</f>
        <v/>
      </c>
      <c r="D92" s="28" t="str">
        <f>IFERROR(INDEX(Tableau3[],cave!$AE89,COLUMNS(cave!$AB$7:AE89)),"")</f>
        <v/>
      </c>
      <c r="E92" s="28" t="str">
        <f>IFERROR(INDEX(Tableau3[],cave!$AE89,COLUMNS(cave!$AB$7:AF89)),"")</f>
        <v/>
      </c>
      <c r="F92" s="28" t="str">
        <f>IFERROR(INDEX(Tableau3[],cave!$AE89,COLUMNS(cave!$AB$7:AG89)),"")</f>
        <v/>
      </c>
      <c r="G92" s="28" t="str">
        <f>IFERROR(INDEX(Tableau3[],cave!$AE89,COLUMNS(cave!$AB$7:AH89)),"")</f>
        <v/>
      </c>
      <c r="H92" s="28" t="str">
        <f>IFERROR(INDEX(Tableau3[],cave!$AE89,COLUMNS(cave!$AB$7:AI89)),"")</f>
        <v/>
      </c>
      <c r="I92" s="28" t="str">
        <f>IFERROR(INDEX(Tableau3[],cave!$AE89,COLUMNS(cave!$AB$7:AJ89)),"")</f>
        <v/>
      </c>
      <c r="J92" s="28" t="str">
        <f>IFERROR(INDEX(Tableau3[],cave!$AE89,COLUMNS(cave!$AB$7:AK89)),"")</f>
        <v/>
      </c>
      <c r="K92" s="28" t="str">
        <f>IFERROR(INDEX(Tableau3[],cave!$AE89,COLUMNS(cave!$AB$7:AL89)),"")</f>
        <v/>
      </c>
      <c r="L92" s="28" t="str">
        <f>IFERROR(INDEX(Tableau3[],cave!$AE89,COLUMNS(cave!$AB$7:AM89)),"")</f>
        <v/>
      </c>
      <c r="M92" s="28" t="str">
        <f>IFERROR(INDEX(Tableau3[],cave!$AE89,COLUMNS(cave!$AB$7:AN89)),"")</f>
        <v/>
      </c>
      <c r="N92" s="28" t="str">
        <f>IFERROR(INDEX(Tableau3[],cave!$AE89,COLUMNS(cave!$AB$7:AO89)),"")</f>
        <v/>
      </c>
      <c r="O92" s="28" t="str">
        <f>IFERROR(INDEX(Tableau3[],cave!$AE89,COLUMNS(cave!$AB$7:AP89)),"")</f>
        <v/>
      </c>
      <c r="P92" s="28" t="str">
        <f>IFERROR(INDEX(Tableau3[],cave!$AE89,COLUMNS(cave!$AB$7:AQ89)),"")</f>
        <v/>
      </c>
      <c r="Q92" s="28" t="str">
        <f>IFERROR(INDEX(Tableau3[],cave!$AE89,COLUMNS(cave!$AB$7:AR89)),"")</f>
        <v/>
      </c>
      <c r="R92" s="28" t="str">
        <f>IFERROR(INDEX(Tableau3[],cave!$AE89,COLUMNS(cave!$AB$7:AS89)),"")</f>
        <v/>
      </c>
      <c r="S92" s="28" t="str">
        <f>IFERROR(INDEX(Tableau3[],cave!$AE89,COLUMNS(cave!$AB$7:AT89)),"")</f>
        <v/>
      </c>
      <c r="T92" s="28" t="str">
        <f>IFERROR(INDEX(Tableau3[],cave!$AE89,COLUMNS(cave!$AB$7:AU89)),"")</f>
        <v/>
      </c>
      <c r="U92" s="28" t="str">
        <f>IFERROR(INDEX(Tableau3[],cave!$AE89,COLUMNS(cave!$AB$7:AV89)),"")</f>
        <v/>
      </c>
      <c r="V92" s="28" t="str">
        <f>IFERROR(INDEX(Tableau3[],cave!$AE89,COLUMNS(cave!$AB$7:AW89)),"")</f>
        <v/>
      </c>
    </row>
    <row r="93" spans="1:22" x14ac:dyDescent="0.25">
      <c r="A93" s="28" t="str">
        <f>IFERROR(INDEX(Tableau3[],cave!$AE90,COLUMNS(cave!$AB$7:AB90)),"")</f>
        <v/>
      </c>
      <c r="B93" s="28" t="str">
        <f>IFERROR(INDEX(Tableau3[],cave!$AE90,COLUMNS(cave!$AB$7:AC90)),"")</f>
        <v/>
      </c>
      <c r="C93" s="28" t="str">
        <f>IFERROR(INDEX(Tableau3[],cave!$AE90,COLUMNS(cave!$AB$7:AD90)),"")</f>
        <v/>
      </c>
      <c r="D93" s="28" t="str">
        <f>IFERROR(INDEX(Tableau3[],cave!$AE90,COLUMNS(cave!$AB$7:AE90)),"")</f>
        <v/>
      </c>
      <c r="E93" s="28" t="str">
        <f>IFERROR(INDEX(Tableau3[],cave!$AE90,COLUMNS(cave!$AB$7:AF90)),"")</f>
        <v/>
      </c>
      <c r="F93" s="28" t="str">
        <f>IFERROR(INDEX(Tableau3[],cave!$AE90,COLUMNS(cave!$AB$7:AG90)),"")</f>
        <v/>
      </c>
      <c r="G93" s="28" t="str">
        <f>IFERROR(INDEX(Tableau3[],cave!$AE90,COLUMNS(cave!$AB$7:AH90)),"")</f>
        <v/>
      </c>
      <c r="H93" s="28" t="str">
        <f>IFERROR(INDEX(Tableau3[],cave!$AE90,COLUMNS(cave!$AB$7:AI90)),"")</f>
        <v/>
      </c>
      <c r="I93" s="28" t="str">
        <f>IFERROR(INDEX(Tableau3[],cave!$AE90,COLUMNS(cave!$AB$7:AJ90)),"")</f>
        <v/>
      </c>
      <c r="J93" s="28" t="str">
        <f>IFERROR(INDEX(Tableau3[],cave!$AE90,COLUMNS(cave!$AB$7:AK90)),"")</f>
        <v/>
      </c>
      <c r="K93" s="28" t="str">
        <f>IFERROR(INDEX(Tableau3[],cave!$AE90,COLUMNS(cave!$AB$7:AL90)),"")</f>
        <v/>
      </c>
      <c r="L93" s="28" t="str">
        <f>IFERROR(INDEX(Tableau3[],cave!$AE90,COLUMNS(cave!$AB$7:AM90)),"")</f>
        <v/>
      </c>
      <c r="M93" s="28" t="str">
        <f>IFERROR(INDEX(Tableau3[],cave!$AE90,COLUMNS(cave!$AB$7:AN90)),"")</f>
        <v/>
      </c>
      <c r="N93" s="28" t="str">
        <f>IFERROR(INDEX(Tableau3[],cave!$AE90,COLUMNS(cave!$AB$7:AO90)),"")</f>
        <v/>
      </c>
      <c r="O93" s="28" t="str">
        <f>IFERROR(INDEX(Tableau3[],cave!$AE90,COLUMNS(cave!$AB$7:AP90)),"")</f>
        <v/>
      </c>
      <c r="P93" s="28" t="str">
        <f>IFERROR(INDEX(Tableau3[],cave!$AE90,COLUMNS(cave!$AB$7:AQ90)),"")</f>
        <v/>
      </c>
      <c r="Q93" s="28" t="str">
        <f>IFERROR(INDEX(Tableau3[],cave!$AE90,COLUMNS(cave!$AB$7:AR90)),"")</f>
        <v/>
      </c>
      <c r="R93" s="28" t="str">
        <f>IFERROR(INDEX(Tableau3[],cave!$AE90,COLUMNS(cave!$AB$7:AS90)),"")</f>
        <v/>
      </c>
      <c r="S93" s="28" t="str">
        <f>IFERROR(INDEX(Tableau3[],cave!$AE90,COLUMNS(cave!$AB$7:AT90)),"")</f>
        <v/>
      </c>
      <c r="T93" s="28" t="str">
        <f>IFERROR(INDEX(Tableau3[],cave!$AE90,COLUMNS(cave!$AB$7:AU90)),"")</f>
        <v/>
      </c>
      <c r="U93" s="28" t="str">
        <f>IFERROR(INDEX(Tableau3[],cave!$AE90,COLUMNS(cave!$AB$7:AV90)),"")</f>
        <v/>
      </c>
      <c r="V93" s="28" t="str">
        <f>IFERROR(INDEX(Tableau3[],cave!$AE90,COLUMNS(cave!$AB$7:AW90)),"")</f>
        <v/>
      </c>
    </row>
    <row r="94" spans="1:22" x14ac:dyDescent="0.25">
      <c r="A94" s="28" t="str">
        <f>IFERROR(INDEX(Tableau3[],cave!$AE91,COLUMNS(cave!$AB$7:AB91)),"")</f>
        <v/>
      </c>
      <c r="B94" s="28" t="str">
        <f>IFERROR(INDEX(Tableau3[],cave!$AE91,COLUMNS(cave!$AB$7:AC91)),"")</f>
        <v/>
      </c>
      <c r="C94" s="28" t="str">
        <f>IFERROR(INDEX(Tableau3[],cave!$AE91,COLUMNS(cave!$AB$7:AD91)),"")</f>
        <v/>
      </c>
      <c r="D94" s="28" t="str">
        <f>IFERROR(INDEX(Tableau3[],cave!$AE91,COLUMNS(cave!$AB$7:AE91)),"")</f>
        <v/>
      </c>
      <c r="E94" s="28" t="str">
        <f>IFERROR(INDEX(Tableau3[],cave!$AE91,COLUMNS(cave!$AB$7:AF91)),"")</f>
        <v/>
      </c>
      <c r="F94" s="28" t="str">
        <f>IFERROR(INDEX(Tableau3[],cave!$AE91,COLUMNS(cave!$AB$7:AG91)),"")</f>
        <v/>
      </c>
      <c r="G94" s="28" t="str">
        <f>IFERROR(INDEX(Tableau3[],cave!$AE91,COLUMNS(cave!$AB$7:AH91)),"")</f>
        <v/>
      </c>
      <c r="H94" s="28" t="str">
        <f>IFERROR(INDEX(Tableau3[],cave!$AE91,COLUMNS(cave!$AB$7:AI91)),"")</f>
        <v/>
      </c>
      <c r="I94" s="28" t="str">
        <f>IFERROR(INDEX(Tableau3[],cave!$AE91,COLUMNS(cave!$AB$7:AJ91)),"")</f>
        <v/>
      </c>
      <c r="J94" s="28" t="str">
        <f>IFERROR(INDEX(Tableau3[],cave!$AE91,COLUMNS(cave!$AB$7:AK91)),"")</f>
        <v/>
      </c>
      <c r="K94" s="28" t="str">
        <f>IFERROR(INDEX(Tableau3[],cave!$AE91,COLUMNS(cave!$AB$7:AL91)),"")</f>
        <v/>
      </c>
      <c r="L94" s="28" t="str">
        <f>IFERROR(INDEX(Tableau3[],cave!$AE91,COLUMNS(cave!$AB$7:AM91)),"")</f>
        <v/>
      </c>
      <c r="M94" s="28" t="str">
        <f>IFERROR(INDEX(Tableau3[],cave!$AE91,COLUMNS(cave!$AB$7:AN91)),"")</f>
        <v/>
      </c>
      <c r="N94" s="28" t="str">
        <f>IFERROR(INDEX(Tableau3[],cave!$AE91,COLUMNS(cave!$AB$7:AO91)),"")</f>
        <v/>
      </c>
      <c r="O94" s="28" t="str">
        <f>IFERROR(INDEX(Tableau3[],cave!$AE91,COLUMNS(cave!$AB$7:AP91)),"")</f>
        <v/>
      </c>
      <c r="P94" s="28" t="str">
        <f>IFERROR(INDEX(Tableau3[],cave!$AE91,COLUMNS(cave!$AB$7:AQ91)),"")</f>
        <v/>
      </c>
      <c r="Q94" s="28" t="str">
        <f>IFERROR(INDEX(Tableau3[],cave!$AE91,COLUMNS(cave!$AB$7:AR91)),"")</f>
        <v/>
      </c>
      <c r="R94" s="28" t="str">
        <f>IFERROR(INDEX(Tableau3[],cave!$AE91,COLUMNS(cave!$AB$7:AS91)),"")</f>
        <v/>
      </c>
      <c r="S94" s="28" t="str">
        <f>IFERROR(INDEX(Tableau3[],cave!$AE91,COLUMNS(cave!$AB$7:AT91)),"")</f>
        <v/>
      </c>
      <c r="T94" s="28" t="str">
        <f>IFERROR(INDEX(Tableau3[],cave!$AE91,COLUMNS(cave!$AB$7:AU91)),"")</f>
        <v/>
      </c>
      <c r="U94" s="28" t="str">
        <f>IFERROR(INDEX(Tableau3[],cave!$AE91,COLUMNS(cave!$AB$7:AV91)),"")</f>
        <v/>
      </c>
      <c r="V94" s="28" t="str">
        <f>IFERROR(INDEX(Tableau3[],cave!$AE91,COLUMNS(cave!$AB$7:AW91)),"")</f>
        <v/>
      </c>
    </row>
    <row r="95" spans="1:22" x14ac:dyDescent="0.25">
      <c r="A95" s="28" t="str">
        <f>IFERROR(INDEX(Tableau3[],cave!$AE92,COLUMNS(cave!$AB$7:AB92)),"")</f>
        <v/>
      </c>
      <c r="B95" s="28" t="str">
        <f>IFERROR(INDEX(Tableau3[],cave!$AE92,COLUMNS(cave!$AB$7:AC92)),"")</f>
        <v/>
      </c>
      <c r="C95" s="28" t="str">
        <f>IFERROR(INDEX(Tableau3[],cave!$AE92,COLUMNS(cave!$AB$7:AD92)),"")</f>
        <v/>
      </c>
      <c r="D95" s="28" t="str">
        <f>IFERROR(INDEX(Tableau3[],cave!$AE92,COLUMNS(cave!$AB$7:AE92)),"")</f>
        <v/>
      </c>
      <c r="E95" s="28" t="str">
        <f>IFERROR(INDEX(Tableau3[],cave!$AE92,COLUMNS(cave!$AB$7:AF92)),"")</f>
        <v/>
      </c>
      <c r="F95" s="28" t="str">
        <f>IFERROR(INDEX(Tableau3[],cave!$AE92,COLUMNS(cave!$AB$7:AG92)),"")</f>
        <v/>
      </c>
      <c r="G95" s="28" t="str">
        <f>IFERROR(INDEX(Tableau3[],cave!$AE92,COLUMNS(cave!$AB$7:AH92)),"")</f>
        <v/>
      </c>
      <c r="H95" s="28" t="str">
        <f>IFERROR(INDEX(Tableau3[],cave!$AE92,COLUMNS(cave!$AB$7:AI92)),"")</f>
        <v/>
      </c>
      <c r="I95" s="28" t="str">
        <f>IFERROR(INDEX(Tableau3[],cave!$AE92,COLUMNS(cave!$AB$7:AJ92)),"")</f>
        <v/>
      </c>
      <c r="J95" s="28" t="str">
        <f>IFERROR(INDEX(Tableau3[],cave!$AE92,COLUMNS(cave!$AB$7:AK92)),"")</f>
        <v/>
      </c>
      <c r="K95" s="28" t="str">
        <f>IFERROR(INDEX(Tableau3[],cave!$AE92,COLUMNS(cave!$AB$7:AL92)),"")</f>
        <v/>
      </c>
      <c r="L95" s="28" t="str">
        <f>IFERROR(INDEX(Tableau3[],cave!$AE92,COLUMNS(cave!$AB$7:AM92)),"")</f>
        <v/>
      </c>
      <c r="M95" s="28" t="str">
        <f>IFERROR(INDEX(Tableau3[],cave!$AE92,COLUMNS(cave!$AB$7:AN92)),"")</f>
        <v/>
      </c>
      <c r="N95" s="28" t="str">
        <f>IFERROR(INDEX(Tableau3[],cave!$AE92,COLUMNS(cave!$AB$7:AO92)),"")</f>
        <v/>
      </c>
      <c r="O95" s="28" t="str">
        <f>IFERROR(INDEX(Tableau3[],cave!$AE92,COLUMNS(cave!$AB$7:AP92)),"")</f>
        <v/>
      </c>
      <c r="P95" s="28" t="str">
        <f>IFERROR(INDEX(Tableau3[],cave!$AE92,COLUMNS(cave!$AB$7:AQ92)),"")</f>
        <v/>
      </c>
      <c r="Q95" s="28" t="str">
        <f>IFERROR(INDEX(Tableau3[],cave!$AE92,COLUMNS(cave!$AB$7:AR92)),"")</f>
        <v/>
      </c>
      <c r="R95" s="28" t="str">
        <f>IFERROR(INDEX(Tableau3[],cave!$AE92,COLUMNS(cave!$AB$7:AS92)),"")</f>
        <v/>
      </c>
      <c r="S95" s="28" t="str">
        <f>IFERROR(INDEX(Tableau3[],cave!$AE92,COLUMNS(cave!$AB$7:AT92)),"")</f>
        <v/>
      </c>
      <c r="T95" s="28" t="str">
        <f>IFERROR(INDEX(Tableau3[],cave!$AE92,COLUMNS(cave!$AB$7:AU92)),"")</f>
        <v/>
      </c>
      <c r="U95" s="28" t="str">
        <f>IFERROR(INDEX(Tableau3[],cave!$AE92,COLUMNS(cave!$AB$7:AV92)),"")</f>
        <v/>
      </c>
      <c r="V95" s="28" t="str">
        <f>IFERROR(INDEX(Tableau3[],cave!$AE92,COLUMNS(cave!$AB$7:AW92)),"")</f>
        <v/>
      </c>
    </row>
    <row r="96" spans="1:22" x14ac:dyDescent="0.25">
      <c r="A96" s="28" t="str">
        <f>IFERROR(INDEX(Tableau3[],cave!$AE93,COLUMNS(cave!$AB$7:AB93)),"")</f>
        <v/>
      </c>
      <c r="B96" s="28" t="str">
        <f>IFERROR(INDEX(Tableau3[],cave!$AE93,COLUMNS(cave!$AB$7:AC93)),"")</f>
        <v/>
      </c>
      <c r="C96" s="28" t="str">
        <f>IFERROR(INDEX(Tableau3[],cave!$AE93,COLUMNS(cave!$AB$7:AD93)),"")</f>
        <v/>
      </c>
      <c r="D96" s="28" t="str">
        <f>IFERROR(INDEX(Tableau3[],cave!$AE93,COLUMNS(cave!$AB$7:AE93)),"")</f>
        <v/>
      </c>
      <c r="E96" s="28" t="str">
        <f>IFERROR(INDEX(Tableau3[],cave!$AE93,COLUMNS(cave!$AB$7:AF93)),"")</f>
        <v/>
      </c>
      <c r="F96" s="28" t="str">
        <f>IFERROR(INDEX(Tableau3[],cave!$AE93,COLUMNS(cave!$AB$7:AG93)),"")</f>
        <v/>
      </c>
      <c r="G96" s="28" t="str">
        <f>IFERROR(INDEX(Tableau3[],cave!$AE93,COLUMNS(cave!$AB$7:AH93)),"")</f>
        <v/>
      </c>
      <c r="H96" s="28" t="str">
        <f>IFERROR(INDEX(Tableau3[],cave!$AE93,COLUMNS(cave!$AB$7:AI93)),"")</f>
        <v/>
      </c>
      <c r="I96" s="28" t="str">
        <f>IFERROR(INDEX(Tableau3[],cave!$AE93,COLUMNS(cave!$AB$7:AJ93)),"")</f>
        <v/>
      </c>
      <c r="J96" s="28" t="str">
        <f>IFERROR(INDEX(Tableau3[],cave!$AE93,COLUMNS(cave!$AB$7:AK93)),"")</f>
        <v/>
      </c>
      <c r="K96" s="28" t="str">
        <f>IFERROR(INDEX(Tableau3[],cave!$AE93,COLUMNS(cave!$AB$7:AL93)),"")</f>
        <v/>
      </c>
      <c r="L96" s="28" t="str">
        <f>IFERROR(INDEX(Tableau3[],cave!$AE93,COLUMNS(cave!$AB$7:AM93)),"")</f>
        <v/>
      </c>
      <c r="M96" s="28" t="str">
        <f>IFERROR(INDEX(Tableau3[],cave!$AE93,COLUMNS(cave!$AB$7:AN93)),"")</f>
        <v/>
      </c>
      <c r="N96" s="28" t="str">
        <f>IFERROR(INDEX(Tableau3[],cave!$AE93,COLUMNS(cave!$AB$7:AO93)),"")</f>
        <v/>
      </c>
      <c r="O96" s="28" t="str">
        <f>IFERROR(INDEX(Tableau3[],cave!$AE93,COLUMNS(cave!$AB$7:AP93)),"")</f>
        <v/>
      </c>
      <c r="P96" s="28" t="str">
        <f>IFERROR(INDEX(Tableau3[],cave!$AE93,COLUMNS(cave!$AB$7:AQ93)),"")</f>
        <v/>
      </c>
      <c r="Q96" s="28" t="str">
        <f>IFERROR(INDEX(Tableau3[],cave!$AE93,COLUMNS(cave!$AB$7:AR93)),"")</f>
        <v/>
      </c>
      <c r="R96" s="28" t="str">
        <f>IFERROR(INDEX(Tableau3[],cave!$AE93,COLUMNS(cave!$AB$7:AS93)),"")</f>
        <v/>
      </c>
      <c r="S96" s="28" t="str">
        <f>IFERROR(INDEX(Tableau3[],cave!$AE93,COLUMNS(cave!$AB$7:AT93)),"")</f>
        <v/>
      </c>
      <c r="T96" s="28" t="str">
        <f>IFERROR(INDEX(Tableau3[],cave!$AE93,COLUMNS(cave!$AB$7:AU93)),"")</f>
        <v/>
      </c>
      <c r="U96" s="28" t="str">
        <f>IFERROR(INDEX(Tableau3[],cave!$AE93,COLUMNS(cave!$AB$7:AV93)),"")</f>
        <v/>
      </c>
      <c r="V96" s="28" t="str">
        <f>IFERROR(INDEX(Tableau3[],cave!$AE93,COLUMNS(cave!$AB$7:AW93)),"")</f>
        <v/>
      </c>
    </row>
    <row r="97" spans="1:22" x14ac:dyDescent="0.25">
      <c r="A97" s="28" t="str">
        <f>IFERROR(INDEX(Tableau3[],cave!$AE94,COLUMNS(cave!$AB$7:AB94)),"")</f>
        <v/>
      </c>
      <c r="B97" s="28" t="str">
        <f>IFERROR(INDEX(Tableau3[],cave!$AE94,COLUMNS(cave!$AB$7:AC94)),"")</f>
        <v/>
      </c>
      <c r="C97" s="28" t="str">
        <f>IFERROR(INDEX(Tableau3[],cave!$AE94,COLUMNS(cave!$AB$7:AD94)),"")</f>
        <v/>
      </c>
      <c r="D97" s="28" t="str">
        <f>IFERROR(INDEX(Tableau3[],cave!$AE94,COLUMNS(cave!$AB$7:AE94)),"")</f>
        <v/>
      </c>
      <c r="E97" s="28" t="str">
        <f>IFERROR(INDEX(Tableau3[],cave!$AE94,COLUMNS(cave!$AB$7:AF94)),"")</f>
        <v/>
      </c>
      <c r="F97" s="28" t="str">
        <f>IFERROR(INDEX(Tableau3[],cave!$AE94,COLUMNS(cave!$AB$7:AG94)),"")</f>
        <v/>
      </c>
      <c r="G97" s="28" t="str">
        <f>IFERROR(INDEX(Tableau3[],cave!$AE94,COLUMNS(cave!$AB$7:AH94)),"")</f>
        <v/>
      </c>
      <c r="H97" s="28" t="str">
        <f>IFERROR(INDEX(Tableau3[],cave!$AE94,COLUMNS(cave!$AB$7:AI94)),"")</f>
        <v/>
      </c>
      <c r="I97" s="28" t="str">
        <f>IFERROR(INDEX(Tableau3[],cave!$AE94,COLUMNS(cave!$AB$7:AJ94)),"")</f>
        <v/>
      </c>
      <c r="J97" s="28" t="str">
        <f>IFERROR(INDEX(Tableau3[],cave!$AE94,COLUMNS(cave!$AB$7:AK94)),"")</f>
        <v/>
      </c>
      <c r="K97" s="28" t="str">
        <f>IFERROR(INDEX(Tableau3[],cave!$AE94,COLUMNS(cave!$AB$7:AL94)),"")</f>
        <v/>
      </c>
      <c r="L97" s="28" t="str">
        <f>IFERROR(INDEX(Tableau3[],cave!$AE94,COLUMNS(cave!$AB$7:AM94)),"")</f>
        <v/>
      </c>
      <c r="M97" s="28" t="str">
        <f>IFERROR(INDEX(Tableau3[],cave!$AE94,COLUMNS(cave!$AB$7:AN94)),"")</f>
        <v/>
      </c>
      <c r="N97" s="28" t="str">
        <f>IFERROR(INDEX(Tableau3[],cave!$AE94,COLUMNS(cave!$AB$7:AO94)),"")</f>
        <v/>
      </c>
      <c r="O97" s="28" t="str">
        <f>IFERROR(INDEX(Tableau3[],cave!$AE94,COLUMNS(cave!$AB$7:AP94)),"")</f>
        <v/>
      </c>
      <c r="P97" s="28" t="str">
        <f>IFERROR(INDEX(Tableau3[],cave!$AE94,COLUMNS(cave!$AB$7:AQ94)),"")</f>
        <v/>
      </c>
      <c r="Q97" s="28" t="str">
        <f>IFERROR(INDEX(Tableau3[],cave!$AE94,COLUMNS(cave!$AB$7:AR94)),"")</f>
        <v/>
      </c>
      <c r="R97" s="28" t="str">
        <f>IFERROR(INDEX(Tableau3[],cave!$AE94,COLUMNS(cave!$AB$7:AS94)),"")</f>
        <v/>
      </c>
      <c r="S97" s="28" t="str">
        <f>IFERROR(INDEX(Tableau3[],cave!$AE94,COLUMNS(cave!$AB$7:AT94)),"")</f>
        <v/>
      </c>
      <c r="T97" s="28" t="str">
        <f>IFERROR(INDEX(Tableau3[],cave!$AE94,COLUMNS(cave!$AB$7:AU94)),"")</f>
        <v/>
      </c>
      <c r="U97" s="28" t="str">
        <f>IFERROR(INDEX(Tableau3[],cave!$AE94,COLUMNS(cave!$AB$7:AV94)),"")</f>
        <v/>
      </c>
      <c r="V97" s="28" t="str">
        <f>IFERROR(INDEX(Tableau3[],cave!$AE94,COLUMNS(cave!$AB$7:AW94)),"")</f>
        <v/>
      </c>
    </row>
    <row r="98" spans="1:22" x14ac:dyDescent="0.25">
      <c r="A98" s="28" t="str">
        <f>IFERROR(INDEX(Tableau3[],cave!$AE95,COLUMNS(cave!$AB$7:AB95)),"")</f>
        <v/>
      </c>
      <c r="B98" s="28" t="str">
        <f>IFERROR(INDEX(Tableau3[],cave!$AE95,COLUMNS(cave!$AB$7:AC95)),"")</f>
        <v/>
      </c>
      <c r="C98" s="28" t="str">
        <f>IFERROR(INDEX(Tableau3[],cave!$AE95,COLUMNS(cave!$AB$7:AD95)),"")</f>
        <v/>
      </c>
      <c r="D98" s="28" t="str">
        <f>IFERROR(INDEX(Tableau3[],cave!$AE95,COLUMNS(cave!$AB$7:AE95)),"")</f>
        <v/>
      </c>
      <c r="E98" s="28" t="str">
        <f>IFERROR(INDEX(Tableau3[],cave!$AE95,COLUMNS(cave!$AB$7:AF95)),"")</f>
        <v/>
      </c>
      <c r="F98" s="28" t="str">
        <f>IFERROR(INDEX(Tableau3[],cave!$AE95,COLUMNS(cave!$AB$7:AG95)),"")</f>
        <v/>
      </c>
      <c r="G98" s="28" t="str">
        <f>IFERROR(INDEX(Tableau3[],cave!$AE95,COLUMNS(cave!$AB$7:AH95)),"")</f>
        <v/>
      </c>
      <c r="H98" s="28" t="str">
        <f>IFERROR(INDEX(Tableau3[],cave!$AE95,COLUMNS(cave!$AB$7:AI95)),"")</f>
        <v/>
      </c>
      <c r="I98" s="28" t="str">
        <f>IFERROR(INDEX(Tableau3[],cave!$AE95,COLUMNS(cave!$AB$7:AJ95)),"")</f>
        <v/>
      </c>
      <c r="J98" s="28" t="str">
        <f>IFERROR(INDEX(Tableau3[],cave!$AE95,COLUMNS(cave!$AB$7:AK95)),"")</f>
        <v/>
      </c>
      <c r="K98" s="28" t="str">
        <f>IFERROR(INDEX(Tableau3[],cave!$AE95,COLUMNS(cave!$AB$7:AL95)),"")</f>
        <v/>
      </c>
      <c r="L98" s="28" t="str">
        <f>IFERROR(INDEX(Tableau3[],cave!$AE95,COLUMNS(cave!$AB$7:AM95)),"")</f>
        <v/>
      </c>
      <c r="M98" s="28" t="str">
        <f>IFERROR(INDEX(Tableau3[],cave!$AE95,COLUMNS(cave!$AB$7:AN95)),"")</f>
        <v/>
      </c>
      <c r="N98" s="28" t="str">
        <f>IFERROR(INDEX(Tableau3[],cave!$AE95,COLUMNS(cave!$AB$7:AO95)),"")</f>
        <v/>
      </c>
      <c r="O98" s="28" t="str">
        <f>IFERROR(INDEX(Tableau3[],cave!$AE95,COLUMNS(cave!$AB$7:AP95)),"")</f>
        <v/>
      </c>
      <c r="P98" s="28" t="str">
        <f>IFERROR(INDEX(Tableau3[],cave!$AE95,COLUMNS(cave!$AB$7:AQ95)),"")</f>
        <v/>
      </c>
      <c r="Q98" s="28" t="str">
        <f>IFERROR(INDEX(Tableau3[],cave!$AE95,COLUMNS(cave!$AB$7:AR95)),"")</f>
        <v/>
      </c>
      <c r="R98" s="28" t="str">
        <f>IFERROR(INDEX(Tableau3[],cave!$AE95,COLUMNS(cave!$AB$7:AS95)),"")</f>
        <v/>
      </c>
      <c r="S98" s="28" t="str">
        <f>IFERROR(INDEX(Tableau3[],cave!$AE95,COLUMNS(cave!$AB$7:AT95)),"")</f>
        <v/>
      </c>
      <c r="T98" s="28" t="str">
        <f>IFERROR(INDEX(Tableau3[],cave!$AE95,COLUMNS(cave!$AB$7:AU95)),"")</f>
        <v/>
      </c>
      <c r="U98" s="28" t="str">
        <f>IFERROR(INDEX(Tableau3[],cave!$AE95,COLUMNS(cave!$AB$7:AV95)),"")</f>
        <v/>
      </c>
      <c r="V98" s="28" t="str">
        <f>IFERROR(INDEX(Tableau3[],cave!$AE95,COLUMNS(cave!$AB$7:AW95)),"")</f>
        <v/>
      </c>
    </row>
    <row r="99" spans="1:22" x14ac:dyDescent="0.25">
      <c r="A99" s="28" t="str">
        <f>IFERROR(INDEX(Tableau3[],cave!$AE96,COLUMNS(cave!$AB$7:AB96)),"")</f>
        <v/>
      </c>
      <c r="B99" s="28" t="str">
        <f>IFERROR(INDEX(Tableau3[],cave!$AE96,COLUMNS(cave!$AB$7:AC96)),"")</f>
        <v/>
      </c>
      <c r="C99" s="28" t="str">
        <f>IFERROR(INDEX(Tableau3[],cave!$AE96,COLUMNS(cave!$AB$7:AD96)),"")</f>
        <v/>
      </c>
      <c r="D99" s="28" t="str">
        <f>IFERROR(INDEX(Tableau3[],cave!$AE96,COLUMNS(cave!$AB$7:AE96)),"")</f>
        <v/>
      </c>
      <c r="E99" s="28" t="str">
        <f>IFERROR(INDEX(Tableau3[],cave!$AE96,COLUMNS(cave!$AB$7:AF96)),"")</f>
        <v/>
      </c>
      <c r="F99" s="28" t="str">
        <f>IFERROR(INDEX(Tableau3[],cave!$AE96,COLUMNS(cave!$AB$7:AG96)),"")</f>
        <v/>
      </c>
      <c r="G99" s="28" t="str">
        <f>IFERROR(INDEX(Tableau3[],cave!$AE96,COLUMNS(cave!$AB$7:AH96)),"")</f>
        <v/>
      </c>
      <c r="H99" s="28" t="str">
        <f>IFERROR(INDEX(Tableau3[],cave!$AE96,COLUMNS(cave!$AB$7:AI96)),"")</f>
        <v/>
      </c>
      <c r="I99" s="28" t="str">
        <f>IFERROR(INDEX(Tableau3[],cave!$AE96,COLUMNS(cave!$AB$7:AJ96)),"")</f>
        <v/>
      </c>
      <c r="J99" s="28" t="str">
        <f>IFERROR(INDEX(Tableau3[],cave!$AE96,COLUMNS(cave!$AB$7:AK96)),"")</f>
        <v/>
      </c>
      <c r="K99" s="28" t="str">
        <f>IFERROR(INDEX(Tableau3[],cave!$AE96,COLUMNS(cave!$AB$7:AL96)),"")</f>
        <v/>
      </c>
      <c r="L99" s="28" t="str">
        <f>IFERROR(INDEX(Tableau3[],cave!$AE96,COLUMNS(cave!$AB$7:AM96)),"")</f>
        <v/>
      </c>
      <c r="M99" s="28" t="str">
        <f>IFERROR(INDEX(Tableau3[],cave!$AE96,COLUMNS(cave!$AB$7:AN96)),"")</f>
        <v/>
      </c>
      <c r="N99" s="28" t="str">
        <f>IFERROR(INDEX(Tableau3[],cave!$AE96,COLUMNS(cave!$AB$7:AO96)),"")</f>
        <v/>
      </c>
      <c r="O99" s="28" t="str">
        <f>IFERROR(INDEX(Tableau3[],cave!$AE96,COLUMNS(cave!$AB$7:AP96)),"")</f>
        <v/>
      </c>
      <c r="P99" s="28" t="str">
        <f>IFERROR(INDEX(Tableau3[],cave!$AE96,COLUMNS(cave!$AB$7:AQ96)),"")</f>
        <v/>
      </c>
      <c r="Q99" s="28" t="str">
        <f>IFERROR(INDEX(Tableau3[],cave!$AE96,COLUMNS(cave!$AB$7:AR96)),"")</f>
        <v/>
      </c>
      <c r="R99" s="28" t="str">
        <f>IFERROR(INDEX(Tableau3[],cave!$AE96,COLUMNS(cave!$AB$7:AS96)),"")</f>
        <v/>
      </c>
      <c r="S99" s="28" t="str">
        <f>IFERROR(INDEX(Tableau3[],cave!$AE96,COLUMNS(cave!$AB$7:AT96)),"")</f>
        <v/>
      </c>
      <c r="T99" s="28" t="str">
        <f>IFERROR(INDEX(Tableau3[],cave!$AE96,COLUMNS(cave!$AB$7:AU96)),"")</f>
        <v/>
      </c>
      <c r="U99" s="28" t="str">
        <f>IFERROR(INDEX(Tableau3[],cave!$AE96,COLUMNS(cave!$AB$7:AV96)),"")</f>
        <v/>
      </c>
      <c r="V99" s="28" t="str">
        <f>IFERROR(INDEX(Tableau3[],cave!$AE96,COLUMNS(cave!$AB$7:AW96)),"")</f>
        <v/>
      </c>
    </row>
    <row r="100" spans="1:22" x14ac:dyDescent="0.25">
      <c r="A100" s="28" t="str">
        <f>IFERROR(INDEX(Tableau3[],cave!$AE97,COLUMNS(cave!$AB$7:AB97)),"")</f>
        <v/>
      </c>
      <c r="B100" s="28" t="str">
        <f>IFERROR(INDEX(Tableau3[],cave!$AE97,COLUMNS(cave!$AB$7:AC97)),"")</f>
        <v/>
      </c>
      <c r="C100" s="28" t="str">
        <f>IFERROR(INDEX(Tableau3[],cave!$AE97,COLUMNS(cave!$AB$7:AD97)),"")</f>
        <v/>
      </c>
      <c r="D100" s="28" t="str">
        <f>IFERROR(INDEX(Tableau3[],cave!$AE97,COLUMNS(cave!$AB$7:AE97)),"")</f>
        <v/>
      </c>
      <c r="E100" s="28" t="str">
        <f>IFERROR(INDEX(Tableau3[],cave!$AE97,COLUMNS(cave!$AB$7:AF97)),"")</f>
        <v/>
      </c>
      <c r="F100" s="28" t="str">
        <f>IFERROR(INDEX(Tableau3[],cave!$AE97,COLUMNS(cave!$AB$7:AG97)),"")</f>
        <v/>
      </c>
      <c r="G100" s="28" t="str">
        <f>IFERROR(INDEX(Tableau3[],cave!$AE97,COLUMNS(cave!$AB$7:AH97)),"")</f>
        <v/>
      </c>
      <c r="H100" s="28" t="str">
        <f>IFERROR(INDEX(Tableau3[],cave!$AE97,COLUMNS(cave!$AB$7:AI97)),"")</f>
        <v/>
      </c>
      <c r="I100" s="28" t="str">
        <f>IFERROR(INDEX(Tableau3[],cave!$AE97,COLUMNS(cave!$AB$7:AJ97)),"")</f>
        <v/>
      </c>
      <c r="J100" s="28" t="str">
        <f>IFERROR(INDEX(Tableau3[],cave!$AE97,COLUMNS(cave!$AB$7:AK97)),"")</f>
        <v/>
      </c>
      <c r="K100" s="28" t="str">
        <f>IFERROR(INDEX(Tableau3[],cave!$AE97,COLUMNS(cave!$AB$7:AL97)),"")</f>
        <v/>
      </c>
      <c r="L100" s="28" t="str">
        <f>IFERROR(INDEX(Tableau3[],cave!$AE97,COLUMNS(cave!$AB$7:AM97)),"")</f>
        <v/>
      </c>
      <c r="M100" s="28" t="str">
        <f>IFERROR(INDEX(Tableau3[],cave!$AE97,COLUMNS(cave!$AB$7:AN97)),"")</f>
        <v/>
      </c>
      <c r="N100" s="28" t="str">
        <f>IFERROR(INDEX(Tableau3[],cave!$AE97,COLUMNS(cave!$AB$7:AO97)),"")</f>
        <v/>
      </c>
      <c r="O100" s="28" t="str">
        <f>IFERROR(INDEX(Tableau3[],cave!$AE97,COLUMNS(cave!$AB$7:AP97)),"")</f>
        <v/>
      </c>
      <c r="P100" s="28" t="str">
        <f>IFERROR(INDEX(Tableau3[],cave!$AE97,COLUMNS(cave!$AB$7:AQ97)),"")</f>
        <v/>
      </c>
      <c r="Q100" s="28" t="str">
        <f>IFERROR(INDEX(Tableau3[],cave!$AE97,COLUMNS(cave!$AB$7:AR97)),"")</f>
        <v/>
      </c>
      <c r="R100" s="28" t="str">
        <f>IFERROR(INDEX(Tableau3[],cave!$AE97,COLUMNS(cave!$AB$7:AS97)),"")</f>
        <v/>
      </c>
      <c r="S100" s="28" t="str">
        <f>IFERROR(INDEX(Tableau3[],cave!$AE97,COLUMNS(cave!$AB$7:AT97)),"")</f>
        <v/>
      </c>
      <c r="T100" s="28" t="str">
        <f>IFERROR(INDEX(Tableau3[],cave!$AE97,COLUMNS(cave!$AB$7:AU97)),"")</f>
        <v/>
      </c>
      <c r="U100" s="28" t="str">
        <f>IFERROR(INDEX(Tableau3[],cave!$AE97,COLUMNS(cave!$AB$7:AV97)),"")</f>
        <v/>
      </c>
      <c r="V100" s="28" t="str">
        <f>IFERROR(INDEX(Tableau3[],cave!$AE97,COLUMNS(cave!$AB$7:AW97)),"")</f>
        <v/>
      </c>
    </row>
    <row r="101" spans="1:22" x14ac:dyDescent="0.25">
      <c r="A101" s="28" t="str">
        <f>IFERROR(INDEX(Tableau3[],cave!$AE98,COLUMNS(cave!$AB$7:AB98)),"")</f>
        <v/>
      </c>
      <c r="B101" s="28" t="str">
        <f>IFERROR(INDEX(Tableau3[],cave!$AE98,COLUMNS(cave!$AB$7:AC98)),"")</f>
        <v/>
      </c>
      <c r="C101" s="28" t="str">
        <f>IFERROR(INDEX(Tableau3[],cave!$AE98,COLUMNS(cave!$AB$7:AD98)),"")</f>
        <v/>
      </c>
      <c r="D101" s="28" t="str">
        <f>IFERROR(INDEX(Tableau3[],cave!$AE98,COLUMNS(cave!$AB$7:AE98)),"")</f>
        <v/>
      </c>
      <c r="E101" s="28" t="str">
        <f>IFERROR(INDEX(Tableau3[],cave!$AE98,COLUMNS(cave!$AB$7:AF98)),"")</f>
        <v/>
      </c>
      <c r="F101" s="28" t="str">
        <f>IFERROR(INDEX(Tableau3[],cave!$AE98,COLUMNS(cave!$AB$7:AG98)),"")</f>
        <v/>
      </c>
      <c r="G101" s="28" t="str">
        <f>IFERROR(INDEX(Tableau3[],cave!$AE98,COLUMNS(cave!$AB$7:AH98)),"")</f>
        <v/>
      </c>
      <c r="H101" s="28" t="str">
        <f>IFERROR(INDEX(Tableau3[],cave!$AE98,COLUMNS(cave!$AB$7:AI98)),"")</f>
        <v/>
      </c>
      <c r="I101" s="28" t="str">
        <f>IFERROR(INDEX(Tableau3[],cave!$AE98,COLUMNS(cave!$AB$7:AJ98)),"")</f>
        <v/>
      </c>
      <c r="J101" s="28" t="str">
        <f>IFERROR(INDEX(Tableau3[],cave!$AE98,COLUMNS(cave!$AB$7:AK98)),"")</f>
        <v/>
      </c>
      <c r="K101" s="28" t="str">
        <f>IFERROR(INDEX(Tableau3[],cave!$AE98,COLUMNS(cave!$AB$7:AL98)),"")</f>
        <v/>
      </c>
      <c r="L101" s="28" t="str">
        <f>IFERROR(INDEX(Tableau3[],cave!$AE98,COLUMNS(cave!$AB$7:AM98)),"")</f>
        <v/>
      </c>
      <c r="M101" s="28" t="str">
        <f>IFERROR(INDEX(Tableau3[],cave!$AE98,COLUMNS(cave!$AB$7:AN98)),"")</f>
        <v/>
      </c>
      <c r="N101" s="28" t="str">
        <f>IFERROR(INDEX(Tableau3[],cave!$AE98,COLUMNS(cave!$AB$7:AO98)),"")</f>
        <v/>
      </c>
      <c r="O101" s="28" t="str">
        <f>IFERROR(INDEX(Tableau3[],cave!$AE98,COLUMNS(cave!$AB$7:AP98)),"")</f>
        <v/>
      </c>
      <c r="P101" s="28" t="str">
        <f>IFERROR(INDEX(Tableau3[],cave!$AE98,COLUMNS(cave!$AB$7:AQ98)),"")</f>
        <v/>
      </c>
      <c r="Q101" s="28" t="str">
        <f>IFERROR(INDEX(Tableau3[],cave!$AE98,COLUMNS(cave!$AB$7:AR98)),"")</f>
        <v/>
      </c>
      <c r="R101" s="28" t="str">
        <f>IFERROR(INDEX(Tableau3[],cave!$AE98,COLUMNS(cave!$AB$7:AS98)),"")</f>
        <v/>
      </c>
      <c r="S101" s="28" t="str">
        <f>IFERROR(INDEX(Tableau3[],cave!$AE98,COLUMNS(cave!$AB$7:AT98)),"")</f>
        <v/>
      </c>
      <c r="T101" s="28" t="str">
        <f>IFERROR(INDEX(Tableau3[],cave!$AE98,COLUMNS(cave!$AB$7:AU98)),"")</f>
        <v/>
      </c>
      <c r="U101" s="28" t="str">
        <f>IFERROR(INDEX(Tableau3[],cave!$AE98,COLUMNS(cave!$AB$7:AV98)),"")</f>
        <v/>
      </c>
      <c r="V101" s="28" t="str">
        <f>IFERROR(INDEX(Tableau3[],cave!$AE98,COLUMNS(cave!$AB$7:AW98)),"")</f>
        <v/>
      </c>
    </row>
    <row r="102" spans="1:22" x14ac:dyDescent="0.25">
      <c r="A102" s="28" t="str">
        <f>IFERROR(INDEX(Tableau3[],cave!$AE99,COLUMNS(cave!$AB$7:AB99)),"")</f>
        <v/>
      </c>
      <c r="B102" s="28" t="str">
        <f>IFERROR(INDEX(Tableau3[],cave!$AE99,COLUMNS(cave!$AB$7:AC99)),"")</f>
        <v/>
      </c>
      <c r="C102" s="28" t="str">
        <f>IFERROR(INDEX(Tableau3[],cave!$AE99,COLUMNS(cave!$AB$7:AD99)),"")</f>
        <v/>
      </c>
      <c r="D102" s="28" t="str">
        <f>IFERROR(INDEX(Tableau3[],cave!$AE99,COLUMNS(cave!$AB$7:AE99)),"")</f>
        <v/>
      </c>
      <c r="E102" s="28" t="str">
        <f>IFERROR(INDEX(Tableau3[],cave!$AE99,COLUMNS(cave!$AB$7:AF99)),"")</f>
        <v/>
      </c>
      <c r="F102" s="28" t="str">
        <f>IFERROR(INDEX(Tableau3[],cave!$AE99,COLUMNS(cave!$AB$7:AG99)),"")</f>
        <v/>
      </c>
      <c r="G102" s="28" t="str">
        <f>IFERROR(INDEX(Tableau3[],cave!$AE99,COLUMNS(cave!$AB$7:AH99)),"")</f>
        <v/>
      </c>
      <c r="H102" s="28" t="str">
        <f>IFERROR(INDEX(Tableau3[],cave!$AE99,COLUMNS(cave!$AB$7:AI99)),"")</f>
        <v/>
      </c>
      <c r="I102" s="28" t="str">
        <f>IFERROR(INDEX(Tableau3[],cave!$AE99,COLUMNS(cave!$AB$7:AJ99)),"")</f>
        <v/>
      </c>
      <c r="J102" s="28" t="str">
        <f>IFERROR(INDEX(Tableau3[],cave!$AE99,COLUMNS(cave!$AB$7:AK99)),"")</f>
        <v/>
      </c>
      <c r="K102" s="28" t="str">
        <f>IFERROR(INDEX(Tableau3[],cave!$AE99,COLUMNS(cave!$AB$7:AL99)),"")</f>
        <v/>
      </c>
      <c r="L102" s="28" t="str">
        <f>IFERROR(INDEX(Tableau3[],cave!$AE99,COLUMNS(cave!$AB$7:AM99)),"")</f>
        <v/>
      </c>
      <c r="M102" s="28" t="str">
        <f>IFERROR(INDEX(Tableau3[],cave!$AE99,COLUMNS(cave!$AB$7:AN99)),"")</f>
        <v/>
      </c>
      <c r="N102" s="28" t="str">
        <f>IFERROR(INDEX(Tableau3[],cave!$AE99,COLUMNS(cave!$AB$7:AO99)),"")</f>
        <v/>
      </c>
      <c r="O102" s="28" t="str">
        <f>IFERROR(INDEX(Tableau3[],cave!$AE99,COLUMNS(cave!$AB$7:AP99)),"")</f>
        <v/>
      </c>
      <c r="P102" s="28" t="str">
        <f>IFERROR(INDEX(Tableau3[],cave!$AE99,COLUMNS(cave!$AB$7:AQ99)),"")</f>
        <v/>
      </c>
      <c r="Q102" s="28" t="str">
        <f>IFERROR(INDEX(Tableau3[],cave!$AE99,COLUMNS(cave!$AB$7:AR99)),"")</f>
        <v/>
      </c>
      <c r="R102" s="28" t="str">
        <f>IFERROR(INDEX(Tableau3[],cave!$AE99,COLUMNS(cave!$AB$7:AS99)),"")</f>
        <v/>
      </c>
      <c r="S102" s="28" t="str">
        <f>IFERROR(INDEX(Tableau3[],cave!$AE99,COLUMNS(cave!$AB$7:AT99)),"")</f>
        <v/>
      </c>
      <c r="T102" s="28" t="str">
        <f>IFERROR(INDEX(Tableau3[],cave!$AE99,COLUMNS(cave!$AB$7:AU99)),"")</f>
        <v/>
      </c>
      <c r="U102" s="28" t="str">
        <f>IFERROR(INDEX(Tableau3[],cave!$AE99,COLUMNS(cave!$AB$7:AV99)),"")</f>
        <v/>
      </c>
      <c r="V102" s="28" t="str">
        <f>IFERROR(INDEX(Tableau3[],cave!$AE99,COLUMNS(cave!$AB$7:AW99)),"")</f>
        <v/>
      </c>
    </row>
    <row r="103" spans="1:22" x14ac:dyDescent="0.25">
      <c r="A103" s="28" t="str">
        <f>IFERROR(INDEX(Tableau3[],cave!$AE100,COLUMNS(cave!$AB$7:AB100)),"")</f>
        <v/>
      </c>
      <c r="B103" s="28" t="str">
        <f>IFERROR(INDEX(Tableau3[],cave!$AE100,COLUMNS(cave!$AB$7:AC100)),"")</f>
        <v/>
      </c>
      <c r="C103" s="28" t="str">
        <f>IFERROR(INDEX(Tableau3[],cave!$AE100,COLUMNS(cave!$AB$7:AD100)),"")</f>
        <v/>
      </c>
      <c r="D103" s="28" t="str">
        <f>IFERROR(INDEX(Tableau3[],cave!$AE100,COLUMNS(cave!$AB$7:AE100)),"")</f>
        <v/>
      </c>
      <c r="E103" s="28" t="str">
        <f>IFERROR(INDEX(Tableau3[],cave!$AE100,COLUMNS(cave!$AB$7:AF100)),"")</f>
        <v/>
      </c>
      <c r="F103" s="28" t="str">
        <f>IFERROR(INDEX(Tableau3[],cave!$AE100,COLUMNS(cave!$AB$7:AG100)),"")</f>
        <v/>
      </c>
      <c r="G103" s="28" t="str">
        <f>IFERROR(INDEX(Tableau3[],cave!$AE100,COLUMNS(cave!$AB$7:AH100)),"")</f>
        <v/>
      </c>
      <c r="H103" s="28" t="str">
        <f>IFERROR(INDEX(Tableau3[],cave!$AE100,COLUMNS(cave!$AB$7:AI100)),"")</f>
        <v/>
      </c>
      <c r="I103" s="28" t="str">
        <f>IFERROR(INDEX(Tableau3[],cave!$AE100,COLUMNS(cave!$AB$7:AJ100)),"")</f>
        <v/>
      </c>
      <c r="J103" s="28" t="str">
        <f>IFERROR(INDEX(Tableau3[],cave!$AE100,COLUMNS(cave!$AB$7:AK100)),"")</f>
        <v/>
      </c>
      <c r="K103" s="28" t="str">
        <f>IFERROR(INDEX(Tableau3[],cave!$AE100,COLUMNS(cave!$AB$7:AL100)),"")</f>
        <v/>
      </c>
      <c r="L103" s="28" t="str">
        <f>IFERROR(INDEX(Tableau3[],cave!$AE100,COLUMNS(cave!$AB$7:AM100)),"")</f>
        <v/>
      </c>
      <c r="M103" s="28" t="str">
        <f>IFERROR(INDEX(Tableau3[],cave!$AE100,COLUMNS(cave!$AB$7:AN100)),"")</f>
        <v/>
      </c>
      <c r="N103" s="28" t="str">
        <f>IFERROR(INDEX(Tableau3[],cave!$AE100,COLUMNS(cave!$AB$7:AO100)),"")</f>
        <v/>
      </c>
      <c r="O103" s="28" t="str">
        <f>IFERROR(INDEX(Tableau3[],cave!$AE100,COLUMNS(cave!$AB$7:AP100)),"")</f>
        <v/>
      </c>
      <c r="P103" s="28" t="str">
        <f>IFERROR(INDEX(Tableau3[],cave!$AE100,COLUMNS(cave!$AB$7:AQ100)),"")</f>
        <v/>
      </c>
      <c r="Q103" s="28" t="str">
        <f>IFERROR(INDEX(Tableau3[],cave!$AE100,COLUMNS(cave!$AB$7:AR100)),"")</f>
        <v/>
      </c>
      <c r="R103" s="28" t="str">
        <f>IFERROR(INDEX(Tableau3[],cave!$AE100,COLUMNS(cave!$AB$7:AS100)),"")</f>
        <v/>
      </c>
      <c r="S103" s="28" t="str">
        <f>IFERROR(INDEX(Tableau3[],cave!$AE100,COLUMNS(cave!$AB$7:AT100)),"")</f>
        <v/>
      </c>
      <c r="T103" s="28" t="str">
        <f>IFERROR(INDEX(Tableau3[],cave!$AE100,COLUMNS(cave!$AB$7:AU100)),"")</f>
        <v/>
      </c>
      <c r="U103" s="28" t="str">
        <f>IFERROR(INDEX(Tableau3[],cave!$AE100,COLUMNS(cave!$AB$7:AV100)),"")</f>
        <v/>
      </c>
      <c r="V103" s="28" t="str">
        <f>IFERROR(INDEX(Tableau3[],cave!$AE100,COLUMNS(cave!$AB$7:AW100)),"")</f>
        <v/>
      </c>
    </row>
    <row r="104" spans="1:22" x14ac:dyDescent="0.25">
      <c r="A104" s="28" t="str">
        <f>IFERROR(INDEX(Tableau3[],cave!$AE101,COLUMNS(cave!$AB$7:AB101)),"")</f>
        <v/>
      </c>
      <c r="B104" s="28" t="str">
        <f>IFERROR(INDEX(Tableau3[],cave!$AE101,COLUMNS(cave!$AB$7:AC101)),"")</f>
        <v/>
      </c>
      <c r="C104" s="28" t="str">
        <f>IFERROR(INDEX(Tableau3[],cave!$AE101,COLUMNS(cave!$AB$7:AD101)),"")</f>
        <v/>
      </c>
      <c r="D104" s="28" t="str">
        <f>IFERROR(INDEX(Tableau3[],cave!$AE101,COLUMNS(cave!$AB$7:AE101)),"")</f>
        <v/>
      </c>
      <c r="E104" s="28" t="str">
        <f>IFERROR(INDEX(Tableau3[],cave!$AE101,COLUMNS(cave!$AB$7:AF101)),"")</f>
        <v/>
      </c>
      <c r="F104" s="28" t="str">
        <f>IFERROR(INDEX(Tableau3[],cave!$AE101,COLUMNS(cave!$AB$7:AG101)),"")</f>
        <v/>
      </c>
      <c r="G104" s="28" t="str">
        <f>IFERROR(INDEX(Tableau3[],cave!$AE101,COLUMNS(cave!$AB$7:AH101)),"")</f>
        <v/>
      </c>
      <c r="H104" s="28" t="str">
        <f>IFERROR(INDEX(Tableau3[],cave!$AE101,COLUMNS(cave!$AB$7:AI101)),"")</f>
        <v/>
      </c>
      <c r="I104" s="28" t="str">
        <f>IFERROR(INDEX(Tableau3[],cave!$AE101,COLUMNS(cave!$AB$7:AJ101)),"")</f>
        <v/>
      </c>
      <c r="J104" s="28" t="str">
        <f>IFERROR(INDEX(Tableau3[],cave!$AE101,COLUMNS(cave!$AB$7:AK101)),"")</f>
        <v/>
      </c>
      <c r="K104" s="28" t="str">
        <f>IFERROR(INDEX(Tableau3[],cave!$AE101,COLUMNS(cave!$AB$7:AL101)),"")</f>
        <v/>
      </c>
      <c r="L104" s="28" t="str">
        <f>IFERROR(INDEX(Tableau3[],cave!$AE101,COLUMNS(cave!$AB$7:AM101)),"")</f>
        <v/>
      </c>
      <c r="M104" s="28" t="str">
        <f>IFERROR(INDEX(Tableau3[],cave!$AE101,COLUMNS(cave!$AB$7:AN101)),"")</f>
        <v/>
      </c>
      <c r="N104" s="28" t="str">
        <f>IFERROR(INDEX(Tableau3[],cave!$AE101,COLUMNS(cave!$AB$7:AO101)),"")</f>
        <v/>
      </c>
      <c r="O104" s="28" t="str">
        <f>IFERROR(INDEX(Tableau3[],cave!$AE101,COLUMNS(cave!$AB$7:AP101)),"")</f>
        <v/>
      </c>
      <c r="P104" s="28" t="str">
        <f>IFERROR(INDEX(Tableau3[],cave!$AE101,COLUMNS(cave!$AB$7:AQ101)),"")</f>
        <v/>
      </c>
      <c r="Q104" s="28" t="str">
        <f>IFERROR(INDEX(Tableau3[],cave!$AE101,COLUMNS(cave!$AB$7:AR101)),"")</f>
        <v/>
      </c>
      <c r="R104" s="28" t="str">
        <f>IFERROR(INDEX(Tableau3[],cave!$AE101,COLUMNS(cave!$AB$7:AS101)),"")</f>
        <v/>
      </c>
      <c r="S104" s="28" t="str">
        <f>IFERROR(INDEX(Tableau3[],cave!$AE101,COLUMNS(cave!$AB$7:AT101)),"")</f>
        <v/>
      </c>
      <c r="T104" s="28" t="str">
        <f>IFERROR(INDEX(Tableau3[],cave!$AE101,COLUMNS(cave!$AB$7:AU101)),"")</f>
        <v/>
      </c>
      <c r="U104" s="28" t="str">
        <f>IFERROR(INDEX(Tableau3[],cave!$AE101,COLUMNS(cave!$AB$7:AV101)),"")</f>
        <v/>
      </c>
      <c r="V104" s="28" t="str">
        <f>IFERROR(INDEX(Tableau3[],cave!$AE101,COLUMNS(cave!$AB$7:AW101)),"")</f>
        <v/>
      </c>
    </row>
    <row r="105" spans="1:22" x14ac:dyDescent="0.25">
      <c r="A105" s="28" t="str">
        <f>IFERROR(INDEX(Tableau3[],cave!$AE102,COLUMNS(cave!$AB$7:AB102)),"")</f>
        <v/>
      </c>
      <c r="B105" s="28" t="str">
        <f>IFERROR(INDEX(Tableau3[],cave!$AE102,COLUMNS(cave!$AB$7:AC102)),"")</f>
        <v/>
      </c>
      <c r="C105" s="28" t="str">
        <f>IFERROR(INDEX(Tableau3[],cave!$AE102,COLUMNS(cave!$AB$7:AD102)),"")</f>
        <v/>
      </c>
      <c r="D105" s="28" t="str">
        <f>IFERROR(INDEX(Tableau3[],cave!$AE102,COLUMNS(cave!$AB$7:AE102)),"")</f>
        <v/>
      </c>
      <c r="E105" s="28" t="str">
        <f>IFERROR(INDEX(Tableau3[],cave!$AE102,COLUMNS(cave!$AB$7:AF102)),"")</f>
        <v/>
      </c>
      <c r="F105" s="28" t="str">
        <f>IFERROR(INDEX(Tableau3[],cave!$AE102,COLUMNS(cave!$AB$7:AG102)),"")</f>
        <v/>
      </c>
      <c r="G105" s="28" t="str">
        <f>IFERROR(INDEX(Tableau3[],cave!$AE102,COLUMNS(cave!$AB$7:AH102)),"")</f>
        <v/>
      </c>
      <c r="H105" s="28" t="str">
        <f>IFERROR(INDEX(Tableau3[],cave!$AE102,COLUMNS(cave!$AB$7:AI102)),"")</f>
        <v/>
      </c>
      <c r="I105" s="28" t="str">
        <f>IFERROR(INDEX(Tableau3[],cave!$AE102,COLUMNS(cave!$AB$7:AJ102)),"")</f>
        <v/>
      </c>
      <c r="J105" s="28" t="str">
        <f>IFERROR(INDEX(Tableau3[],cave!$AE102,COLUMNS(cave!$AB$7:AK102)),"")</f>
        <v/>
      </c>
      <c r="K105" s="28" t="str">
        <f>IFERROR(INDEX(Tableau3[],cave!$AE102,COLUMNS(cave!$AB$7:AL102)),"")</f>
        <v/>
      </c>
      <c r="L105" s="28" t="str">
        <f>IFERROR(INDEX(Tableau3[],cave!$AE102,COLUMNS(cave!$AB$7:AM102)),"")</f>
        <v/>
      </c>
      <c r="M105" s="28" t="str">
        <f>IFERROR(INDEX(Tableau3[],cave!$AE102,COLUMNS(cave!$AB$7:AN102)),"")</f>
        <v/>
      </c>
      <c r="N105" s="28" t="str">
        <f>IFERROR(INDEX(Tableau3[],cave!$AE102,COLUMNS(cave!$AB$7:AO102)),"")</f>
        <v/>
      </c>
      <c r="O105" s="28" t="str">
        <f>IFERROR(INDEX(Tableau3[],cave!$AE102,COLUMNS(cave!$AB$7:AP102)),"")</f>
        <v/>
      </c>
      <c r="P105" s="28" t="str">
        <f>IFERROR(INDEX(Tableau3[],cave!$AE102,COLUMNS(cave!$AB$7:AQ102)),"")</f>
        <v/>
      </c>
      <c r="Q105" s="28" t="str">
        <f>IFERROR(INDEX(Tableau3[],cave!$AE102,COLUMNS(cave!$AB$7:AR102)),"")</f>
        <v/>
      </c>
      <c r="R105" s="28" t="str">
        <f>IFERROR(INDEX(Tableau3[],cave!$AE102,COLUMNS(cave!$AB$7:AS102)),"")</f>
        <v/>
      </c>
      <c r="S105" s="28" t="str">
        <f>IFERROR(INDEX(Tableau3[],cave!$AE102,COLUMNS(cave!$AB$7:AT102)),"")</f>
        <v/>
      </c>
      <c r="T105" s="28" t="str">
        <f>IFERROR(INDEX(Tableau3[],cave!$AE102,COLUMNS(cave!$AB$7:AU102)),"")</f>
        <v/>
      </c>
      <c r="U105" s="28" t="str">
        <f>IFERROR(INDEX(Tableau3[],cave!$AE102,COLUMNS(cave!$AB$7:AV102)),"")</f>
        <v/>
      </c>
      <c r="V105" s="28" t="str">
        <f>IFERROR(INDEX(Tableau3[],cave!$AE102,COLUMNS(cave!$AB$7:AW102)),"")</f>
        <v/>
      </c>
    </row>
    <row r="106" spans="1:22" x14ac:dyDescent="0.25">
      <c r="A106" s="28" t="str">
        <f>IFERROR(INDEX(Tableau3[],cave!$AE103,COLUMNS(cave!$AB$7:AB103)),"")</f>
        <v/>
      </c>
      <c r="B106" s="28" t="str">
        <f>IFERROR(INDEX(Tableau3[],cave!$AE103,COLUMNS(cave!$AB$7:AC103)),"")</f>
        <v/>
      </c>
      <c r="C106" s="28" t="str">
        <f>IFERROR(INDEX(Tableau3[],cave!$AE103,COLUMNS(cave!$AB$7:AD103)),"")</f>
        <v/>
      </c>
      <c r="D106" s="28" t="str">
        <f>IFERROR(INDEX(Tableau3[],cave!$AE103,COLUMNS(cave!$AB$7:AE103)),"")</f>
        <v/>
      </c>
      <c r="E106" s="28" t="str">
        <f>IFERROR(INDEX(Tableau3[],cave!$AE103,COLUMNS(cave!$AB$7:AF103)),"")</f>
        <v/>
      </c>
      <c r="F106" s="28" t="str">
        <f>IFERROR(INDEX(Tableau3[],cave!$AE103,COLUMNS(cave!$AB$7:AG103)),"")</f>
        <v/>
      </c>
      <c r="G106" s="28" t="str">
        <f>IFERROR(INDEX(Tableau3[],cave!$AE103,COLUMNS(cave!$AB$7:AH103)),"")</f>
        <v/>
      </c>
      <c r="H106" s="28" t="str">
        <f>IFERROR(INDEX(Tableau3[],cave!$AE103,COLUMNS(cave!$AB$7:AI103)),"")</f>
        <v/>
      </c>
      <c r="I106" s="28" t="str">
        <f>IFERROR(INDEX(Tableau3[],cave!$AE103,COLUMNS(cave!$AB$7:AJ103)),"")</f>
        <v/>
      </c>
      <c r="J106" s="28" t="str">
        <f>IFERROR(INDEX(Tableau3[],cave!$AE103,COLUMNS(cave!$AB$7:AK103)),"")</f>
        <v/>
      </c>
      <c r="K106" s="28" t="str">
        <f>IFERROR(INDEX(Tableau3[],cave!$AE103,COLUMNS(cave!$AB$7:AL103)),"")</f>
        <v/>
      </c>
      <c r="L106" s="28" t="str">
        <f>IFERROR(INDEX(Tableau3[],cave!$AE103,COLUMNS(cave!$AB$7:AM103)),"")</f>
        <v/>
      </c>
      <c r="M106" s="28" t="str">
        <f>IFERROR(INDEX(Tableau3[],cave!$AE103,COLUMNS(cave!$AB$7:AN103)),"")</f>
        <v/>
      </c>
      <c r="N106" s="28" t="str">
        <f>IFERROR(INDEX(Tableau3[],cave!$AE103,COLUMNS(cave!$AB$7:AO103)),"")</f>
        <v/>
      </c>
      <c r="O106" s="28" t="str">
        <f>IFERROR(INDEX(Tableau3[],cave!$AE103,COLUMNS(cave!$AB$7:AP103)),"")</f>
        <v/>
      </c>
      <c r="P106" s="28" t="str">
        <f>IFERROR(INDEX(Tableau3[],cave!$AE103,COLUMNS(cave!$AB$7:AQ103)),"")</f>
        <v/>
      </c>
      <c r="Q106" s="28" t="str">
        <f>IFERROR(INDEX(Tableau3[],cave!$AE103,COLUMNS(cave!$AB$7:AR103)),"")</f>
        <v/>
      </c>
      <c r="R106" s="28" t="str">
        <f>IFERROR(INDEX(Tableau3[],cave!$AE103,COLUMNS(cave!$AB$7:AS103)),"")</f>
        <v/>
      </c>
      <c r="S106" s="28" t="str">
        <f>IFERROR(INDEX(Tableau3[],cave!$AE103,COLUMNS(cave!$AB$7:AT103)),"")</f>
        <v/>
      </c>
      <c r="T106" s="28" t="str">
        <f>IFERROR(INDEX(Tableau3[],cave!$AE103,COLUMNS(cave!$AB$7:AU103)),"")</f>
        <v/>
      </c>
      <c r="U106" s="28" t="str">
        <f>IFERROR(INDEX(Tableau3[],cave!$AE103,COLUMNS(cave!$AB$7:AV103)),"")</f>
        <v/>
      </c>
      <c r="V106" s="28" t="str">
        <f>IFERROR(INDEX(Tableau3[],cave!$AE103,COLUMNS(cave!$AB$7:AW103)),"")</f>
        <v/>
      </c>
    </row>
    <row r="107" spans="1:22" x14ac:dyDescent="0.25">
      <c r="A107" s="28" t="str">
        <f>IFERROR(INDEX(Tableau3[],cave!$AE104,COLUMNS(cave!$AB$7:AB104)),"")</f>
        <v/>
      </c>
      <c r="B107" s="28" t="str">
        <f>IFERROR(INDEX(Tableau3[],cave!$AE104,COLUMNS(cave!$AB$7:AC104)),"")</f>
        <v/>
      </c>
      <c r="C107" s="28" t="str">
        <f>IFERROR(INDEX(Tableau3[],cave!$AE104,COLUMNS(cave!$AB$7:AD104)),"")</f>
        <v/>
      </c>
      <c r="D107" s="28" t="str">
        <f>IFERROR(INDEX(Tableau3[],cave!$AE104,COLUMNS(cave!$AB$7:AE104)),"")</f>
        <v/>
      </c>
      <c r="E107" s="28" t="str">
        <f>IFERROR(INDEX(Tableau3[],cave!$AE104,COLUMNS(cave!$AB$7:AF104)),"")</f>
        <v/>
      </c>
      <c r="F107" s="28" t="str">
        <f>IFERROR(INDEX(Tableau3[],cave!$AE104,COLUMNS(cave!$AB$7:AG104)),"")</f>
        <v/>
      </c>
      <c r="G107" s="28" t="str">
        <f>IFERROR(INDEX(Tableau3[],cave!$AE104,COLUMNS(cave!$AB$7:AH104)),"")</f>
        <v/>
      </c>
      <c r="H107" s="28" t="str">
        <f>IFERROR(INDEX(Tableau3[],cave!$AE104,COLUMNS(cave!$AB$7:AI104)),"")</f>
        <v/>
      </c>
      <c r="I107" s="28" t="str">
        <f>IFERROR(INDEX(Tableau3[],cave!$AE104,COLUMNS(cave!$AB$7:AJ104)),"")</f>
        <v/>
      </c>
      <c r="J107" s="28" t="str">
        <f>IFERROR(INDEX(Tableau3[],cave!$AE104,COLUMNS(cave!$AB$7:AK104)),"")</f>
        <v/>
      </c>
      <c r="K107" s="28" t="str">
        <f>IFERROR(INDEX(Tableau3[],cave!$AE104,COLUMNS(cave!$AB$7:AL104)),"")</f>
        <v/>
      </c>
      <c r="L107" s="28" t="str">
        <f>IFERROR(INDEX(Tableau3[],cave!$AE104,COLUMNS(cave!$AB$7:AM104)),"")</f>
        <v/>
      </c>
      <c r="M107" s="28" t="str">
        <f>IFERROR(INDEX(Tableau3[],cave!$AE104,COLUMNS(cave!$AB$7:AN104)),"")</f>
        <v/>
      </c>
      <c r="N107" s="28" t="str">
        <f>IFERROR(INDEX(Tableau3[],cave!$AE104,COLUMNS(cave!$AB$7:AO104)),"")</f>
        <v/>
      </c>
      <c r="O107" s="28" t="str">
        <f>IFERROR(INDEX(Tableau3[],cave!$AE104,COLUMNS(cave!$AB$7:AP104)),"")</f>
        <v/>
      </c>
      <c r="P107" s="28" t="str">
        <f>IFERROR(INDEX(Tableau3[],cave!$AE104,COLUMNS(cave!$AB$7:AQ104)),"")</f>
        <v/>
      </c>
      <c r="Q107" s="28" t="str">
        <f>IFERROR(INDEX(Tableau3[],cave!$AE104,COLUMNS(cave!$AB$7:AR104)),"")</f>
        <v/>
      </c>
      <c r="R107" s="28" t="str">
        <f>IFERROR(INDEX(Tableau3[],cave!$AE104,COLUMNS(cave!$AB$7:AS104)),"")</f>
        <v/>
      </c>
      <c r="S107" s="28" t="str">
        <f>IFERROR(INDEX(Tableau3[],cave!$AE104,COLUMNS(cave!$AB$7:AT104)),"")</f>
        <v/>
      </c>
      <c r="T107" s="28" t="str">
        <f>IFERROR(INDEX(Tableau3[],cave!$AE104,COLUMNS(cave!$AB$7:AU104)),"")</f>
        <v/>
      </c>
      <c r="U107" s="28" t="str">
        <f>IFERROR(INDEX(Tableau3[],cave!$AE104,COLUMNS(cave!$AB$7:AV104)),"")</f>
        <v/>
      </c>
      <c r="V107" s="28" t="str">
        <f>IFERROR(INDEX(Tableau3[],cave!$AE104,COLUMNS(cave!$AB$7:AW104)),"")</f>
        <v/>
      </c>
    </row>
    <row r="108" spans="1:22" x14ac:dyDescent="0.25">
      <c r="A108" s="28" t="str">
        <f>IFERROR(INDEX(Tableau3[],cave!$AE105,COLUMNS(cave!$AB$7:AB105)),"")</f>
        <v/>
      </c>
      <c r="B108" s="28" t="str">
        <f>IFERROR(INDEX(Tableau3[],cave!$AE105,COLUMNS(cave!$AB$7:AC105)),"")</f>
        <v/>
      </c>
      <c r="C108" s="28" t="str">
        <f>IFERROR(INDEX(Tableau3[],cave!$AE105,COLUMNS(cave!$AB$7:AD105)),"")</f>
        <v/>
      </c>
      <c r="D108" s="28" t="str">
        <f>IFERROR(INDEX(Tableau3[],cave!$AE105,COLUMNS(cave!$AB$7:AE105)),"")</f>
        <v/>
      </c>
      <c r="E108" s="28" t="str">
        <f>IFERROR(INDEX(Tableau3[],cave!$AE105,COLUMNS(cave!$AB$7:AF105)),"")</f>
        <v/>
      </c>
      <c r="F108" s="28" t="str">
        <f>IFERROR(INDEX(Tableau3[],cave!$AE105,COLUMNS(cave!$AB$7:AG105)),"")</f>
        <v/>
      </c>
      <c r="G108" s="28" t="str">
        <f>IFERROR(INDEX(Tableau3[],cave!$AE105,COLUMNS(cave!$AB$7:AH105)),"")</f>
        <v/>
      </c>
      <c r="H108" s="28" t="str">
        <f>IFERROR(INDEX(Tableau3[],cave!$AE105,COLUMNS(cave!$AB$7:AI105)),"")</f>
        <v/>
      </c>
      <c r="I108" s="28" t="str">
        <f>IFERROR(INDEX(Tableau3[],cave!$AE105,COLUMNS(cave!$AB$7:AJ105)),"")</f>
        <v/>
      </c>
      <c r="J108" s="28" t="str">
        <f>IFERROR(INDEX(Tableau3[],cave!$AE105,COLUMNS(cave!$AB$7:AK105)),"")</f>
        <v/>
      </c>
      <c r="K108" s="28" t="str">
        <f>IFERROR(INDEX(Tableau3[],cave!$AE105,COLUMNS(cave!$AB$7:AL105)),"")</f>
        <v/>
      </c>
      <c r="L108" s="28" t="str">
        <f>IFERROR(INDEX(Tableau3[],cave!$AE105,COLUMNS(cave!$AB$7:AM105)),"")</f>
        <v/>
      </c>
      <c r="M108" s="28" t="str">
        <f>IFERROR(INDEX(Tableau3[],cave!$AE105,COLUMNS(cave!$AB$7:AN105)),"")</f>
        <v/>
      </c>
      <c r="N108" s="28" t="str">
        <f>IFERROR(INDEX(Tableau3[],cave!$AE105,COLUMNS(cave!$AB$7:AO105)),"")</f>
        <v/>
      </c>
      <c r="O108" s="28" t="str">
        <f>IFERROR(INDEX(Tableau3[],cave!$AE105,COLUMNS(cave!$AB$7:AP105)),"")</f>
        <v/>
      </c>
      <c r="P108" s="28" t="str">
        <f>IFERROR(INDEX(Tableau3[],cave!$AE105,COLUMNS(cave!$AB$7:AQ105)),"")</f>
        <v/>
      </c>
      <c r="Q108" s="28" t="str">
        <f>IFERROR(INDEX(Tableau3[],cave!$AE105,COLUMNS(cave!$AB$7:AR105)),"")</f>
        <v/>
      </c>
      <c r="R108" s="28" t="str">
        <f>IFERROR(INDEX(Tableau3[],cave!$AE105,COLUMNS(cave!$AB$7:AS105)),"")</f>
        <v/>
      </c>
      <c r="S108" s="28" t="str">
        <f>IFERROR(INDEX(Tableau3[],cave!$AE105,COLUMNS(cave!$AB$7:AT105)),"")</f>
        <v/>
      </c>
      <c r="T108" s="28" t="str">
        <f>IFERROR(INDEX(Tableau3[],cave!$AE105,COLUMNS(cave!$AB$7:AU105)),"")</f>
        <v/>
      </c>
      <c r="U108" s="28" t="str">
        <f>IFERROR(INDEX(Tableau3[],cave!$AE105,COLUMNS(cave!$AB$7:AV105)),"")</f>
        <v/>
      </c>
      <c r="V108" s="28" t="str">
        <f>IFERROR(INDEX(Tableau3[],cave!$AE105,COLUMNS(cave!$AB$7:AW105)),"")</f>
        <v/>
      </c>
    </row>
    <row r="109" spans="1:22" x14ac:dyDescent="0.25">
      <c r="A109" s="28" t="str">
        <f>IFERROR(INDEX(Tableau3[],cave!$AE106,COLUMNS(cave!$AB$7:AB106)),"")</f>
        <v/>
      </c>
      <c r="B109" s="28" t="str">
        <f>IFERROR(INDEX(Tableau3[],cave!$AE106,COLUMNS(cave!$AB$7:AC106)),"")</f>
        <v/>
      </c>
      <c r="C109" s="28" t="str">
        <f>IFERROR(INDEX(Tableau3[],cave!$AE106,COLUMNS(cave!$AB$7:AD106)),"")</f>
        <v/>
      </c>
      <c r="D109" s="28" t="str">
        <f>IFERROR(INDEX(Tableau3[],cave!$AE106,COLUMNS(cave!$AB$7:AE106)),"")</f>
        <v/>
      </c>
      <c r="E109" s="28" t="str">
        <f>IFERROR(INDEX(Tableau3[],cave!$AE106,COLUMNS(cave!$AB$7:AF106)),"")</f>
        <v/>
      </c>
      <c r="F109" s="28" t="str">
        <f>IFERROR(INDEX(Tableau3[],cave!$AE106,COLUMNS(cave!$AB$7:AG106)),"")</f>
        <v/>
      </c>
      <c r="G109" s="28" t="str">
        <f>IFERROR(INDEX(Tableau3[],cave!$AE106,COLUMNS(cave!$AB$7:AH106)),"")</f>
        <v/>
      </c>
      <c r="H109" s="28" t="str">
        <f>IFERROR(INDEX(Tableau3[],cave!$AE106,COLUMNS(cave!$AB$7:AI106)),"")</f>
        <v/>
      </c>
      <c r="I109" s="28" t="str">
        <f>IFERROR(INDEX(Tableau3[],cave!$AE106,COLUMNS(cave!$AB$7:AJ106)),"")</f>
        <v/>
      </c>
      <c r="J109" s="28" t="str">
        <f>IFERROR(INDEX(Tableau3[],cave!$AE106,COLUMNS(cave!$AB$7:AK106)),"")</f>
        <v/>
      </c>
      <c r="K109" s="28" t="str">
        <f>IFERROR(INDEX(Tableau3[],cave!$AE106,COLUMNS(cave!$AB$7:AL106)),"")</f>
        <v/>
      </c>
      <c r="L109" s="28" t="str">
        <f>IFERROR(INDEX(Tableau3[],cave!$AE106,COLUMNS(cave!$AB$7:AM106)),"")</f>
        <v/>
      </c>
      <c r="M109" s="28" t="str">
        <f>IFERROR(INDEX(Tableau3[],cave!$AE106,COLUMNS(cave!$AB$7:AN106)),"")</f>
        <v/>
      </c>
      <c r="N109" s="28" t="str">
        <f>IFERROR(INDEX(Tableau3[],cave!$AE106,COLUMNS(cave!$AB$7:AO106)),"")</f>
        <v/>
      </c>
      <c r="O109" s="28" t="str">
        <f>IFERROR(INDEX(Tableau3[],cave!$AE106,COLUMNS(cave!$AB$7:AP106)),"")</f>
        <v/>
      </c>
      <c r="P109" s="28" t="str">
        <f>IFERROR(INDEX(Tableau3[],cave!$AE106,COLUMNS(cave!$AB$7:AQ106)),"")</f>
        <v/>
      </c>
      <c r="Q109" s="28" t="str">
        <f>IFERROR(INDEX(Tableau3[],cave!$AE106,COLUMNS(cave!$AB$7:AR106)),"")</f>
        <v/>
      </c>
      <c r="R109" s="28" t="str">
        <f>IFERROR(INDEX(Tableau3[],cave!$AE106,COLUMNS(cave!$AB$7:AS106)),"")</f>
        <v/>
      </c>
      <c r="S109" s="28" t="str">
        <f>IFERROR(INDEX(Tableau3[],cave!$AE106,COLUMNS(cave!$AB$7:AT106)),"")</f>
        <v/>
      </c>
      <c r="T109" s="28" t="str">
        <f>IFERROR(INDEX(Tableau3[],cave!$AE106,COLUMNS(cave!$AB$7:AU106)),"")</f>
        <v/>
      </c>
      <c r="U109" s="28" t="str">
        <f>IFERROR(INDEX(Tableau3[],cave!$AE106,COLUMNS(cave!$AB$7:AV106)),"")</f>
        <v/>
      </c>
      <c r="V109" s="28" t="str">
        <f>IFERROR(INDEX(Tableau3[],cave!$AE106,COLUMNS(cave!$AB$7:AW106)),"")</f>
        <v/>
      </c>
    </row>
    <row r="110" spans="1:22" x14ac:dyDescent="0.25">
      <c r="A110" s="28" t="str">
        <f>IFERROR(INDEX(Tableau3[],cave!$AE107,COLUMNS(cave!$AB$7:AB107)),"")</f>
        <v/>
      </c>
      <c r="B110" s="28" t="str">
        <f>IFERROR(INDEX(Tableau3[],cave!$AE107,COLUMNS(cave!$AB$7:AC107)),"")</f>
        <v/>
      </c>
      <c r="C110" s="28" t="str">
        <f>IFERROR(INDEX(Tableau3[],cave!$AE107,COLUMNS(cave!$AB$7:AD107)),"")</f>
        <v/>
      </c>
      <c r="D110" s="28" t="str">
        <f>IFERROR(INDEX(Tableau3[],cave!$AE107,COLUMNS(cave!$AB$7:AE107)),"")</f>
        <v/>
      </c>
      <c r="E110" s="28" t="str">
        <f>IFERROR(INDEX(Tableau3[],cave!$AE107,COLUMNS(cave!$AB$7:AF107)),"")</f>
        <v/>
      </c>
      <c r="F110" s="28" t="str">
        <f>IFERROR(INDEX(Tableau3[],cave!$AE107,COLUMNS(cave!$AB$7:AG107)),"")</f>
        <v/>
      </c>
      <c r="G110" s="28" t="str">
        <f>IFERROR(INDEX(Tableau3[],cave!$AE107,COLUMNS(cave!$AB$7:AH107)),"")</f>
        <v/>
      </c>
      <c r="H110" s="28" t="str">
        <f>IFERROR(INDEX(Tableau3[],cave!$AE107,COLUMNS(cave!$AB$7:AI107)),"")</f>
        <v/>
      </c>
      <c r="I110" s="28" t="str">
        <f>IFERROR(INDEX(Tableau3[],cave!$AE107,COLUMNS(cave!$AB$7:AJ107)),"")</f>
        <v/>
      </c>
      <c r="J110" s="28" t="str">
        <f>IFERROR(INDEX(Tableau3[],cave!$AE107,COLUMNS(cave!$AB$7:AK107)),"")</f>
        <v/>
      </c>
      <c r="K110" s="28" t="str">
        <f>IFERROR(INDEX(Tableau3[],cave!$AE107,COLUMNS(cave!$AB$7:AL107)),"")</f>
        <v/>
      </c>
      <c r="L110" s="28" t="str">
        <f>IFERROR(INDEX(Tableau3[],cave!$AE107,COLUMNS(cave!$AB$7:AM107)),"")</f>
        <v/>
      </c>
      <c r="M110" s="28" t="str">
        <f>IFERROR(INDEX(Tableau3[],cave!$AE107,COLUMNS(cave!$AB$7:AN107)),"")</f>
        <v/>
      </c>
      <c r="N110" s="28" t="str">
        <f>IFERROR(INDEX(Tableau3[],cave!$AE107,COLUMNS(cave!$AB$7:AO107)),"")</f>
        <v/>
      </c>
      <c r="O110" s="28" t="str">
        <f>IFERROR(INDEX(Tableau3[],cave!$AE107,COLUMNS(cave!$AB$7:AP107)),"")</f>
        <v/>
      </c>
      <c r="P110" s="28" t="str">
        <f>IFERROR(INDEX(Tableau3[],cave!$AE107,COLUMNS(cave!$AB$7:AQ107)),"")</f>
        <v/>
      </c>
      <c r="Q110" s="28" t="str">
        <f>IFERROR(INDEX(Tableau3[],cave!$AE107,COLUMNS(cave!$AB$7:AR107)),"")</f>
        <v/>
      </c>
      <c r="R110" s="28" t="str">
        <f>IFERROR(INDEX(Tableau3[],cave!$AE107,COLUMNS(cave!$AB$7:AS107)),"")</f>
        <v/>
      </c>
      <c r="S110" s="28" t="str">
        <f>IFERROR(INDEX(Tableau3[],cave!$AE107,COLUMNS(cave!$AB$7:AT107)),"")</f>
        <v/>
      </c>
      <c r="T110" s="28" t="str">
        <f>IFERROR(INDEX(Tableau3[],cave!$AE107,COLUMNS(cave!$AB$7:AU107)),"")</f>
        <v/>
      </c>
      <c r="U110" s="28" t="str">
        <f>IFERROR(INDEX(Tableau3[],cave!$AE107,COLUMNS(cave!$AB$7:AV107)),"")</f>
        <v/>
      </c>
      <c r="V110" s="28" t="str">
        <f>IFERROR(INDEX(Tableau3[],cave!$AE107,COLUMNS(cave!$AB$7:AW107)),"")</f>
        <v/>
      </c>
    </row>
    <row r="111" spans="1:22" x14ac:dyDescent="0.25">
      <c r="A111" s="28" t="str">
        <f>IFERROR(INDEX(Tableau3[],cave!$AE108,COLUMNS(cave!$AB$7:AB108)),"")</f>
        <v/>
      </c>
      <c r="B111" s="28" t="str">
        <f>IFERROR(INDEX(Tableau3[],cave!$AE108,COLUMNS(cave!$AB$7:AC108)),"")</f>
        <v/>
      </c>
      <c r="C111" s="28" t="str">
        <f>IFERROR(INDEX(Tableau3[],cave!$AE108,COLUMNS(cave!$AB$7:AD108)),"")</f>
        <v/>
      </c>
      <c r="D111" s="28" t="str">
        <f>IFERROR(INDEX(Tableau3[],cave!$AE108,COLUMNS(cave!$AB$7:AE108)),"")</f>
        <v/>
      </c>
      <c r="E111" s="28" t="str">
        <f>IFERROR(INDEX(Tableau3[],cave!$AE108,COLUMNS(cave!$AB$7:AF108)),"")</f>
        <v/>
      </c>
      <c r="F111" s="28" t="str">
        <f>IFERROR(INDEX(Tableau3[],cave!$AE108,COLUMNS(cave!$AB$7:AG108)),"")</f>
        <v/>
      </c>
      <c r="G111" s="28" t="str">
        <f>IFERROR(INDEX(Tableau3[],cave!$AE108,COLUMNS(cave!$AB$7:AH108)),"")</f>
        <v/>
      </c>
      <c r="H111" s="28" t="str">
        <f>IFERROR(INDEX(Tableau3[],cave!$AE108,COLUMNS(cave!$AB$7:AI108)),"")</f>
        <v/>
      </c>
      <c r="I111" s="28" t="str">
        <f>IFERROR(INDEX(Tableau3[],cave!$AE108,COLUMNS(cave!$AB$7:AJ108)),"")</f>
        <v/>
      </c>
      <c r="J111" s="28" t="str">
        <f>IFERROR(INDEX(Tableau3[],cave!$AE108,COLUMNS(cave!$AB$7:AK108)),"")</f>
        <v/>
      </c>
      <c r="K111" s="28" t="str">
        <f>IFERROR(INDEX(Tableau3[],cave!$AE108,COLUMNS(cave!$AB$7:AL108)),"")</f>
        <v/>
      </c>
      <c r="L111" s="28" t="str">
        <f>IFERROR(INDEX(Tableau3[],cave!$AE108,COLUMNS(cave!$AB$7:AM108)),"")</f>
        <v/>
      </c>
      <c r="M111" s="28" t="str">
        <f>IFERROR(INDEX(Tableau3[],cave!$AE108,COLUMNS(cave!$AB$7:AN108)),"")</f>
        <v/>
      </c>
      <c r="N111" s="28" t="str">
        <f>IFERROR(INDEX(Tableau3[],cave!$AE108,COLUMNS(cave!$AB$7:AO108)),"")</f>
        <v/>
      </c>
      <c r="O111" s="28" t="str">
        <f>IFERROR(INDEX(Tableau3[],cave!$AE108,COLUMNS(cave!$AB$7:AP108)),"")</f>
        <v/>
      </c>
      <c r="P111" s="28" t="str">
        <f>IFERROR(INDEX(Tableau3[],cave!$AE108,COLUMNS(cave!$AB$7:AQ108)),"")</f>
        <v/>
      </c>
      <c r="Q111" s="28" t="str">
        <f>IFERROR(INDEX(Tableau3[],cave!$AE108,COLUMNS(cave!$AB$7:AR108)),"")</f>
        <v/>
      </c>
      <c r="R111" s="28" t="str">
        <f>IFERROR(INDEX(Tableau3[],cave!$AE108,COLUMNS(cave!$AB$7:AS108)),"")</f>
        <v/>
      </c>
      <c r="S111" s="28" t="str">
        <f>IFERROR(INDEX(Tableau3[],cave!$AE108,COLUMNS(cave!$AB$7:AT108)),"")</f>
        <v/>
      </c>
      <c r="T111" s="28" t="str">
        <f>IFERROR(INDEX(Tableau3[],cave!$AE108,COLUMNS(cave!$AB$7:AU108)),"")</f>
        <v/>
      </c>
      <c r="U111" s="28" t="str">
        <f>IFERROR(INDEX(Tableau3[],cave!$AE108,COLUMNS(cave!$AB$7:AV108)),"")</f>
        <v/>
      </c>
      <c r="V111" s="28" t="str">
        <f>IFERROR(INDEX(Tableau3[],cave!$AE108,COLUMNS(cave!$AB$7:AW108)),"")</f>
        <v/>
      </c>
    </row>
    <row r="112" spans="1:22" x14ac:dyDescent="0.25">
      <c r="A112" s="28" t="str">
        <f>IFERROR(INDEX(Tableau3[],cave!$AE109,COLUMNS(cave!$AB$7:AB109)),"")</f>
        <v/>
      </c>
      <c r="B112" s="28" t="str">
        <f>IFERROR(INDEX(Tableau3[],cave!$AE109,COLUMNS(cave!$AB$7:AC109)),"")</f>
        <v/>
      </c>
      <c r="C112" s="28" t="str">
        <f>IFERROR(INDEX(Tableau3[],cave!$AE109,COLUMNS(cave!$AB$7:AD109)),"")</f>
        <v/>
      </c>
      <c r="D112" s="28" t="str">
        <f>IFERROR(INDEX(Tableau3[],cave!$AE109,COLUMNS(cave!$AB$7:AE109)),"")</f>
        <v/>
      </c>
      <c r="E112" s="28" t="str">
        <f>IFERROR(INDEX(Tableau3[],cave!$AE109,COLUMNS(cave!$AB$7:AF109)),"")</f>
        <v/>
      </c>
      <c r="F112" s="28" t="str">
        <f>IFERROR(INDEX(Tableau3[],cave!$AE109,COLUMNS(cave!$AB$7:AG109)),"")</f>
        <v/>
      </c>
      <c r="G112" s="28" t="str">
        <f>IFERROR(INDEX(Tableau3[],cave!$AE109,COLUMNS(cave!$AB$7:AH109)),"")</f>
        <v/>
      </c>
      <c r="H112" s="28" t="str">
        <f>IFERROR(INDEX(Tableau3[],cave!$AE109,COLUMNS(cave!$AB$7:AI109)),"")</f>
        <v/>
      </c>
      <c r="I112" s="28" t="str">
        <f>IFERROR(INDEX(Tableau3[],cave!$AE109,COLUMNS(cave!$AB$7:AJ109)),"")</f>
        <v/>
      </c>
      <c r="J112" s="28" t="str">
        <f>IFERROR(INDEX(Tableau3[],cave!$AE109,COLUMNS(cave!$AB$7:AK109)),"")</f>
        <v/>
      </c>
      <c r="K112" s="28" t="str">
        <f>IFERROR(INDEX(Tableau3[],cave!$AE109,COLUMNS(cave!$AB$7:AL109)),"")</f>
        <v/>
      </c>
      <c r="L112" s="28" t="str">
        <f>IFERROR(INDEX(Tableau3[],cave!$AE109,COLUMNS(cave!$AB$7:AM109)),"")</f>
        <v/>
      </c>
      <c r="M112" s="28" t="str">
        <f>IFERROR(INDEX(Tableau3[],cave!$AE109,COLUMNS(cave!$AB$7:AN109)),"")</f>
        <v/>
      </c>
      <c r="N112" s="28" t="str">
        <f>IFERROR(INDEX(Tableau3[],cave!$AE109,COLUMNS(cave!$AB$7:AO109)),"")</f>
        <v/>
      </c>
      <c r="O112" s="28" t="str">
        <f>IFERROR(INDEX(Tableau3[],cave!$AE109,COLUMNS(cave!$AB$7:AP109)),"")</f>
        <v/>
      </c>
      <c r="P112" s="28" t="str">
        <f>IFERROR(INDEX(Tableau3[],cave!$AE109,COLUMNS(cave!$AB$7:AQ109)),"")</f>
        <v/>
      </c>
      <c r="Q112" s="28" t="str">
        <f>IFERROR(INDEX(Tableau3[],cave!$AE109,COLUMNS(cave!$AB$7:AR109)),"")</f>
        <v/>
      </c>
      <c r="R112" s="28" t="str">
        <f>IFERROR(INDEX(Tableau3[],cave!$AE109,COLUMNS(cave!$AB$7:AS109)),"")</f>
        <v/>
      </c>
      <c r="S112" s="28" t="str">
        <f>IFERROR(INDEX(Tableau3[],cave!$AE109,COLUMNS(cave!$AB$7:AT109)),"")</f>
        <v/>
      </c>
      <c r="T112" s="28" t="str">
        <f>IFERROR(INDEX(Tableau3[],cave!$AE109,COLUMNS(cave!$AB$7:AU109)),"")</f>
        <v/>
      </c>
      <c r="U112" s="28" t="str">
        <f>IFERROR(INDEX(Tableau3[],cave!$AE109,COLUMNS(cave!$AB$7:AV109)),"")</f>
        <v/>
      </c>
      <c r="V112" s="28" t="str">
        <f>IFERROR(INDEX(Tableau3[],cave!$AE109,COLUMNS(cave!$AB$7:AW109)),"")</f>
        <v/>
      </c>
    </row>
    <row r="113" spans="1:22" x14ac:dyDescent="0.25">
      <c r="A113" s="28" t="str">
        <f>IFERROR(INDEX(Tableau3[],cave!$AE110,COLUMNS(cave!$AB$7:AB110)),"")</f>
        <v/>
      </c>
      <c r="B113" s="28" t="str">
        <f>IFERROR(INDEX(Tableau3[],cave!$AE110,COLUMNS(cave!$AB$7:AC110)),"")</f>
        <v/>
      </c>
      <c r="C113" s="28" t="str">
        <f>IFERROR(INDEX(Tableau3[],cave!$AE110,COLUMNS(cave!$AB$7:AD110)),"")</f>
        <v/>
      </c>
      <c r="D113" s="28" t="str">
        <f>IFERROR(INDEX(Tableau3[],cave!$AE110,COLUMNS(cave!$AB$7:AE110)),"")</f>
        <v/>
      </c>
      <c r="E113" s="28" t="str">
        <f>IFERROR(INDEX(Tableau3[],cave!$AE110,COLUMNS(cave!$AB$7:AF110)),"")</f>
        <v/>
      </c>
      <c r="F113" s="28" t="str">
        <f>IFERROR(INDEX(Tableau3[],cave!$AE110,COLUMNS(cave!$AB$7:AG110)),"")</f>
        <v/>
      </c>
      <c r="G113" s="28" t="str">
        <f>IFERROR(INDEX(Tableau3[],cave!$AE110,COLUMNS(cave!$AB$7:AH110)),"")</f>
        <v/>
      </c>
      <c r="H113" s="28" t="str">
        <f>IFERROR(INDEX(Tableau3[],cave!$AE110,COLUMNS(cave!$AB$7:AI110)),"")</f>
        <v/>
      </c>
      <c r="I113" s="28" t="str">
        <f>IFERROR(INDEX(Tableau3[],cave!$AE110,COLUMNS(cave!$AB$7:AJ110)),"")</f>
        <v/>
      </c>
      <c r="J113" s="28" t="str">
        <f>IFERROR(INDEX(Tableau3[],cave!$AE110,COLUMNS(cave!$AB$7:AK110)),"")</f>
        <v/>
      </c>
      <c r="K113" s="28" t="str">
        <f>IFERROR(INDEX(Tableau3[],cave!$AE110,COLUMNS(cave!$AB$7:AL110)),"")</f>
        <v/>
      </c>
      <c r="L113" s="28" t="str">
        <f>IFERROR(INDEX(Tableau3[],cave!$AE110,COLUMNS(cave!$AB$7:AM110)),"")</f>
        <v/>
      </c>
      <c r="M113" s="28" t="str">
        <f>IFERROR(INDEX(Tableau3[],cave!$AE110,COLUMNS(cave!$AB$7:AN110)),"")</f>
        <v/>
      </c>
      <c r="N113" s="28" t="str">
        <f>IFERROR(INDEX(Tableau3[],cave!$AE110,COLUMNS(cave!$AB$7:AO110)),"")</f>
        <v/>
      </c>
      <c r="O113" s="28" t="str">
        <f>IFERROR(INDEX(Tableau3[],cave!$AE110,COLUMNS(cave!$AB$7:AP110)),"")</f>
        <v/>
      </c>
      <c r="P113" s="28" t="str">
        <f>IFERROR(INDEX(Tableau3[],cave!$AE110,COLUMNS(cave!$AB$7:AQ110)),"")</f>
        <v/>
      </c>
      <c r="Q113" s="28" t="str">
        <f>IFERROR(INDEX(Tableau3[],cave!$AE110,COLUMNS(cave!$AB$7:AR110)),"")</f>
        <v/>
      </c>
      <c r="R113" s="28" t="str">
        <f>IFERROR(INDEX(Tableau3[],cave!$AE110,COLUMNS(cave!$AB$7:AS110)),"")</f>
        <v/>
      </c>
      <c r="S113" s="28" t="str">
        <f>IFERROR(INDEX(Tableau3[],cave!$AE110,COLUMNS(cave!$AB$7:AT110)),"")</f>
        <v/>
      </c>
      <c r="T113" s="28" t="str">
        <f>IFERROR(INDEX(Tableau3[],cave!$AE110,COLUMNS(cave!$AB$7:AU110)),"")</f>
        <v/>
      </c>
      <c r="U113" s="28" t="str">
        <f>IFERROR(INDEX(Tableau3[],cave!$AE110,COLUMNS(cave!$AB$7:AV110)),"")</f>
        <v/>
      </c>
      <c r="V113" s="28" t="str">
        <f>IFERROR(INDEX(Tableau3[],cave!$AE110,COLUMNS(cave!$AB$7:AW110)),"")</f>
        <v/>
      </c>
    </row>
    <row r="114" spans="1:22" x14ac:dyDescent="0.25">
      <c r="A114" s="28" t="str">
        <f>IFERROR(INDEX(Tableau3[],cave!$AE111,COLUMNS(cave!$AB$7:AB111)),"")</f>
        <v/>
      </c>
      <c r="B114" s="28" t="str">
        <f>IFERROR(INDEX(Tableau3[],cave!$AE111,COLUMNS(cave!$AB$7:AC111)),"")</f>
        <v/>
      </c>
      <c r="C114" s="28" t="str">
        <f>IFERROR(INDEX(Tableau3[],cave!$AE111,COLUMNS(cave!$AB$7:AD111)),"")</f>
        <v/>
      </c>
      <c r="D114" s="28" t="str">
        <f>IFERROR(INDEX(Tableau3[],cave!$AE111,COLUMNS(cave!$AB$7:AE111)),"")</f>
        <v/>
      </c>
      <c r="E114" s="28" t="str">
        <f>IFERROR(INDEX(Tableau3[],cave!$AE111,COLUMNS(cave!$AB$7:AF111)),"")</f>
        <v/>
      </c>
      <c r="F114" s="28" t="str">
        <f>IFERROR(INDEX(Tableau3[],cave!$AE111,COLUMNS(cave!$AB$7:AG111)),"")</f>
        <v/>
      </c>
      <c r="G114" s="28" t="str">
        <f>IFERROR(INDEX(Tableau3[],cave!$AE111,COLUMNS(cave!$AB$7:AH111)),"")</f>
        <v/>
      </c>
      <c r="H114" s="28" t="str">
        <f>IFERROR(INDEX(Tableau3[],cave!$AE111,COLUMNS(cave!$AB$7:AI111)),"")</f>
        <v/>
      </c>
      <c r="I114" s="28" t="str">
        <f>IFERROR(INDEX(Tableau3[],cave!$AE111,COLUMNS(cave!$AB$7:AJ111)),"")</f>
        <v/>
      </c>
      <c r="J114" s="28" t="str">
        <f>IFERROR(INDEX(Tableau3[],cave!$AE111,COLUMNS(cave!$AB$7:AK111)),"")</f>
        <v/>
      </c>
      <c r="K114" s="28" t="str">
        <f>IFERROR(INDEX(Tableau3[],cave!$AE111,COLUMNS(cave!$AB$7:AL111)),"")</f>
        <v/>
      </c>
      <c r="L114" s="28" t="str">
        <f>IFERROR(INDEX(Tableau3[],cave!$AE111,COLUMNS(cave!$AB$7:AM111)),"")</f>
        <v/>
      </c>
      <c r="M114" s="28" t="str">
        <f>IFERROR(INDEX(Tableau3[],cave!$AE111,COLUMNS(cave!$AB$7:AN111)),"")</f>
        <v/>
      </c>
      <c r="N114" s="28" t="str">
        <f>IFERROR(INDEX(Tableau3[],cave!$AE111,COLUMNS(cave!$AB$7:AO111)),"")</f>
        <v/>
      </c>
      <c r="O114" s="28" t="str">
        <f>IFERROR(INDEX(Tableau3[],cave!$AE111,COLUMNS(cave!$AB$7:AP111)),"")</f>
        <v/>
      </c>
      <c r="P114" s="28" t="str">
        <f>IFERROR(INDEX(Tableau3[],cave!$AE111,COLUMNS(cave!$AB$7:AQ111)),"")</f>
        <v/>
      </c>
      <c r="Q114" s="28" t="str">
        <f>IFERROR(INDEX(Tableau3[],cave!$AE111,COLUMNS(cave!$AB$7:AR111)),"")</f>
        <v/>
      </c>
      <c r="R114" s="28" t="str">
        <f>IFERROR(INDEX(Tableau3[],cave!$AE111,COLUMNS(cave!$AB$7:AS111)),"")</f>
        <v/>
      </c>
      <c r="S114" s="28" t="str">
        <f>IFERROR(INDEX(Tableau3[],cave!$AE111,COLUMNS(cave!$AB$7:AT111)),"")</f>
        <v/>
      </c>
      <c r="T114" s="28" t="str">
        <f>IFERROR(INDEX(Tableau3[],cave!$AE111,COLUMNS(cave!$AB$7:AU111)),"")</f>
        <v/>
      </c>
      <c r="U114" s="28" t="str">
        <f>IFERROR(INDEX(Tableau3[],cave!$AE111,COLUMNS(cave!$AB$7:AV111)),"")</f>
        <v/>
      </c>
      <c r="V114" s="28" t="str">
        <f>IFERROR(INDEX(Tableau3[],cave!$AE111,COLUMNS(cave!$AB$7:AW111)),"")</f>
        <v/>
      </c>
    </row>
    <row r="115" spans="1:22" x14ac:dyDescent="0.25">
      <c r="A115" s="28" t="str">
        <f>IFERROR(INDEX(Tableau3[],cave!$AE112,COLUMNS(cave!$AB$7:AB112)),"")</f>
        <v/>
      </c>
      <c r="B115" s="28" t="str">
        <f>IFERROR(INDEX(Tableau3[],cave!$AE112,COLUMNS(cave!$AB$7:AC112)),"")</f>
        <v/>
      </c>
      <c r="C115" s="28" t="str">
        <f>IFERROR(INDEX(Tableau3[],cave!$AE112,COLUMNS(cave!$AB$7:AD112)),"")</f>
        <v/>
      </c>
      <c r="D115" s="28" t="str">
        <f>IFERROR(INDEX(Tableau3[],cave!$AE112,COLUMNS(cave!$AB$7:AE112)),"")</f>
        <v/>
      </c>
      <c r="E115" s="28" t="str">
        <f>IFERROR(INDEX(Tableau3[],cave!$AE112,COLUMNS(cave!$AB$7:AF112)),"")</f>
        <v/>
      </c>
      <c r="F115" s="28" t="str">
        <f>IFERROR(INDEX(Tableau3[],cave!$AE112,COLUMNS(cave!$AB$7:AG112)),"")</f>
        <v/>
      </c>
      <c r="G115" s="28" t="str">
        <f>IFERROR(INDEX(Tableau3[],cave!$AE112,COLUMNS(cave!$AB$7:AH112)),"")</f>
        <v/>
      </c>
      <c r="H115" s="28" t="str">
        <f>IFERROR(INDEX(Tableau3[],cave!$AE112,COLUMNS(cave!$AB$7:AI112)),"")</f>
        <v/>
      </c>
      <c r="I115" s="28" t="str">
        <f>IFERROR(INDEX(Tableau3[],cave!$AE112,COLUMNS(cave!$AB$7:AJ112)),"")</f>
        <v/>
      </c>
      <c r="J115" s="28" t="str">
        <f>IFERROR(INDEX(Tableau3[],cave!$AE112,COLUMNS(cave!$AB$7:AK112)),"")</f>
        <v/>
      </c>
      <c r="K115" s="28" t="str">
        <f>IFERROR(INDEX(Tableau3[],cave!$AE112,COLUMNS(cave!$AB$7:AL112)),"")</f>
        <v/>
      </c>
      <c r="L115" s="28" t="str">
        <f>IFERROR(INDEX(Tableau3[],cave!$AE112,COLUMNS(cave!$AB$7:AM112)),"")</f>
        <v/>
      </c>
      <c r="M115" s="28" t="str">
        <f>IFERROR(INDEX(Tableau3[],cave!$AE112,COLUMNS(cave!$AB$7:AN112)),"")</f>
        <v/>
      </c>
      <c r="N115" s="28" t="str">
        <f>IFERROR(INDEX(Tableau3[],cave!$AE112,COLUMNS(cave!$AB$7:AO112)),"")</f>
        <v/>
      </c>
      <c r="O115" s="28" t="str">
        <f>IFERROR(INDEX(Tableau3[],cave!$AE112,COLUMNS(cave!$AB$7:AP112)),"")</f>
        <v/>
      </c>
      <c r="P115" s="28" t="str">
        <f>IFERROR(INDEX(Tableau3[],cave!$AE112,COLUMNS(cave!$AB$7:AQ112)),"")</f>
        <v/>
      </c>
      <c r="Q115" s="28" t="str">
        <f>IFERROR(INDEX(Tableau3[],cave!$AE112,COLUMNS(cave!$AB$7:AR112)),"")</f>
        <v/>
      </c>
      <c r="R115" s="28" t="str">
        <f>IFERROR(INDEX(Tableau3[],cave!$AE112,COLUMNS(cave!$AB$7:AS112)),"")</f>
        <v/>
      </c>
      <c r="S115" s="28" t="str">
        <f>IFERROR(INDEX(Tableau3[],cave!$AE112,COLUMNS(cave!$AB$7:AT112)),"")</f>
        <v/>
      </c>
      <c r="T115" s="28" t="str">
        <f>IFERROR(INDEX(Tableau3[],cave!$AE112,COLUMNS(cave!$AB$7:AU112)),"")</f>
        <v/>
      </c>
      <c r="U115" s="28" t="str">
        <f>IFERROR(INDEX(Tableau3[],cave!$AE112,COLUMNS(cave!$AB$7:AV112)),"")</f>
        <v/>
      </c>
      <c r="V115" s="28" t="str">
        <f>IFERROR(INDEX(Tableau3[],cave!$AE112,COLUMNS(cave!$AB$7:AW112)),"")</f>
        <v/>
      </c>
    </row>
    <row r="116" spans="1:22" x14ac:dyDescent="0.25">
      <c r="A116" s="28" t="str">
        <f>IFERROR(INDEX(Tableau3[],cave!$AE113,COLUMNS(cave!$AB$7:AB113)),"")</f>
        <v/>
      </c>
      <c r="B116" s="28" t="str">
        <f>IFERROR(INDEX(Tableau3[],cave!$AE113,COLUMNS(cave!$AB$7:AC113)),"")</f>
        <v/>
      </c>
      <c r="C116" s="28" t="str">
        <f>IFERROR(INDEX(Tableau3[],cave!$AE113,COLUMNS(cave!$AB$7:AD113)),"")</f>
        <v/>
      </c>
      <c r="D116" s="28" t="str">
        <f>IFERROR(INDEX(Tableau3[],cave!$AE113,COLUMNS(cave!$AB$7:AE113)),"")</f>
        <v/>
      </c>
      <c r="E116" s="28" t="str">
        <f>IFERROR(INDEX(Tableau3[],cave!$AE113,COLUMNS(cave!$AB$7:AF113)),"")</f>
        <v/>
      </c>
      <c r="F116" s="28" t="str">
        <f>IFERROR(INDEX(Tableau3[],cave!$AE113,COLUMNS(cave!$AB$7:AG113)),"")</f>
        <v/>
      </c>
      <c r="G116" s="28" t="str">
        <f>IFERROR(INDEX(Tableau3[],cave!$AE113,COLUMNS(cave!$AB$7:AH113)),"")</f>
        <v/>
      </c>
      <c r="H116" s="28" t="str">
        <f>IFERROR(INDEX(Tableau3[],cave!$AE113,COLUMNS(cave!$AB$7:AI113)),"")</f>
        <v/>
      </c>
      <c r="I116" s="28" t="str">
        <f>IFERROR(INDEX(Tableau3[],cave!$AE113,COLUMNS(cave!$AB$7:AJ113)),"")</f>
        <v/>
      </c>
      <c r="J116" s="28" t="str">
        <f>IFERROR(INDEX(Tableau3[],cave!$AE113,COLUMNS(cave!$AB$7:AK113)),"")</f>
        <v/>
      </c>
      <c r="K116" s="28" t="str">
        <f>IFERROR(INDEX(Tableau3[],cave!$AE113,COLUMNS(cave!$AB$7:AL113)),"")</f>
        <v/>
      </c>
      <c r="L116" s="28" t="str">
        <f>IFERROR(INDEX(Tableau3[],cave!$AE113,COLUMNS(cave!$AB$7:AM113)),"")</f>
        <v/>
      </c>
      <c r="M116" s="28" t="str">
        <f>IFERROR(INDEX(Tableau3[],cave!$AE113,COLUMNS(cave!$AB$7:AN113)),"")</f>
        <v/>
      </c>
      <c r="N116" s="28" t="str">
        <f>IFERROR(INDEX(Tableau3[],cave!$AE113,COLUMNS(cave!$AB$7:AO113)),"")</f>
        <v/>
      </c>
      <c r="O116" s="28" t="str">
        <f>IFERROR(INDEX(Tableau3[],cave!$AE113,COLUMNS(cave!$AB$7:AP113)),"")</f>
        <v/>
      </c>
      <c r="P116" s="28" t="str">
        <f>IFERROR(INDEX(Tableau3[],cave!$AE113,COLUMNS(cave!$AB$7:AQ113)),"")</f>
        <v/>
      </c>
      <c r="Q116" s="28" t="str">
        <f>IFERROR(INDEX(Tableau3[],cave!$AE113,COLUMNS(cave!$AB$7:AR113)),"")</f>
        <v/>
      </c>
      <c r="R116" s="28" t="str">
        <f>IFERROR(INDEX(Tableau3[],cave!$AE113,COLUMNS(cave!$AB$7:AS113)),"")</f>
        <v/>
      </c>
      <c r="S116" s="28" t="str">
        <f>IFERROR(INDEX(Tableau3[],cave!$AE113,COLUMNS(cave!$AB$7:AT113)),"")</f>
        <v/>
      </c>
      <c r="T116" s="28" t="str">
        <f>IFERROR(INDEX(Tableau3[],cave!$AE113,COLUMNS(cave!$AB$7:AU113)),"")</f>
        <v/>
      </c>
      <c r="U116" s="28" t="str">
        <f>IFERROR(INDEX(Tableau3[],cave!$AE113,COLUMNS(cave!$AB$7:AV113)),"")</f>
        <v/>
      </c>
      <c r="V116" s="28" t="str">
        <f>IFERROR(INDEX(Tableau3[],cave!$AE113,COLUMNS(cave!$AB$7:AW113)),"")</f>
        <v/>
      </c>
    </row>
    <row r="117" spans="1:22" x14ac:dyDescent="0.25">
      <c r="A117" s="28" t="str">
        <f>IFERROR(INDEX(Tableau3[],cave!$AE114,COLUMNS(cave!$AB$7:AB114)),"")</f>
        <v/>
      </c>
      <c r="B117" s="28" t="str">
        <f>IFERROR(INDEX(Tableau3[],cave!$AE114,COLUMNS(cave!$AB$7:AC114)),"")</f>
        <v/>
      </c>
      <c r="C117" s="28" t="str">
        <f>IFERROR(INDEX(Tableau3[],cave!$AE114,COLUMNS(cave!$AB$7:AD114)),"")</f>
        <v/>
      </c>
      <c r="D117" s="28" t="str">
        <f>IFERROR(INDEX(Tableau3[],cave!$AE114,COLUMNS(cave!$AB$7:AE114)),"")</f>
        <v/>
      </c>
      <c r="E117" s="28" t="str">
        <f>IFERROR(INDEX(Tableau3[],cave!$AE114,COLUMNS(cave!$AB$7:AF114)),"")</f>
        <v/>
      </c>
      <c r="F117" s="28" t="str">
        <f>IFERROR(INDEX(Tableau3[],cave!$AE114,COLUMNS(cave!$AB$7:AG114)),"")</f>
        <v/>
      </c>
      <c r="G117" s="28" t="str">
        <f>IFERROR(INDEX(Tableau3[],cave!$AE114,COLUMNS(cave!$AB$7:AH114)),"")</f>
        <v/>
      </c>
      <c r="H117" s="28" t="str">
        <f>IFERROR(INDEX(Tableau3[],cave!$AE114,COLUMNS(cave!$AB$7:AI114)),"")</f>
        <v/>
      </c>
      <c r="I117" s="28" t="str">
        <f>IFERROR(INDEX(Tableau3[],cave!$AE114,COLUMNS(cave!$AB$7:AJ114)),"")</f>
        <v/>
      </c>
      <c r="J117" s="28" t="str">
        <f>IFERROR(INDEX(Tableau3[],cave!$AE114,COLUMNS(cave!$AB$7:AK114)),"")</f>
        <v/>
      </c>
      <c r="K117" s="28" t="str">
        <f>IFERROR(INDEX(Tableau3[],cave!$AE114,COLUMNS(cave!$AB$7:AL114)),"")</f>
        <v/>
      </c>
      <c r="L117" s="28" t="str">
        <f>IFERROR(INDEX(Tableau3[],cave!$AE114,COLUMNS(cave!$AB$7:AM114)),"")</f>
        <v/>
      </c>
      <c r="M117" s="28" t="str">
        <f>IFERROR(INDEX(Tableau3[],cave!$AE114,COLUMNS(cave!$AB$7:AN114)),"")</f>
        <v/>
      </c>
      <c r="N117" s="28" t="str">
        <f>IFERROR(INDEX(Tableau3[],cave!$AE114,COLUMNS(cave!$AB$7:AO114)),"")</f>
        <v/>
      </c>
      <c r="O117" s="28" t="str">
        <f>IFERROR(INDEX(Tableau3[],cave!$AE114,COLUMNS(cave!$AB$7:AP114)),"")</f>
        <v/>
      </c>
      <c r="P117" s="28" t="str">
        <f>IFERROR(INDEX(Tableau3[],cave!$AE114,COLUMNS(cave!$AB$7:AQ114)),"")</f>
        <v/>
      </c>
      <c r="Q117" s="28" t="str">
        <f>IFERROR(INDEX(Tableau3[],cave!$AE114,COLUMNS(cave!$AB$7:AR114)),"")</f>
        <v/>
      </c>
      <c r="R117" s="28" t="str">
        <f>IFERROR(INDEX(Tableau3[],cave!$AE114,COLUMNS(cave!$AB$7:AS114)),"")</f>
        <v/>
      </c>
      <c r="S117" s="28" t="str">
        <f>IFERROR(INDEX(Tableau3[],cave!$AE114,COLUMNS(cave!$AB$7:AT114)),"")</f>
        <v/>
      </c>
      <c r="T117" s="28" t="str">
        <f>IFERROR(INDEX(Tableau3[],cave!$AE114,COLUMNS(cave!$AB$7:AU114)),"")</f>
        <v/>
      </c>
      <c r="U117" s="28" t="str">
        <f>IFERROR(INDEX(Tableau3[],cave!$AE114,COLUMNS(cave!$AB$7:AV114)),"")</f>
        <v/>
      </c>
      <c r="V117" s="28" t="str">
        <f>IFERROR(INDEX(Tableau3[],cave!$AE114,COLUMNS(cave!$AB$7:AW114)),"")</f>
        <v/>
      </c>
    </row>
    <row r="118" spans="1:22" x14ac:dyDescent="0.25">
      <c r="A118" s="28" t="str">
        <f>IFERROR(INDEX(Tableau3[],cave!$AE115,COLUMNS(cave!$AB$7:AB115)),"")</f>
        <v/>
      </c>
      <c r="B118" s="28" t="str">
        <f>IFERROR(INDEX(Tableau3[],cave!$AE115,COLUMNS(cave!$AB$7:AC115)),"")</f>
        <v/>
      </c>
      <c r="C118" s="28" t="str">
        <f>IFERROR(INDEX(Tableau3[],cave!$AE115,COLUMNS(cave!$AB$7:AD115)),"")</f>
        <v/>
      </c>
      <c r="D118" s="28" t="str">
        <f>IFERROR(INDEX(Tableau3[],cave!$AE115,COLUMNS(cave!$AB$7:AE115)),"")</f>
        <v/>
      </c>
      <c r="E118" s="28" t="str">
        <f>IFERROR(INDEX(Tableau3[],cave!$AE115,COLUMNS(cave!$AB$7:AF115)),"")</f>
        <v/>
      </c>
      <c r="F118" s="28" t="str">
        <f>IFERROR(INDEX(Tableau3[],cave!$AE115,COLUMNS(cave!$AB$7:AG115)),"")</f>
        <v/>
      </c>
      <c r="G118" s="28" t="str">
        <f>IFERROR(INDEX(Tableau3[],cave!$AE115,COLUMNS(cave!$AB$7:AH115)),"")</f>
        <v/>
      </c>
      <c r="H118" s="28" t="str">
        <f>IFERROR(INDEX(Tableau3[],cave!$AE115,COLUMNS(cave!$AB$7:AI115)),"")</f>
        <v/>
      </c>
      <c r="I118" s="28" t="str">
        <f>IFERROR(INDEX(Tableau3[],cave!$AE115,COLUMNS(cave!$AB$7:AJ115)),"")</f>
        <v/>
      </c>
      <c r="J118" s="28" t="str">
        <f>IFERROR(INDEX(Tableau3[],cave!$AE115,COLUMNS(cave!$AB$7:AK115)),"")</f>
        <v/>
      </c>
      <c r="K118" s="28" t="str">
        <f>IFERROR(INDEX(Tableau3[],cave!$AE115,COLUMNS(cave!$AB$7:AL115)),"")</f>
        <v/>
      </c>
      <c r="L118" s="28" t="str">
        <f>IFERROR(INDEX(Tableau3[],cave!$AE115,COLUMNS(cave!$AB$7:AM115)),"")</f>
        <v/>
      </c>
      <c r="M118" s="28" t="str">
        <f>IFERROR(INDEX(Tableau3[],cave!$AE115,COLUMNS(cave!$AB$7:AN115)),"")</f>
        <v/>
      </c>
      <c r="N118" s="28" t="str">
        <f>IFERROR(INDEX(Tableau3[],cave!$AE115,COLUMNS(cave!$AB$7:AO115)),"")</f>
        <v/>
      </c>
      <c r="O118" s="28" t="str">
        <f>IFERROR(INDEX(Tableau3[],cave!$AE115,COLUMNS(cave!$AB$7:AP115)),"")</f>
        <v/>
      </c>
      <c r="P118" s="28" t="str">
        <f>IFERROR(INDEX(Tableau3[],cave!$AE115,COLUMNS(cave!$AB$7:AQ115)),"")</f>
        <v/>
      </c>
      <c r="Q118" s="28" t="str">
        <f>IFERROR(INDEX(Tableau3[],cave!$AE115,COLUMNS(cave!$AB$7:AR115)),"")</f>
        <v/>
      </c>
      <c r="R118" s="28" t="str">
        <f>IFERROR(INDEX(Tableau3[],cave!$AE115,COLUMNS(cave!$AB$7:AS115)),"")</f>
        <v/>
      </c>
      <c r="S118" s="28" t="str">
        <f>IFERROR(INDEX(Tableau3[],cave!$AE115,COLUMNS(cave!$AB$7:AT115)),"")</f>
        <v/>
      </c>
      <c r="T118" s="28" t="str">
        <f>IFERROR(INDEX(Tableau3[],cave!$AE115,COLUMNS(cave!$AB$7:AU115)),"")</f>
        <v/>
      </c>
      <c r="U118" s="28" t="str">
        <f>IFERROR(INDEX(Tableau3[],cave!$AE115,COLUMNS(cave!$AB$7:AV115)),"")</f>
        <v/>
      </c>
      <c r="V118" s="28" t="str">
        <f>IFERROR(INDEX(Tableau3[],cave!$AE115,COLUMNS(cave!$AB$7:AW115)),"")</f>
        <v/>
      </c>
    </row>
    <row r="119" spans="1:22" x14ac:dyDescent="0.25">
      <c r="A119" s="28" t="str">
        <f>IFERROR(INDEX(Tableau3[],cave!$AE116,COLUMNS(cave!$AB$7:AB116)),"")</f>
        <v/>
      </c>
      <c r="B119" s="28" t="str">
        <f>IFERROR(INDEX(Tableau3[],cave!$AE116,COLUMNS(cave!$AB$7:AC116)),"")</f>
        <v/>
      </c>
      <c r="C119" s="28" t="str">
        <f>IFERROR(INDEX(Tableau3[],cave!$AE116,COLUMNS(cave!$AB$7:AD116)),"")</f>
        <v/>
      </c>
      <c r="D119" s="28" t="str">
        <f>IFERROR(INDEX(Tableau3[],cave!$AE116,COLUMNS(cave!$AB$7:AE116)),"")</f>
        <v/>
      </c>
      <c r="E119" s="28" t="str">
        <f>IFERROR(INDEX(Tableau3[],cave!$AE116,COLUMNS(cave!$AB$7:AF116)),"")</f>
        <v/>
      </c>
      <c r="F119" s="28" t="str">
        <f>IFERROR(INDEX(Tableau3[],cave!$AE116,COLUMNS(cave!$AB$7:AG116)),"")</f>
        <v/>
      </c>
      <c r="G119" s="28" t="str">
        <f>IFERROR(INDEX(Tableau3[],cave!$AE116,COLUMNS(cave!$AB$7:AH116)),"")</f>
        <v/>
      </c>
      <c r="H119" s="28" t="str">
        <f>IFERROR(INDEX(Tableau3[],cave!$AE116,COLUMNS(cave!$AB$7:AI116)),"")</f>
        <v/>
      </c>
      <c r="I119" s="28" t="str">
        <f>IFERROR(INDEX(Tableau3[],cave!$AE116,COLUMNS(cave!$AB$7:AJ116)),"")</f>
        <v/>
      </c>
      <c r="J119" s="28" t="str">
        <f>IFERROR(INDEX(Tableau3[],cave!$AE116,COLUMNS(cave!$AB$7:AK116)),"")</f>
        <v/>
      </c>
      <c r="K119" s="28" t="str">
        <f>IFERROR(INDEX(Tableau3[],cave!$AE116,COLUMNS(cave!$AB$7:AL116)),"")</f>
        <v/>
      </c>
      <c r="L119" s="28" t="str">
        <f>IFERROR(INDEX(Tableau3[],cave!$AE116,COLUMNS(cave!$AB$7:AM116)),"")</f>
        <v/>
      </c>
      <c r="M119" s="28" t="str">
        <f>IFERROR(INDEX(Tableau3[],cave!$AE116,COLUMNS(cave!$AB$7:AN116)),"")</f>
        <v/>
      </c>
      <c r="N119" s="28" t="str">
        <f>IFERROR(INDEX(Tableau3[],cave!$AE116,COLUMNS(cave!$AB$7:AO116)),"")</f>
        <v/>
      </c>
      <c r="O119" s="28" t="str">
        <f>IFERROR(INDEX(Tableau3[],cave!$AE116,COLUMNS(cave!$AB$7:AP116)),"")</f>
        <v/>
      </c>
      <c r="P119" s="28" t="str">
        <f>IFERROR(INDEX(Tableau3[],cave!$AE116,COLUMNS(cave!$AB$7:AQ116)),"")</f>
        <v/>
      </c>
      <c r="Q119" s="28" t="str">
        <f>IFERROR(INDEX(Tableau3[],cave!$AE116,COLUMNS(cave!$AB$7:AR116)),"")</f>
        <v/>
      </c>
      <c r="R119" s="28" t="str">
        <f>IFERROR(INDEX(Tableau3[],cave!$AE116,COLUMNS(cave!$AB$7:AS116)),"")</f>
        <v/>
      </c>
      <c r="S119" s="28" t="str">
        <f>IFERROR(INDEX(Tableau3[],cave!$AE116,COLUMNS(cave!$AB$7:AT116)),"")</f>
        <v/>
      </c>
      <c r="T119" s="28" t="str">
        <f>IFERROR(INDEX(Tableau3[],cave!$AE116,COLUMNS(cave!$AB$7:AU116)),"")</f>
        <v/>
      </c>
      <c r="U119" s="28" t="str">
        <f>IFERROR(INDEX(Tableau3[],cave!$AE116,COLUMNS(cave!$AB$7:AV116)),"")</f>
        <v/>
      </c>
      <c r="V119" s="28" t="str">
        <f>IFERROR(INDEX(Tableau3[],cave!$AE116,COLUMNS(cave!$AB$7:AW116)),"")</f>
        <v/>
      </c>
    </row>
    <row r="120" spans="1:22" x14ac:dyDescent="0.25">
      <c r="A120" s="28" t="str">
        <f>IFERROR(INDEX(Tableau3[],cave!$AE117,COLUMNS(cave!$AB$7:AB117)),"")</f>
        <v/>
      </c>
      <c r="B120" s="28" t="str">
        <f>IFERROR(INDEX(Tableau3[],cave!$AE117,COLUMNS(cave!$AB$7:AC117)),"")</f>
        <v/>
      </c>
      <c r="C120" s="28" t="str">
        <f>IFERROR(INDEX(Tableau3[],cave!$AE117,COLUMNS(cave!$AB$7:AD117)),"")</f>
        <v/>
      </c>
      <c r="D120" s="28" t="str">
        <f>IFERROR(INDEX(Tableau3[],cave!$AE117,COLUMNS(cave!$AB$7:AE117)),"")</f>
        <v/>
      </c>
      <c r="E120" s="28" t="str">
        <f>IFERROR(INDEX(Tableau3[],cave!$AE117,COLUMNS(cave!$AB$7:AF117)),"")</f>
        <v/>
      </c>
      <c r="F120" s="28" t="str">
        <f>IFERROR(INDEX(Tableau3[],cave!$AE117,COLUMNS(cave!$AB$7:AG117)),"")</f>
        <v/>
      </c>
      <c r="G120" s="28" t="str">
        <f>IFERROR(INDEX(Tableau3[],cave!$AE117,COLUMNS(cave!$AB$7:AH117)),"")</f>
        <v/>
      </c>
      <c r="H120" s="28" t="str">
        <f>IFERROR(INDEX(Tableau3[],cave!$AE117,COLUMNS(cave!$AB$7:AI117)),"")</f>
        <v/>
      </c>
      <c r="I120" s="28" t="str">
        <f>IFERROR(INDEX(Tableau3[],cave!$AE117,COLUMNS(cave!$AB$7:AJ117)),"")</f>
        <v/>
      </c>
      <c r="J120" s="28" t="str">
        <f>IFERROR(INDEX(Tableau3[],cave!$AE117,COLUMNS(cave!$AB$7:AK117)),"")</f>
        <v/>
      </c>
      <c r="K120" s="28" t="str">
        <f>IFERROR(INDEX(Tableau3[],cave!$AE117,COLUMNS(cave!$AB$7:AL117)),"")</f>
        <v/>
      </c>
      <c r="L120" s="28" t="str">
        <f>IFERROR(INDEX(Tableau3[],cave!$AE117,COLUMNS(cave!$AB$7:AM117)),"")</f>
        <v/>
      </c>
      <c r="M120" s="28" t="str">
        <f>IFERROR(INDEX(Tableau3[],cave!$AE117,COLUMNS(cave!$AB$7:AN117)),"")</f>
        <v/>
      </c>
      <c r="N120" s="28" t="str">
        <f>IFERROR(INDEX(Tableau3[],cave!$AE117,COLUMNS(cave!$AB$7:AO117)),"")</f>
        <v/>
      </c>
      <c r="O120" s="28" t="str">
        <f>IFERROR(INDEX(Tableau3[],cave!$AE117,COLUMNS(cave!$AB$7:AP117)),"")</f>
        <v/>
      </c>
      <c r="P120" s="28" t="str">
        <f>IFERROR(INDEX(Tableau3[],cave!$AE117,COLUMNS(cave!$AB$7:AQ117)),"")</f>
        <v/>
      </c>
      <c r="Q120" s="28" t="str">
        <f>IFERROR(INDEX(Tableau3[],cave!$AE117,COLUMNS(cave!$AB$7:AR117)),"")</f>
        <v/>
      </c>
      <c r="R120" s="28" t="str">
        <f>IFERROR(INDEX(Tableau3[],cave!$AE117,COLUMNS(cave!$AB$7:AS117)),"")</f>
        <v/>
      </c>
      <c r="S120" s="28" t="str">
        <f>IFERROR(INDEX(Tableau3[],cave!$AE117,COLUMNS(cave!$AB$7:AT117)),"")</f>
        <v/>
      </c>
      <c r="T120" s="28" t="str">
        <f>IFERROR(INDEX(Tableau3[],cave!$AE117,COLUMNS(cave!$AB$7:AU117)),"")</f>
        <v/>
      </c>
      <c r="U120" s="28" t="str">
        <f>IFERROR(INDEX(Tableau3[],cave!$AE117,COLUMNS(cave!$AB$7:AV117)),"")</f>
        <v/>
      </c>
      <c r="V120" s="28" t="str">
        <f>IFERROR(INDEX(Tableau3[],cave!$AE117,COLUMNS(cave!$AB$7:AW117)),"")</f>
        <v/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4" r:id="rId4" name="Drop Down 10">
              <controlPr defaultSize="0" autoLine="0" autoPict="0">
                <anchor moveWithCells="1">
                  <from>
                    <xdr:col>0</xdr:col>
                    <xdr:colOff>476250</xdr:colOff>
                    <xdr:row>3</xdr:row>
                    <xdr:rowOff>38100</xdr:rowOff>
                  </from>
                  <to>
                    <xdr:col>1</xdr:col>
                    <xdr:colOff>752475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5" name="Drop Down 11">
              <controlPr defaultSize="0" autoLine="0" autoPict="0">
                <anchor moveWithCells="1">
                  <from>
                    <xdr:col>1</xdr:col>
                    <xdr:colOff>857250</xdr:colOff>
                    <xdr:row>3</xdr:row>
                    <xdr:rowOff>57150</xdr:rowOff>
                  </from>
                  <to>
                    <xdr:col>2</xdr:col>
                    <xdr:colOff>1228725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6" name="Drop Down 13">
              <controlPr defaultSize="0" autoLine="0" autoPict="0">
                <anchor moveWithCells="1">
                  <from>
                    <xdr:col>2</xdr:col>
                    <xdr:colOff>1371600</xdr:colOff>
                    <xdr:row>3</xdr:row>
                    <xdr:rowOff>57150</xdr:rowOff>
                  </from>
                  <to>
                    <xdr:col>4</xdr:col>
                    <xdr:colOff>333375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7" name="Drop Down 14">
              <controlPr defaultSize="0" autoLine="0" autoPict="0">
                <anchor moveWithCells="1">
                  <from>
                    <xdr:col>4</xdr:col>
                    <xdr:colOff>476250</xdr:colOff>
                    <xdr:row>3</xdr:row>
                    <xdr:rowOff>66675</xdr:rowOff>
                  </from>
                  <to>
                    <xdr:col>6</xdr:col>
                    <xdr:colOff>9525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C5614-091F-4660-8F76-90AD4F0D9828}">
  <sheetPr codeName="Feuil1"/>
  <dimension ref="A5:AK159"/>
  <sheetViews>
    <sheetView tabSelected="1" workbookViewId="0">
      <selection activeCell="AE7" sqref="AE7"/>
    </sheetView>
  </sheetViews>
  <sheetFormatPr baseColWidth="10" defaultRowHeight="15" x14ac:dyDescent="0.25"/>
  <cols>
    <col min="1" max="1" width="37" style="27" bestFit="1" customWidth="1"/>
    <col min="2" max="2" width="24.140625" style="27" bestFit="1" customWidth="1"/>
    <col min="3" max="3" width="29.85546875" style="27" customWidth="1"/>
    <col min="4" max="4" width="11.140625" style="27" customWidth="1"/>
    <col min="5" max="5" width="12" style="27" customWidth="1"/>
    <col min="6" max="8" width="11.42578125" style="27"/>
    <col min="9" max="9" width="13.28515625" style="27" customWidth="1"/>
    <col min="10" max="10" width="25.140625" style="27" customWidth="1"/>
    <col min="11" max="11" width="16.28515625" style="27" customWidth="1"/>
    <col min="12" max="12" width="13" style="27" customWidth="1"/>
    <col min="13" max="13" width="11.42578125" style="27"/>
    <col min="14" max="14" width="13.5703125" style="27" customWidth="1"/>
    <col min="15" max="15" width="25" style="27" bestFit="1" customWidth="1"/>
    <col min="16" max="16" width="12.7109375" style="27" customWidth="1"/>
    <col min="17" max="17" width="0" style="27" hidden="1" customWidth="1"/>
    <col min="18" max="18" width="14.28515625" style="27" hidden="1" customWidth="1"/>
    <col min="19" max="19" width="11.5703125" style="27" hidden="1" customWidth="1"/>
    <col min="20" max="20" width="10.140625" style="27" hidden="1" customWidth="1"/>
    <col min="21" max="21" width="13" style="27" hidden="1" customWidth="1"/>
    <col min="22" max="22" width="16.7109375" style="27" hidden="1" customWidth="1"/>
    <col min="23" max="23" width="11.5703125" style="27" customWidth="1"/>
    <col min="24" max="28" width="11.42578125" style="27"/>
    <col min="29" max="29" width="4.42578125" style="27" customWidth="1"/>
    <col min="30" max="31" width="11.42578125" style="27"/>
    <col min="32" max="37" width="11.5703125" style="27" customWidth="1"/>
    <col min="38" max="16384" width="11.42578125" style="27"/>
  </cols>
  <sheetData>
    <row r="5" spans="1:37" x14ac:dyDescent="0.25">
      <c r="X5" s="27" t="s">
        <v>0</v>
      </c>
      <c r="Y5" s="27" t="s">
        <v>661</v>
      </c>
      <c r="Z5" s="27" t="s">
        <v>4</v>
      </c>
      <c r="AA5" s="27" t="s">
        <v>576</v>
      </c>
    </row>
    <row r="6" spans="1:37" x14ac:dyDescent="0.25">
      <c r="A6" s="27" t="s">
        <v>14</v>
      </c>
      <c r="B6" s="27" t="s">
        <v>0</v>
      </c>
      <c r="C6" s="27" t="s">
        <v>1</v>
      </c>
      <c r="D6" s="27" t="s">
        <v>3</v>
      </c>
      <c r="E6" s="27" t="s">
        <v>2</v>
      </c>
      <c r="F6" s="27" t="s">
        <v>4</v>
      </c>
      <c r="G6" s="27" t="s">
        <v>5</v>
      </c>
      <c r="H6" s="27" t="s">
        <v>576</v>
      </c>
      <c r="I6" s="27" t="s">
        <v>7</v>
      </c>
      <c r="J6" s="29" t="s">
        <v>664</v>
      </c>
      <c r="K6" s="27" t="s">
        <v>332</v>
      </c>
      <c r="L6" s="27" t="s">
        <v>6</v>
      </c>
      <c r="M6" s="27" t="s">
        <v>8</v>
      </c>
      <c r="N6" s="27" t="s">
        <v>9</v>
      </c>
      <c r="O6" s="27" t="s">
        <v>10</v>
      </c>
      <c r="P6" s="27" t="s">
        <v>11</v>
      </c>
      <c r="Q6" s="27" t="s">
        <v>12</v>
      </c>
      <c r="R6" s="27" t="s">
        <v>13</v>
      </c>
      <c r="S6" s="27" t="s">
        <v>321</v>
      </c>
      <c r="T6" s="27" t="s">
        <v>322</v>
      </c>
      <c r="U6" s="27" t="s">
        <v>323</v>
      </c>
      <c r="V6" s="27" t="s">
        <v>324</v>
      </c>
      <c r="W6" s="27" t="s">
        <v>665</v>
      </c>
      <c r="X6" s="27" t="s">
        <v>653</v>
      </c>
      <c r="Y6" s="27" t="s">
        <v>660</v>
      </c>
      <c r="Z6" s="27" t="s">
        <v>654</v>
      </c>
      <c r="AA6" s="27" t="s">
        <v>655</v>
      </c>
      <c r="AB6" s="27" t="s">
        <v>656</v>
      </c>
      <c r="AC6" s="27" t="s">
        <v>666</v>
      </c>
      <c r="AD6" s="27" t="s">
        <v>662</v>
      </c>
      <c r="AE6" s="27" t="s">
        <v>663</v>
      </c>
      <c r="AF6" s="27" t="s">
        <v>667</v>
      </c>
      <c r="AG6" s="27" t="s">
        <v>668</v>
      </c>
      <c r="AH6" s="27" t="s">
        <v>669</v>
      </c>
      <c r="AI6" s="27" t="s">
        <v>670</v>
      </c>
      <c r="AJ6" s="27" t="s">
        <v>671</v>
      </c>
      <c r="AK6" s="27" t="s">
        <v>672</v>
      </c>
    </row>
    <row r="7" spans="1:37" x14ac:dyDescent="0.25">
      <c r="A7" s="27" t="str">
        <f t="shared" ref="A7" si="0">CONCATENATE(C7," ",D7," ",E7)</f>
        <v xml:space="preserve">  </v>
      </c>
      <c r="C7" s="30"/>
      <c r="D7" s="30"/>
      <c r="E7" s="30"/>
      <c r="T7" s="27">
        <f t="shared" ref="T7:T38" si="1">ROW(T7)-7</f>
        <v>0</v>
      </c>
      <c r="U7" s="27" t="str">
        <f t="shared" ref="U7:U70" si="2">CONCATENATE(T7,".jpg")</f>
        <v>0.jpg</v>
      </c>
      <c r="V7" s="27" t="str">
        <f t="shared" ref="V7:V70" si="3">CONCATENATE($V$2,U7)</f>
        <v>0.jpg</v>
      </c>
      <c r="X7" s="27" t="b">
        <f>IF(Bdd_cave!$R$3="Toutes les regions",TRUE,Bdd_cave!$R$3=B7)</f>
        <v>0</v>
      </c>
      <c r="Y7" s="27" t="b">
        <f>IF(Bdd_cave!$S$3="Toutes les années",TRUE,Bdd_cave!$S$3=E7)</f>
        <v>1</v>
      </c>
      <c r="Z7" s="27" t="b">
        <f>IF(Bdd_cave!$T$3="Toutes les couleurs",TRUE,Bdd_cave!$T$3=F7)</f>
        <v>0</v>
      </c>
      <c r="AA7" s="27" t="b">
        <f>IF(Bdd_cave!$U$3="Tous les casiers ",TRUE,Bdd_cave!$U$3=H7)</f>
        <v>0</v>
      </c>
      <c r="AB7" s="27" t="b">
        <f t="shared" ref="AB7:AB38" si="4">AND(X7:Z7)</f>
        <v>0</v>
      </c>
      <c r="AD7" s="27" t="str">
        <f>IF(AB7,ROWS($AB$7:AB7),"")</f>
        <v/>
      </c>
      <c r="AE7" s="27" t="str">
        <f>IFERROR(SMALL($AD$7:$AD$300,ROWS(AD7:$AD$7)),"")</f>
        <v/>
      </c>
    </row>
    <row r="8" spans="1:37" x14ac:dyDescent="0.25">
      <c r="A8" s="27" t="str">
        <f t="shared" ref="A8:A39" si="5">CONCATENATE(C8," ",D8," ",E8)</f>
        <v>SAINT-AUBIN 1 er Cru 1987</v>
      </c>
      <c r="B8" s="5" t="s">
        <v>15</v>
      </c>
      <c r="C8" s="30" t="s">
        <v>298</v>
      </c>
      <c r="D8" s="30" t="s">
        <v>312</v>
      </c>
      <c r="E8" s="30">
        <v>1987</v>
      </c>
      <c r="F8" s="5" t="s">
        <v>309</v>
      </c>
      <c r="G8" s="5">
        <v>1</v>
      </c>
      <c r="H8" s="5" t="s">
        <v>578</v>
      </c>
      <c r="I8" s="6"/>
      <c r="J8" s="7"/>
      <c r="K8" s="7" t="s">
        <v>579</v>
      </c>
      <c r="L8" s="5" t="s">
        <v>580</v>
      </c>
      <c r="M8" s="5"/>
      <c r="N8" s="5">
        <v>21190</v>
      </c>
      <c r="O8" s="5" t="s">
        <v>280</v>
      </c>
      <c r="P8" s="5"/>
      <c r="Q8" s="5"/>
      <c r="R8" s="5"/>
      <c r="S8" s="5"/>
      <c r="T8" s="31">
        <f t="shared" si="1"/>
        <v>1</v>
      </c>
      <c r="U8" s="31" t="str">
        <f t="shared" si="2"/>
        <v>1.jpg</v>
      </c>
      <c r="V8" s="32" t="str">
        <f t="shared" si="3"/>
        <v>1.jpg</v>
      </c>
      <c r="X8" s="33" t="b">
        <f>IF(Bdd_cave!$R$3="Toutes les regions",TRUE,Bdd_cave!$R$3=B8)</f>
        <v>0</v>
      </c>
      <c r="Y8" s="33" t="b">
        <f>IF(Bdd_cave!$S$3="Toutes les années",TRUE,Bdd_cave!$S$3=E8)</f>
        <v>1</v>
      </c>
      <c r="Z8" s="27" t="b">
        <f>IF(Bdd_cave!$T$3="Toutes les couleurs",TRUE,Bdd_cave!$T$3=F8)</f>
        <v>0</v>
      </c>
      <c r="AA8" s="33" t="b">
        <f>IF(Bdd_cave!$U$3="Tous les casiers ",TRUE,Bdd_cave!$U$3=H8)</f>
        <v>0</v>
      </c>
      <c r="AB8" s="27" t="b">
        <f t="shared" si="4"/>
        <v>0</v>
      </c>
      <c r="AD8" s="27" t="str">
        <f>IF(AB8,ROWS($AB$7:AB8),"")</f>
        <v/>
      </c>
      <c r="AE8" s="27" t="str">
        <f>IFERROR(SMALL($AD$7:$AD$300,ROWS(AD$7:$AD8)),"")</f>
        <v/>
      </c>
    </row>
    <row r="9" spans="1:37" x14ac:dyDescent="0.25">
      <c r="A9" s="27" t="str">
        <f t="shared" si="5"/>
        <v>COTES DU JURA  1993</v>
      </c>
      <c r="B9" s="5" t="s">
        <v>22</v>
      </c>
      <c r="C9" s="30" t="s">
        <v>62</v>
      </c>
      <c r="D9" s="30"/>
      <c r="E9" s="30">
        <v>1993</v>
      </c>
      <c r="F9" s="5" t="s">
        <v>309</v>
      </c>
      <c r="G9" s="5">
        <v>1</v>
      </c>
      <c r="H9" s="5" t="s">
        <v>578</v>
      </c>
      <c r="I9" s="6"/>
      <c r="J9" s="7"/>
      <c r="K9" s="7"/>
      <c r="L9" s="5" t="s">
        <v>581</v>
      </c>
      <c r="M9" s="5"/>
      <c r="N9" s="5"/>
      <c r="O9" s="5" t="s">
        <v>582</v>
      </c>
      <c r="P9" s="5"/>
      <c r="Q9" s="5"/>
      <c r="R9" s="5"/>
      <c r="S9" s="5"/>
      <c r="T9" s="31">
        <f t="shared" si="1"/>
        <v>2</v>
      </c>
      <c r="U9" s="31" t="str">
        <f t="shared" si="2"/>
        <v>2.jpg</v>
      </c>
      <c r="V9" s="32" t="str">
        <f t="shared" si="3"/>
        <v>2.jpg</v>
      </c>
      <c r="X9" s="33" t="b">
        <f>IF(Bdd_cave!$R$3="Toutes les regions",TRUE,Bdd_cave!$R$3=B9)</f>
        <v>0</v>
      </c>
      <c r="Y9" s="33" t="b">
        <f>IF(Bdd_cave!$S$3="Toutes les années",TRUE,Bdd_cave!$S$3=E9)</f>
        <v>1</v>
      </c>
      <c r="Z9" s="27" t="b">
        <f>IF(Bdd_cave!$T$3="Toutes les couleurs",TRUE,Bdd_cave!$T$3=F9)</f>
        <v>0</v>
      </c>
      <c r="AA9" s="33" t="b">
        <f>IF(Bdd_cave!$U$3="Tous les casiers ",TRUE,Bdd_cave!$U$3=H9)</f>
        <v>0</v>
      </c>
      <c r="AB9" s="27" t="b">
        <f t="shared" si="4"/>
        <v>0</v>
      </c>
      <c r="AD9" s="27" t="str">
        <f>IF(AB9,ROWS($AB$7:AB9),"")</f>
        <v/>
      </c>
      <c r="AE9" s="27" t="str">
        <f>IFERROR(SMALL($AD$7:$AD$300,ROWS(AD$7:$AD9)),"")</f>
        <v/>
      </c>
    </row>
    <row r="10" spans="1:37" x14ac:dyDescent="0.25">
      <c r="A10" s="27" t="str">
        <f t="shared" si="5"/>
        <v>VOLNAY  1993</v>
      </c>
      <c r="B10" s="5" t="s">
        <v>15</v>
      </c>
      <c r="C10" s="30" t="s">
        <v>305</v>
      </c>
      <c r="D10" s="30"/>
      <c r="E10" s="30">
        <v>1993</v>
      </c>
      <c r="F10" s="5" t="s">
        <v>308</v>
      </c>
      <c r="G10" s="5">
        <v>1</v>
      </c>
      <c r="H10" s="5" t="s">
        <v>578</v>
      </c>
      <c r="I10" s="6"/>
      <c r="J10" s="7"/>
      <c r="K10" s="7"/>
      <c r="L10" s="5" t="s">
        <v>583</v>
      </c>
      <c r="M10" s="5"/>
      <c r="N10" s="5"/>
      <c r="O10" s="5" t="s">
        <v>305</v>
      </c>
      <c r="P10" s="5"/>
      <c r="Q10" s="5"/>
      <c r="R10" s="5"/>
      <c r="S10" s="5"/>
      <c r="T10" s="31">
        <f t="shared" si="1"/>
        <v>3</v>
      </c>
      <c r="U10" s="31" t="str">
        <f t="shared" si="2"/>
        <v>3.jpg</v>
      </c>
      <c r="V10" s="32" t="str">
        <f t="shared" si="3"/>
        <v>3.jpg</v>
      </c>
      <c r="X10" s="33" t="b">
        <f>IF(Bdd_cave!$R$3="Toutes les regions",TRUE,Bdd_cave!$R$3=B10)</f>
        <v>0</v>
      </c>
      <c r="Y10" s="33" t="b">
        <f>IF(Bdd_cave!$S$3="Toutes les années",TRUE,Bdd_cave!$S$3=E10)</f>
        <v>1</v>
      </c>
      <c r="Z10" s="27" t="b">
        <f>IF(Bdd_cave!$T$3="Toutes les couleurs",TRUE,Bdd_cave!$T$3=F10)</f>
        <v>0</v>
      </c>
      <c r="AA10" s="33" t="b">
        <f>IF(Bdd_cave!$U$3="Tous les casiers ",TRUE,Bdd_cave!$U$3=H10)</f>
        <v>0</v>
      </c>
      <c r="AB10" s="27" t="b">
        <f t="shared" si="4"/>
        <v>0</v>
      </c>
      <c r="AD10" s="27" t="str">
        <f>IF(AB10,ROWS($AB$7:AB10),"")</f>
        <v/>
      </c>
      <c r="AE10" s="27" t="str">
        <f>IFERROR(SMALL($AD$7:$AD$300,ROWS(AD$7:$AD10)),"")</f>
        <v/>
      </c>
    </row>
    <row r="11" spans="1:37" x14ac:dyDescent="0.25">
      <c r="A11" s="27" t="str">
        <f t="shared" si="5"/>
        <v>PERNAND-VERGELESSES  1994</v>
      </c>
      <c r="B11" s="5" t="s">
        <v>15</v>
      </c>
      <c r="C11" s="30" t="s">
        <v>286</v>
      </c>
      <c r="D11" s="30"/>
      <c r="E11" s="30">
        <v>1994</v>
      </c>
      <c r="F11" s="5" t="s">
        <v>308</v>
      </c>
      <c r="G11" s="5">
        <v>2</v>
      </c>
      <c r="H11" s="5" t="s">
        <v>578</v>
      </c>
      <c r="I11" s="6"/>
      <c r="J11" s="7"/>
      <c r="K11" s="7"/>
      <c r="L11" s="5" t="s">
        <v>584</v>
      </c>
      <c r="M11" s="5"/>
      <c r="N11" s="5"/>
      <c r="O11" s="5" t="s">
        <v>585</v>
      </c>
      <c r="P11" s="5"/>
      <c r="Q11" s="5"/>
      <c r="R11" s="5"/>
      <c r="S11" s="5"/>
      <c r="T11" s="31">
        <f t="shared" si="1"/>
        <v>4</v>
      </c>
      <c r="U11" s="31" t="str">
        <f t="shared" si="2"/>
        <v>4.jpg</v>
      </c>
      <c r="V11" s="32" t="str">
        <f t="shared" si="3"/>
        <v>4.jpg</v>
      </c>
      <c r="X11" s="33" t="b">
        <f>IF(Bdd_cave!$R$3="Toutes les regions",TRUE,Bdd_cave!$R$3=B11)</f>
        <v>0</v>
      </c>
      <c r="Y11" s="33" t="b">
        <f>IF(Bdd_cave!$S$3="Toutes les années",TRUE,Bdd_cave!$S$3=E11)</f>
        <v>1</v>
      </c>
      <c r="Z11" s="27" t="b">
        <f>IF(Bdd_cave!$T$3="Toutes les couleurs",TRUE,Bdd_cave!$T$3=F11)</f>
        <v>0</v>
      </c>
      <c r="AA11" s="33" t="b">
        <f>IF(Bdd_cave!$U$3="Tous les casiers ",TRUE,Bdd_cave!$U$3=H11)</f>
        <v>0</v>
      </c>
      <c r="AB11" s="27" t="b">
        <f t="shared" si="4"/>
        <v>0</v>
      </c>
      <c r="AD11" s="27" t="str">
        <f>IF(AB11,ROWS($AB$7:AB11),"")</f>
        <v/>
      </c>
      <c r="AE11" s="27" t="str">
        <f>IFERROR(SMALL($AD$7:$AD$300,ROWS(AD$7:$AD11)),"")</f>
        <v/>
      </c>
    </row>
    <row r="12" spans="1:37" x14ac:dyDescent="0.25">
      <c r="A12" s="27" t="str">
        <f t="shared" si="5"/>
        <v>BOURGOGNE  1994</v>
      </c>
      <c r="B12" s="5" t="s">
        <v>15</v>
      </c>
      <c r="C12" s="30" t="s">
        <v>15</v>
      </c>
      <c r="D12" s="30"/>
      <c r="E12" s="30">
        <v>1994</v>
      </c>
      <c r="F12" s="5" t="s">
        <v>308</v>
      </c>
      <c r="G12" s="5">
        <v>1</v>
      </c>
      <c r="H12" s="5" t="s">
        <v>578</v>
      </c>
      <c r="I12" s="6"/>
      <c r="J12" s="7"/>
      <c r="K12" s="7"/>
      <c r="L12" s="5" t="s">
        <v>583</v>
      </c>
      <c r="M12" s="5"/>
      <c r="N12" s="5"/>
      <c r="O12" s="5" t="s">
        <v>305</v>
      </c>
      <c r="P12" s="5"/>
      <c r="Q12" s="5"/>
      <c r="R12" s="5"/>
      <c r="S12" s="5"/>
      <c r="T12" s="31">
        <f t="shared" si="1"/>
        <v>5</v>
      </c>
      <c r="U12" s="31" t="str">
        <f t="shared" si="2"/>
        <v>5.jpg</v>
      </c>
      <c r="V12" s="32" t="str">
        <f t="shared" si="3"/>
        <v>5.jpg</v>
      </c>
      <c r="X12" s="33" t="b">
        <f>IF(Bdd_cave!$R$3="Toutes les regions",TRUE,Bdd_cave!$R$3=B12)</f>
        <v>0</v>
      </c>
      <c r="Y12" s="33" t="b">
        <f>IF(Bdd_cave!$S$3="Toutes les années",TRUE,Bdd_cave!$S$3=E12)</f>
        <v>1</v>
      </c>
      <c r="Z12" s="27" t="b">
        <f>IF(Bdd_cave!$T$3="Toutes les couleurs",TRUE,Bdd_cave!$T$3=F12)</f>
        <v>0</v>
      </c>
      <c r="AA12" s="33" t="b">
        <f>IF(Bdd_cave!$U$3="Tous les casiers ",TRUE,Bdd_cave!$U$3=H12)</f>
        <v>0</v>
      </c>
      <c r="AB12" s="27" t="b">
        <f t="shared" si="4"/>
        <v>0</v>
      </c>
      <c r="AD12" s="27" t="str">
        <f>IF(AB12,ROWS($AB$7:AB12),"")</f>
        <v/>
      </c>
      <c r="AE12" s="27" t="str">
        <f>IFERROR(SMALL($AD$7:$AD$300,ROWS(AD$7:$AD12)),"")</f>
        <v/>
      </c>
    </row>
    <row r="13" spans="1:37" x14ac:dyDescent="0.25">
      <c r="A13" s="27" t="str">
        <f t="shared" si="5"/>
        <v>HAUTES-COTES DE NUITS  1994</v>
      </c>
      <c r="B13" s="5" t="s">
        <v>15</v>
      </c>
      <c r="C13" s="30" t="s">
        <v>156</v>
      </c>
      <c r="D13" s="30"/>
      <c r="E13" s="30">
        <v>1994</v>
      </c>
      <c r="F13" s="5" t="s">
        <v>309</v>
      </c>
      <c r="G13" s="5">
        <v>1</v>
      </c>
      <c r="H13" s="5" t="s">
        <v>578</v>
      </c>
      <c r="I13" s="6"/>
      <c r="J13" s="7"/>
      <c r="K13" s="7" t="s">
        <v>586</v>
      </c>
      <c r="L13" s="5" t="s">
        <v>587</v>
      </c>
      <c r="M13" s="5"/>
      <c r="N13" s="5"/>
      <c r="O13" s="5" t="s">
        <v>588</v>
      </c>
      <c r="P13" s="5"/>
      <c r="Q13" s="5"/>
      <c r="R13" s="5"/>
      <c r="S13" s="5"/>
      <c r="T13" s="31">
        <f t="shared" si="1"/>
        <v>6</v>
      </c>
      <c r="U13" s="31" t="str">
        <f t="shared" si="2"/>
        <v>6.jpg</v>
      </c>
      <c r="V13" s="32" t="str">
        <f t="shared" si="3"/>
        <v>6.jpg</v>
      </c>
      <c r="X13" s="33" t="b">
        <f>IF(Bdd_cave!$R$3="Toutes les regions",TRUE,Bdd_cave!$R$3=B13)</f>
        <v>0</v>
      </c>
      <c r="Y13" s="33" t="b">
        <f>IF(Bdd_cave!$S$3="Toutes les années",TRUE,Bdd_cave!$S$3=E13)</f>
        <v>1</v>
      </c>
      <c r="Z13" s="27" t="b">
        <f>IF(Bdd_cave!$T$3="Toutes les couleurs",TRUE,Bdd_cave!$T$3=F13)</f>
        <v>0</v>
      </c>
      <c r="AA13" s="33" t="b">
        <f>IF(Bdd_cave!$U$3="Tous les casiers ",TRUE,Bdd_cave!$U$3=H13)</f>
        <v>0</v>
      </c>
      <c r="AB13" s="27" t="b">
        <f t="shared" si="4"/>
        <v>0</v>
      </c>
      <c r="AD13" s="27" t="str">
        <f>IF(AB13,ROWS($AB$7:AB13),"")</f>
        <v/>
      </c>
      <c r="AE13" s="27" t="str">
        <f>IFERROR(SMALL($AD$7:$AD$300,ROWS(AD$7:$AD13)),"")</f>
        <v/>
      </c>
    </row>
    <row r="14" spans="1:37" x14ac:dyDescent="0.25">
      <c r="A14" s="27" t="str">
        <f t="shared" si="5"/>
        <v>CHOREY-LES-BEAUNE  1994</v>
      </c>
      <c r="B14" s="5" t="s">
        <v>15</v>
      </c>
      <c r="C14" s="30" t="s">
        <v>226</v>
      </c>
      <c r="D14" s="30"/>
      <c r="E14" s="30">
        <v>1994</v>
      </c>
      <c r="F14" s="5" t="s">
        <v>308</v>
      </c>
      <c r="G14" s="5">
        <v>1</v>
      </c>
      <c r="H14" s="5" t="s">
        <v>578</v>
      </c>
      <c r="I14" s="6"/>
      <c r="J14" s="7"/>
      <c r="K14" s="7"/>
      <c r="L14" s="5" t="s">
        <v>584</v>
      </c>
      <c r="M14" s="5"/>
      <c r="N14" s="5"/>
      <c r="O14" s="5" t="s">
        <v>363</v>
      </c>
      <c r="P14" s="5"/>
      <c r="Q14" s="5"/>
      <c r="R14" s="5"/>
      <c r="S14" s="5"/>
      <c r="T14" s="31">
        <f t="shared" si="1"/>
        <v>7</v>
      </c>
      <c r="U14" s="31" t="str">
        <f t="shared" si="2"/>
        <v>7.jpg</v>
      </c>
      <c r="V14" s="32" t="str">
        <f t="shared" si="3"/>
        <v>7.jpg</v>
      </c>
      <c r="X14" s="33" t="b">
        <f>IF(Bdd_cave!$R$3="Toutes les regions",TRUE,Bdd_cave!$R$3=B14)</f>
        <v>0</v>
      </c>
      <c r="Y14" s="33" t="b">
        <f>IF(Bdd_cave!$S$3="Toutes les années",TRUE,Bdd_cave!$S$3=E14)</f>
        <v>1</v>
      </c>
      <c r="Z14" s="27" t="b">
        <f>IF(Bdd_cave!$T$3="Toutes les couleurs",TRUE,Bdd_cave!$T$3=F14)</f>
        <v>0</v>
      </c>
      <c r="AA14" s="33" t="b">
        <f>IF(Bdd_cave!$U$3="Tous les casiers ",TRUE,Bdd_cave!$U$3=H14)</f>
        <v>0</v>
      </c>
      <c r="AB14" s="27" t="b">
        <f t="shared" si="4"/>
        <v>0</v>
      </c>
      <c r="AD14" s="27" t="str">
        <f>IF(AB14,ROWS($AB$7:AB14),"")</f>
        <v/>
      </c>
      <c r="AE14" s="27" t="str">
        <f>IFERROR(SMALL($AD$7:$AD$300,ROWS(AD$7:$AD14)),"")</f>
        <v/>
      </c>
    </row>
    <row r="15" spans="1:37" x14ac:dyDescent="0.25">
      <c r="A15" s="27" t="str">
        <f t="shared" si="5"/>
        <v>PINOT NOIR  1994</v>
      </c>
      <c r="B15" s="5" t="s">
        <v>18</v>
      </c>
      <c r="C15" s="30" t="s">
        <v>325</v>
      </c>
      <c r="D15" s="30"/>
      <c r="E15" s="30">
        <v>1994</v>
      </c>
      <c r="F15" s="5" t="s">
        <v>308</v>
      </c>
      <c r="G15" s="5">
        <v>1</v>
      </c>
      <c r="H15" s="5" t="s">
        <v>578</v>
      </c>
      <c r="I15" s="6"/>
      <c r="J15" s="7"/>
      <c r="K15" s="7" t="s">
        <v>589</v>
      </c>
      <c r="L15" s="5"/>
      <c r="M15" s="5"/>
      <c r="N15" s="5"/>
      <c r="O15" s="5"/>
      <c r="P15" s="5"/>
      <c r="Q15" s="5"/>
      <c r="R15" s="5"/>
      <c r="S15" s="5"/>
      <c r="T15" s="31">
        <f t="shared" si="1"/>
        <v>8</v>
      </c>
      <c r="U15" s="31" t="str">
        <f t="shared" si="2"/>
        <v>8.jpg</v>
      </c>
      <c r="V15" s="32" t="str">
        <f t="shared" si="3"/>
        <v>8.jpg</v>
      </c>
      <c r="X15" s="33" t="b">
        <f>IF(Bdd_cave!$R$3="Toutes les regions",TRUE,Bdd_cave!$R$3=B15)</f>
        <v>0</v>
      </c>
      <c r="Y15" s="33" t="b">
        <f>IF(Bdd_cave!$S$3="Toutes les années",TRUE,Bdd_cave!$S$3=E15)</f>
        <v>1</v>
      </c>
      <c r="Z15" s="27" t="b">
        <f>IF(Bdd_cave!$T$3="Toutes les couleurs",TRUE,Bdd_cave!$T$3=F15)</f>
        <v>0</v>
      </c>
      <c r="AA15" s="33" t="b">
        <f>IF(Bdd_cave!$U$3="Tous les casiers ",TRUE,Bdd_cave!$U$3=H15)</f>
        <v>0</v>
      </c>
      <c r="AB15" s="27" t="b">
        <f t="shared" si="4"/>
        <v>0</v>
      </c>
      <c r="AD15" s="27" t="str">
        <f>IF(AB15,ROWS($AB$7:AB15),"")</f>
        <v/>
      </c>
      <c r="AE15" s="27" t="str">
        <f>IFERROR(SMALL($AD$7:$AD$300,ROWS(AD$7:$AD15)),"")</f>
        <v/>
      </c>
    </row>
    <row r="16" spans="1:37" x14ac:dyDescent="0.25">
      <c r="A16" s="27" t="str">
        <f t="shared" si="5"/>
        <v>CHABLIS 1 er Cru 1995</v>
      </c>
      <c r="B16" s="5" t="s">
        <v>15</v>
      </c>
      <c r="C16" s="30" t="s">
        <v>196</v>
      </c>
      <c r="D16" s="30" t="s">
        <v>312</v>
      </c>
      <c r="E16" s="30">
        <v>1995</v>
      </c>
      <c r="F16" s="5" t="s">
        <v>309</v>
      </c>
      <c r="G16" s="5">
        <v>1</v>
      </c>
      <c r="H16" s="5" t="s">
        <v>578</v>
      </c>
      <c r="I16" s="6"/>
      <c r="J16" s="7"/>
      <c r="K16" s="7" t="s">
        <v>590</v>
      </c>
      <c r="L16" s="5"/>
      <c r="M16" s="5"/>
      <c r="N16" s="5"/>
      <c r="O16" s="5"/>
      <c r="P16" s="5"/>
      <c r="Q16" s="5"/>
      <c r="R16" s="5"/>
      <c r="S16" s="5"/>
      <c r="T16" s="31">
        <f t="shared" si="1"/>
        <v>9</v>
      </c>
      <c r="U16" s="31" t="str">
        <f t="shared" si="2"/>
        <v>9.jpg</v>
      </c>
      <c r="V16" s="32" t="str">
        <f t="shared" si="3"/>
        <v>9.jpg</v>
      </c>
      <c r="X16" s="33" t="b">
        <f>IF(Bdd_cave!$R$3="Toutes les regions",TRUE,Bdd_cave!$R$3=B16)</f>
        <v>0</v>
      </c>
      <c r="Y16" s="33" t="b">
        <f>IF(Bdd_cave!$S$3="Toutes les années",TRUE,Bdd_cave!$S$3=E16)</f>
        <v>1</v>
      </c>
      <c r="Z16" s="27" t="b">
        <f>IF(Bdd_cave!$T$3="Toutes les couleurs",TRUE,Bdd_cave!$T$3=F16)</f>
        <v>0</v>
      </c>
      <c r="AA16" s="33" t="b">
        <f>IF(Bdd_cave!$U$3="Tous les casiers ",TRUE,Bdd_cave!$U$3=H16)</f>
        <v>0</v>
      </c>
      <c r="AB16" s="27" t="b">
        <f t="shared" si="4"/>
        <v>0</v>
      </c>
      <c r="AD16" s="27" t="str">
        <f>IF(AB16,ROWS($AB$7:AB16),"")</f>
        <v/>
      </c>
      <c r="AE16" s="27" t="str">
        <f>IFERROR(SMALL($AD$7:$AD$300,ROWS(AD$7:$AD16)),"")</f>
        <v/>
      </c>
    </row>
    <row r="17" spans="1:31" x14ac:dyDescent="0.25">
      <c r="A17" s="27" t="str">
        <f t="shared" si="5"/>
        <v>POMMARD 1 er Cru 1996</v>
      </c>
      <c r="B17" s="5" t="s">
        <v>15</v>
      </c>
      <c r="C17" s="30" t="s">
        <v>288</v>
      </c>
      <c r="D17" s="30" t="s">
        <v>312</v>
      </c>
      <c r="E17" s="30">
        <v>1996</v>
      </c>
      <c r="F17" s="5" t="s">
        <v>308</v>
      </c>
      <c r="G17" s="5">
        <v>1</v>
      </c>
      <c r="H17" s="5" t="s">
        <v>578</v>
      </c>
      <c r="I17" s="6"/>
      <c r="J17" s="7"/>
      <c r="K17" s="7" t="s">
        <v>591</v>
      </c>
      <c r="L17" s="5" t="s">
        <v>592</v>
      </c>
      <c r="M17" s="5"/>
      <c r="N17" s="5"/>
      <c r="O17" s="5" t="s">
        <v>305</v>
      </c>
      <c r="P17" s="5"/>
      <c r="Q17" s="5"/>
      <c r="R17" s="5"/>
      <c r="S17" s="5"/>
      <c r="T17" s="31">
        <f t="shared" si="1"/>
        <v>10</v>
      </c>
      <c r="U17" s="31" t="str">
        <f t="shared" si="2"/>
        <v>10.jpg</v>
      </c>
      <c r="V17" s="32" t="str">
        <f t="shared" si="3"/>
        <v>10.jpg</v>
      </c>
      <c r="X17" s="33" t="b">
        <f>IF(Bdd_cave!$R$3="Toutes les regions",TRUE,Bdd_cave!$R$3=B17)</f>
        <v>0</v>
      </c>
      <c r="Y17" s="33" t="b">
        <f>IF(Bdd_cave!$S$3="Toutes les années",TRUE,Bdd_cave!$S$3=E17)</f>
        <v>1</v>
      </c>
      <c r="Z17" s="27" t="b">
        <f>IF(Bdd_cave!$T$3="Toutes les couleurs",TRUE,Bdd_cave!$T$3=F17)</f>
        <v>0</v>
      </c>
      <c r="AA17" s="33" t="b">
        <f>IF(Bdd_cave!$U$3="Tous les casiers ",TRUE,Bdd_cave!$U$3=H17)</f>
        <v>0</v>
      </c>
      <c r="AB17" s="27" t="b">
        <f t="shared" si="4"/>
        <v>0</v>
      </c>
      <c r="AD17" s="27" t="str">
        <f>IF(AB17,ROWS($AB$7:AB17),"")</f>
        <v/>
      </c>
      <c r="AE17" s="27" t="str">
        <f>IFERROR(SMALL($AD$7:$AD$300,ROWS(AD$7:$AD17)),"")</f>
        <v/>
      </c>
    </row>
    <row r="18" spans="1:31" x14ac:dyDescent="0.25">
      <c r="A18" s="27" t="str">
        <f t="shared" si="5"/>
        <v>PERNAND-VERGELESSES  1997</v>
      </c>
      <c r="B18" s="5" t="s">
        <v>15</v>
      </c>
      <c r="C18" s="30" t="s">
        <v>286</v>
      </c>
      <c r="D18" s="30"/>
      <c r="E18" s="30">
        <v>1997</v>
      </c>
      <c r="F18" s="5" t="s">
        <v>308</v>
      </c>
      <c r="G18" s="5">
        <v>1</v>
      </c>
      <c r="H18" s="5" t="s">
        <v>578</v>
      </c>
      <c r="I18" s="6"/>
      <c r="J18" s="7"/>
      <c r="K18" s="7" t="s">
        <v>593</v>
      </c>
      <c r="L18" s="5" t="s">
        <v>594</v>
      </c>
      <c r="M18" s="5"/>
      <c r="N18" s="5"/>
      <c r="O18" s="5" t="s">
        <v>595</v>
      </c>
      <c r="P18" s="5"/>
      <c r="Q18" s="5"/>
      <c r="R18" s="5"/>
      <c r="S18" s="5"/>
      <c r="T18" s="31">
        <f t="shared" si="1"/>
        <v>11</v>
      </c>
      <c r="U18" s="31" t="str">
        <f t="shared" si="2"/>
        <v>11.jpg</v>
      </c>
      <c r="V18" s="32" t="str">
        <f t="shared" si="3"/>
        <v>11.jpg</v>
      </c>
      <c r="X18" s="33" t="b">
        <f>IF(Bdd_cave!$R$3="Toutes les regions",TRUE,Bdd_cave!$R$3=B18)</f>
        <v>0</v>
      </c>
      <c r="Y18" s="33" t="b">
        <f>IF(Bdd_cave!$S$3="Toutes les années",TRUE,Bdd_cave!$S$3=E18)</f>
        <v>1</v>
      </c>
      <c r="Z18" s="27" t="b">
        <f>IF(Bdd_cave!$T$3="Toutes les couleurs",TRUE,Bdd_cave!$T$3=F18)</f>
        <v>0</v>
      </c>
      <c r="AA18" s="33" t="b">
        <f>IF(Bdd_cave!$U$3="Tous les casiers ",TRUE,Bdd_cave!$U$3=H18)</f>
        <v>0</v>
      </c>
      <c r="AB18" s="27" t="b">
        <f t="shared" si="4"/>
        <v>0</v>
      </c>
      <c r="AD18" s="27" t="str">
        <f>IF(AB18,ROWS($AB$7:AB18),"")</f>
        <v/>
      </c>
      <c r="AE18" s="27" t="str">
        <f>IFERROR(SMALL($AD$7:$AD$300,ROWS(AD$7:$AD18)),"")</f>
        <v/>
      </c>
    </row>
    <row r="19" spans="1:31" x14ac:dyDescent="0.25">
      <c r="A19" s="27" t="str">
        <f t="shared" si="5"/>
        <v>MONTAGNE SAINT-EMILION  1997</v>
      </c>
      <c r="B19" s="5" t="s">
        <v>16</v>
      </c>
      <c r="C19" s="30" t="s">
        <v>194</v>
      </c>
      <c r="D19" s="30"/>
      <c r="E19" s="30">
        <v>1997</v>
      </c>
      <c r="F19" s="5" t="s">
        <v>308</v>
      </c>
      <c r="G19" s="5">
        <v>1</v>
      </c>
      <c r="H19" s="5" t="s">
        <v>578</v>
      </c>
      <c r="I19" s="6"/>
      <c r="J19" s="7"/>
      <c r="K19" s="7"/>
      <c r="L19" s="5" t="s">
        <v>596</v>
      </c>
      <c r="M19" s="5"/>
      <c r="N19" s="5"/>
      <c r="O19" s="5" t="s">
        <v>597</v>
      </c>
      <c r="P19" s="5"/>
      <c r="Q19" s="5"/>
      <c r="R19" s="5"/>
      <c r="S19" s="5"/>
      <c r="T19" s="31">
        <f t="shared" si="1"/>
        <v>12</v>
      </c>
      <c r="U19" s="31" t="str">
        <f t="shared" si="2"/>
        <v>12.jpg</v>
      </c>
      <c r="V19" s="32" t="str">
        <f t="shared" si="3"/>
        <v>12.jpg</v>
      </c>
      <c r="X19" s="33" t="b">
        <f>IF(Bdd_cave!$R$3="Toutes les regions",TRUE,Bdd_cave!$R$3=B19)</f>
        <v>0</v>
      </c>
      <c r="Y19" s="33" t="b">
        <f>IF(Bdd_cave!$S$3="Toutes les années",TRUE,Bdd_cave!$S$3=E19)</f>
        <v>1</v>
      </c>
      <c r="Z19" s="27" t="b">
        <f>IF(Bdd_cave!$T$3="Toutes les couleurs",TRUE,Bdd_cave!$T$3=F19)</f>
        <v>0</v>
      </c>
      <c r="AA19" s="33" t="b">
        <f>IF(Bdd_cave!$U$3="Tous les casiers ",TRUE,Bdd_cave!$U$3=H19)</f>
        <v>0</v>
      </c>
      <c r="AB19" s="27" t="b">
        <f t="shared" si="4"/>
        <v>0</v>
      </c>
      <c r="AD19" s="27" t="str">
        <f>IF(AB19,ROWS($AB$7:AB19),"")</f>
        <v/>
      </c>
      <c r="AE19" s="27" t="str">
        <f>IFERROR(SMALL($AD$7:$AD$300,ROWS(AD$7:$AD19)),"")</f>
        <v/>
      </c>
    </row>
    <row r="20" spans="1:31" x14ac:dyDescent="0.25">
      <c r="A20" s="27" t="str">
        <f t="shared" si="5"/>
        <v>LES HAUTS D'ESTIAC  1997</v>
      </c>
      <c r="B20" s="5" t="s">
        <v>16</v>
      </c>
      <c r="C20" s="30" t="s">
        <v>530</v>
      </c>
      <c r="D20" s="30"/>
      <c r="E20" s="30">
        <v>1997</v>
      </c>
      <c r="F20" s="5" t="s">
        <v>309</v>
      </c>
      <c r="G20" s="5">
        <v>1</v>
      </c>
      <c r="H20" s="5" t="s">
        <v>529</v>
      </c>
      <c r="I20" s="6"/>
      <c r="J20" s="7"/>
      <c r="K20" s="7"/>
      <c r="L20" s="5"/>
      <c r="M20" s="5"/>
      <c r="N20" s="5"/>
      <c r="O20" s="5"/>
      <c r="P20" s="5"/>
      <c r="Q20" s="5"/>
      <c r="R20" s="5"/>
      <c r="S20" s="5"/>
      <c r="T20" s="23">
        <f t="shared" si="1"/>
        <v>13</v>
      </c>
      <c r="U20" s="23" t="str">
        <f t="shared" si="2"/>
        <v>13.jpg</v>
      </c>
      <c r="V20" s="24" t="str">
        <f t="shared" si="3"/>
        <v>13.jpg</v>
      </c>
      <c r="X20" s="33" t="b">
        <f>IF(Bdd_cave!$R$3="Toutes les regions",TRUE,Bdd_cave!$R$3=B20)</f>
        <v>0</v>
      </c>
      <c r="Y20" s="33" t="b">
        <f>IF(Bdd_cave!$S$3="Toutes les années",TRUE,Bdd_cave!$S$3=E20)</f>
        <v>1</v>
      </c>
      <c r="Z20" s="27" t="b">
        <f>IF(Bdd_cave!$T$3="Toutes les couleurs",TRUE,Bdd_cave!$T$3=F20)</f>
        <v>0</v>
      </c>
      <c r="AA20" s="33" t="b">
        <f>IF(Bdd_cave!$U$3="Tous les casiers ",TRUE,Bdd_cave!$U$3=H20)</f>
        <v>0</v>
      </c>
      <c r="AB20" s="27" t="b">
        <f t="shared" si="4"/>
        <v>0</v>
      </c>
      <c r="AD20" s="27" t="str">
        <f>IF(AB20,ROWS($AB$7:AB20),"")</f>
        <v/>
      </c>
      <c r="AE20" s="27" t="str">
        <f>IFERROR(SMALL($AD$7:$AD$300,ROWS(AD$7:$AD20)),"")</f>
        <v/>
      </c>
    </row>
    <row r="21" spans="1:31" x14ac:dyDescent="0.25">
      <c r="A21" s="27" t="str">
        <f t="shared" si="5"/>
        <v>MOREY-SAINT-DENIS  1998</v>
      </c>
      <c r="B21" s="5" t="s">
        <v>15</v>
      </c>
      <c r="C21" s="30" t="s">
        <v>284</v>
      </c>
      <c r="D21" s="30"/>
      <c r="E21" s="30">
        <v>1998</v>
      </c>
      <c r="F21" s="5" t="s">
        <v>308</v>
      </c>
      <c r="G21" s="5">
        <v>1</v>
      </c>
      <c r="H21" s="5" t="s">
        <v>364</v>
      </c>
      <c r="I21" s="6"/>
      <c r="J21" s="7"/>
      <c r="K21" s="7"/>
      <c r="L21" s="5" t="s">
        <v>598</v>
      </c>
      <c r="M21" s="5"/>
      <c r="N21" s="5"/>
      <c r="O21" s="5"/>
      <c r="P21" s="5"/>
      <c r="Q21" s="5"/>
      <c r="R21" s="5"/>
      <c r="S21" s="5"/>
      <c r="T21" s="31">
        <f t="shared" si="1"/>
        <v>14</v>
      </c>
      <c r="U21" s="31" t="str">
        <f t="shared" si="2"/>
        <v>14.jpg</v>
      </c>
      <c r="V21" s="32" t="str">
        <f t="shared" si="3"/>
        <v>14.jpg</v>
      </c>
      <c r="X21" s="33" t="b">
        <f>IF(Bdd_cave!$R$3="Toutes les regions",TRUE,Bdd_cave!$R$3=B21)</f>
        <v>0</v>
      </c>
      <c r="Y21" s="33" t="b">
        <f>IF(Bdd_cave!$S$3="Toutes les années",TRUE,Bdd_cave!$S$3=E21)</f>
        <v>1</v>
      </c>
      <c r="Z21" s="27" t="b">
        <f>IF(Bdd_cave!$T$3="Toutes les couleurs",TRUE,Bdd_cave!$T$3=F21)</f>
        <v>0</v>
      </c>
      <c r="AA21" s="33" t="b">
        <f>IF(Bdd_cave!$U$3="Tous les casiers ",TRUE,Bdd_cave!$U$3=H21)</f>
        <v>0</v>
      </c>
      <c r="AB21" s="27" t="b">
        <f t="shared" si="4"/>
        <v>0</v>
      </c>
      <c r="AD21" s="27" t="str">
        <f>IF(AB21,ROWS($AB$7:AB21),"")</f>
        <v/>
      </c>
      <c r="AE21" s="27" t="str">
        <f>IFERROR(SMALL($AD$7:$AD$300,ROWS(AD$7:$AD21)),"")</f>
        <v/>
      </c>
    </row>
    <row r="22" spans="1:31" x14ac:dyDescent="0.25">
      <c r="A22" s="27" t="str">
        <f t="shared" si="5"/>
        <v>BEAUNE 1 er Cru 1998</v>
      </c>
      <c r="B22" s="5" t="s">
        <v>15</v>
      </c>
      <c r="C22" s="30" t="s">
        <v>55</v>
      </c>
      <c r="D22" s="30" t="s">
        <v>312</v>
      </c>
      <c r="E22" s="30">
        <v>1998</v>
      </c>
      <c r="F22" s="5" t="s">
        <v>308</v>
      </c>
      <c r="G22" s="5">
        <v>1</v>
      </c>
      <c r="H22" s="5" t="s">
        <v>364</v>
      </c>
      <c r="I22" s="6"/>
      <c r="J22" s="7"/>
      <c r="K22" s="7" t="s">
        <v>599</v>
      </c>
      <c r="L22" s="5" t="s">
        <v>598</v>
      </c>
      <c r="M22" s="5"/>
      <c r="N22" s="5"/>
      <c r="O22" s="5"/>
      <c r="P22" s="5"/>
      <c r="Q22" s="5"/>
      <c r="R22" s="5"/>
      <c r="S22" s="5"/>
      <c r="T22" s="31">
        <f t="shared" si="1"/>
        <v>15</v>
      </c>
      <c r="U22" s="31" t="str">
        <f t="shared" si="2"/>
        <v>15.jpg</v>
      </c>
      <c r="V22" s="32" t="str">
        <f t="shared" si="3"/>
        <v>15.jpg</v>
      </c>
      <c r="X22" s="33" t="b">
        <f>IF(Bdd_cave!$R$3="Toutes les regions",TRUE,Bdd_cave!$R$3=B22)</f>
        <v>0</v>
      </c>
      <c r="Y22" s="33" t="b">
        <f>IF(Bdd_cave!$S$3="Toutes les années",TRUE,Bdd_cave!$S$3=E22)</f>
        <v>1</v>
      </c>
      <c r="Z22" s="27" t="b">
        <f>IF(Bdd_cave!$T$3="Toutes les couleurs",TRUE,Bdd_cave!$T$3=F22)</f>
        <v>0</v>
      </c>
      <c r="AA22" s="33" t="b">
        <f>IF(Bdd_cave!$U$3="Tous les casiers ",TRUE,Bdd_cave!$U$3=H22)</f>
        <v>0</v>
      </c>
      <c r="AB22" s="27" t="b">
        <f t="shared" si="4"/>
        <v>0</v>
      </c>
      <c r="AD22" s="27" t="str">
        <f>IF(AB22,ROWS($AB$7:AB22),"")</f>
        <v/>
      </c>
      <c r="AE22" s="27" t="str">
        <f>IFERROR(SMALL($AD$7:$AD$300,ROWS(AD$7:$AD22)),"")</f>
        <v/>
      </c>
    </row>
    <row r="23" spans="1:31" x14ac:dyDescent="0.25">
      <c r="A23" s="27" t="str">
        <f t="shared" si="5"/>
        <v>HAUTES-COTES DE BEAUNE  1998</v>
      </c>
      <c r="B23" s="5" t="s">
        <v>15</v>
      </c>
      <c r="C23" s="30" t="s">
        <v>162</v>
      </c>
      <c r="D23" s="30"/>
      <c r="E23" s="30">
        <v>1998</v>
      </c>
      <c r="F23" s="5" t="s">
        <v>308</v>
      </c>
      <c r="G23" s="5">
        <v>1</v>
      </c>
      <c r="H23" s="5" t="s">
        <v>364</v>
      </c>
      <c r="I23" s="6"/>
      <c r="J23" s="7"/>
      <c r="K23" s="7"/>
      <c r="L23" s="5" t="s">
        <v>600</v>
      </c>
      <c r="M23" s="5"/>
      <c r="N23" s="5">
        <v>21640</v>
      </c>
      <c r="O23" s="5" t="s">
        <v>307</v>
      </c>
      <c r="P23" s="5"/>
      <c r="Q23" s="5"/>
      <c r="R23" s="5"/>
      <c r="S23" s="5"/>
      <c r="T23" s="31">
        <f t="shared" si="1"/>
        <v>16</v>
      </c>
      <c r="U23" s="31" t="str">
        <f t="shared" si="2"/>
        <v>16.jpg</v>
      </c>
      <c r="V23" s="32" t="str">
        <f t="shared" si="3"/>
        <v>16.jpg</v>
      </c>
      <c r="X23" s="33" t="b">
        <f>IF(Bdd_cave!$R$3="Toutes les regions",TRUE,Bdd_cave!$R$3=B23)</f>
        <v>0</v>
      </c>
      <c r="Y23" s="33" t="b">
        <f>IF(Bdd_cave!$S$3="Toutes les années",TRUE,Bdd_cave!$S$3=E23)</f>
        <v>1</v>
      </c>
      <c r="Z23" s="27" t="b">
        <f>IF(Bdd_cave!$T$3="Toutes les couleurs",TRUE,Bdd_cave!$T$3=F23)</f>
        <v>0</v>
      </c>
      <c r="AA23" s="33" t="b">
        <f>IF(Bdd_cave!$U$3="Tous les casiers ",TRUE,Bdd_cave!$U$3=H23)</f>
        <v>0</v>
      </c>
      <c r="AB23" s="27" t="b">
        <f t="shared" si="4"/>
        <v>0</v>
      </c>
      <c r="AD23" s="27" t="str">
        <f>IF(AB23,ROWS($AB$7:AB23),"")</f>
        <v/>
      </c>
      <c r="AE23" s="27" t="str">
        <f>IFERROR(SMALL($AD$7:$AD$300,ROWS(AD$7:$AD23)),"")</f>
        <v/>
      </c>
    </row>
    <row r="24" spans="1:31" x14ac:dyDescent="0.25">
      <c r="A24" s="27" t="str">
        <f t="shared" si="5"/>
        <v>COTES DU JURA  1998</v>
      </c>
      <c r="B24" s="5" t="s">
        <v>22</v>
      </c>
      <c r="C24" s="30" t="s">
        <v>62</v>
      </c>
      <c r="D24" s="30"/>
      <c r="E24" s="30">
        <v>1998</v>
      </c>
      <c r="F24" s="5" t="s">
        <v>308</v>
      </c>
      <c r="G24" s="5">
        <v>1</v>
      </c>
      <c r="H24" s="5" t="s">
        <v>428</v>
      </c>
      <c r="I24" s="6"/>
      <c r="J24" s="7"/>
      <c r="K24" s="7"/>
      <c r="L24" s="5" t="s">
        <v>601</v>
      </c>
      <c r="M24" s="5"/>
      <c r="N24" s="5"/>
      <c r="O24" s="5"/>
      <c r="P24" s="5"/>
      <c r="Q24" s="5"/>
      <c r="R24" s="5"/>
      <c r="S24" s="5"/>
      <c r="T24" s="23">
        <f t="shared" si="1"/>
        <v>17</v>
      </c>
      <c r="U24" s="23" t="str">
        <f t="shared" si="2"/>
        <v>17.jpg</v>
      </c>
      <c r="V24" s="24" t="str">
        <f t="shared" si="3"/>
        <v>17.jpg</v>
      </c>
      <c r="X24" s="33" t="b">
        <f>IF(Bdd_cave!$R$3="Toutes les regions",TRUE,Bdd_cave!$R$3=B24)</f>
        <v>0</v>
      </c>
      <c r="Y24" s="33" t="b">
        <f>IF(Bdd_cave!$S$3="Toutes les années",TRUE,Bdd_cave!$S$3=E24)</f>
        <v>1</v>
      </c>
      <c r="Z24" s="27" t="b">
        <f>IF(Bdd_cave!$T$3="Toutes les couleurs",TRUE,Bdd_cave!$T$3=F24)</f>
        <v>0</v>
      </c>
      <c r="AA24" s="33" t="b">
        <f>IF(Bdd_cave!$U$3="Tous les casiers ",TRUE,Bdd_cave!$U$3=H24)</f>
        <v>0</v>
      </c>
      <c r="AB24" s="27" t="b">
        <f t="shared" si="4"/>
        <v>0</v>
      </c>
      <c r="AD24" s="27" t="str">
        <f>IF(AB24,ROWS($AB$7:AB24),"")</f>
        <v/>
      </c>
      <c r="AE24" s="27" t="str">
        <f>IFERROR(SMALL($AD$7:$AD$300,ROWS(AD$7:$AD24)),"")</f>
        <v/>
      </c>
    </row>
    <row r="25" spans="1:31" x14ac:dyDescent="0.25">
      <c r="A25" s="27" t="str">
        <f t="shared" si="5"/>
        <v>MARSANNAY  1999</v>
      </c>
      <c r="B25" s="5" t="s">
        <v>15</v>
      </c>
      <c r="C25" s="30" t="s">
        <v>276</v>
      </c>
      <c r="D25" s="30"/>
      <c r="E25" s="30">
        <v>1999</v>
      </c>
      <c r="F25" s="5" t="s">
        <v>308</v>
      </c>
      <c r="G25" s="5">
        <v>2</v>
      </c>
      <c r="H25" s="5" t="s">
        <v>602</v>
      </c>
      <c r="I25" s="6"/>
      <c r="J25" s="7"/>
      <c r="K25" s="7"/>
      <c r="L25" s="5" t="s">
        <v>603</v>
      </c>
      <c r="M25" s="5"/>
      <c r="N25" s="5">
        <v>21260</v>
      </c>
      <c r="O25" s="5" t="s">
        <v>276</v>
      </c>
      <c r="P25" s="5"/>
      <c r="Q25" s="5"/>
      <c r="R25" s="5"/>
      <c r="S25" s="5"/>
      <c r="T25" s="31">
        <f t="shared" si="1"/>
        <v>18</v>
      </c>
      <c r="U25" s="31" t="str">
        <f t="shared" si="2"/>
        <v>18.jpg</v>
      </c>
      <c r="V25" s="32" t="str">
        <f t="shared" si="3"/>
        <v>18.jpg</v>
      </c>
      <c r="X25" s="33" t="b">
        <f>IF(Bdd_cave!$R$3="Toutes les regions",TRUE,Bdd_cave!$R$3=B25)</f>
        <v>0</v>
      </c>
      <c r="Y25" s="33" t="b">
        <f>IF(Bdd_cave!$S$3="Toutes les années",TRUE,Bdd_cave!$S$3=E25)</f>
        <v>1</v>
      </c>
      <c r="Z25" s="27" t="b">
        <f>IF(Bdd_cave!$T$3="Toutes les couleurs",TRUE,Bdd_cave!$T$3=F25)</f>
        <v>0</v>
      </c>
      <c r="AA25" s="33" t="b">
        <f>IF(Bdd_cave!$U$3="Tous les casiers ",TRUE,Bdd_cave!$U$3=H25)</f>
        <v>0</v>
      </c>
      <c r="AB25" s="27" t="b">
        <f t="shared" si="4"/>
        <v>0</v>
      </c>
      <c r="AD25" s="27" t="str">
        <f>IF(AB25,ROWS($AB$7:AB25),"")</f>
        <v/>
      </c>
      <c r="AE25" s="27" t="str">
        <f>IFERROR(SMALL($AD$7:$AD$300,ROWS(AD$7:$AD25)),"")</f>
        <v/>
      </c>
    </row>
    <row r="26" spans="1:31" x14ac:dyDescent="0.25">
      <c r="A26" s="27" t="str">
        <f t="shared" si="5"/>
        <v>BEAUNE 1 er Cru 1999</v>
      </c>
      <c r="B26" s="5" t="s">
        <v>15</v>
      </c>
      <c r="C26" s="30" t="s">
        <v>55</v>
      </c>
      <c r="D26" s="30" t="s">
        <v>312</v>
      </c>
      <c r="E26" s="30">
        <v>1999</v>
      </c>
      <c r="F26" s="5" t="s">
        <v>308</v>
      </c>
      <c r="G26" s="5">
        <v>2</v>
      </c>
      <c r="H26" s="5" t="s">
        <v>364</v>
      </c>
      <c r="I26" s="6"/>
      <c r="J26" s="7"/>
      <c r="K26" s="7"/>
      <c r="L26" s="5" t="s">
        <v>604</v>
      </c>
      <c r="M26" s="5"/>
      <c r="N26" s="5">
        <v>21630</v>
      </c>
      <c r="O26" s="5" t="s">
        <v>288</v>
      </c>
      <c r="P26" s="5"/>
      <c r="Q26" s="5"/>
      <c r="R26" s="5"/>
      <c r="S26" s="5"/>
      <c r="T26" s="31">
        <f t="shared" si="1"/>
        <v>19</v>
      </c>
      <c r="U26" s="31" t="str">
        <f t="shared" si="2"/>
        <v>19.jpg</v>
      </c>
      <c r="V26" s="32" t="str">
        <f t="shared" si="3"/>
        <v>19.jpg</v>
      </c>
      <c r="X26" s="33" t="b">
        <f>IF(Bdd_cave!$R$3="Toutes les regions",TRUE,Bdd_cave!$R$3=B26)</f>
        <v>0</v>
      </c>
      <c r="Y26" s="33" t="b">
        <f>IF(Bdd_cave!$S$3="Toutes les années",TRUE,Bdd_cave!$S$3=E26)</f>
        <v>1</v>
      </c>
      <c r="Z26" s="27" t="b">
        <f>IF(Bdd_cave!$T$3="Toutes les couleurs",TRUE,Bdd_cave!$T$3=F26)</f>
        <v>0</v>
      </c>
      <c r="AA26" s="33" t="b">
        <f>IF(Bdd_cave!$U$3="Tous les casiers ",TRUE,Bdd_cave!$U$3=H26)</f>
        <v>0</v>
      </c>
      <c r="AB26" s="27" t="b">
        <f t="shared" si="4"/>
        <v>0</v>
      </c>
      <c r="AD26" s="27" t="str">
        <f>IF(AB26,ROWS($AB$7:AB26),"")</f>
        <v/>
      </c>
      <c r="AE26" s="27" t="str">
        <f>IFERROR(SMALL($AD$7:$AD$300,ROWS(AD$7:$AD26)),"")</f>
        <v/>
      </c>
    </row>
    <row r="27" spans="1:31" x14ac:dyDescent="0.25">
      <c r="A27" s="27" t="str">
        <f t="shared" si="5"/>
        <v>MARANGES 1 er Cru 1999</v>
      </c>
      <c r="B27" s="5" t="s">
        <v>15</v>
      </c>
      <c r="C27" s="30" t="s">
        <v>275</v>
      </c>
      <c r="D27" s="30" t="s">
        <v>312</v>
      </c>
      <c r="E27" s="30">
        <v>1999</v>
      </c>
      <c r="F27" s="5" t="s">
        <v>308</v>
      </c>
      <c r="G27" s="5">
        <v>1</v>
      </c>
      <c r="H27" s="5" t="s">
        <v>364</v>
      </c>
      <c r="I27" s="6"/>
      <c r="J27" s="7"/>
      <c r="K27" s="7" t="s">
        <v>605</v>
      </c>
      <c r="L27" s="5" t="s">
        <v>606</v>
      </c>
      <c r="M27" s="5"/>
      <c r="N27" s="5">
        <v>71510</v>
      </c>
      <c r="O27" s="5" t="s">
        <v>607</v>
      </c>
      <c r="P27" s="5"/>
      <c r="Q27" s="5"/>
      <c r="R27" s="5"/>
      <c r="S27" s="5"/>
      <c r="T27" s="31">
        <f t="shared" si="1"/>
        <v>20</v>
      </c>
      <c r="U27" s="31" t="str">
        <f t="shared" si="2"/>
        <v>20.jpg</v>
      </c>
      <c r="V27" s="32" t="str">
        <f t="shared" si="3"/>
        <v>20.jpg</v>
      </c>
      <c r="X27" s="33" t="b">
        <f>IF(Bdd_cave!$R$3="Toutes les regions",TRUE,Bdd_cave!$R$3=B27)</f>
        <v>0</v>
      </c>
      <c r="Y27" s="33" t="b">
        <f>IF(Bdd_cave!$S$3="Toutes les années",TRUE,Bdd_cave!$S$3=E27)</f>
        <v>1</v>
      </c>
      <c r="Z27" s="27" t="b">
        <f>IF(Bdd_cave!$T$3="Toutes les couleurs",TRUE,Bdd_cave!$T$3=F27)</f>
        <v>0</v>
      </c>
      <c r="AA27" s="33" t="b">
        <f>IF(Bdd_cave!$U$3="Tous les casiers ",TRUE,Bdd_cave!$U$3=H27)</f>
        <v>0</v>
      </c>
      <c r="AB27" s="27" t="b">
        <f t="shared" si="4"/>
        <v>0</v>
      </c>
      <c r="AD27" s="27" t="str">
        <f>IF(AB27,ROWS($AB$7:AB27),"")</f>
        <v/>
      </c>
      <c r="AE27" s="27" t="str">
        <f>IFERROR(SMALL($AD$7:$AD$300,ROWS(AD$7:$AD27)),"")</f>
        <v/>
      </c>
    </row>
    <row r="28" spans="1:31" x14ac:dyDescent="0.25">
      <c r="A28" s="27" t="str">
        <f t="shared" si="5"/>
        <v>SAINT-JOSEPH  1999</v>
      </c>
      <c r="B28" s="5" t="s">
        <v>15</v>
      </c>
      <c r="C28" s="30" t="s">
        <v>158</v>
      </c>
      <c r="D28" s="30"/>
      <c r="E28" s="30">
        <v>1999</v>
      </c>
      <c r="F28" s="5" t="s">
        <v>308</v>
      </c>
      <c r="G28" s="5">
        <v>1</v>
      </c>
      <c r="H28" s="5" t="s">
        <v>364</v>
      </c>
      <c r="I28" s="6"/>
      <c r="J28" s="7"/>
      <c r="K28" s="7"/>
      <c r="L28" s="5" t="s">
        <v>598</v>
      </c>
      <c r="M28" s="5"/>
      <c r="N28" s="5"/>
      <c r="O28" s="5"/>
      <c r="P28" s="5"/>
      <c r="Q28" s="5"/>
      <c r="R28" s="5"/>
      <c r="S28" s="5"/>
      <c r="T28" s="31">
        <f t="shared" si="1"/>
        <v>21</v>
      </c>
      <c r="U28" s="31" t="str">
        <f t="shared" si="2"/>
        <v>21.jpg</v>
      </c>
      <c r="V28" s="32" t="str">
        <f t="shared" si="3"/>
        <v>21.jpg</v>
      </c>
      <c r="X28" s="33" t="b">
        <f>IF(Bdd_cave!$R$3="Toutes les regions",TRUE,Bdd_cave!$R$3=B28)</f>
        <v>0</v>
      </c>
      <c r="Y28" s="33" t="b">
        <f>IF(Bdd_cave!$S$3="Toutes les années",TRUE,Bdd_cave!$S$3=E28)</f>
        <v>1</v>
      </c>
      <c r="Z28" s="27" t="b">
        <f>IF(Bdd_cave!$T$3="Toutes les couleurs",TRUE,Bdd_cave!$T$3=F28)</f>
        <v>0</v>
      </c>
      <c r="AA28" s="33" t="b">
        <f>IF(Bdd_cave!$U$3="Tous les casiers ",TRUE,Bdd_cave!$U$3=H28)</f>
        <v>0</v>
      </c>
      <c r="AB28" s="27" t="b">
        <f t="shared" si="4"/>
        <v>0</v>
      </c>
      <c r="AD28" s="27" t="str">
        <f>IF(AB28,ROWS($AB$7:AB28),"")</f>
        <v/>
      </c>
      <c r="AE28" s="27" t="str">
        <f>IFERROR(SMALL($AD$7:$AD$300,ROWS(AD$7:$AD28)),"")</f>
        <v/>
      </c>
    </row>
    <row r="29" spans="1:31" x14ac:dyDescent="0.25">
      <c r="A29" s="27" t="str">
        <f t="shared" si="5"/>
        <v>ALOXE-CORTON 1 er Cru 1999</v>
      </c>
      <c r="B29" s="5" t="s">
        <v>15</v>
      </c>
      <c r="C29" s="30" t="s">
        <v>29</v>
      </c>
      <c r="D29" s="30" t="s">
        <v>312</v>
      </c>
      <c r="E29" s="30">
        <v>1999</v>
      </c>
      <c r="F29" s="5" t="s">
        <v>308</v>
      </c>
      <c r="G29" s="5">
        <v>4</v>
      </c>
      <c r="H29" s="5" t="s">
        <v>608</v>
      </c>
      <c r="I29" s="6"/>
      <c r="J29" s="7"/>
      <c r="K29" s="7" t="s">
        <v>609</v>
      </c>
      <c r="L29" s="5" t="s">
        <v>604</v>
      </c>
      <c r="M29" s="5"/>
      <c r="N29" s="5">
        <v>21</v>
      </c>
      <c r="O29" s="5" t="s">
        <v>288</v>
      </c>
      <c r="P29" s="5"/>
      <c r="Q29" s="5"/>
      <c r="R29" s="5"/>
      <c r="S29" s="5"/>
      <c r="T29" s="31">
        <f t="shared" si="1"/>
        <v>22</v>
      </c>
      <c r="U29" s="31" t="str">
        <f t="shared" si="2"/>
        <v>22.jpg</v>
      </c>
      <c r="V29" s="32" t="str">
        <f t="shared" si="3"/>
        <v>22.jpg</v>
      </c>
      <c r="X29" s="33" t="b">
        <f>IF(Bdd_cave!$R$3="Toutes les regions",TRUE,Bdd_cave!$R$3=B29)</f>
        <v>0</v>
      </c>
      <c r="Y29" s="33" t="b">
        <f>IF(Bdd_cave!$S$3="Toutes les années",TRUE,Bdd_cave!$S$3=E29)</f>
        <v>1</v>
      </c>
      <c r="Z29" s="27" t="b">
        <f>IF(Bdd_cave!$T$3="Toutes les couleurs",TRUE,Bdd_cave!$T$3=F29)</f>
        <v>0</v>
      </c>
      <c r="AA29" s="33" t="b">
        <f>IF(Bdd_cave!$U$3="Tous les casiers ",TRUE,Bdd_cave!$U$3=H29)</f>
        <v>0</v>
      </c>
      <c r="AB29" s="27" t="b">
        <f t="shared" si="4"/>
        <v>0</v>
      </c>
      <c r="AD29" s="27" t="str">
        <f>IF(AB29,ROWS($AB$7:AB29),"")</f>
        <v/>
      </c>
      <c r="AE29" s="27" t="str">
        <f>IFERROR(SMALL($AD$7:$AD$300,ROWS(AD$7:$AD29)),"")</f>
        <v/>
      </c>
    </row>
    <row r="30" spans="1:31" x14ac:dyDescent="0.25">
      <c r="A30" s="27" t="str">
        <f t="shared" si="5"/>
        <v>HAUTES-COTES DE NUITS  2000</v>
      </c>
      <c r="B30" s="5" t="s">
        <v>15</v>
      </c>
      <c r="C30" s="30" t="s">
        <v>156</v>
      </c>
      <c r="D30" s="30"/>
      <c r="E30" s="30">
        <v>2000</v>
      </c>
      <c r="F30" s="5" t="s">
        <v>308</v>
      </c>
      <c r="G30" s="5">
        <v>9</v>
      </c>
      <c r="H30" s="5" t="s">
        <v>610</v>
      </c>
      <c r="I30" s="6"/>
      <c r="J30" s="7"/>
      <c r="K30" s="7"/>
      <c r="L30" s="5" t="s">
        <v>611</v>
      </c>
      <c r="M30" s="5"/>
      <c r="N30" s="5"/>
      <c r="O30" s="5"/>
      <c r="P30" s="5" t="s">
        <v>612</v>
      </c>
      <c r="Q30" s="5"/>
      <c r="R30" s="5" t="s">
        <v>613</v>
      </c>
      <c r="S30" s="5"/>
      <c r="T30" s="31">
        <f t="shared" si="1"/>
        <v>23</v>
      </c>
      <c r="U30" s="31" t="str">
        <f t="shared" si="2"/>
        <v>23.jpg</v>
      </c>
      <c r="V30" s="32" t="str">
        <f t="shared" si="3"/>
        <v>23.jpg</v>
      </c>
      <c r="X30" s="33" t="b">
        <f>IF(Bdd_cave!$R$3="Toutes les regions",TRUE,Bdd_cave!$R$3=B30)</f>
        <v>0</v>
      </c>
      <c r="Y30" s="33" t="b">
        <f>IF(Bdd_cave!$S$3="Toutes les années",TRUE,Bdd_cave!$S$3=E30)</f>
        <v>1</v>
      </c>
      <c r="Z30" s="27" t="b">
        <f>IF(Bdd_cave!$T$3="Toutes les couleurs",TRUE,Bdd_cave!$T$3=F30)</f>
        <v>0</v>
      </c>
      <c r="AA30" s="33" t="b">
        <f>IF(Bdd_cave!$U$3="Tous les casiers ",TRUE,Bdd_cave!$U$3=H30)</f>
        <v>0</v>
      </c>
      <c r="AB30" s="27" t="b">
        <f t="shared" si="4"/>
        <v>0</v>
      </c>
      <c r="AD30" s="27" t="str">
        <f>IF(AB30,ROWS($AB$7:AB30),"")</f>
        <v/>
      </c>
      <c r="AE30" s="27" t="str">
        <f>IFERROR(SMALL($AD$7:$AD$300,ROWS(AD$7:$AD30)),"")</f>
        <v/>
      </c>
    </row>
    <row r="31" spans="1:31" x14ac:dyDescent="0.25">
      <c r="A31" s="27" t="str">
        <f t="shared" si="5"/>
        <v>FIXIN  2000</v>
      </c>
      <c r="B31" s="5" t="s">
        <v>15</v>
      </c>
      <c r="C31" s="30" t="s">
        <v>259</v>
      </c>
      <c r="D31" s="30"/>
      <c r="E31" s="30">
        <v>2000</v>
      </c>
      <c r="F31" s="5" t="s">
        <v>308</v>
      </c>
      <c r="G31" s="5">
        <v>3</v>
      </c>
      <c r="H31" s="5" t="s">
        <v>340</v>
      </c>
      <c r="I31" s="6"/>
      <c r="J31" s="7"/>
      <c r="K31" s="7"/>
      <c r="L31" s="5" t="s">
        <v>603</v>
      </c>
      <c r="M31" s="5"/>
      <c r="N31" s="5">
        <v>21260</v>
      </c>
      <c r="O31" s="5" t="s">
        <v>276</v>
      </c>
      <c r="P31" s="5"/>
      <c r="Q31" s="5"/>
      <c r="R31" s="5"/>
      <c r="S31" s="5"/>
      <c r="T31" s="31">
        <f t="shared" si="1"/>
        <v>24</v>
      </c>
      <c r="U31" s="31" t="str">
        <f t="shared" si="2"/>
        <v>24.jpg</v>
      </c>
      <c r="V31" s="32" t="str">
        <f t="shared" si="3"/>
        <v>24.jpg</v>
      </c>
      <c r="X31" s="33" t="b">
        <f>IF(Bdd_cave!$R$3="Toutes les regions",TRUE,Bdd_cave!$R$3=B31)</f>
        <v>0</v>
      </c>
      <c r="Y31" s="33" t="b">
        <f>IF(Bdd_cave!$S$3="Toutes les années",TRUE,Bdd_cave!$S$3=E31)</f>
        <v>1</v>
      </c>
      <c r="Z31" s="27" t="b">
        <f>IF(Bdd_cave!$T$3="Toutes les couleurs",TRUE,Bdd_cave!$T$3=F31)</f>
        <v>0</v>
      </c>
      <c r="AA31" s="33" t="b">
        <f>IF(Bdd_cave!$U$3="Tous les casiers ",TRUE,Bdd_cave!$U$3=H31)</f>
        <v>0</v>
      </c>
      <c r="AB31" s="27" t="b">
        <f t="shared" si="4"/>
        <v>0</v>
      </c>
      <c r="AD31" s="27" t="str">
        <f>IF(AB31,ROWS($AB$7:AB31),"")</f>
        <v/>
      </c>
      <c r="AE31" s="27" t="str">
        <f>IFERROR(SMALL($AD$7:$AD$300,ROWS(AD$7:$AD31)),"")</f>
        <v/>
      </c>
    </row>
    <row r="32" spans="1:31" x14ac:dyDescent="0.25">
      <c r="A32" s="27" t="str">
        <f t="shared" si="5"/>
        <v>COTE DE NUITS-VILLAGES  2000</v>
      </c>
      <c r="B32" s="5" t="s">
        <v>15</v>
      </c>
      <c r="C32" s="30" t="s">
        <v>251</v>
      </c>
      <c r="D32" s="30"/>
      <c r="E32" s="30">
        <v>2000</v>
      </c>
      <c r="F32" s="5" t="s">
        <v>308</v>
      </c>
      <c r="G32" s="5">
        <v>1</v>
      </c>
      <c r="H32" s="5" t="s">
        <v>364</v>
      </c>
      <c r="I32" s="6"/>
      <c r="J32" s="7"/>
      <c r="K32" s="7"/>
      <c r="L32" s="5" t="s">
        <v>603</v>
      </c>
      <c r="M32" s="5"/>
      <c r="N32" s="5">
        <v>21160</v>
      </c>
      <c r="O32" s="5" t="s">
        <v>614</v>
      </c>
      <c r="P32" s="5"/>
      <c r="Q32" s="5"/>
      <c r="R32" s="5"/>
      <c r="S32" s="5"/>
      <c r="T32" s="31">
        <f t="shared" si="1"/>
        <v>25</v>
      </c>
      <c r="U32" s="31" t="str">
        <f t="shared" si="2"/>
        <v>25.jpg</v>
      </c>
      <c r="V32" s="32" t="str">
        <f t="shared" si="3"/>
        <v>25.jpg</v>
      </c>
      <c r="X32" s="33" t="b">
        <f>IF(Bdd_cave!$R$3="Toutes les regions",TRUE,Bdd_cave!$R$3=B32)</f>
        <v>0</v>
      </c>
      <c r="Y32" s="33" t="b">
        <f>IF(Bdd_cave!$S$3="Toutes les années",TRUE,Bdd_cave!$S$3=E32)</f>
        <v>1</v>
      </c>
      <c r="Z32" s="27" t="b">
        <f>IF(Bdd_cave!$T$3="Toutes les couleurs",TRUE,Bdd_cave!$T$3=F32)</f>
        <v>0</v>
      </c>
      <c r="AA32" s="33" t="b">
        <f>IF(Bdd_cave!$U$3="Tous les casiers ",TRUE,Bdd_cave!$U$3=H32)</f>
        <v>0</v>
      </c>
      <c r="AB32" s="27" t="b">
        <f t="shared" si="4"/>
        <v>0</v>
      </c>
      <c r="AD32" s="27" t="str">
        <f>IF(AB32,ROWS($AB$7:AB32),"")</f>
        <v/>
      </c>
      <c r="AE32" s="27" t="str">
        <f>IFERROR(SMALL($AD$7:$AD$300,ROWS(AD$7:$AD32)),"")</f>
        <v/>
      </c>
    </row>
    <row r="33" spans="1:31" x14ac:dyDescent="0.25">
      <c r="A33" s="27" t="str">
        <f t="shared" si="5"/>
        <v>NUIT-SAINT-GEORGES  2000</v>
      </c>
      <c r="B33" s="5" t="s">
        <v>15</v>
      </c>
      <c r="C33" s="30" t="s">
        <v>285</v>
      </c>
      <c r="D33" s="30"/>
      <c r="E33" s="30">
        <v>2000</v>
      </c>
      <c r="F33" s="5" t="s">
        <v>308</v>
      </c>
      <c r="G33" s="5">
        <v>1</v>
      </c>
      <c r="H33" s="5" t="s">
        <v>364</v>
      </c>
      <c r="I33" s="6"/>
      <c r="J33" s="7"/>
      <c r="K33" s="7" t="s">
        <v>615</v>
      </c>
      <c r="L33" s="5"/>
      <c r="M33" s="5"/>
      <c r="N33" s="5"/>
      <c r="O33" s="5"/>
      <c r="P33" s="5"/>
      <c r="Q33" s="5"/>
      <c r="R33" s="5"/>
      <c r="S33" s="5"/>
      <c r="T33" s="31">
        <f t="shared" si="1"/>
        <v>26</v>
      </c>
      <c r="U33" s="31" t="str">
        <f t="shared" si="2"/>
        <v>26.jpg</v>
      </c>
      <c r="V33" s="32" t="str">
        <f t="shared" si="3"/>
        <v>26.jpg</v>
      </c>
      <c r="X33" s="33" t="b">
        <f>IF(Bdd_cave!$R$3="Toutes les regions",TRUE,Bdd_cave!$R$3=B33)</f>
        <v>0</v>
      </c>
      <c r="Y33" s="33" t="b">
        <f>IF(Bdd_cave!$S$3="Toutes les années",TRUE,Bdd_cave!$S$3=E33)</f>
        <v>1</v>
      </c>
      <c r="Z33" s="27" t="b">
        <f>IF(Bdd_cave!$T$3="Toutes les couleurs",TRUE,Bdd_cave!$T$3=F33)</f>
        <v>0</v>
      </c>
      <c r="AA33" s="33" t="b">
        <f>IF(Bdd_cave!$U$3="Tous les casiers ",TRUE,Bdd_cave!$U$3=H33)</f>
        <v>0</v>
      </c>
      <c r="AB33" s="27" t="b">
        <f t="shared" si="4"/>
        <v>0</v>
      </c>
      <c r="AD33" s="27" t="str">
        <f>IF(AB33,ROWS($AB$7:AB33),"")</f>
        <v/>
      </c>
      <c r="AE33" s="27" t="str">
        <f>IFERROR(SMALL($AD$7:$AD$300,ROWS(AD$7:$AD33)),"")</f>
        <v/>
      </c>
    </row>
    <row r="34" spans="1:31" x14ac:dyDescent="0.25">
      <c r="A34" s="27" t="str">
        <f t="shared" si="5"/>
        <v>L'ETOILE (JURA)  2000</v>
      </c>
      <c r="B34" s="5" t="s">
        <v>22</v>
      </c>
      <c r="C34" s="30" t="s">
        <v>79</v>
      </c>
      <c r="D34" s="30"/>
      <c r="E34" s="30">
        <v>2000</v>
      </c>
      <c r="F34" s="5" t="s">
        <v>309</v>
      </c>
      <c r="G34" s="5">
        <v>1</v>
      </c>
      <c r="H34" s="5" t="s">
        <v>364</v>
      </c>
      <c r="I34" s="6"/>
      <c r="J34" s="7"/>
      <c r="K34" s="7"/>
      <c r="L34" s="5" t="s">
        <v>616</v>
      </c>
      <c r="M34" s="5" t="s">
        <v>617</v>
      </c>
      <c r="N34" s="5">
        <v>39000</v>
      </c>
      <c r="O34" s="5" t="s">
        <v>618</v>
      </c>
      <c r="P34" s="5"/>
      <c r="Q34" s="5"/>
      <c r="R34" s="5"/>
      <c r="S34" s="5"/>
      <c r="T34" s="31">
        <f t="shared" si="1"/>
        <v>27</v>
      </c>
      <c r="U34" s="31" t="str">
        <f t="shared" si="2"/>
        <v>27.jpg</v>
      </c>
      <c r="V34" s="32" t="str">
        <f t="shared" si="3"/>
        <v>27.jpg</v>
      </c>
      <c r="X34" s="33" t="b">
        <f>IF(Bdd_cave!$R$3="Toutes les regions",TRUE,Bdd_cave!$R$3=B34)</f>
        <v>0</v>
      </c>
      <c r="Y34" s="33" t="b">
        <f>IF(Bdd_cave!$S$3="Toutes les années",TRUE,Bdd_cave!$S$3=E34)</f>
        <v>1</v>
      </c>
      <c r="Z34" s="27" t="b">
        <f>IF(Bdd_cave!$T$3="Toutes les couleurs",TRUE,Bdd_cave!$T$3=F34)</f>
        <v>0</v>
      </c>
      <c r="AA34" s="33" t="b">
        <f>IF(Bdd_cave!$U$3="Tous les casiers ",TRUE,Bdd_cave!$U$3=H34)</f>
        <v>0</v>
      </c>
      <c r="AB34" s="27" t="b">
        <f t="shared" si="4"/>
        <v>0</v>
      </c>
      <c r="AD34" s="27" t="str">
        <f>IF(AB34,ROWS($AB$7:AB34),"")</f>
        <v/>
      </c>
      <c r="AE34" s="27" t="str">
        <f>IFERROR(SMALL($AD$7:$AD$300,ROWS(AD$7:$AD34)),"")</f>
        <v/>
      </c>
    </row>
    <row r="35" spans="1:31" x14ac:dyDescent="0.25">
      <c r="A35" s="27" t="str">
        <f t="shared" si="5"/>
        <v>HAUTES-COTES DE NUITS  2000</v>
      </c>
      <c r="B35" s="5" t="s">
        <v>15</v>
      </c>
      <c r="C35" s="30" t="s">
        <v>156</v>
      </c>
      <c r="D35" s="30"/>
      <c r="E35" s="30">
        <v>2000</v>
      </c>
      <c r="F35" s="5" t="s">
        <v>309</v>
      </c>
      <c r="G35" s="5">
        <v>3</v>
      </c>
      <c r="H35" s="5" t="s">
        <v>619</v>
      </c>
      <c r="I35" s="6"/>
      <c r="J35" s="7"/>
      <c r="K35" s="7" t="s">
        <v>620</v>
      </c>
      <c r="L35" s="5" t="s">
        <v>611</v>
      </c>
      <c r="M35" s="5"/>
      <c r="N35" s="5">
        <v>21</v>
      </c>
      <c r="O35" s="5" t="s">
        <v>621</v>
      </c>
      <c r="P35" s="5"/>
      <c r="Q35" s="5"/>
      <c r="R35" s="5"/>
      <c r="S35" s="5"/>
      <c r="T35" s="23">
        <f t="shared" si="1"/>
        <v>28</v>
      </c>
      <c r="U35" s="23" t="str">
        <f t="shared" si="2"/>
        <v>28.jpg</v>
      </c>
      <c r="V35" s="24" t="str">
        <f t="shared" si="3"/>
        <v>28.jpg</v>
      </c>
      <c r="X35" s="33" t="b">
        <f>IF(Bdd_cave!$R$3="Toutes les regions",TRUE,Bdd_cave!$R$3=B35)</f>
        <v>0</v>
      </c>
      <c r="Y35" s="33" t="b">
        <f>IF(Bdd_cave!$S$3="Toutes les années",TRUE,Bdd_cave!$S$3=E35)</f>
        <v>1</v>
      </c>
      <c r="Z35" s="27" t="b">
        <f>IF(Bdd_cave!$T$3="Toutes les couleurs",TRUE,Bdd_cave!$T$3=F35)</f>
        <v>0</v>
      </c>
      <c r="AA35" s="33" t="b">
        <f>IF(Bdd_cave!$U$3="Tous les casiers ",TRUE,Bdd_cave!$U$3=H35)</f>
        <v>0</v>
      </c>
      <c r="AB35" s="27" t="b">
        <f t="shared" si="4"/>
        <v>0</v>
      </c>
      <c r="AD35" s="27" t="str">
        <f>IF(AB35,ROWS($AB$7:AB35),"")</f>
        <v/>
      </c>
      <c r="AE35" s="27" t="str">
        <f>IFERROR(SMALL($AD$7:$AD$300,ROWS(AD$7:$AD35)),"")</f>
        <v/>
      </c>
    </row>
    <row r="36" spans="1:31" x14ac:dyDescent="0.25">
      <c r="A36" s="27" t="str">
        <f t="shared" si="5"/>
        <v>HAUTES-COTES DE NUITS  2001</v>
      </c>
      <c r="B36" s="5" t="s">
        <v>15</v>
      </c>
      <c r="C36" s="30" t="s">
        <v>156</v>
      </c>
      <c r="D36" s="30"/>
      <c r="E36" s="30">
        <v>2001</v>
      </c>
      <c r="F36" s="5" t="s">
        <v>308</v>
      </c>
      <c r="G36" s="5">
        <v>3</v>
      </c>
      <c r="H36" s="5" t="s">
        <v>622</v>
      </c>
      <c r="I36" s="6"/>
      <c r="J36" s="7"/>
      <c r="K36" s="7"/>
      <c r="L36" s="5" t="s">
        <v>611</v>
      </c>
      <c r="M36" s="5"/>
      <c r="N36" s="5"/>
      <c r="O36" s="5" t="s">
        <v>588</v>
      </c>
      <c r="P36" s="5" t="s">
        <v>612</v>
      </c>
      <c r="Q36" s="5"/>
      <c r="R36" s="5" t="s">
        <v>623</v>
      </c>
      <c r="S36" s="5"/>
      <c r="T36" s="31">
        <f t="shared" si="1"/>
        <v>29</v>
      </c>
      <c r="U36" s="31" t="str">
        <f t="shared" si="2"/>
        <v>29.jpg</v>
      </c>
      <c r="V36" s="32" t="str">
        <f t="shared" si="3"/>
        <v>29.jpg</v>
      </c>
      <c r="X36" s="33" t="b">
        <f>IF(Bdd_cave!$R$3="Toutes les regions",TRUE,Bdd_cave!$R$3=B36)</f>
        <v>0</v>
      </c>
      <c r="Y36" s="33" t="b">
        <f>IF(Bdd_cave!$S$3="Toutes les années",TRUE,Bdd_cave!$S$3=E36)</f>
        <v>1</v>
      </c>
      <c r="Z36" s="27" t="b">
        <f>IF(Bdd_cave!$T$3="Toutes les couleurs",TRUE,Bdd_cave!$T$3=F36)</f>
        <v>0</v>
      </c>
      <c r="AA36" s="33" t="b">
        <f>IF(Bdd_cave!$U$3="Tous les casiers ",TRUE,Bdd_cave!$U$3=H36)</f>
        <v>0</v>
      </c>
      <c r="AB36" s="27" t="b">
        <f t="shared" si="4"/>
        <v>0</v>
      </c>
      <c r="AD36" s="27" t="str">
        <f>IF(AB36,ROWS($AB$7:AB36),"")</f>
        <v/>
      </c>
      <c r="AE36" s="27" t="str">
        <f>IFERROR(SMALL($AD$7:$AD$300,ROWS(AD$7:$AD36)),"")</f>
        <v/>
      </c>
    </row>
    <row r="37" spans="1:31" x14ac:dyDescent="0.25">
      <c r="A37" s="27" t="str">
        <f t="shared" si="5"/>
        <v>BEAUNE 1 er Cru 2001</v>
      </c>
      <c r="B37" s="5" t="s">
        <v>15</v>
      </c>
      <c r="C37" s="30" t="s">
        <v>55</v>
      </c>
      <c r="D37" s="30" t="s">
        <v>312</v>
      </c>
      <c r="E37" s="30">
        <v>2001</v>
      </c>
      <c r="F37" s="5" t="s">
        <v>308</v>
      </c>
      <c r="G37" s="5">
        <v>1</v>
      </c>
      <c r="H37" s="5" t="s">
        <v>364</v>
      </c>
      <c r="I37" s="6"/>
      <c r="J37" s="7"/>
      <c r="K37" s="7" t="s">
        <v>624</v>
      </c>
      <c r="L37" s="5" t="s">
        <v>365</v>
      </c>
      <c r="M37" s="5"/>
      <c r="N37" s="5">
        <v>21</v>
      </c>
      <c r="O37" s="5" t="s">
        <v>366</v>
      </c>
      <c r="P37" s="5"/>
      <c r="Q37" s="5"/>
      <c r="R37" s="5"/>
      <c r="S37" s="5"/>
      <c r="T37" s="31">
        <f t="shared" si="1"/>
        <v>30</v>
      </c>
      <c r="U37" s="31" t="str">
        <f t="shared" si="2"/>
        <v>30.jpg</v>
      </c>
      <c r="V37" s="32" t="str">
        <f t="shared" si="3"/>
        <v>30.jpg</v>
      </c>
      <c r="X37" s="33" t="b">
        <f>IF(Bdd_cave!$R$3="Toutes les regions",TRUE,Bdd_cave!$R$3=B37)</f>
        <v>0</v>
      </c>
      <c r="Y37" s="33" t="b">
        <f>IF(Bdd_cave!$S$3="Toutes les années",TRUE,Bdd_cave!$S$3=E37)</f>
        <v>1</v>
      </c>
      <c r="Z37" s="27" t="b">
        <f>IF(Bdd_cave!$T$3="Toutes les couleurs",TRUE,Bdd_cave!$T$3=F37)</f>
        <v>0</v>
      </c>
      <c r="AA37" s="33" t="b">
        <f>IF(Bdd_cave!$U$3="Tous les casiers ",TRUE,Bdd_cave!$U$3=H37)</f>
        <v>0</v>
      </c>
      <c r="AB37" s="27" t="b">
        <f t="shared" si="4"/>
        <v>0</v>
      </c>
      <c r="AD37" s="27" t="str">
        <f>IF(AB37,ROWS($AB$7:AB37),"")</f>
        <v/>
      </c>
      <c r="AE37" s="27" t="str">
        <f>IFERROR(SMALL($AD$7:$AD$300,ROWS(AD$7:$AD37)),"")</f>
        <v/>
      </c>
    </row>
    <row r="38" spans="1:31" x14ac:dyDescent="0.25">
      <c r="A38" s="27" t="str">
        <f t="shared" si="5"/>
        <v>BOURGOGNE  2001</v>
      </c>
      <c r="B38" s="5" t="s">
        <v>15</v>
      </c>
      <c r="C38" s="30" t="s">
        <v>15</v>
      </c>
      <c r="D38" s="30"/>
      <c r="E38" s="30">
        <v>2001</v>
      </c>
      <c r="F38" s="5" t="s">
        <v>308</v>
      </c>
      <c r="G38" s="5">
        <v>1</v>
      </c>
      <c r="H38" s="5" t="s">
        <v>364</v>
      </c>
      <c r="I38" s="6"/>
      <c r="J38" s="7"/>
      <c r="K38" s="7" t="s">
        <v>625</v>
      </c>
      <c r="L38" s="5"/>
      <c r="M38" s="5"/>
      <c r="N38" s="5"/>
      <c r="O38" s="5"/>
      <c r="P38" s="5"/>
      <c r="Q38" s="5"/>
      <c r="R38" s="5"/>
      <c r="S38" s="5"/>
      <c r="T38" s="31">
        <f t="shared" si="1"/>
        <v>31</v>
      </c>
      <c r="U38" s="31" t="str">
        <f t="shared" si="2"/>
        <v>31.jpg</v>
      </c>
      <c r="V38" s="32" t="str">
        <f t="shared" si="3"/>
        <v>31.jpg</v>
      </c>
      <c r="X38" s="33" t="b">
        <f>IF(Bdd_cave!$R$3="Toutes les regions",TRUE,Bdd_cave!$R$3=B38)</f>
        <v>0</v>
      </c>
      <c r="Y38" s="33" t="b">
        <f>IF(Bdd_cave!$S$3="Toutes les années",TRUE,Bdd_cave!$S$3=E38)</f>
        <v>1</v>
      </c>
      <c r="Z38" s="27" t="b">
        <f>IF(Bdd_cave!$T$3="Toutes les couleurs",TRUE,Bdd_cave!$T$3=F38)</f>
        <v>0</v>
      </c>
      <c r="AA38" s="33" t="b">
        <f>IF(Bdd_cave!$U$3="Tous les casiers ",TRUE,Bdd_cave!$U$3=H38)</f>
        <v>0</v>
      </c>
      <c r="AB38" s="27" t="b">
        <f t="shared" si="4"/>
        <v>0</v>
      </c>
      <c r="AD38" s="27" t="str">
        <f>IF(AB38,ROWS($AB$7:AB38),"")</f>
        <v/>
      </c>
      <c r="AE38" s="27" t="str">
        <f>IFERROR(SMALL($AD$7:$AD$300,ROWS(AD$7:$AD38)),"")</f>
        <v/>
      </c>
    </row>
    <row r="39" spans="1:31" x14ac:dyDescent="0.25">
      <c r="A39" s="27" t="str">
        <f t="shared" si="5"/>
        <v>HAUTES-COTES DE NUITS  2001</v>
      </c>
      <c r="B39" s="5" t="s">
        <v>15</v>
      </c>
      <c r="C39" s="30" t="s">
        <v>156</v>
      </c>
      <c r="D39" s="30"/>
      <c r="E39" s="30">
        <v>2001</v>
      </c>
      <c r="F39" s="5" t="s">
        <v>309</v>
      </c>
      <c r="G39" s="5">
        <v>4</v>
      </c>
      <c r="H39" s="5" t="s">
        <v>626</v>
      </c>
      <c r="I39" s="6"/>
      <c r="J39" s="7"/>
      <c r="K39" s="7" t="s">
        <v>620</v>
      </c>
      <c r="L39" s="5" t="s">
        <v>627</v>
      </c>
      <c r="M39" s="5"/>
      <c r="N39" s="5">
        <v>21</v>
      </c>
      <c r="O39" s="5"/>
      <c r="P39" s="5"/>
      <c r="Q39" s="5"/>
      <c r="R39" s="5"/>
      <c r="S39" s="5"/>
      <c r="T39" s="23">
        <f t="shared" ref="T39:T70" si="6">ROW(T39)-7</f>
        <v>32</v>
      </c>
      <c r="U39" s="23" t="str">
        <f t="shared" si="2"/>
        <v>32.jpg</v>
      </c>
      <c r="V39" s="24" t="str">
        <f t="shared" si="3"/>
        <v>32.jpg</v>
      </c>
      <c r="X39" s="33" t="b">
        <f>IF(Bdd_cave!$R$3="Toutes les regions",TRUE,Bdd_cave!$R$3=B39)</f>
        <v>0</v>
      </c>
      <c r="Y39" s="33" t="b">
        <f>IF(Bdd_cave!$S$3="Toutes les années",TRUE,Bdd_cave!$S$3=E39)</f>
        <v>1</v>
      </c>
      <c r="Z39" s="27" t="b">
        <f>IF(Bdd_cave!$T$3="Toutes les couleurs",TRUE,Bdd_cave!$T$3=F39)</f>
        <v>0</v>
      </c>
      <c r="AA39" s="33" t="b">
        <f>IF(Bdd_cave!$U$3="Tous les casiers ",TRUE,Bdd_cave!$U$3=H39)</f>
        <v>0</v>
      </c>
      <c r="AB39" s="27" t="b">
        <f t="shared" ref="AB39:AB70" si="7">AND(X39:Z39)</f>
        <v>0</v>
      </c>
      <c r="AD39" s="27" t="str">
        <f>IF(AB39,ROWS($AB$7:AB39),"")</f>
        <v/>
      </c>
      <c r="AE39" s="27" t="str">
        <f>IFERROR(SMALL($AD$7:$AD$300,ROWS(AD$7:$AD39)),"")</f>
        <v/>
      </c>
    </row>
    <row r="40" spans="1:31" x14ac:dyDescent="0.25">
      <c r="A40" s="27" t="str">
        <f t="shared" ref="A40:A71" si="8">CONCATENATE(C40," ",D40," ",E40)</f>
        <v>BERGERAC  2002</v>
      </c>
      <c r="B40" s="5" t="s">
        <v>21</v>
      </c>
      <c r="C40" s="30" t="s">
        <v>44</v>
      </c>
      <c r="D40" s="30"/>
      <c r="E40" s="30">
        <v>2002</v>
      </c>
      <c r="F40" s="5" t="s">
        <v>308</v>
      </c>
      <c r="G40" s="5">
        <v>1</v>
      </c>
      <c r="H40" s="5" t="s">
        <v>364</v>
      </c>
      <c r="I40" s="6"/>
      <c r="J40" s="7"/>
      <c r="K40" s="7"/>
      <c r="L40" s="5" t="s">
        <v>628</v>
      </c>
      <c r="M40" s="5"/>
      <c r="N40" s="5">
        <v>24</v>
      </c>
      <c r="O40" s="5" t="s">
        <v>629</v>
      </c>
      <c r="P40" s="5"/>
      <c r="Q40" s="5"/>
      <c r="R40" s="5"/>
      <c r="S40" s="5"/>
      <c r="T40" s="31">
        <f t="shared" si="6"/>
        <v>33</v>
      </c>
      <c r="U40" s="31" t="str">
        <f t="shared" si="2"/>
        <v>33.jpg</v>
      </c>
      <c r="V40" s="32" t="str">
        <f t="shared" si="3"/>
        <v>33.jpg</v>
      </c>
      <c r="X40" s="33" t="b">
        <f>IF(Bdd_cave!$R$3="Toutes les regions",TRUE,Bdd_cave!$R$3=B40)</f>
        <v>0</v>
      </c>
      <c r="Y40" s="33" t="b">
        <f>IF(Bdd_cave!$S$3="Toutes les années",TRUE,Bdd_cave!$S$3=E40)</f>
        <v>1</v>
      </c>
      <c r="Z40" s="27" t="b">
        <f>IF(Bdd_cave!$T$3="Toutes les couleurs",TRUE,Bdd_cave!$T$3=F40)</f>
        <v>0</v>
      </c>
      <c r="AA40" s="33" t="b">
        <f>IF(Bdd_cave!$U$3="Tous les casiers ",TRUE,Bdd_cave!$U$3=H40)</f>
        <v>0</v>
      </c>
      <c r="AB40" s="27" t="b">
        <f t="shared" si="7"/>
        <v>0</v>
      </c>
      <c r="AD40" s="27" t="str">
        <f>IF(AB40,ROWS($AB$7:AB40),"")</f>
        <v/>
      </c>
      <c r="AE40" s="27" t="str">
        <f>IFERROR(SMALL($AD$7:$AD$300,ROWS(AD$7:$AD40)),"")</f>
        <v/>
      </c>
    </row>
    <row r="41" spans="1:31" x14ac:dyDescent="0.25">
      <c r="A41" s="27" t="str">
        <f t="shared" si="8"/>
        <v>MORGON  2003</v>
      </c>
      <c r="B41" s="5" t="s">
        <v>23</v>
      </c>
      <c r="C41" s="30" t="s">
        <v>367</v>
      </c>
      <c r="D41" s="30"/>
      <c r="E41" s="30">
        <v>2003</v>
      </c>
      <c r="F41" s="5" t="s">
        <v>308</v>
      </c>
      <c r="G41" s="5">
        <v>1</v>
      </c>
      <c r="H41" s="5" t="s">
        <v>364</v>
      </c>
      <c r="I41" s="6"/>
      <c r="J41" s="7"/>
      <c r="K41" s="7"/>
      <c r="L41" s="5" t="s">
        <v>630</v>
      </c>
      <c r="M41" s="5"/>
      <c r="N41" s="5">
        <v>69910</v>
      </c>
      <c r="O41" s="5" t="s">
        <v>631</v>
      </c>
      <c r="P41" s="5"/>
      <c r="Q41" s="5"/>
      <c r="R41" s="5"/>
      <c r="S41" s="5"/>
      <c r="T41" s="31">
        <f t="shared" si="6"/>
        <v>34</v>
      </c>
      <c r="U41" s="31" t="str">
        <f t="shared" si="2"/>
        <v>34.jpg</v>
      </c>
      <c r="V41" s="32" t="str">
        <f t="shared" si="3"/>
        <v>34.jpg</v>
      </c>
      <c r="X41" s="33" t="b">
        <f>IF(Bdd_cave!$R$3="Toutes les regions",TRUE,Bdd_cave!$R$3=B41)</f>
        <v>0</v>
      </c>
      <c r="Y41" s="33" t="b">
        <f>IF(Bdd_cave!$S$3="Toutes les années",TRUE,Bdd_cave!$S$3=E41)</f>
        <v>1</v>
      </c>
      <c r="Z41" s="27" t="b">
        <f>IF(Bdd_cave!$T$3="Toutes les couleurs",TRUE,Bdd_cave!$T$3=F41)</f>
        <v>0</v>
      </c>
      <c r="AA41" s="33" t="b">
        <f>IF(Bdd_cave!$U$3="Tous les casiers ",TRUE,Bdd_cave!$U$3=H41)</f>
        <v>0</v>
      </c>
      <c r="AB41" s="27" t="b">
        <f t="shared" si="7"/>
        <v>0</v>
      </c>
      <c r="AD41" s="27" t="str">
        <f>IF(AB41,ROWS($AB$7:AB41),"")</f>
        <v/>
      </c>
      <c r="AE41" s="27" t="str">
        <f>IFERROR(SMALL($AD$7:$AD$300,ROWS(AD$7:$AD41)),"")</f>
        <v/>
      </c>
    </row>
    <row r="42" spans="1:31" x14ac:dyDescent="0.25">
      <c r="A42" s="27" t="str">
        <f t="shared" si="8"/>
        <v>BORDEAUX SUPERIEUR  2003</v>
      </c>
      <c r="B42" s="5" t="s">
        <v>16</v>
      </c>
      <c r="C42" s="30" t="s">
        <v>87</v>
      </c>
      <c r="D42" s="30"/>
      <c r="E42" s="30">
        <v>2003</v>
      </c>
      <c r="F42" s="5" t="s">
        <v>308</v>
      </c>
      <c r="G42" s="5">
        <v>2</v>
      </c>
      <c r="H42" s="5" t="s">
        <v>364</v>
      </c>
      <c r="I42" s="6"/>
      <c r="J42" s="7"/>
      <c r="K42" s="7" t="s">
        <v>368</v>
      </c>
      <c r="L42" s="5"/>
      <c r="M42" s="5"/>
      <c r="N42" s="5">
        <v>33</v>
      </c>
      <c r="O42" s="5" t="s">
        <v>369</v>
      </c>
      <c r="P42" s="5"/>
      <c r="Q42" s="5"/>
      <c r="R42" s="5"/>
      <c r="S42" s="5"/>
      <c r="T42" s="31">
        <f t="shared" si="6"/>
        <v>35</v>
      </c>
      <c r="U42" s="31" t="str">
        <f t="shared" si="2"/>
        <v>35.jpg</v>
      </c>
      <c r="V42" s="32" t="str">
        <f t="shared" si="3"/>
        <v>35.jpg</v>
      </c>
      <c r="X42" s="33" t="b">
        <f>IF(Bdd_cave!$R$3="Toutes les regions",TRUE,Bdd_cave!$R$3=B42)</f>
        <v>0</v>
      </c>
      <c r="Y42" s="33" t="b">
        <f>IF(Bdd_cave!$S$3="Toutes les années",TRUE,Bdd_cave!$S$3=E42)</f>
        <v>1</v>
      </c>
      <c r="Z42" s="27" t="b">
        <f>IF(Bdd_cave!$T$3="Toutes les couleurs",TRUE,Bdd_cave!$T$3=F42)</f>
        <v>0</v>
      </c>
      <c r="AA42" s="33" t="b">
        <f>IF(Bdd_cave!$U$3="Tous les casiers ",TRUE,Bdd_cave!$U$3=H42)</f>
        <v>0</v>
      </c>
      <c r="AB42" s="27" t="b">
        <f t="shared" si="7"/>
        <v>0</v>
      </c>
      <c r="AD42" s="27" t="str">
        <f>IF(AB42,ROWS($AB$7:AB42),"")</f>
        <v/>
      </c>
      <c r="AE42" s="27" t="str">
        <f>IFERROR(SMALL($AD$7:$AD$300,ROWS(AD$7:$AD42)),"")</f>
        <v/>
      </c>
    </row>
    <row r="43" spans="1:31" x14ac:dyDescent="0.25">
      <c r="A43" s="27" t="str">
        <f t="shared" si="8"/>
        <v>SAVIGNY-LES-BEAUNE  2004</v>
      </c>
      <c r="B43" s="5" t="s">
        <v>15</v>
      </c>
      <c r="C43" s="30" t="s">
        <v>303</v>
      </c>
      <c r="D43" s="30"/>
      <c r="E43" s="30">
        <v>2004</v>
      </c>
      <c r="F43" s="5" t="s">
        <v>308</v>
      </c>
      <c r="G43" s="5">
        <v>1</v>
      </c>
      <c r="H43" s="5" t="s">
        <v>377</v>
      </c>
      <c r="I43" s="6"/>
      <c r="J43" s="7"/>
      <c r="K43" s="7"/>
      <c r="L43" s="5" t="s">
        <v>380</v>
      </c>
      <c r="M43" s="5"/>
      <c r="N43" s="5">
        <v>21</v>
      </c>
      <c r="O43" s="5" t="s">
        <v>55</v>
      </c>
      <c r="P43" s="5"/>
      <c r="Q43" s="5"/>
      <c r="R43" s="5"/>
      <c r="S43" s="5"/>
      <c r="T43" s="31">
        <f t="shared" si="6"/>
        <v>36</v>
      </c>
      <c r="U43" s="31" t="str">
        <f t="shared" si="2"/>
        <v>36.jpg</v>
      </c>
      <c r="V43" s="32" t="str">
        <f t="shared" si="3"/>
        <v>36.jpg</v>
      </c>
      <c r="X43" s="33" t="b">
        <f>IF(Bdd_cave!$R$3="Toutes les regions",TRUE,Bdd_cave!$R$3=B43)</f>
        <v>0</v>
      </c>
      <c r="Y43" s="33" t="b">
        <f>IF(Bdd_cave!$S$3="Toutes les années",TRUE,Bdd_cave!$S$3=E43)</f>
        <v>1</v>
      </c>
      <c r="Z43" s="27" t="b">
        <f>IF(Bdd_cave!$T$3="Toutes les couleurs",TRUE,Bdd_cave!$T$3=F43)</f>
        <v>0</v>
      </c>
      <c r="AA43" s="33" t="b">
        <f>IF(Bdd_cave!$U$3="Tous les casiers ",TRUE,Bdd_cave!$U$3=H43)</f>
        <v>0</v>
      </c>
      <c r="AB43" s="27" t="b">
        <f t="shared" si="7"/>
        <v>0</v>
      </c>
      <c r="AD43" s="27" t="str">
        <f>IF(AB43,ROWS($AB$7:AB43),"")</f>
        <v/>
      </c>
      <c r="AE43" s="27" t="str">
        <f>IFERROR(SMALL($AD$7:$AD$300,ROWS(AD$7:$AD43)),"")</f>
        <v/>
      </c>
    </row>
    <row r="44" spans="1:31" x14ac:dyDescent="0.25">
      <c r="A44" s="27" t="str">
        <f t="shared" si="8"/>
        <v>BOURGOGNE  2004</v>
      </c>
      <c r="B44" s="5" t="s">
        <v>15</v>
      </c>
      <c r="C44" s="30" t="s">
        <v>15</v>
      </c>
      <c r="D44" s="30"/>
      <c r="E44" s="30">
        <v>2004</v>
      </c>
      <c r="F44" s="5" t="s">
        <v>308</v>
      </c>
      <c r="G44" s="5">
        <v>9</v>
      </c>
      <c r="H44" s="5" t="s">
        <v>381</v>
      </c>
      <c r="I44" s="6"/>
      <c r="J44" s="7"/>
      <c r="K44" s="7"/>
      <c r="L44" s="5" t="s">
        <v>382</v>
      </c>
      <c r="M44" s="5"/>
      <c r="N44" s="5">
        <v>21</v>
      </c>
      <c r="O44" s="5" t="s">
        <v>383</v>
      </c>
      <c r="P44" s="5"/>
      <c r="Q44" s="5"/>
      <c r="R44" s="5"/>
      <c r="S44" s="5"/>
      <c r="T44" s="31">
        <f t="shared" si="6"/>
        <v>37</v>
      </c>
      <c r="U44" s="31" t="str">
        <f t="shared" si="2"/>
        <v>37.jpg</v>
      </c>
      <c r="V44" s="32" t="str">
        <f t="shared" si="3"/>
        <v>37.jpg</v>
      </c>
      <c r="X44" s="33" t="b">
        <f>IF(Bdd_cave!$R$3="Toutes les regions",TRUE,Bdd_cave!$R$3=B44)</f>
        <v>0</v>
      </c>
      <c r="Y44" s="33" t="b">
        <f>IF(Bdd_cave!$S$3="Toutes les années",TRUE,Bdd_cave!$S$3=E44)</f>
        <v>1</v>
      </c>
      <c r="Z44" s="27" t="b">
        <f>IF(Bdd_cave!$T$3="Toutes les couleurs",TRUE,Bdd_cave!$T$3=F44)</f>
        <v>0</v>
      </c>
      <c r="AA44" s="33" t="b">
        <f>IF(Bdd_cave!$U$3="Tous les casiers ",TRUE,Bdd_cave!$U$3=H44)</f>
        <v>0</v>
      </c>
      <c r="AB44" s="27" t="b">
        <f t="shared" si="7"/>
        <v>0</v>
      </c>
      <c r="AD44" s="27" t="str">
        <f>IF(AB44,ROWS($AB$7:AB44),"")</f>
        <v/>
      </c>
      <c r="AE44" s="27" t="str">
        <f>IFERROR(SMALL($AD$7:$AD$300,ROWS(AD$7:$AD44)),"")</f>
        <v/>
      </c>
    </row>
    <row r="45" spans="1:31" x14ac:dyDescent="0.25">
      <c r="A45" s="27" t="str">
        <f t="shared" si="8"/>
        <v>COTE DU RHONE  2004</v>
      </c>
      <c r="B45" s="5" t="s">
        <v>17</v>
      </c>
      <c r="C45" s="30" t="s">
        <v>17</v>
      </c>
      <c r="D45" s="30"/>
      <c r="E45" s="30">
        <v>2004</v>
      </c>
      <c r="F45" s="5" t="s">
        <v>310</v>
      </c>
      <c r="G45" s="5">
        <v>1</v>
      </c>
      <c r="H45" s="5" t="s">
        <v>521</v>
      </c>
      <c r="I45" s="6"/>
      <c r="J45" s="7"/>
      <c r="K45" s="7"/>
      <c r="L45" s="5" t="s">
        <v>523</v>
      </c>
      <c r="M45" s="5"/>
      <c r="N45" s="5">
        <v>30760</v>
      </c>
      <c r="O45" s="5" t="s">
        <v>524</v>
      </c>
      <c r="P45" s="5"/>
      <c r="Q45" s="5"/>
      <c r="R45" s="5"/>
      <c r="S45" s="5"/>
      <c r="T45" s="23">
        <f t="shared" si="6"/>
        <v>38</v>
      </c>
      <c r="U45" s="23" t="str">
        <f t="shared" si="2"/>
        <v>38.jpg</v>
      </c>
      <c r="V45" s="24" t="str">
        <f t="shared" si="3"/>
        <v>38.jpg</v>
      </c>
      <c r="X45" s="33" t="b">
        <f>IF(Bdd_cave!$R$3="Toutes les regions",TRUE,Bdd_cave!$R$3=B45)</f>
        <v>0</v>
      </c>
      <c r="Y45" s="33" t="b">
        <f>IF(Bdd_cave!$S$3="Toutes les années",TRUE,Bdd_cave!$S$3=E45)</f>
        <v>1</v>
      </c>
      <c r="Z45" s="27" t="b">
        <f>IF(Bdd_cave!$T$3="Toutes les couleurs",TRUE,Bdd_cave!$T$3=F45)</f>
        <v>0</v>
      </c>
      <c r="AA45" s="33" t="b">
        <f>IF(Bdd_cave!$U$3="Tous les casiers ",TRUE,Bdd_cave!$U$3=H45)</f>
        <v>0</v>
      </c>
      <c r="AB45" s="27" t="b">
        <f t="shared" si="7"/>
        <v>0</v>
      </c>
      <c r="AD45" s="27" t="str">
        <f>IF(AB45,ROWS($AB$7:AB45),"")</f>
        <v/>
      </c>
      <c r="AE45" s="27" t="str">
        <f>IFERROR(SMALL($AD$7:$AD$300,ROWS(AD$7:$AD45)),"")</f>
        <v/>
      </c>
    </row>
    <row r="46" spans="1:31" x14ac:dyDescent="0.25">
      <c r="A46" s="27" t="str">
        <f t="shared" si="8"/>
        <v>PATRIMONIO  2004</v>
      </c>
      <c r="B46" s="5" t="s">
        <v>27</v>
      </c>
      <c r="C46" s="30" t="s">
        <v>54</v>
      </c>
      <c r="D46" s="30"/>
      <c r="E46" s="30">
        <v>2004</v>
      </c>
      <c r="F46" s="5" t="s">
        <v>310</v>
      </c>
      <c r="G46" s="5">
        <v>1</v>
      </c>
      <c r="H46" s="5" t="s">
        <v>521</v>
      </c>
      <c r="I46" s="6"/>
      <c r="J46" s="7"/>
      <c r="K46" s="7" t="s">
        <v>525</v>
      </c>
      <c r="L46" s="5"/>
      <c r="M46" s="5"/>
      <c r="N46" s="5"/>
      <c r="O46" s="5"/>
      <c r="P46" s="5"/>
      <c r="Q46" s="5"/>
      <c r="R46" s="5"/>
      <c r="S46" s="5"/>
      <c r="T46" s="23">
        <f t="shared" si="6"/>
        <v>39</v>
      </c>
      <c r="U46" s="23" t="str">
        <f t="shared" si="2"/>
        <v>39.jpg</v>
      </c>
      <c r="V46" s="24" t="str">
        <f t="shared" si="3"/>
        <v>39.jpg</v>
      </c>
      <c r="X46" s="33" t="b">
        <f>IF(Bdd_cave!$R$3="Toutes les regions",TRUE,Bdd_cave!$R$3=B46)</f>
        <v>0</v>
      </c>
      <c r="Y46" s="33" t="b">
        <f>IF(Bdd_cave!$S$3="Toutes les années",TRUE,Bdd_cave!$S$3=E46)</f>
        <v>1</v>
      </c>
      <c r="Z46" s="27" t="b">
        <f>IF(Bdd_cave!$T$3="Toutes les couleurs",TRUE,Bdd_cave!$T$3=F46)</f>
        <v>0</v>
      </c>
      <c r="AA46" s="33" t="b">
        <f>IF(Bdd_cave!$U$3="Tous les casiers ",TRUE,Bdd_cave!$U$3=H46)</f>
        <v>0</v>
      </c>
      <c r="AB46" s="27" t="b">
        <f t="shared" si="7"/>
        <v>0</v>
      </c>
      <c r="AD46" s="27" t="str">
        <f>IF(AB46,ROWS($AB$7:AB46),"")</f>
        <v/>
      </c>
      <c r="AE46" s="27" t="str">
        <f>IFERROR(SMALL($AD$7:$AD$300,ROWS(AD$7:$AD46)),"")</f>
        <v/>
      </c>
    </row>
    <row r="47" spans="1:31" x14ac:dyDescent="0.25">
      <c r="A47" s="27" t="str">
        <f t="shared" si="8"/>
        <v>MACON AZE  2005</v>
      </c>
      <c r="B47" s="5" t="s">
        <v>15</v>
      </c>
      <c r="C47" s="30" t="s">
        <v>326</v>
      </c>
      <c r="D47" s="30"/>
      <c r="E47" s="30">
        <v>2005</v>
      </c>
      <c r="F47" s="5" t="s">
        <v>309</v>
      </c>
      <c r="G47" s="5">
        <v>1</v>
      </c>
      <c r="H47" s="5" t="s">
        <v>384</v>
      </c>
      <c r="I47" s="6"/>
      <c r="J47" s="7"/>
      <c r="K47" s="7"/>
      <c r="L47" s="5" t="s">
        <v>392</v>
      </c>
      <c r="M47" s="5"/>
      <c r="N47" s="5">
        <v>71</v>
      </c>
      <c r="O47" s="5" t="s">
        <v>393</v>
      </c>
      <c r="P47" s="5"/>
      <c r="Q47" s="5"/>
      <c r="R47" s="5"/>
      <c r="S47" s="5"/>
      <c r="T47" s="31">
        <f t="shared" si="6"/>
        <v>40</v>
      </c>
      <c r="U47" s="31" t="str">
        <f t="shared" si="2"/>
        <v>40.jpg</v>
      </c>
      <c r="V47" s="32" t="str">
        <f t="shared" si="3"/>
        <v>40.jpg</v>
      </c>
      <c r="X47" s="33" t="b">
        <f>IF(Bdd_cave!$R$3="Toutes les regions",TRUE,Bdd_cave!$R$3=B47)</f>
        <v>0</v>
      </c>
      <c r="Y47" s="33" t="b">
        <f>IF(Bdd_cave!$S$3="Toutes les années",TRUE,Bdd_cave!$S$3=E47)</f>
        <v>1</v>
      </c>
      <c r="Z47" s="27" t="b">
        <f>IF(Bdd_cave!$T$3="Toutes les couleurs",TRUE,Bdd_cave!$T$3=F47)</f>
        <v>0</v>
      </c>
      <c r="AA47" s="33" t="b">
        <f>IF(Bdd_cave!$U$3="Tous les casiers ",TRUE,Bdd_cave!$U$3=H47)</f>
        <v>0</v>
      </c>
      <c r="AB47" s="27" t="b">
        <f t="shared" si="7"/>
        <v>0</v>
      </c>
      <c r="AD47" s="27" t="str">
        <f>IF(AB47,ROWS($AB$7:AB47),"")</f>
        <v/>
      </c>
      <c r="AE47" s="27" t="str">
        <f>IFERROR(SMALL($AD$7:$AD$300,ROWS(AD$7:$AD47)),"")</f>
        <v/>
      </c>
    </row>
    <row r="48" spans="1:31" x14ac:dyDescent="0.25">
      <c r="A48" s="27" t="str">
        <f t="shared" si="8"/>
        <v>ESPAGNE  2005</v>
      </c>
      <c r="B48" s="5" t="s">
        <v>28</v>
      </c>
      <c r="C48" s="30" t="s">
        <v>396</v>
      </c>
      <c r="D48" s="30"/>
      <c r="E48" s="30">
        <v>2005</v>
      </c>
      <c r="F48" s="5" t="s">
        <v>308</v>
      </c>
      <c r="G48" s="5">
        <v>1</v>
      </c>
      <c r="H48" s="5" t="s">
        <v>384</v>
      </c>
      <c r="I48" s="6"/>
      <c r="J48" s="7"/>
      <c r="K48" s="7"/>
      <c r="L48" s="5"/>
      <c r="M48" s="5"/>
      <c r="N48" s="5"/>
      <c r="O48" s="5"/>
      <c r="P48" s="5"/>
      <c r="Q48" s="5"/>
      <c r="R48" s="5"/>
      <c r="S48" s="5"/>
      <c r="T48" s="23">
        <f t="shared" si="6"/>
        <v>41</v>
      </c>
      <c r="U48" s="23" t="str">
        <f t="shared" si="2"/>
        <v>41.jpg</v>
      </c>
      <c r="V48" s="24" t="str">
        <f t="shared" si="3"/>
        <v>41.jpg</v>
      </c>
      <c r="X48" s="33" t="b">
        <f>IF(Bdd_cave!$R$3="Toutes les regions",TRUE,Bdd_cave!$R$3=B48)</f>
        <v>0</v>
      </c>
      <c r="Y48" s="33" t="b">
        <f>IF(Bdd_cave!$S$3="Toutes les années",TRUE,Bdd_cave!$S$3=E48)</f>
        <v>1</v>
      </c>
      <c r="Z48" s="27" t="b">
        <f>IF(Bdd_cave!$T$3="Toutes les couleurs",TRUE,Bdd_cave!$T$3=F48)</f>
        <v>0</v>
      </c>
      <c r="AA48" s="33" t="b">
        <f>IF(Bdd_cave!$U$3="Tous les casiers ",TRUE,Bdd_cave!$U$3=H48)</f>
        <v>0</v>
      </c>
      <c r="AB48" s="27" t="b">
        <f t="shared" si="7"/>
        <v>0</v>
      </c>
      <c r="AD48" s="27" t="str">
        <f>IF(AB48,ROWS($AB$7:AB48),"")</f>
        <v/>
      </c>
      <c r="AE48" s="27" t="str">
        <f>IFERROR(SMALL($AD$7:$AD$300,ROWS(AD$7:$AD48)),"")</f>
        <v/>
      </c>
    </row>
    <row r="49" spans="1:31" x14ac:dyDescent="0.25">
      <c r="A49" s="27" t="str">
        <f t="shared" si="8"/>
        <v>ARBOIS (JURA)  2005</v>
      </c>
      <c r="B49" s="5" t="s">
        <v>22</v>
      </c>
      <c r="C49" s="30" t="s">
        <v>36</v>
      </c>
      <c r="D49" s="30"/>
      <c r="E49" s="30">
        <v>2005</v>
      </c>
      <c r="F49" s="5" t="s">
        <v>308</v>
      </c>
      <c r="G49" s="5">
        <v>2</v>
      </c>
      <c r="H49" s="5" t="s">
        <v>384</v>
      </c>
      <c r="I49" s="6"/>
      <c r="J49" s="7"/>
      <c r="K49" s="7"/>
      <c r="L49" s="5" t="s">
        <v>399</v>
      </c>
      <c r="M49" s="5"/>
      <c r="N49" s="5">
        <v>39600</v>
      </c>
      <c r="O49" s="5" t="s">
        <v>400</v>
      </c>
      <c r="P49" s="5"/>
      <c r="Q49" s="5"/>
      <c r="R49" s="5"/>
      <c r="S49" s="5"/>
      <c r="T49" s="23">
        <f t="shared" si="6"/>
        <v>42</v>
      </c>
      <c r="U49" s="23" t="str">
        <f t="shared" si="2"/>
        <v>42.jpg</v>
      </c>
      <c r="V49" s="24" t="str">
        <f t="shared" si="3"/>
        <v>42.jpg</v>
      </c>
      <c r="X49" s="33" t="b">
        <f>IF(Bdd_cave!$R$3="Toutes les regions",TRUE,Bdd_cave!$R$3=B49)</f>
        <v>0</v>
      </c>
      <c r="Y49" s="33" t="b">
        <f>IF(Bdd_cave!$S$3="Toutes les années",TRUE,Bdd_cave!$S$3=E49)</f>
        <v>1</v>
      </c>
      <c r="Z49" s="27" t="b">
        <f>IF(Bdd_cave!$T$3="Toutes les couleurs",TRUE,Bdd_cave!$T$3=F49)</f>
        <v>0</v>
      </c>
      <c r="AA49" s="33" t="b">
        <f>IF(Bdd_cave!$U$3="Tous les casiers ",TRUE,Bdd_cave!$U$3=H49)</f>
        <v>0</v>
      </c>
      <c r="AB49" s="27" t="b">
        <f t="shared" si="7"/>
        <v>0</v>
      </c>
      <c r="AD49" s="27" t="str">
        <f>IF(AB49,ROWS($AB$7:AB49),"")</f>
        <v/>
      </c>
      <c r="AE49" s="27" t="str">
        <f>IFERROR(SMALL($AD$7:$AD$300,ROWS(AD$7:$AD49)),"")</f>
        <v/>
      </c>
    </row>
    <row r="50" spans="1:31" x14ac:dyDescent="0.25">
      <c r="A50" s="27" t="str">
        <f t="shared" si="8"/>
        <v>SAVIGNY-LES-BEAUNE  2006</v>
      </c>
      <c r="B50" s="5" t="s">
        <v>15</v>
      </c>
      <c r="C50" s="30" t="s">
        <v>303</v>
      </c>
      <c r="D50" s="30"/>
      <c r="E50" s="30">
        <v>2006</v>
      </c>
      <c r="F50" s="5" t="s">
        <v>308</v>
      </c>
      <c r="G50" s="5">
        <v>2</v>
      </c>
      <c r="H50" s="5" t="s">
        <v>372</v>
      </c>
      <c r="I50" s="6"/>
      <c r="J50" s="7"/>
      <c r="K50" s="7"/>
      <c r="L50" s="5" t="s">
        <v>373</v>
      </c>
      <c r="M50" s="5"/>
      <c r="N50" s="5">
        <v>21</v>
      </c>
      <c r="O50" s="5" t="s">
        <v>303</v>
      </c>
      <c r="P50" s="5"/>
      <c r="Q50" s="5"/>
      <c r="R50" s="5"/>
      <c r="S50" s="5"/>
      <c r="T50" s="31">
        <f t="shared" si="6"/>
        <v>43</v>
      </c>
      <c r="U50" s="31" t="str">
        <f t="shared" si="2"/>
        <v>43.jpg</v>
      </c>
      <c r="V50" s="32" t="str">
        <f t="shared" si="3"/>
        <v>43.jpg</v>
      </c>
      <c r="X50" s="33" t="b">
        <f>IF(Bdd_cave!$R$3="Toutes les regions",TRUE,Bdd_cave!$R$3=B50)</f>
        <v>0</v>
      </c>
      <c r="Y50" s="33" t="b">
        <f>IF(Bdd_cave!$S$3="Toutes les années",TRUE,Bdd_cave!$S$3=E50)</f>
        <v>1</v>
      </c>
      <c r="Z50" s="27" t="b">
        <f>IF(Bdd_cave!$T$3="Toutes les couleurs",TRUE,Bdd_cave!$T$3=F50)</f>
        <v>0</v>
      </c>
      <c r="AA50" s="33" t="b">
        <f>IF(Bdd_cave!$U$3="Tous les casiers ",TRUE,Bdd_cave!$U$3=H50)</f>
        <v>0</v>
      </c>
      <c r="AB50" s="27" t="b">
        <f t="shared" si="7"/>
        <v>0</v>
      </c>
      <c r="AD50" s="27" t="str">
        <f>IF(AB50,ROWS($AB$7:AB50),"")</f>
        <v/>
      </c>
      <c r="AE50" s="27" t="str">
        <f>IFERROR(SMALL($AD$7:$AD$300,ROWS(AD$7:$AD50)),"")</f>
        <v/>
      </c>
    </row>
    <row r="51" spans="1:31" x14ac:dyDescent="0.25">
      <c r="A51" s="27" t="str">
        <f t="shared" si="8"/>
        <v>MONTHELIE 1 er Cru 2006</v>
      </c>
      <c r="B51" s="5" t="s">
        <v>15</v>
      </c>
      <c r="C51" s="30" t="s">
        <v>282</v>
      </c>
      <c r="D51" s="30" t="s">
        <v>312</v>
      </c>
      <c r="E51" s="30">
        <v>2006</v>
      </c>
      <c r="F51" s="5" t="s">
        <v>308</v>
      </c>
      <c r="G51" s="5">
        <v>3</v>
      </c>
      <c r="H51" s="5" t="s">
        <v>401</v>
      </c>
      <c r="I51" s="6"/>
      <c r="J51" s="7"/>
      <c r="K51" s="7" t="s">
        <v>402</v>
      </c>
      <c r="L51" s="5" t="s">
        <v>403</v>
      </c>
      <c r="M51" s="5"/>
      <c r="N51" s="5">
        <v>21</v>
      </c>
      <c r="O51" s="5" t="s">
        <v>404</v>
      </c>
      <c r="P51" s="5"/>
      <c r="Q51" s="5"/>
      <c r="R51" s="5"/>
      <c r="S51" s="5"/>
      <c r="T51" s="23">
        <f t="shared" si="6"/>
        <v>44</v>
      </c>
      <c r="U51" s="23" t="str">
        <f t="shared" si="2"/>
        <v>44.jpg</v>
      </c>
      <c r="V51" s="24" t="str">
        <f t="shared" si="3"/>
        <v>44.jpg</v>
      </c>
      <c r="X51" s="33" t="b">
        <f>IF(Bdd_cave!$R$3="Toutes les regions",TRUE,Bdd_cave!$R$3=B51)</f>
        <v>0</v>
      </c>
      <c r="Y51" s="33" t="b">
        <f>IF(Bdd_cave!$S$3="Toutes les années",TRUE,Bdd_cave!$S$3=E51)</f>
        <v>1</v>
      </c>
      <c r="Z51" s="27" t="b">
        <f>IF(Bdd_cave!$T$3="Toutes les couleurs",TRUE,Bdd_cave!$T$3=F51)</f>
        <v>0</v>
      </c>
      <c r="AA51" s="33" t="b">
        <f>IF(Bdd_cave!$U$3="Tous les casiers ",TRUE,Bdd_cave!$U$3=H51)</f>
        <v>0</v>
      </c>
      <c r="AB51" s="27" t="b">
        <f t="shared" si="7"/>
        <v>0</v>
      </c>
      <c r="AD51" s="27" t="str">
        <f>IF(AB51,ROWS($AB$7:AB51),"")</f>
        <v/>
      </c>
      <c r="AE51" s="27" t="str">
        <f>IFERROR(SMALL($AD$7:$AD$300,ROWS(AD$7:$AD51)),"")</f>
        <v/>
      </c>
    </row>
    <row r="52" spans="1:31" x14ac:dyDescent="0.25">
      <c r="A52" s="27" t="str">
        <f t="shared" si="8"/>
        <v>COTE DU RHONE  2006</v>
      </c>
      <c r="B52" s="5" t="s">
        <v>17</v>
      </c>
      <c r="C52" s="30" t="s">
        <v>17</v>
      </c>
      <c r="D52" s="30"/>
      <c r="E52" s="30">
        <v>2006</v>
      </c>
      <c r="F52" s="5" t="s">
        <v>310</v>
      </c>
      <c r="G52" s="5">
        <v>2</v>
      </c>
      <c r="H52" s="5" t="s">
        <v>527</v>
      </c>
      <c r="I52" s="6"/>
      <c r="J52" s="7"/>
      <c r="K52" s="7"/>
      <c r="L52" s="5" t="s">
        <v>522</v>
      </c>
      <c r="M52" s="5"/>
      <c r="N52" s="5">
        <v>7700</v>
      </c>
      <c r="O52" s="5" t="s">
        <v>432</v>
      </c>
      <c r="P52" s="5"/>
      <c r="Q52" s="5"/>
      <c r="R52" s="5"/>
      <c r="S52" s="5"/>
      <c r="T52" s="23">
        <f t="shared" si="6"/>
        <v>45</v>
      </c>
      <c r="U52" s="23" t="str">
        <f t="shared" si="2"/>
        <v>45.jpg</v>
      </c>
      <c r="V52" s="24" t="str">
        <f t="shared" si="3"/>
        <v>45.jpg</v>
      </c>
      <c r="X52" s="33" t="b">
        <f>IF(Bdd_cave!$R$3="Toutes les regions",TRUE,Bdd_cave!$R$3=B52)</f>
        <v>0</v>
      </c>
      <c r="Y52" s="33" t="b">
        <f>IF(Bdd_cave!$S$3="Toutes les années",TRUE,Bdd_cave!$S$3=E52)</f>
        <v>1</v>
      </c>
      <c r="Z52" s="27" t="b">
        <f>IF(Bdd_cave!$T$3="Toutes les couleurs",TRUE,Bdd_cave!$T$3=F52)</f>
        <v>0</v>
      </c>
      <c r="AA52" s="33" t="b">
        <f>IF(Bdd_cave!$U$3="Tous les casiers ",TRUE,Bdd_cave!$U$3=H52)</f>
        <v>0</v>
      </c>
      <c r="AB52" s="27" t="b">
        <f t="shared" si="7"/>
        <v>0</v>
      </c>
      <c r="AD52" s="27" t="str">
        <f>IF(AB52,ROWS($AB$7:AB52),"")</f>
        <v/>
      </c>
      <c r="AE52" s="27" t="str">
        <f>IFERROR(SMALL($AD$7:$AD$300,ROWS(AD$7:$AD52)),"")</f>
        <v/>
      </c>
    </row>
    <row r="53" spans="1:31" x14ac:dyDescent="0.25">
      <c r="A53" s="27" t="str">
        <f t="shared" si="8"/>
        <v>ALIGOTE  2007</v>
      </c>
      <c r="B53" s="5" t="s">
        <v>15</v>
      </c>
      <c r="C53" s="30" t="s">
        <v>91</v>
      </c>
      <c r="D53" s="30"/>
      <c r="E53" s="30">
        <v>2007</v>
      </c>
      <c r="F53" s="5" t="s">
        <v>309</v>
      </c>
      <c r="G53" s="5">
        <v>1</v>
      </c>
      <c r="H53" s="5" t="s">
        <v>384</v>
      </c>
      <c r="I53" s="6"/>
      <c r="J53" s="7"/>
      <c r="K53" s="7" t="s">
        <v>387</v>
      </c>
      <c r="L53" s="5"/>
      <c r="M53" s="5"/>
      <c r="N53" s="5"/>
      <c r="O53" s="5"/>
      <c r="P53" s="5"/>
      <c r="Q53" s="5"/>
      <c r="R53" s="5"/>
      <c r="S53" s="5"/>
      <c r="T53" s="31">
        <f t="shared" si="6"/>
        <v>46</v>
      </c>
      <c r="U53" s="31" t="str">
        <f t="shared" si="2"/>
        <v>46.jpg</v>
      </c>
      <c r="V53" s="32" t="str">
        <f t="shared" si="3"/>
        <v>46.jpg</v>
      </c>
      <c r="X53" s="33" t="b">
        <f>IF(Bdd_cave!$R$3="Toutes les regions",TRUE,Bdd_cave!$R$3=B53)</f>
        <v>0</v>
      </c>
      <c r="Y53" s="33" t="b">
        <f>IF(Bdd_cave!$S$3="Toutes les années",TRUE,Bdd_cave!$S$3=E53)</f>
        <v>1</v>
      </c>
      <c r="Z53" s="27" t="b">
        <f>IF(Bdd_cave!$T$3="Toutes les couleurs",TRUE,Bdd_cave!$T$3=F53)</f>
        <v>0</v>
      </c>
      <c r="AA53" s="33" t="b">
        <f>IF(Bdd_cave!$U$3="Tous les casiers ",TRUE,Bdd_cave!$U$3=H53)</f>
        <v>0</v>
      </c>
      <c r="AB53" s="27" t="b">
        <f t="shared" si="7"/>
        <v>0</v>
      </c>
      <c r="AD53" s="27" t="str">
        <f>IF(AB53,ROWS($AB$7:AB53),"")</f>
        <v/>
      </c>
      <c r="AE53" s="27" t="str">
        <f>IFERROR(SMALL($AD$7:$AD$300,ROWS(AD$7:$AD53)),"")</f>
        <v/>
      </c>
    </row>
    <row r="54" spans="1:31" x14ac:dyDescent="0.25">
      <c r="A54" s="27" t="str">
        <f t="shared" si="8"/>
        <v>ALIGOTE  2007</v>
      </c>
      <c r="B54" s="5" t="s">
        <v>15</v>
      </c>
      <c r="C54" s="30" t="s">
        <v>91</v>
      </c>
      <c r="D54" s="30"/>
      <c r="E54" s="30">
        <v>2007</v>
      </c>
      <c r="F54" s="5" t="s">
        <v>309</v>
      </c>
      <c r="G54" s="5">
        <v>1</v>
      </c>
      <c r="H54" s="5" t="s">
        <v>384</v>
      </c>
      <c r="I54" s="6"/>
      <c r="J54" s="7"/>
      <c r="K54" s="7"/>
      <c r="L54" s="5" t="s">
        <v>388</v>
      </c>
      <c r="M54" s="5"/>
      <c r="N54" s="5">
        <v>71150</v>
      </c>
      <c r="O54" s="5" t="s">
        <v>389</v>
      </c>
      <c r="P54" s="5"/>
      <c r="Q54" s="5"/>
      <c r="R54" s="5"/>
      <c r="S54" s="5"/>
      <c r="T54" s="31">
        <f t="shared" si="6"/>
        <v>47</v>
      </c>
      <c r="U54" s="31" t="str">
        <f t="shared" si="2"/>
        <v>47.jpg</v>
      </c>
      <c r="V54" s="32" t="str">
        <f t="shared" si="3"/>
        <v>47.jpg</v>
      </c>
      <c r="X54" s="33" t="b">
        <f>IF(Bdd_cave!$R$3="Toutes les regions",TRUE,Bdd_cave!$R$3=B54)</f>
        <v>0</v>
      </c>
      <c r="Y54" s="33" t="b">
        <f>IF(Bdd_cave!$S$3="Toutes les années",TRUE,Bdd_cave!$S$3=E54)</f>
        <v>1</v>
      </c>
      <c r="Z54" s="27" t="b">
        <f>IF(Bdd_cave!$T$3="Toutes les couleurs",TRUE,Bdd_cave!$T$3=F54)</f>
        <v>0</v>
      </c>
      <c r="AA54" s="33" t="b">
        <f>IF(Bdd_cave!$U$3="Tous les casiers ",TRUE,Bdd_cave!$U$3=H54)</f>
        <v>0</v>
      </c>
      <c r="AB54" s="27" t="b">
        <f t="shared" si="7"/>
        <v>0</v>
      </c>
      <c r="AD54" s="27" t="str">
        <f>IF(AB54,ROWS($AB$7:AB54),"")</f>
        <v/>
      </c>
      <c r="AE54" s="27" t="str">
        <f>IFERROR(SMALL($AD$7:$AD$300,ROWS(AD$7:$AD54)),"")</f>
        <v/>
      </c>
    </row>
    <row r="55" spans="1:31" x14ac:dyDescent="0.25">
      <c r="A55" s="27" t="str">
        <f t="shared" si="8"/>
        <v>MERCUREY  2008</v>
      </c>
      <c r="B55" s="5" t="s">
        <v>15</v>
      </c>
      <c r="C55" s="30" t="s">
        <v>279</v>
      </c>
      <c r="D55" s="30"/>
      <c r="E55" s="30">
        <v>2008</v>
      </c>
      <c r="F55" s="5" t="s">
        <v>308</v>
      </c>
      <c r="G55" s="5">
        <v>3</v>
      </c>
      <c r="H55" s="5" t="s">
        <v>353</v>
      </c>
      <c r="I55" s="6"/>
      <c r="J55" s="7"/>
      <c r="K55" s="7"/>
      <c r="L55" s="5" t="s">
        <v>354</v>
      </c>
      <c r="M55" s="5"/>
      <c r="N55" s="5"/>
      <c r="O55" s="5"/>
      <c r="P55" s="5"/>
      <c r="Q55" s="5"/>
      <c r="R55" s="5" t="s">
        <v>355</v>
      </c>
      <c r="S55" s="5"/>
      <c r="T55" s="31">
        <f t="shared" si="6"/>
        <v>48</v>
      </c>
      <c r="U55" s="31" t="str">
        <f t="shared" si="2"/>
        <v>48.jpg</v>
      </c>
      <c r="V55" s="32" t="str">
        <f t="shared" si="3"/>
        <v>48.jpg</v>
      </c>
      <c r="X55" s="33" t="b">
        <f>IF(Bdd_cave!$R$3="Toutes les regions",TRUE,Bdd_cave!$R$3=B55)</f>
        <v>0</v>
      </c>
      <c r="Y55" s="33" t="b">
        <f>IF(Bdd_cave!$S$3="Toutes les années",TRUE,Bdd_cave!$S$3=E55)</f>
        <v>1</v>
      </c>
      <c r="Z55" s="27" t="b">
        <f>IF(Bdd_cave!$T$3="Toutes les couleurs",TRUE,Bdd_cave!$T$3=F55)</f>
        <v>0</v>
      </c>
      <c r="AA55" s="33" t="b">
        <f>IF(Bdd_cave!$U$3="Tous les casiers ",TRUE,Bdd_cave!$U$3=H55)</f>
        <v>0</v>
      </c>
      <c r="AB55" s="27" t="b">
        <f t="shared" si="7"/>
        <v>0</v>
      </c>
      <c r="AD55" s="27" t="str">
        <f>IF(AB55,ROWS($AB$7:AB55),"")</f>
        <v/>
      </c>
      <c r="AE55" s="27" t="str">
        <f>IFERROR(SMALL($AD$7:$AD$300,ROWS(AD$7:$AD55)),"")</f>
        <v/>
      </c>
    </row>
    <row r="56" spans="1:31" x14ac:dyDescent="0.25">
      <c r="A56" s="27" t="str">
        <f t="shared" si="8"/>
        <v>ALIGOTE  2008</v>
      </c>
      <c r="B56" s="5" t="s">
        <v>15</v>
      </c>
      <c r="C56" s="30" t="s">
        <v>91</v>
      </c>
      <c r="D56" s="30"/>
      <c r="E56" s="30">
        <v>2008</v>
      </c>
      <c r="F56" s="5" t="s">
        <v>309</v>
      </c>
      <c r="G56" s="5">
        <v>2</v>
      </c>
      <c r="H56" s="5" t="s">
        <v>384</v>
      </c>
      <c r="I56" s="6"/>
      <c r="J56" s="7"/>
      <c r="K56" s="7"/>
      <c r="L56" s="5" t="s">
        <v>385</v>
      </c>
      <c r="M56" s="5"/>
      <c r="N56" s="5">
        <v>71960</v>
      </c>
      <c r="O56" s="5" t="s">
        <v>386</v>
      </c>
      <c r="P56" s="5"/>
      <c r="Q56" s="5"/>
      <c r="R56" s="5"/>
      <c r="S56" s="5"/>
      <c r="T56" s="31">
        <f t="shared" si="6"/>
        <v>49</v>
      </c>
      <c r="U56" s="31" t="str">
        <f t="shared" si="2"/>
        <v>49.jpg</v>
      </c>
      <c r="V56" s="32" t="str">
        <f t="shared" si="3"/>
        <v>49.jpg</v>
      </c>
      <c r="X56" s="33" t="b">
        <f>IF(Bdd_cave!$R$3="Toutes les regions",TRUE,Bdd_cave!$R$3=B56)</f>
        <v>0</v>
      </c>
      <c r="Y56" s="33" t="b">
        <f>IF(Bdd_cave!$S$3="Toutes les années",TRUE,Bdd_cave!$S$3=E56)</f>
        <v>1</v>
      </c>
      <c r="Z56" s="27" t="b">
        <f>IF(Bdd_cave!$T$3="Toutes les couleurs",TRUE,Bdd_cave!$T$3=F56)</f>
        <v>0</v>
      </c>
      <c r="AA56" s="33" t="b">
        <f>IF(Bdd_cave!$U$3="Tous les casiers ",TRUE,Bdd_cave!$U$3=H56)</f>
        <v>0</v>
      </c>
      <c r="AB56" s="27" t="b">
        <f t="shared" si="7"/>
        <v>0</v>
      </c>
      <c r="AD56" s="27" t="str">
        <f>IF(AB56,ROWS($AB$7:AB56),"")</f>
        <v/>
      </c>
      <c r="AE56" s="27" t="str">
        <f>IFERROR(SMALL($AD$7:$AD$300,ROWS(AD$7:$AD56)),"")</f>
        <v/>
      </c>
    </row>
    <row r="57" spans="1:31" x14ac:dyDescent="0.25">
      <c r="A57" s="27" t="str">
        <f t="shared" si="8"/>
        <v>MACON VILLAGE  2008</v>
      </c>
      <c r="B57" s="5" t="s">
        <v>15</v>
      </c>
      <c r="C57" s="30" t="s">
        <v>327</v>
      </c>
      <c r="D57" s="30"/>
      <c r="E57" s="30">
        <v>2008</v>
      </c>
      <c r="F57" s="5" t="s">
        <v>309</v>
      </c>
      <c r="G57" s="5">
        <v>1</v>
      </c>
      <c r="H57" s="5" t="s">
        <v>384</v>
      </c>
      <c r="I57" s="6"/>
      <c r="J57" s="7"/>
      <c r="K57" s="7"/>
      <c r="L57" s="5"/>
      <c r="M57" s="5"/>
      <c r="N57" s="5"/>
      <c r="O57" s="5"/>
      <c r="P57" s="5"/>
      <c r="Q57" s="5"/>
      <c r="R57" s="5"/>
      <c r="S57" s="5"/>
      <c r="T57" s="31">
        <f t="shared" si="6"/>
        <v>50</v>
      </c>
      <c r="U57" s="31" t="str">
        <f t="shared" si="2"/>
        <v>50.jpg</v>
      </c>
      <c r="V57" s="32" t="str">
        <f t="shared" si="3"/>
        <v>50.jpg</v>
      </c>
      <c r="X57" s="33" t="b">
        <f>IF(Bdd_cave!$R$3="Toutes les regions",TRUE,Bdd_cave!$R$3=B57)</f>
        <v>0</v>
      </c>
      <c r="Y57" s="33" t="b">
        <f>IF(Bdd_cave!$S$3="Toutes les années",TRUE,Bdd_cave!$S$3=E57)</f>
        <v>1</v>
      </c>
      <c r="Z57" s="27" t="b">
        <f>IF(Bdd_cave!$T$3="Toutes les couleurs",TRUE,Bdd_cave!$T$3=F57)</f>
        <v>0</v>
      </c>
      <c r="AA57" s="33" t="b">
        <f>IF(Bdd_cave!$U$3="Tous les casiers ",TRUE,Bdd_cave!$U$3=H57)</f>
        <v>0</v>
      </c>
      <c r="AB57" s="27" t="b">
        <f t="shared" si="7"/>
        <v>0</v>
      </c>
      <c r="AD57" s="27" t="str">
        <f>IF(AB57,ROWS($AB$7:AB57),"")</f>
        <v/>
      </c>
      <c r="AE57" s="27" t="str">
        <f>IFERROR(SMALL($AD$7:$AD$300,ROWS(AD$7:$AD57)),"")</f>
        <v/>
      </c>
    </row>
    <row r="58" spans="1:31" x14ac:dyDescent="0.25">
      <c r="A58" s="27" t="str">
        <f t="shared" si="8"/>
        <v>COTE DE NUITS-VILLAGES  2008</v>
      </c>
      <c r="B58" s="5" t="s">
        <v>15</v>
      </c>
      <c r="C58" s="30" t="s">
        <v>251</v>
      </c>
      <c r="D58" s="30"/>
      <c r="E58" s="30">
        <v>2008</v>
      </c>
      <c r="F58" s="5" t="s">
        <v>308</v>
      </c>
      <c r="G58" s="5">
        <v>1</v>
      </c>
      <c r="H58" s="5" t="s">
        <v>384</v>
      </c>
      <c r="I58" s="6"/>
      <c r="J58" s="7"/>
      <c r="K58" s="7"/>
      <c r="L58" s="5"/>
      <c r="M58" s="5"/>
      <c r="N58" s="5"/>
      <c r="O58" s="5"/>
      <c r="P58" s="5"/>
      <c r="Q58" s="5"/>
      <c r="R58" s="5"/>
      <c r="S58" s="5"/>
      <c r="T58" s="31">
        <f t="shared" si="6"/>
        <v>51</v>
      </c>
      <c r="U58" s="31" t="str">
        <f t="shared" si="2"/>
        <v>51.jpg</v>
      </c>
      <c r="V58" s="32" t="str">
        <f t="shared" si="3"/>
        <v>51.jpg</v>
      </c>
      <c r="X58" s="33" t="b">
        <f>IF(Bdd_cave!$R$3="Toutes les regions",TRUE,Bdd_cave!$R$3=B58)</f>
        <v>0</v>
      </c>
      <c r="Y58" s="33" t="b">
        <f>IF(Bdd_cave!$S$3="Toutes les années",TRUE,Bdd_cave!$S$3=E58)</f>
        <v>1</v>
      </c>
      <c r="Z58" s="27" t="b">
        <f>IF(Bdd_cave!$T$3="Toutes les couleurs",TRUE,Bdd_cave!$T$3=F58)</f>
        <v>0</v>
      </c>
      <c r="AA58" s="33" t="b">
        <f>IF(Bdd_cave!$U$3="Tous les casiers ",TRUE,Bdd_cave!$U$3=H58)</f>
        <v>0</v>
      </c>
      <c r="AB58" s="27" t="b">
        <f t="shared" si="7"/>
        <v>0</v>
      </c>
      <c r="AD58" s="27" t="str">
        <f>IF(AB58,ROWS($AB$7:AB58),"")</f>
        <v/>
      </c>
      <c r="AE58" s="27" t="str">
        <f>IFERROR(SMALL($AD$7:$AD$300,ROWS(AD$7:$AD58)),"")</f>
        <v/>
      </c>
    </row>
    <row r="59" spans="1:31" x14ac:dyDescent="0.25">
      <c r="A59" s="27" t="str">
        <f t="shared" si="8"/>
        <v>COTE DU RHONE  2008</v>
      </c>
      <c r="B59" s="5" t="s">
        <v>17</v>
      </c>
      <c r="C59" s="30" t="s">
        <v>17</v>
      </c>
      <c r="D59" s="30"/>
      <c r="E59" s="30">
        <v>2008</v>
      </c>
      <c r="F59" s="5" t="s">
        <v>310</v>
      </c>
      <c r="G59" s="5">
        <v>1</v>
      </c>
      <c r="H59" s="5" t="s">
        <v>521</v>
      </c>
      <c r="I59" s="6"/>
      <c r="J59" s="7"/>
      <c r="K59" s="7"/>
      <c r="L59" s="5" t="s">
        <v>522</v>
      </c>
      <c r="M59" s="5"/>
      <c r="N59" s="5">
        <v>7700</v>
      </c>
      <c r="O59" s="5" t="s">
        <v>432</v>
      </c>
      <c r="P59" s="5"/>
      <c r="Q59" s="5"/>
      <c r="R59" s="5"/>
      <c r="S59" s="5"/>
      <c r="T59" s="23">
        <f t="shared" si="6"/>
        <v>52</v>
      </c>
      <c r="U59" s="23" t="str">
        <f t="shared" si="2"/>
        <v>52.jpg</v>
      </c>
      <c r="V59" s="24" t="str">
        <f t="shared" si="3"/>
        <v>52.jpg</v>
      </c>
      <c r="X59" s="33" t="b">
        <f>IF(Bdd_cave!$R$3="Toutes les regions",TRUE,Bdd_cave!$R$3=B59)</f>
        <v>0</v>
      </c>
      <c r="Y59" s="33" t="b">
        <f>IF(Bdd_cave!$S$3="Toutes les années",TRUE,Bdd_cave!$S$3=E59)</f>
        <v>1</v>
      </c>
      <c r="Z59" s="27" t="b">
        <f>IF(Bdd_cave!$T$3="Toutes les couleurs",TRUE,Bdd_cave!$T$3=F59)</f>
        <v>0</v>
      </c>
      <c r="AA59" s="33" t="b">
        <f>IF(Bdd_cave!$U$3="Tous les casiers ",TRUE,Bdd_cave!$U$3=H59)</f>
        <v>0</v>
      </c>
      <c r="AB59" s="27" t="b">
        <f t="shared" si="7"/>
        <v>0</v>
      </c>
      <c r="AD59" s="27" t="str">
        <f>IF(AB59,ROWS($AB$7:AB59),"")</f>
        <v/>
      </c>
      <c r="AE59" s="27" t="str">
        <f>IFERROR(SMALL($AD$7:$AD$300,ROWS(AD$7:$AD59)),"")</f>
        <v/>
      </c>
    </row>
    <row r="60" spans="1:31" x14ac:dyDescent="0.25">
      <c r="A60" s="27" t="str">
        <f t="shared" si="8"/>
        <v>PATRIMONIO  2008</v>
      </c>
      <c r="B60" s="5" t="s">
        <v>27</v>
      </c>
      <c r="C60" s="30" t="s">
        <v>54</v>
      </c>
      <c r="D60" s="30"/>
      <c r="E60" s="30">
        <v>2008</v>
      </c>
      <c r="F60" s="5" t="s">
        <v>310</v>
      </c>
      <c r="G60" s="5">
        <v>1</v>
      </c>
      <c r="H60" s="5" t="s">
        <v>521</v>
      </c>
      <c r="I60" s="6"/>
      <c r="J60" s="7"/>
      <c r="K60" s="7" t="s">
        <v>526</v>
      </c>
      <c r="L60" s="5"/>
      <c r="M60" s="5"/>
      <c r="N60" s="5"/>
      <c r="O60" s="5"/>
      <c r="P60" s="5"/>
      <c r="Q60" s="5"/>
      <c r="R60" s="5"/>
      <c r="S60" s="5"/>
      <c r="T60" s="23">
        <f t="shared" si="6"/>
        <v>53</v>
      </c>
      <c r="U60" s="23" t="str">
        <f t="shared" si="2"/>
        <v>53.jpg</v>
      </c>
      <c r="V60" s="24" t="str">
        <f t="shared" si="3"/>
        <v>53.jpg</v>
      </c>
      <c r="X60" s="33" t="b">
        <f>IF(Bdd_cave!$R$3="Toutes les regions",TRUE,Bdd_cave!$R$3=B60)</f>
        <v>0</v>
      </c>
      <c r="Y60" s="33" t="b">
        <f>IF(Bdd_cave!$S$3="Toutes les années",TRUE,Bdd_cave!$S$3=E60)</f>
        <v>1</v>
      </c>
      <c r="Z60" s="27" t="b">
        <f>IF(Bdd_cave!$T$3="Toutes les couleurs",TRUE,Bdd_cave!$T$3=F60)</f>
        <v>0</v>
      </c>
      <c r="AA60" s="33" t="b">
        <f>IF(Bdd_cave!$U$3="Tous les casiers ",TRUE,Bdd_cave!$U$3=H60)</f>
        <v>0</v>
      </c>
      <c r="AB60" s="27" t="b">
        <f t="shared" si="7"/>
        <v>0</v>
      </c>
      <c r="AD60" s="27" t="str">
        <f>IF(AB60,ROWS($AB$7:AB60),"")</f>
        <v/>
      </c>
      <c r="AE60" s="27" t="str">
        <f>IFERROR(SMALL($AD$7:$AD$300,ROWS(AD$7:$AD60)),"")</f>
        <v/>
      </c>
    </row>
    <row r="61" spans="1:31" x14ac:dyDescent="0.25">
      <c r="A61" s="27" t="str">
        <f t="shared" si="8"/>
        <v>FIXIN  2009</v>
      </c>
      <c r="B61" s="5" t="s">
        <v>15</v>
      </c>
      <c r="C61" s="30" t="s">
        <v>259</v>
      </c>
      <c r="D61" s="30"/>
      <c r="E61" s="30">
        <v>2009</v>
      </c>
      <c r="F61" s="5" t="s">
        <v>308</v>
      </c>
      <c r="G61" s="5">
        <v>3</v>
      </c>
      <c r="H61" s="5" t="s">
        <v>340</v>
      </c>
      <c r="I61" s="6"/>
      <c r="J61" s="7"/>
      <c r="K61" s="7"/>
      <c r="L61" s="5"/>
      <c r="M61" s="5"/>
      <c r="N61" s="5"/>
      <c r="O61" s="5"/>
      <c r="P61" s="5"/>
      <c r="Q61" s="5"/>
      <c r="R61" s="5"/>
      <c r="S61" s="5"/>
      <c r="T61" s="31">
        <f t="shared" si="6"/>
        <v>54</v>
      </c>
      <c r="U61" s="31" t="str">
        <f t="shared" si="2"/>
        <v>54.jpg</v>
      </c>
      <c r="V61" s="32" t="str">
        <f t="shared" si="3"/>
        <v>54.jpg</v>
      </c>
      <c r="X61" s="33" t="b">
        <f>IF(Bdd_cave!$R$3="Toutes les regions",TRUE,Bdd_cave!$R$3=B61)</f>
        <v>0</v>
      </c>
      <c r="Y61" s="33" t="b">
        <f>IF(Bdd_cave!$S$3="Toutes les années",TRUE,Bdd_cave!$S$3=E61)</f>
        <v>1</v>
      </c>
      <c r="Z61" s="27" t="b">
        <f>IF(Bdd_cave!$T$3="Toutes les couleurs",TRUE,Bdd_cave!$T$3=F61)</f>
        <v>0</v>
      </c>
      <c r="AA61" s="33" t="b">
        <f>IF(Bdd_cave!$U$3="Tous les casiers ",TRUE,Bdd_cave!$U$3=H61)</f>
        <v>0</v>
      </c>
      <c r="AB61" s="27" t="b">
        <f t="shared" si="7"/>
        <v>0</v>
      </c>
      <c r="AD61" s="27" t="str">
        <f>IF(AB61,ROWS($AB$7:AB61),"")</f>
        <v/>
      </c>
      <c r="AE61" s="27" t="str">
        <f>IFERROR(SMALL($AD$7:$AD$300,ROWS(AD$7:$AD61)),"")</f>
        <v/>
      </c>
    </row>
    <row r="62" spans="1:31" x14ac:dyDescent="0.25">
      <c r="A62" s="27" t="str">
        <f t="shared" si="8"/>
        <v>SAVIGNY-LES-BEAUNE 1 er Cru 2009</v>
      </c>
      <c r="B62" s="5" t="s">
        <v>15</v>
      </c>
      <c r="C62" s="30" t="s">
        <v>303</v>
      </c>
      <c r="D62" s="30" t="s">
        <v>312</v>
      </c>
      <c r="E62" s="30">
        <v>2009</v>
      </c>
      <c r="F62" s="5" t="s">
        <v>308</v>
      </c>
      <c r="G62" s="5">
        <v>3</v>
      </c>
      <c r="H62" s="5" t="s">
        <v>356</v>
      </c>
      <c r="I62" s="6"/>
      <c r="J62" s="7"/>
      <c r="K62" s="7" t="s">
        <v>360</v>
      </c>
      <c r="L62" s="5" t="s">
        <v>361</v>
      </c>
      <c r="M62" s="5"/>
      <c r="N62" s="5"/>
      <c r="O62" s="5" t="s">
        <v>362</v>
      </c>
      <c r="P62" s="5"/>
      <c r="Q62" s="5"/>
      <c r="R62" s="5"/>
      <c r="S62" s="5"/>
      <c r="T62" s="31">
        <f t="shared" si="6"/>
        <v>55</v>
      </c>
      <c r="U62" s="31" t="str">
        <f t="shared" si="2"/>
        <v>55.jpg</v>
      </c>
      <c r="V62" s="32" t="str">
        <f t="shared" si="3"/>
        <v>55.jpg</v>
      </c>
      <c r="X62" s="33" t="b">
        <f>IF(Bdd_cave!$R$3="Toutes les regions",TRUE,Bdd_cave!$R$3=B62)</f>
        <v>0</v>
      </c>
      <c r="Y62" s="33" t="b">
        <f>IF(Bdd_cave!$S$3="Toutes les années",TRUE,Bdd_cave!$S$3=E62)</f>
        <v>1</v>
      </c>
      <c r="Z62" s="27" t="b">
        <f>IF(Bdd_cave!$T$3="Toutes les couleurs",TRUE,Bdd_cave!$T$3=F62)</f>
        <v>0</v>
      </c>
      <c r="AA62" s="33" t="b">
        <f>IF(Bdd_cave!$U$3="Tous les casiers ",TRUE,Bdd_cave!$U$3=H62)</f>
        <v>0</v>
      </c>
      <c r="AB62" s="27" t="b">
        <f t="shared" si="7"/>
        <v>0</v>
      </c>
      <c r="AD62" s="27" t="str">
        <f>IF(AB62,ROWS($AB$7:AB62),"")</f>
        <v/>
      </c>
      <c r="AE62" s="27" t="str">
        <f>IFERROR(SMALL($AD$7:$AD$300,ROWS(AD$7:$AD62)),"")</f>
        <v/>
      </c>
    </row>
    <row r="63" spans="1:31" x14ac:dyDescent="0.25">
      <c r="A63" s="27" t="str">
        <f t="shared" si="8"/>
        <v>SAINT-VERAN  2009</v>
      </c>
      <c r="B63" s="5" t="s">
        <v>15</v>
      </c>
      <c r="C63" s="30" t="s">
        <v>301</v>
      </c>
      <c r="D63" s="30"/>
      <c r="E63" s="30">
        <v>2009</v>
      </c>
      <c r="F63" s="5" t="s">
        <v>309</v>
      </c>
      <c r="G63" s="5">
        <v>1</v>
      </c>
      <c r="H63" s="5" t="s">
        <v>384</v>
      </c>
      <c r="I63" s="6"/>
      <c r="J63" s="7"/>
      <c r="K63" s="7"/>
      <c r="L63" s="5" t="s">
        <v>390</v>
      </c>
      <c r="M63" s="5"/>
      <c r="N63" s="5">
        <v>71570</v>
      </c>
      <c r="O63" s="5" t="s">
        <v>391</v>
      </c>
      <c r="P63" s="5"/>
      <c r="Q63" s="5"/>
      <c r="R63" s="5"/>
      <c r="S63" s="5"/>
      <c r="T63" s="31">
        <f t="shared" si="6"/>
        <v>56</v>
      </c>
      <c r="U63" s="31" t="str">
        <f t="shared" si="2"/>
        <v>56.jpg</v>
      </c>
      <c r="V63" s="32" t="str">
        <f t="shared" si="3"/>
        <v>56.jpg</v>
      </c>
      <c r="X63" s="33" t="b">
        <f>IF(Bdd_cave!$R$3="Toutes les regions",TRUE,Bdd_cave!$R$3=B63)</f>
        <v>0</v>
      </c>
      <c r="Y63" s="33" t="b">
        <f>IF(Bdd_cave!$S$3="Toutes les années",TRUE,Bdd_cave!$S$3=E63)</f>
        <v>1</v>
      </c>
      <c r="Z63" s="27" t="b">
        <f>IF(Bdd_cave!$T$3="Toutes les couleurs",TRUE,Bdd_cave!$T$3=F63)</f>
        <v>0</v>
      </c>
      <c r="AA63" s="33" t="b">
        <f>IF(Bdd_cave!$U$3="Tous les casiers ",TRUE,Bdd_cave!$U$3=H63)</f>
        <v>0</v>
      </c>
      <c r="AB63" s="27" t="b">
        <f t="shared" si="7"/>
        <v>0</v>
      </c>
      <c r="AD63" s="27" t="str">
        <f>IF(AB63,ROWS($AB$7:AB63),"")</f>
        <v/>
      </c>
      <c r="AE63" s="27" t="str">
        <f>IFERROR(SMALL($AD$7:$AD$300,ROWS(AD$7:$AD63)),"")</f>
        <v/>
      </c>
    </row>
    <row r="64" spans="1:31" x14ac:dyDescent="0.25">
      <c r="A64" s="27" t="str">
        <f t="shared" si="8"/>
        <v>RIESLING  2009</v>
      </c>
      <c r="B64" s="5" t="s">
        <v>328</v>
      </c>
      <c r="C64" s="30" t="s">
        <v>329</v>
      </c>
      <c r="D64" s="30"/>
      <c r="E64" s="30">
        <v>2009</v>
      </c>
      <c r="F64" s="5" t="s">
        <v>309</v>
      </c>
      <c r="G64" s="5">
        <v>1</v>
      </c>
      <c r="H64" s="5" t="s">
        <v>384</v>
      </c>
      <c r="I64" s="6"/>
      <c r="J64" s="7"/>
      <c r="K64" s="7"/>
      <c r="L64" s="5" t="s">
        <v>394</v>
      </c>
      <c r="M64" s="5"/>
      <c r="N64" s="5">
        <v>68630</v>
      </c>
      <c r="O64" s="5" t="s">
        <v>395</v>
      </c>
      <c r="P64" s="5"/>
      <c r="Q64" s="5"/>
      <c r="R64" s="5"/>
      <c r="S64" s="5"/>
      <c r="T64" s="31">
        <f t="shared" si="6"/>
        <v>57</v>
      </c>
      <c r="U64" s="31" t="str">
        <f t="shared" si="2"/>
        <v>57.jpg</v>
      </c>
      <c r="V64" s="32" t="str">
        <f t="shared" si="3"/>
        <v>57.jpg</v>
      </c>
      <c r="X64" s="33" t="b">
        <f>IF(Bdd_cave!$R$3="Toutes les regions",TRUE,Bdd_cave!$R$3=B64)</f>
        <v>0</v>
      </c>
      <c r="Y64" s="33" t="b">
        <f>IF(Bdd_cave!$S$3="Toutes les années",TRUE,Bdd_cave!$S$3=E64)</f>
        <v>1</v>
      </c>
      <c r="Z64" s="27" t="b">
        <f>IF(Bdd_cave!$T$3="Toutes les couleurs",TRUE,Bdd_cave!$T$3=F64)</f>
        <v>0</v>
      </c>
      <c r="AA64" s="33" t="b">
        <f>IF(Bdd_cave!$U$3="Tous les casiers ",TRUE,Bdd_cave!$U$3=H64)</f>
        <v>0</v>
      </c>
      <c r="AB64" s="27" t="b">
        <f t="shared" si="7"/>
        <v>0</v>
      </c>
      <c r="AD64" s="27" t="str">
        <f>IF(AB64,ROWS($AB$7:AB64),"")</f>
        <v/>
      </c>
      <c r="AE64" s="27" t="str">
        <f>IFERROR(SMALL($AD$7:$AD$300,ROWS(AD$7:$AD64)),"")</f>
        <v/>
      </c>
    </row>
    <row r="65" spans="1:31" x14ac:dyDescent="0.25">
      <c r="A65" s="27" t="str">
        <f t="shared" si="8"/>
        <v>ESPAGNE  2009</v>
      </c>
      <c r="B65" s="5" t="s">
        <v>28</v>
      </c>
      <c r="C65" s="30" t="s">
        <v>396</v>
      </c>
      <c r="D65" s="30"/>
      <c r="E65" s="30">
        <v>2009</v>
      </c>
      <c r="F65" s="5" t="s">
        <v>308</v>
      </c>
      <c r="G65" s="5">
        <v>1</v>
      </c>
      <c r="H65" s="5" t="s">
        <v>384</v>
      </c>
      <c r="I65" s="6"/>
      <c r="J65" s="7"/>
      <c r="K65" s="7"/>
      <c r="L65" s="5"/>
      <c r="M65" s="5"/>
      <c r="N65" s="5"/>
      <c r="O65" s="5"/>
      <c r="P65" s="5"/>
      <c r="Q65" s="5"/>
      <c r="R65" s="5"/>
      <c r="S65" s="5"/>
      <c r="T65" s="23">
        <f t="shared" si="6"/>
        <v>58</v>
      </c>
      <c r="U65" s="23" t="str">
        <f t="shared" si="2"/>
        <v>58.jpg</v>
      </c>
      <c r="V65" s="24" t="str">
        <f t="shared" si="3"/>
        <v>58.jpg</v>
      </c>
      <c r="X65" s="33" t="b">
        <f>IF(Bdd_cave!$R$3="Toutes les regions",TRUE,Bdd_cave!$R$3=B65)</f>
        <v>0</v>
      </c>
      <c r="Y65" s="33" t="b">
        <f>IF(Bdd_cave!$S$3="Toutes les années",TRUE,Bdd_cave!$S$3=E65)</f>
        <v>1</v>
      </c>
      <c r="Z65" s="27" t="b">
        <f>IF(Bdd_cave!$T$3="Toutes les couleurs",TRUE,Bdd_cave!$T$3=F65)</f>
        <v>0</v>
      </c>
      <c r="AA65" s="33" t="b">
        <f>IF(Bdd_cave!$U$3="Tous les casiers ",TRUE,Bdd_cave!$U$3=H65)</f>
        <v>0</v>
      </c>
      <c r="AB65" s="27" t="b">
        <f t="shared" si="7"/>
        <v>0</v>
      </c>
      <c r="AD65" s="27" t="str">
        <f>IF(AB65,ROWS($AB$7:AB65),"")</f>
        <v/>
      </c>
      <c r="AE65" s="27" t="str">
        <f>IFERROR(SMALL($AD$7:$AD$300,ROWS(AD$7:$AD65)),"")</f>
        <v/>
      </c>
    </row>
    <row r="66" spans="1:31" x14ac:dyDescent="0.25">
      <c r="A66" s="27" t="str">
        <f t="shared" si="8"/>
        <v>COTE DU RHONE  2009</v>
      </c>
      <c r="B66" s="5" t="s">
        <v>17</v>
      </c>
      <c r="C66" s="30" t="s">
        <v>17</v>
      </c>
      <c r="D66" s="30"/>
      <c r="E66" s="30">
        <v>2009</v>
      </c>
      <c r="F66" s="5" t="s">
        <v>310</v>
      </c>
      <c r="G66" s="5">
        <v>1</v>
      </c>
      <c r="H66" s="5" t="s">
        <v>521</v>
      </c>
      <c r="I66" s="6"/>
      <c r="J66" s="7"/>
      <c r="K66" s="7"/>
      <c r="L66" s="5" t="s">
        <v>522</v>
      </c>
      <c r="M66" s="5"/>
      <c r="N66" s="5">
        <v>7700</v>
      </c>
      <c r="O66" s="5" t="s">
        <v>432</v>
      </c>
      <c r="P66" s="5"/>
      <c r="Q66" s="5"/>
      <c r="R66" s="5"/>
      <c r="S66" s="5"/>
      <c r="T66" s="23">
        <f t="shared" si="6"/>
        <v>59</v>
      </c>
      <c r="U66" s="23" t="str">
        <f t="shared" si="2"/>
        <v>59.jpg</v>
      </c>
      <c r="V66" s="24" t="str">
        <f t="shared" si="3"/>
        <v>59.jpg</v>
      </c>
      <c r="X66" s="33" t="b">
        <f>IF(Bdd_cave!$R$3="Toutes les regions",TRUE,Bdd_cave!$R$3=B66)</f>
        <v>0</v>
      </c>
      <c r="Y66" s="33" t="b">
        <f>IF(Bdd_cave!$S$3="Toutes les années",TRUE,Bdd_cave!$S$3=E66)</f>
        <v>1</v>
      </c>
      <c r="Z66" s="27" t="b">
        <f>IF(Bdd_cave!$T$3="Toutes les couleurs",TRUE,Bdd_cave!$T$3=F66)</f>
        <v>0</v>
      </c>
      <c r="AA66" s="33" t="b">
        <f>IF(Bdd_cave!$U$3="Tous les casiers ",TRUE,Bdd_cave!$U$3=H66)</f>
        <v>0</v>
      </c>
      <c r="AB66" s="27" t="b">
        <f t="shared" si="7"/>
        <v>0</v>
      </c>
      <c r="AD66" s="27" t="str">
        <f>IF(AB66,ROWS($AB$7:AB66),"")</f>
        <v/>
      </c>
      <c r="AE66" s="27" t="str">
        <f>IFERROR(SMALL($AD$7:$AD$300,ROWS(AD$7:$AD66)),"")</f>
        <v/>
      </c>
    </row>
    <row r="67" spans="1:31" x14ac:dyDescent="0.25">
      <c r="A67" s="27" t="str">
        <f t="shared" si="8"/>
        <v>CHOREY-LES-BEAUNE  2010</v>
      </c>
      <c r="B67" s="5" t="s">
        <v>15</v>
      </c>
      <c r="C67" s="30" t="s">
        <v>226</v>
      </c>
      <c r="D67" s="30"/>
      <c r="E67" s="30">
        <v>2010</v>
      </c>
      <c r="F67" s="5" t="s">
        <v>308</v>
      </c>
      <c r="G67" s="5">
        <v>2</v>
      </c>
      <c r="H67" s="5" t="s">
        <v>335</v>
      </c>
      <c r="I67" s="6"/>
      <c r="J67" s="7"/>
      <c r="K67" s="7"/>
      <c r="L67" s="5" t="s">
        <v>336</v>
      </c>
      <c r="M67" s="5"/>
      <c r="N67" s="5"/>
      <c r="O67" s="5"/>
      <c r="P67" s="5"/>
      <c r="Q67" s="5"/>
      <c r="R67" s="5"/>
      <c r="S67" s="5"/>
      <c r="T67" s="31">
        <f t="shared" si="6"/>
        <v>60</v>
      </c>
      <c r="U67" s="31" t="str">
        <f t="shared" si="2"/>
        <v>60.jpg</v>
      </c>
      <c r="V67" s="32" t="str">
        <f t="shared" si="3"/>
        <v>60.jpg</v>
      </c>
      <c r="X67" s="33" t="b">
        <f>IF(Bdd_cave!$R$3="Toutes les regions",TRUE,Bdd_cave!$R$3=B67)</f>
        <v>0</v>
      </c>
      <c r="Y67" s="33" t="b">
        <f>IF(Bdd_cave!$S$3="Toutes les années",TRUE,Bdd_cave!$S$3=E67)</f>
        <v>1</v>
      </c>
      <c r="Z67" s="27" t="b">
        <f>IF(Bdd_cave!$T$3="Toutes les couleurs",TRUE,Bdd_cave!$T$3=F67)</f>
        <v>0</v>
      </c>
      <c r="AA67" s="33" t="b">
        <f>IF(Bdd_cave!$U$3="Tous les casiers ",TRUE,Bdd_cave!$U$3=H67)</f>
        <v>0</v>
      </c>
      <c r="AB67" s="27" t="b">
        <f t="shared" si="7"/>
        <v>0</v>
      </c>
      <c r="AD67" s="27" t="str">
        <f>IF(AB67,ROWS($AB$7:AB67),"")</f>
        <v/>
      </c>
      <c r="AE67" s="27" t="str">
        <f>IFERROR(SMALL($AD$7:$AD$300,ROWS(AD$7:$AD67)),"")</f>
        <v/>
      </c>
    </row>
    <row r="68" spans="1:31" x14ac:dyDescent="0.25">
      <c r="A68" s="27" t="str">
        <f t="shared" si="8"/>
        <v>IRANCY  2010</v>
      </c>
      <c r="B68" s="5" t="s">
        <v>15</v>
      </c>
      <c r="C68" s="30" t="s">
        <v>266</v>
      </c>
      <c r="D68" s="30"/>
      <c r="E68" s="30">
        <v>2010</v>
      </c>
      <c r="F68" s="5" t="s">
        <v>308</v>
      </c>
      <c r="G68" s="5">
        <v>1</v>
      </c>
      <c r="H68" s="5" t="s">
        <v>377</v>
      </c>
      <c r="I68" s="6"/>
      <c r="J68" s="7"/>
      <c r="K68" s="7"/>
      <c r="L68" s="5" t="s">
        <v>378</v>
      </c>
      <c r="M68" s="5"/>
      <c r="N68" s="5">
        <v>89530</v>
      </c>
      <c r="O68" s="5" t="s">
        <v>103</v>
      </c>
      <c r="P68" s="5"/>
      <c r="Q68" s="5"/>
      <c r="R68" s="5" t="s">
        <v>379</v>
      </c>
      <c r="S68" s="5"/>
      <c r="T68" s="31">
        <f t="shared" si="6"/>
        <v>61</v>
      </c>
      <c r="U68" s="31" t="str">
        <f t="shared" si="2"/>
        <v>61.jpg</v>
      </c>
      <c r="V68" s="32" t="str">
        <f t="shared" si="3"/>
        <v>61.jpg</v>
      </c>
      <c r="X68" s="33" t="b">
        <f>IF(Bdd_cave!$R$3="Toutes les regions",TRUE,Bdd_cave!$R$3=B68)</f>
        <v>0</v>
      </c>
      <c r="Y68" s="33" t="b">
        <f>IF(Bdd_cave!$S$3="Toutes les années",TRUE,Bdd_cave!$S$3=E68)</f>
        <v>1</v>
      </c>
      <c r="Z68" s="27" t="b">
        <f>IF(Bdd_cave!$T$3="Toutes les couleurs",TRUE,Bdd_cave!$T$3=F68)</f>
        <v>0</v>
      </c>
      <c r="AA68" s="33" t="b">
        <f>IF(Bdd_cave!$U$3="Tous les casiers ",TRUE,Bdd_cave!$U$3=H68)</f>
        <v>0</v>
      </c>
      <c r="AB68" s="27" t="b">
        <f t="shared" si="7"/>
        <v>0</v>
      </c>
      <c r="AD68" s="27" t="str">
        <f>IF(AB68,ROWS($AB$7:AB68),"")</f>
        <v/>
      </c>
      <c r="AE68" s="27" t="str">
        <f>IFERROR(SMALL($AD$7:$AD$300,ROWS(AD$7:$AD68)),"")</f>
        <v/>
      </c>
    </row>
    <row r="69" spans="1:31" x14ac:dyDescent="0.25">
      <c r="A69" s="27" t="str">
        <f t="shared" si="8"/>
        <v>ALIGOTE  2010</v>
      </c>
      <c r="B69" s="5" t="s">
        <v>15</v>
      </c>
      <c r="C69" s="30" t="s">
        <v>91</v>
      </c>
      <c r="D69" s="30"/>
      <c r="E69" s="30">
        <v>2010</v>
      </c>
      <c r="F69" s="5" t="s">
        <v>309</v>
      </c>
      <c r="G69" s="5">
        <v>1</v>
      </c>
      <c r="H69" s="5" t="s">
        <v>384</v>
      </c>
      <c r="I69" s="6"/>
      <c r="J69" s="7"/>
      <c r="K69" s="7"/>
      <c r="L69" s="5"/>
      <c r="M69" s="5"/>
      <c r="N69" s="5"/>
      <c r="O69" s="5"/>
      <c r="P69" s="5"/>
      <c r="Q69" s="5"/>
      <c r="R69" s="5"/>
      <c r="S69" s="5"/>
      <c r="T69" s="31">
        <f t="shared" si="6"/>
        <v>62</v>
      </c>
      <c r="U69" s="31" t="str">
        <f t="shared" si="2"/>
        <v>62.jpg</v>
      </c>
      <c r="V69" s="32" t="str">
        <f t="shared" si="3"/>
        <v>62.jpg</v>
      </c>
      <c r="X69" s="33" t="b">
        <f>IF(Bdd_cave!$R$3="Toutes les regions",TRUE,Bdd_cave!$R$3=B69)</f>
        <v>0</v>
      </c>
      <c r="Y69" s="33" t="b">
        <f>IF(Bdd_cave!$S$3="Toutes les années",TRUE,Bdd_cave!$S$3=E69)</f>
        <v>1</v>
      </c>
      <c r="Z69" s="27" t="b">
        <f>IF(Bdd_cave!$T$3="Toutes les couleurs",TRUE,Bdd_cave!$T$3=F69)</f>
        <v>0</v>
      </c>
      <c r="AA69" s="33" t="b">
        <f>IF(Bdd_cave!$U$3="Tous les casiers ",TRUE,Bdd_cave!$U$3=H69)</f>
        <v>0</v>
      </c>
      <c r="AB69" s="27" t="b">
        <f t="shared" si="7"/>
        <v>0</v>
      </c>
      <c r="AD69" s="27" t="str">
        <f>IF(AB69,ROWS($AB$7:AB69),"")</f>
        <v/>
      </c>
      <c r="AE69" s="27" t="str">
        <f>IFERROR(SMALL($AD$7:$AD$300,ROWS(AD$7:$AD69)),"")</f>
        <v/>
      </c>
    </row>
    <row r="70" spans="1:31" x14ac:dyDescent="0.25">
      <c r="A70" s="27" t="str">
        <f t="shared" si="8"/>
        <v>COTE DU RHONE  2010</v>
      </c>
      <c r="B70" s="5" t="s">
        <v>17</v>
      </c>
      <c r="C70" s="30" t="s">
        <v>17</v>
      </c>
      <c r="D70" s="30"/>
      <c r="E70" s="30">
        <v>2010</v>
      </c>
      <c r="F70" s="5" t="s">
        <v>310</v>
      </c>
      <c r="G70" s="5">
        <v>1</v>
      </c>
      <c r="H70" s="5" t="s">
        <v>521</v>
      </c>
      <c r="I70" s="6"/>
      <c r="J70" s="7"/>
      <c r="K70" s="7"/>
      <c r="L70" s="5" t="s">
        <v>431</v>
      </c>
      <c r="M70" s="5"/>
      <c r="N70" s="5">
        <v>7700</v>
      </c>
      <c r="O70" s="5" t="s">
        <v>432</v>
      </c>
      <c r="P70" s="5"/>
      <c r="Q70" s="5"/>
      <c r="R70" s="5"/>
      <c r="S70" s="5"/>
      <c r="T70" s="23">
        <f t="shared" si="6"/>
        <v>63</v>
      </c>
      <c r="U70" s="23" t="str">
        <f t="shared" si="2"/>
        <v>63.jpg</v>
      </c>
      <c r="V70" s="24" t="str">
        <f t="shared" si="3"/>
        <v>63.jpg</v>
      </c>
      <c r="X70" s="33" t="b">
        <f>IF(Bdd_cave!$R$3="Toutes les regions",TRUE,Bdd_cave!$R$3=B70)</f>
        <v>0</v>
      </c>
      <c r="Y70" s="33" t="b">
        <f>IF(Bdd_cave!$S$3="Toutes les années",TRUE,Bdd_cave!$S$3=E70)</f>
        <v>1</v>
      </c>
      <c r="Z70" s="27" t="b">
        <f>IF(Bdd_cave!$T$3="Toutes les couleurs",TRUE,Bdd_cave!$T$3=F70)</f>
        <v>0</v>
      </c>
      <c r="AA70" s="33" t="b">
        <f>IF(Bdd_cave!$U$3="Tous les casiers ",TRUE,Bdd_cave!$U$3=H70)</f>
        <v>0</v>
      </c>
      <c r="AB70" s="27" t="b">
        <f t="shared" si="7"/>
        <v>0</v>
      </c>
      <c r="AD70" s="27" t="str">
        <f>IF(AB70,ROWS($AB$7:AB70),"")</f>
        <v/>
      </c>
      <c r="AE70" s="27" t="str">
        <f>IFERROR(SMALL($AD$7:$AD$300,ROWS(AD$7:$AD70)),"")</f>
        <v/>
      </c>
    </row>
    <row r="71" spans="1:31" x14ac:dyDescent="0.25">
      <c r="A71" s="27" t="str">
        <f t="shared" si="8"/>
        <v>COTES DE BORDEAUX  2010</v>
      </c>
      <c r="B71" s="5" t="s">
        <v>16</v>
      </c>
      <c r="C71" s="30" t="s">
        <v>516</v>
      </c>
      <c r="D71" s="30"/>
      <c r="E71" s="30">
        <v>2010</v>
      </c>
      <c r="F71" s="5" t="s">
        <v>308</v>
      </c>
      <c r="G71" s="5">
        <v>1</v>
      </c>
      <c r="H71" s="5" t="s">
        <v>533</v>
      </c>
      <c r="I71" s="6"/>
      <c r="J71" s="7"/>
      <c r="K71" s="7" t="s">
        <v>534</v>
      </c>
      <c r="L71" s="5" t="s">
        <v>535</v>
      </c>
      <c r="M71" s="5"/>
      <c r="N71" s="5"/>
      <c r="O71" s="5"/>
      <c r="P71" s="5"/>
      <c r="Q71" s="5"/>
      <c r="R71" s="5"/>
      <c r="S71" s="5"/>
      <c r="T71" s="23">
        <f t="shared" ref="T71:T102" si="9">ROW(T71)-7</f>
        <v>64</v>
      </c>
      <c r="U71" s="23" t="str">
        <f t="shared" ref="U71:U134" si="10">CONCATENATE(T71,".jpg")</f>
        <v>64.jpg</v>
      </c>
      <c r="V71" s="24" t="str">
        <f t="shared" ref="V71:V134" si="11">CONCATENATE($V$2,U71)</f>
        <v>64.jpg</v>
      </c>
      <c r="X71" s="33" t="b">
        <f>IF(Bdd_cave!$R$3="Toutes les regions",TRUE,Bdd_cave!$R$3=B71)</f>
        <v>0</v>
      </c>
      <c r="Y71" s="33" t="b">
        <f>IF(Bdd_cave!$S$3="Toutes les années",TRUE,Bdd_cave!$S$3=E71)</f>
        <v>1</v>
      </c>
      <c r="Z71" s="27" t="b">
        <f>IF(Bdd_cave!$T$3="Toutes les couleurs",TRUE,Bdd_cave!$T$3=F71)</f>
        <v>0</v>
      </c>
      <c r="AA71" s="33" t="b">
        <f>IF(Bdd_cave!$U$3="Tous les casiers ",TRUE,Bdd_cave!$U$3=H71)</f>
        <v>0</v>
      </c>
      <c r="AB71" s="27" t="b">
        <f t="shared" ref="AB71:AB102" si="12">AND(X71:Z71)</f>
        <v>0</v>
      </c>
      <c r="AD71" s="27" t="str">
        <f>IF(AB71,ROWS($AB$7:AB71),"")</f>
        <v/>
      </c>
      <c r="AE71" s="27" t="str">
        <f>IFERROR(SMALL($AD$7:$AD$300,ROWS(AD$7:$AD71)),"")</f>
        <v/>
      </c>
    </row>
    <row r="72" spans="1:31" x14ac:dyDescent="0.25">
      <c r="A72" s="27" t="str">
        <f t="shared" ref="A72:A103" si="13">CONCATENATE(C72," ",D72," ",E72)</f>
        <v>CHABLIS-VAILLONS 1 er Cru 2011</v>
      </c>
      <c r="B72" s="5" t="s">
        <v>15</v>
      </c>
      <c r="C72" s="30" t="s">
        <v>427</v>
      </c>
      <c r="D72" s="30" t="s">
        <v>312</v>
      </c>
      <c r="E72" s="30">
        <v>2011</v>
      </c>
      <c r="F72" s="5" t="s">
        <v>309</v>
      </c>
      <c r="G72" s="5">
        <v>1</v>
      </c>
      <c r="H72" s="5" t="s">
        <v>428</v>
      </c>
      <c r="I72" s="6"/>
      <c r="J72" s="7"/>
      <c r="K72" s="7"/>
      <c r="L72" s="5"/>
      <c r="M72" s="5"/>
      <c r="N72" s="5"/>
      <c r="O72" s="5"/>
      <c r="P72" s="5"/>
      <c r="Q72" s="5"/>
      <c r="R72" s="5"/>
      <c r="S72" s="5"/>
      <c r="T72" s="31">
        <f t="shared" si="9"/>
        <v>65</v>
      </c>
      <c r="U72" s="31" t="str">
        <f t="shared" si="10"/>
        <v>65.jpg</v>
      </c>
      <c r="V72" s="32" t="str">
        <f t="shared" si="11"/>
        <v>65.jpg</v>
      </c>
      <c r="X72" s="33" t="b">
        <f>IF(Bdd_cave!$R$3="Toutes les regions",TRUE,Bdd_cave!$R$3=B72)</f>
        <v>0</v>
      </c>
      <c r="Y72" s="33" t="b">
        <f>IF(Bdd_cave!$S$3="Toutes les années",TRUE,Bdd_cave!$S$3=E72)</f>
        <v>1</v>
      </c>
      <c r="Z72" s="27" t="b">
        <f>IF(Bdd_cave!$T$3="Toutes les couleurs",TRUE,Bdd_cave!$T$3=F72)</f>
        <v>0</v>
      </c>
      <c r="AA72" s="33" t="b">
        <f>IF(Bdd_cave!$U$3="Tous les casiers ",TRUE,Bdd_cave!$U$3=H72)</f>
        <v>0</v>
      </c>
      <c r="AB72" s="27" t="b">
        <f t="shared" si="12"/>
        <v>0</v>
      </c>
      <c r="AD72" s="27" t="str">
        <f>IF(AB72,ROWS($AB$7:AB72),"")</f>
        <v/>
      </c>
      <c r="AE72" s="27" t="str">
        <f>IFERROR(SMALL($AD$7:$AD$300,ROWS(AD$7:$AD72)),"")</f>
        <v/>
      </c>
    </row>
    <row r="73" spans="1:31" x14ac:dyDescent="0.25">
      <c r="A73" s="27" t="str">
        <f t="shared" si="13"/>
        <v>CORTON Grand Cru 2011</v>
      </c>
      <c r="B73" s="5" t="s">
        <v>15</v>
      </c>
      <c r="C73" s="30" t="s">
        <v>243</v>
      </c>
      <c r="D73" s="30" t="s">
        <v>311</v>
      </c>
      <c r="E73" s="30">
        <v>2011</v>
      </c>
      <c r="F73" s="5" t="s">
        <v>308</v>
      </c>
      <c r="G73" s="5">
        <v>1</v>
      </c>
      <c r="H73" s="5" t="s">
        <v>428</v>
      </c>
      <c r="I73" s="6"/>
      <c r="J73" s="7"/>
      <c r="K73" s="7"/>
      <c r="L73" s="5" t="s">
        <v>451</v>
      </c>
      <c r="M73" s="5"/>
      <c r="N73" s="5"/>
      <c r="O73" s="5"/>
      <c r="P73" s="5"/>
      <c r="Q73" s="5"/>
      <c r="R73" s="5"/>
      <c r="S73" s="5"/>
      <c r="T73" s="31">
        <f t="shared" si="9"/>
        <v>66</v>
      </c>
      <c r="U73" s="31" t="str">
        <f t="shared" si="10"/>
        <v>66.jpg</v>
      </c>
      <c r="V73" s="32" t="str">
        <f t="shared" si="11"/>
        <v>66.jpg</v>
      </c>
      <c r="X73" s="33" t="b">
        <f>IF(Bdd_cave!$R$3="Toutes les regions",TRUE,Bdd_cave!$R$3=B73)</f>
        <v>0</v>
      </c>
      <c r="Y73" s="33" t="b">
        <f>IF(Bdd_cave!$S$3="Toutes les années",TRUE,Bdd_cave!$S$3=E73)</f>
        <v>1</v>
      </c>
      <c r="Z73" s="27" t="b">
        <f>IF(Bdd_cave!$T$3="Toutes les couleurs",TRUE,Bdd_cave!$T$3=F73)</f>
        <v>0</v>
      </c>
      <c r="AA73" s="33" t="b">
        <f>IF(Bdd_cave!$U$3="Tous les casiers ",TRUE,Bdd_cave!$U$3=H73)</f>
        <v>0</v>
      </c>
      <c r="AB73" s="27" t="b">
        <f t="shared" si="12"/>
        <v>0</v>
      </c>
      <c r="AD73" s="27" t="str">
        <f>IF(AB73,ROWS($AB$7:AB73),"")</f>
        <v/>
      </c>
      <c r="AE73" s="27" t="str">
        <f>IFERROR(SMALL($AD$7:$AD$300,ROWS(AD$7:$AD73)),"")</f>
        <v/>
      </c>
    </row>
    <row r="74" spans="1:31" x14ac:dyDescent="0.25">
      <c r="A74" s="27" t="str">
        <f t="shared" si="13"/>
        <v>CHASSAGNE-MONTRACHET  2011</v>
      </c>
      <c r="B74" s="5" t="s">
        <v>15</v>
      </c>
      <c r="C74" s="30" t="s">
        <v>220</v>
      </c>
      <c r="D74" s="30"/>
      <c r="E74" s="30">
        <v>2011</v>
      </c>
      <c r="F74" s="5" t="s">
        <v>308</v>
      </c>
      <c r="G74" s="5">
        <v>1</v>
      </c>
      <c r="H74" s="5" t="s">
        <v>428</v>
      </c>
      <c r="I74" s="6"/>
      <c r="J74" s="7"/>
      <c r="K74" s="7" t="s">
        <v>453</v>
      </c>
      <c r="L74" s="5" t="s">
        <v>457</v>
      </c>
      <c r="M74" s="5"/>
      <c r="N74" s="5"/>
      <c r="O74" s="5"/>
      <c r="P74" s="5"/>
      <c r="Q74" s="5"/>
      <c r="R74" s="5"/>
      <c r="S74" s="5"/>
      <c r="T74" s="31">
        <f t="shared" si="9"/>
        <v>67</v>
      </c>
      <c r="U74" s="31" t="str">
        <f t="shared" si="10"/>
        <v>67.jpg</v>
      </c>
      <c r="V74" s="32" t="str">
        <f t="shared" si="11"/>
        <v>67.jpg</v>
      </c>
      <c r="X74" s="33" t="b">
        <f>IF(Bdd_cave!$R$3="Toutes les regions",TRUE,Bdd_cave!$R$3=B74)</f>
        <v>0</v>
      </c>
      <c r="Y74" s="33" t="b">
        <f>IF(Bdd_cave!$S$3="Toutes les années",TRUE,Bdd_cave!$S$3=E74)</f>
        <v>1</v>
      </c>
      <c r="Z74" s="27" t="b">
        <f>IF(Bdd_cave!$T$3="Toutes les couleurs",TRUE,Bdd_cave!$T$3=F74)</f>
        <v>0</v>
      </c>
      <c r="AA74" s="33" t="b">
        <f>IF(Bdd_cave!$U$3="Tous les casiers ",TRUE,Bdd_cave!$U$3=H74)</f>
        <v>0</v>
      </c>
      <c r="AB74" s="27" t="b">
        <f t="shared" si="12"/>
        <v>0</v>
      </c>
      <c r="AD74" s="27" t="str">
        <f>IF(AB74,ROWS($AB$7:AB74),"")</f>
        <v/>
      </c>
      <c r="AE74" s="27" t="str">
        <f>IFERROR(SMALL($AD$7:$AD$300,ROWS(AD$7:$AD74)),"")</f>
        <v/>
      </c>
    </row>
    <row r="75" spans="1:31" x14ac:dyDescent="0.25">
      <c r="A75" s="27" t="str">
        <f t="shared" si="13"/>
        <v>DOURTHE  2011</v>
      </c>
      <c r="B75" s="5" t="s">
        <v>16</v>
      </c>
      <c r="C75" s="30" t="s">
        <v>458</v>
      </c>
      <c r="D75" s="30"/>
      <c r="E75" s="30">
        <v>2011</v>
      </c>
      <c r="F75" s="5" t="s">
        <v>308</v>
      </c>
      <c r="G75" s="5">
        <v>1</v>
      </c>
      <c r="H75" s="5" t="s">
        <v>428</v>
      </c>
      <c r="I75" s="6"/>
      <c r="J75" s="7"/>
      <c r="K75" s="7"/>
      <c r="L75" s="5"/>
      <c r="M75" s="5"/>
      <c r="N75" s="5"/>
      <c r="O75" s="5"/>
      <c r="P75" s="5"/>
      <c r="Q75" s="5"/>
      <c r="R75" s="5" t="s">
        <v>459</v>
      </c>
      <c r="S75" s="5"/>
      <c r="T75" s="31">
        <f t="shared" si="9"/>
        <v>68</v>
      </c>
      <c r="U75" s="31" t="str">
        <f t="shared" si="10"/>
        <v>68.jpg</v>
      </c>
      <c r="V75" s="32" t="str">
        <f t="shared" si="11"/>
        <v>68.jpg</v>
      </c>
      <c r="X75" s="33" t="b">
        <f>IF(Bdd_cave!$R$3="Toutes les regions",TRUE,Bdd_cave!$R$3=B75)</f>
        <v>0</v>
      </c>
      <c r="Y75" s="33" t="b">
        <f>IF(Bdd_cave!$S$3="Toutes les années",TRUE,Bdd_cave!$S$3=E75)</f>
        <v>1</v>
      </c>
      <c r="Z75" s="27" t="b">
        <f>IF(Bdd_cave!$T$3="Toutes les couleurs",TRUE,Bdd_cave!$T$3=F75)</f>
        <v>0</v>
      </c>
      <c r="AA75" s="33" t="b">
        <f>IF(Bdd_cave!$U$3="Tous les casiers ",TRUE,Bdd_cave!$U$3=H75)</f>
        <v>0</v>
      </c>
      <c r="AB75" s="27" t="b">
        <f t="shared" si="12"/>
        <v>0</v>
      </c>
      <c r="AD75" s="27" t="str">
        <f>IF(AB75,ROWS($AB$7:AB75),"")</f>
        <v/>
      </c>
      <c r="AE75" s="27" t="str">
        <f>IFERROR(SMALL($AD$7:$AD$300,ROWS(AD$7:$AD75)),"")</f>
        <v/>
      </c>
    </row>
    <row r="76" spans="1:31" x14ac:dyDescent="0.25">
      <c r="A76" s="27" t="str">
        <f t="shared" si="13"/>
        <v>COTEAUX DE L'ARDECHE  2011</v>
      </c>
      <c r="B76" s="5" t="s">
        <v>478</v>
      </c>
      <c r="C76" s="30" t="s">
        <v>479</v>
      </c>
      <c r="D76" s="30"/>
      <c r="E76" s="30">
        <v>2011</v>
      </c>
      <c r="F76" s="5" t="s">
        <v>308</v>
      </c>
      <c r="G76" s="5">
        <v>5</v>
      </c>
      <c r="H76" s="5" t="s">
        <v>480</v>
      </c>
      <c r="I76" s="6"/>
      <c r="J76" s="7"/>
      <c r="K76" s="7" t="s">
        <v>481</v>
      </c>
      <c r="L76" s="5" t="s">
        <v>482</v>
      </c>
      <c r="M76" s="5"/>
      <c r="N76" s="5">
        <v>7120</v>
      </c>
      <c r="O76" s="5" t="s">
        <v>483</v>
      </c>
      <c r="P76" s="5"/>
      <c r="Q76" s="5"/>
      <c r="R76" s="5"/>
      <c r="S76" s="5"/>
      <c r="T76" s="23">
        <f t="shared" si="9"/>
        <v>69</v>
      </c>
      <c r="U76" s="23" t="str">
        <f t="shared" si="10"/>
        <v>69.jpg</v>
      </c>
      <c r="V76" s="24" t="str">
        <f t="shared" si="11"/>
        <v>69.jpg</v>
      </c>
      <c r="X76" s="33" t="b">
        <f>IF(Bdd_cave!$R$3="Toutes les regions",TRUE,Bdd_cave!$R$3=B76)</f>
        <v>0</v>
      </c>
      <c r="Y76" s="33" t="b">
        <f>IF(Bdd_cave!$S$3="Toutes les années",TRUE,Bdd_cave!$S$3=E76)</f>
        <v>1</v>
      </c>
      <c r="Z76" s="27" t="b">
        <f>IF(Bdd_cave!$T$3="Toutes les couleurs",TRUE,Bdd_cave!$T$3=F76)</f>
        <v>0</v>
      </c>
      <c r="AA76" s="33" t="b">
        <f>IF(Bdd_cave!$U$3="Tous les casiers ",TRUE,Bdd_cave!$U$3=H76)</f>
        <v>0</v>
      </c>
      <c r="AB76" s="27" t="b">
        <f t="shared" si="12"/>
        <v>0</v>
      </c>
      <c r="AD76" s="27" t="str">
        <f>IF(AB76,ROWS($AB$7:AB76),"")</f>
        <v/>
      </c>
      <c r="AE76" s="27" t="str">
        <f>IFERROR(SMALL($AD$7:$AD$300,ROWS(AD$7:$AD76)),"")</f>
        <v/>
      </c>
    </row>
    <row r="77" spans="1:31" x14ac:dyDescent="0.25">
      <c r="A77" s="27" t="str">
        <f t="shared" si="13"/>
        <v>BOURGOGNE  2012</v>
      </c>
      <c r="B77" s="5" t="s">
        <v>15</v>
      </c>
      <c r="C77" s="30" t="s">
        <v>15</v>
      </c>
      <c r="D77" s="30"/>
      <c r="E77" s="30">
        <v>2012</v>
      </c>
      <c r="F77" s="5" t="s">
        <v>308</v>
      </c>
      <c r="G77" s="5">
        <v>5</v>
      </c>
      <c r="H77" s="5" t="s">
        <v>370</v>
      </c>
      <c r="I77" s="6"/>
      <c r="J77" s="7"/>
      <c r="K77" s="7"/>
      <c r="L77" s="5" t="s">
        <v>371</v>
      </c>
      <c r="M77" s="5"/>
      <c r="N77" s="5">
        <v>21</v>
      </c>
      <c r="O77" s="5" t="s">
        <v>306</v>
      </c>
      <c r="P77" s="5"/>
      <c r="Q77" s="5"/>
      <c r="R77" s="5"/>
      <c r="S77" s="5"/>
      <c r="T77" s="31">
        <f t="shared" si="9"/>
        <v>70</v>
      </c>
      <c r="U77" s="31" t="str">
        <f t="shared" si="10"/>
        <v>70.jpg</v>
      </c>
      <c r="V77" s="32" t="str">
        <f t="shared" si="11"/>
        <v>70.jpg</v>
      </c>
      <c r="X77" s="33" t="b">
        <f>IF(Bdd_cave!$R$3="Toutes les regions",TRUE,Bdd_cave!$R$3=B77)</f>
        <v>0</v>
      </c>
      <c r="Y77" s="33" t="b">
        <f>IF(Bdd_cave!$S$3="Toutes les années",TRUE,Bdd_cave!$S$3=E77)</f>
        <v>1</v>
      </c>
      <c r="Z77" s="27" t="b">
        <f>IF(Bdd_cave!$T$3="Toutes les couleurs",TRUE,Bdd_cave!$T$3=F77)</f>
        <v>0</v>
      </c>
      <c r="AA77" s="33" t="b">
        <f>IF(Bdd_cave!$U$3="Tous les casiers ",TRUE,Bdd_cave!$U$3=H77)</f>
        <v>0</v>
      </c>
      <c r="AB77" s="27" t="b">
        <f t="shared" si="12"/>
        <v>0</v>
      </c>
      <c r="AD77" s="27" t="str">
        <f>IF(AB77,ROWS($AB$7:AB77),"")</f>
        <v/>
      </c>
      <c r="AE77" s="27" t="str">
        <f>IFERROR(SMALL($AD$7:$AD$300,ROWS(AD$7:$AD77)),"")</f>
        <v/>
      </c>
    </row>
    <row r="78" spans="1:31" x14ac:dyDescent="0.25">
      <c r="A78" s="27" t="str">
        <f t="shared" si="13"/>
        <v>LE LOUVETEAU  2012</v>
      </c>
      <c r="B78" s="5" t="s">
        <v>16</v>
      </c>
      <c r="C78" s="30" t="s">
        <v>331</v>
      </c>
      <c r="D78" s="30"/>
      <c r="E78" s="30">
        <v>2012</v>
      </c>
      <c r="F78" s="5" t="s">
        <v>308</v>
      </c>
      <c r="G78" s="5">
        <v>1</v>
      </c>
      <c r="H78" s="5" t="s">
        <v>384</v>
      </c>
      <c r="I78" s="6"/>
      <c r="J78" s="7"/>
      <c r="K78" s="7"/>
      <c r="L78" s="5" t="s">
        <v>397</v>
      </c>
      <c r="M78" s="5"/>
      <c r="N78" s="5">
        <v>33860</v>
      </c>
      <c r="O78" s="5" t="s">
        <v>398</v>
      </c>
      <c r="P78" s="5"/>
      <c r="Q78" s="5"/>
      <c r="R78" s="5"/>
      <c r="S78" s="5"/>
      <c r="T78" s="23">
        <f t="shared" si="9"/>
        <v>71</v>
      </c>
      <c r="U78" s="23" t="str">
        <f t="shared" si="10"/>
        <v>71.jpg</v>
      </c>
      <c r="V78" s="24" t="str">
        <f t="shared" si="11"/>
        <v>71.jpg</v>
      </c>
      <c r="X78" s="33" t="b">
        <f>IF(Bdd_cave!$R$3="Toutes les regions",TRUE,Bdd_cave!$R$3=B78)</f>
        <v>0</v>
      </c>
      <c r="Y78" s="33" t="b">
        <f>IF(Bdd_cave!$S$3="Toutes les années",TRUE,Bdd_cave!$S$3=E78)</f>
        <v>1</v>
      </c>
      <c r="Z78" s="27" t="b">
        <f>IF(Bdd_cave!$T$3="Toutes les couleurs",TRUE,Bdd_cave!$T$3=F78)</f>
        <v>0</v>
      </c>
      <c r="AA78" s="33" t="b">
        <f>IF(Bdd_cave!$U$3="Tous les casiers ",TRUE,Bdd_cave!$U$3=H78)</f>
        <v>0</v>
      </c>
      <c r="AB78" s="27" t="b">
        <f t="shared" si="12"/>
        <v>0</v>
      </c>
      <c r="AD78" s="27" t="str">
        <f>IF(AB78,ROWS($AB$7:AB78),"")</f>
        <v/>
      </c>
      <c r="AE78" s="27" t="str">
        <f>IFERROR(SMALL($AD$7:$AD$300,ROWS(AD$7:$AD78)),"")</f>
        <v/>
      </c>
    </row>
    <row r="79" spans="1:31" x14ac:dyDescent="0.25">
      <c r="A79" s="27" t="str">
        <f t="shared" si="13"/>
        <v>VACQUEYRAS  2012</v>
      </c>
      <c r="B79" s="5" t="s">
        <v>17</v>
      </c>
      <c r="C79" s="30" t="s">
        <v>176</v>
      </c>
      <c r="D79" s="30"/>
      <c r="E79" s="30">
        <v>2012</v>
      </c>
      <c r="F79" s="5" t="s">
        <v>309</v>
      </c>
      <c r="G79" s="5">
        <v>2</v>
      </c>
      <c r="H79" s="5" t="s">
        <v>406</v>
      </c>
      <c r="I79" s="6"/>
      <c r="J79" s="7"/>
      <c r="K79" s="7"/>
      <c r="L79" s="5" t="s">
        <v>407</v>
      </c>
      <c r="M79" s="5"/>
      <c r="N79" s="5">
        <v>84190</v>
      </c>
      <c r="O79" s="5" t="s">
        <v>408</v>
      </c>
      <c r="P79" s="5"/>
      <c r="Q79" s="5"/>
      <c r="R79" s="5"/>
      <c r="S79" s="5"/>
      <c r="T79" s="23">
        <f t="shared" si="9"/>
        <v>72</v>
      </c>
      <c r="U79" s="23" t="str">
        <f t="shared" si="10"/>
        <v>72.jpg</v>
      </c>
      <c r="V79" s="24" t="str">
        <f t="shared" si="11"/>
        <v>72.jpg</v>
      </c>
      <c r="X79" s="33" t="b">
        <f>IF(Bdd_cave!$R$3="Toutes les regions",TRUE,Bdd_cave!$R$3=B79)</f>
        <v>0</v>
      </c>
      <c r="Y79" s="33" t="b">
        <f>IF(Bdd_cave!$S$3="Toutes les années",TRUE,Bdd_cave!$S$3=E79)</f>
        <v>1</v>
      </c>
      <c r="Z79" s="27" t="b">
        <f>IF(Bdd_cave!$T$3="Toutes les couleurs",TRUE,Bdd_cave!$T$3=F79)</f>
        <v>0</v>
      </c>
      <c r="AA79" s="33" t="b">
        <f>IF(Bdd_cave!$U$3="Tous les casiers ",TRUE,Bdd_cave!$U$3=H79)</f>
        <v>0</v>
      </c>
      <c r="AB79" s="27" t="b">
        <f t="shared" si="12"/>
        <v>0</v>
      </c>
      <c r="AD79" s="27" t="str">
        <f>IF(AB79,ROWS($AB$7:AB79),"")</f>
        <v/>
      </c>
      <c r="AE79" s="27" t="str">
        <f>IFERROR(SMALL($AD$7:$AD$300,ROWS(AD$7:$AD79)),"")</f>
        <v/>
      </c>
    </row>
    <row r="80" spans="1:31" x14ac:dyDescent="0.25">
      <c r="A80" s="27" t="str">
        <f t="shared" si="13"/>
        <v>CHABLIS  2012</v>
      </c>
      <c r="B80" s="5" t="s">
        <v>15</v>
      </c>
      <c r="C80" s="30" t="s">
        <v>196</v>
      </c>
      <c r="D80" s="30"/>
      <c r="E80" s="30">
        <v>2012</v>
      </c>
      <c r="F80" s="5" t="s">
        <v>309</v>
      </c>
      <c r="G80" s="5">
        <v>3</v>
      </c>
      <c r="H80" s="5" t="s">
        <v>420</v>
      </c>
      <c r="I80" s="6"/>
      <c r="J80" s="7"/>
      <c r="K80" s="7"/>
      <c r="L80" s="5" t="s">
        <v>421</v>
      </c>
      <c r="M80" s="5"/>
      <c r="N80" s="5">
        <v>21</v>
      </c>
      <c r="O80" s="5" t="s">
        <v>422</v>
      </c>
      <c r="P80" s="5"/>
      <c r="Q80" s="5"/>
      <c r="R80" s="5"/>
      <c r="S80" s="5"/>
      <c r="T80" s="23">
        <f t="shared" si="9"/>
        <v>73</v>
      </c>
      <c r="U80" s="23" t="str">
        <f t="shared" si="10"/>
        <v>73.jpg</v>
      </c>
      <c r="V80" s="24" t="str">
        <f t="shared" si="11"/>
        <v>73.jpg</v>
      </c>
      <c r="X80" s="33" t="b">
        <f>IF(Bdd_cave!$R$3="Toutes les regions",TRUE,Bdd_cave!$R$3=B80)</f>
        <v>0</v>
      </c>
      <c r="Y80" s="33" t="b">
        <f>IF(Bdd_cave!$S$3="Toutes les années",TRUE,Bdd_cave!$S$3=E80)</f>
        <v>1</v>
      </c>
      <c r="Z80" s="27" t="b">
        <f>IF(Bdd_cave!$T$3="Toutes les couleurs",TRUE,Bdd_cave!$T$3=F80)</f>
        <v>0</v>
      </c>
      <c r="AA80" s="33" t="b">
        <f>IF(Bdd_cave!$U$3="Tous les casiers ",TRUE,Bdd_cave!$U$3=H80)</f>
        <v>0</v>
      </c>
      <c r="AB80" s="27" t="b">
        <f t="shared" si="12"/>
        <v>0</v>
      </c>
      <c r="AD80" s="27" t="str">
        <f>IF(AB80,ROWS($AB$7:AB80),"")</f>
        <v/>
      </c>
      <c r="AE80" s="27" t="str">
        <f>IFERROR(SMALL($AD$7:$AD$300,ROWS(AD$7:$AD80)),"")</f>
        <v/>
      </c>
    </row>
    <row r="81" spans="1:31" x14ac:dyDescent="0.25">
      <c r="A81" s="27" t="str">
        <f t="shared" si="13"/>
        <v>COTE DU RHONE  2012</v>
      </c>
      <c r="B81" s="5" t="s">
        <v>17</v>
      </c>
      <c r="C81" s="30" t="s">
        <v>17</v>
      </c>
      <c r="D81" s="30"/>
      <c r="E81" s="30">
        <v>2012</v>
      </c>
      <c r="F81" s="5" t="s">
        <v>308</v>
      </c>
      <c r="G81" s="5">
        <v>1</v>
      </c>
      <c r="H81" s="5" t="s">
        <v>428</v>
      </c>
      <c r="I81" s="6"/>
      <c r="J81" s="7"/>
      <c r="K81" s="7"/>
      <c r="L81" s="5" t="s">
        <v>429</v>
      </c>
      <c r="M81" s="5" t="s">
        <v>430</v>
      </c>
      <c r="N81" s="5"/>
      <c r="O81" s="5"/>
      <c r="P81" s="5"/>
      <c r="Q81" s="5"/>
      <c r="R81" s="5"/>
      <c r="S81" s="5"/>
      <c r="T81" s="31">
        <f t="shared" si="9"/>
        <v>74</v>
      </c>
      <c r="U81" s="31" t="str">
        <f t="shared" si="10"/>
        <v>74.jpg</v>
      </c>
      <c r="V81" s="32" t="str">
        <f t="shared" si="11"/>
        <v>74.jpg</v>
      </c>
      <c r="X81" s="33" t="b">
        <f>IF(Bdd_cave!$R$3="Toutes les regions",TRUE,Bdd_cave!$R$3=B81)</f>
        <v>0</v>
      </c>
      <c r="Y81" s="33" t="b">
        <f>IF(Bdd_cave!$S$3="Toutes les années",TRUE,Bdd_cave!$S$3=E81)</f>
        <v>1</v>
      </c>
      <c r="Z81" s="27" t="b">
        <f>IF(Bdd_cave!$T$3="Toutes les couleurs",TRUE,Bdd_cave!$T$3=F81)</f>
        <v>0</v>
      </c>
      <c r="AA81" s="33" t="b">
        <f>IF(Bdd_cave!$U$3="Tous les casiers ",TRUE,Bdd_cave!$U$3=H81)</f>
        <v>0</v>
      </c>
      <c r="AB81" s="27" t="b">
        <f t="shared" si="12"/>
        <v>0</v>
      </c>
      <c r="AD81" s="27" t="str">
        <f>IF(AB81,ROWS($AB$7:AB81),"")</f>
        <v/>
      </c>
      <c r="AE81" s="27" t="str">
        <f>IFERROR(SMALL($AD$7:$AD$300,ROWS(AD$7:$AD81)),"")</f>
        <v/>
      </c>
    </row>
    <row r="82" spans="1:31" x14ac:dyDescent="0.25">
      <c r="A82" s="27" t="str">
        <f t="shared" si="13"/>
        <v>FIXIN 1 er Cru 2012</v>
      </c>
      <c r="B82" s="5" t="s">
        <v>15</v>
      </c>
      <c r="C82" s="30" t="s">
        <v>259</v>
      </c>
      <c r="D82" s="30" t="s">
        <v>312</v>
      </c>
      <c r="E82" s="30">
        <v>2012</v>
      </c>
      <c r="F82" s="5" t="s">
        <v>308</v>
      </c>
      <c r="G82" s="5">
        <v>1</v>
      </c>
      <c r="H82" s="5" t="s">
        <v>428</v>
      </c>
      <c r="I82" s="6"/>
      <c r="J82" s="7"/>
      <c r="K82" s="7" t="s">
        <v>435</v>
      </c>
      <c r="L82" s="5" t="s">
        <v>436</v>
      </c>
      <c r="M82" s="5"/>
      <c r="N82" s="5">
        <v>21</v>
      </c>
      <c r="O82" s="5" t="s">
        <v>259</v>
      </c>
      <c r="P82" s="5"/>
      <c r="Q82" s="5"/>
      <c r="R82" s="5"/>
      <c r="S82" s="5"/>
      <c r="T82" s="31">
        <f t="shared" si="9"/>
        <v>75</v>
      </c>
      <c r="U82" s="31" t="str">
        <f t="shared" si="10"/>
        <v>75.jpg</v>
      </c>
      <c r="V82" s="32" t="str">
        <f t="shared" si="11"/>
        <v>75.jpg</v>
      </c>
      <c r="X82" s="33" t="b">
        <f>IF(Bdd_cave!$R$3="Toutes les regions",TRUE,Bdd_cave!$R$3=B82)</f>
        <v>0</v>
      </c>
      <c r="Y82" s="33" t="b">
        <f>IF(Bdd_cave!$S$3="Toutes les années",TRUE,Bdd_cave!$S$3=E82)</f>
        <v>1</v>
      </c>
      <c r="Z82" s="27" t="b">
        <f>IF(Bdd_cave!$T$3="Toutes les couleurs",TRUE,Bdd_cave!$T$3=F82)</f>
        <v>0</v>
      </c>
      <c r="AA82" s="33" t="b">
        <f>IF(Bdd_cave!$U$3="Tous les casiers ",TRUE,Bdd_cave!$U$3=H82)</f>
        <v>0</v>
      </c>
      <c r="AB82" s="27" t="b">
        <f t="shared" si="12"/>
        <v>0</v>
      </c>
      <c r="AD82" s="27" t="str">
        <f>IF(AB82,ROWS($AB$7:AB82),"")</f>
        <v/>
      </c>
      <c r="AE82" s="27" t="str">
        <f>IFERROR(SMALL($AD$7:$AD$300,ROWS(AD$7:$AD82)),"")</f>
        <v/>
      </c>
    </row>
    <row r="83" spans="1:31" x14ac:dyDescent="0.25">
      <c r="A83" s="27" t="str">
        <f t="shared" si="13"/>
        <v>CHINON  2012</v>
      </c>
      <c r="B83" s="5" t="s">
        <v>19</v>
      </c>
      <c r="C83" s="30" t="s">
        <v>107</v>
      </c>
      <c r="D83" s="30"/>
      <c r="E83" s="30">
        <v>2012</v>
      </c>
      <c r="F83" s="5" t="s">
        <v>308</v>
      </c>
      <c r="G83" s="5">
        <v>1</v>
      </c>
      <c r="H83" s="5" t="s">
        <v>428</v>
      </c>
      <c r="I83" s="6"/>
      <c r="J83" s="7"/>
      <c r="K83" s="7" t="s">
        <v>437</v>
      </c>
      <c r="L83" s="5" t="s">
        <v>438</v>
      </c>
      <c r="M83" s="5" t="s">
        <v>439</v>
      </c>
      <c r="N83" s="5">
        <v>37500</v>
      </c>
      <c r="O83" s="5" t="s">
        <v>440</v>
      </c>
      <c r="P83" s="5"/>
      <c r="Q83" s="5"/>
      <c r="R83" s="5"/>
      <c r="S83" s="5"/>
      <c r="T83" s="31">
        <f t="shared" si="9"/>
        <v>76</v>
      </c>
      <c r="U83" s="31" t="str">
        <f t="shared" si="10"/>
        <v>76.jpg</v>
      </c>
      <c r="V83" s="32" t="str">
        <f t="shared" si="11"/>
        <v>76.jpg</v>
      </c>
      <c r="X83" s="33" t="b">
        <f>IF(Bdd_cave!$R$3="Toutes les regions",TRUE,Bdd_cave!$R$3=B83)</f>
        <v>0</v>
      </c>
      <c r="Y83" s="33" t="b">
        <f>IF(Bdd_cave!$S$3="Toutes les années",TRUE,Bdd_cave!$S$3=E83)</f>
        <v>1</v>
      </c>
      <c r="Z83" s="27" t="b">
        <f>IF(Bdd_cave!$T$3="Toutes les couleurs",TRUE,Bdd_cave!$T$3=F83)</f>
        <v>0</v>
      </c>
      <c r="AA83" s="33" t="b">
        <f>IF(Bdd_cave!$U$3="Tous les casiers ",TRUE,Bdd_cave!$U$3=H83)</f>
        <v>0</v>
      </c>
      <c r="AB83" s="27" t="b">
        <f t="shared" si="12"/>
        <v>0</v>
      </c>
      <c r="AD83" s="27" t="str">
        <f>IF(AB83,ROWS($AB$7:AB83),"")</f>
        <v/>
      </c>
      <c r="AE83" s="27" t="str">
        <f>IFERROR(SMALL($AD$7:$AD$300,ROWS(AD$7:$AD83)),"")</f>
        <v/>
      </c>
    </row>
    <row r="84" spans="1:31" x14ac:dyDescent="0.25">
      <c r="A84" s="27" t="str">
        <f t="shared" si="13"/>
        <v>BEAUNE 1 er Cru 2012</v>
      </c>
      <c r="B84" s="5" t="s">
        <v>15</v>
      </c>
      <c r="C84" s="30" t="s">
        <v>55</v>
      </c>
      <c r="D84" s="30" t="s">
        <v>312</v>
      </c>
      <c r="E84" s="30">
        <v>2012</v>
      </c>
      <c r="F84" s="5" t="s">
        <v>308</v>
      </c>
      <c r="G84" s="5">
        <v>1</v>
      </c>
      <c r="H84" s="5" t="s">
        <v>428</v>
      </c>
      <c r="I84" s="6"/>
      <c r="J84" s="7"/>
      <c r="K84" s="7"/>
      <c r="L84" s="5" t="s">
        <v>455</v>
      </c>
      <c r="M84" s="5"/>
      <c r="N84" s="5"/>
      <c r="O84" s="5"/>
      <c r="P84" s="5"/>
      <c r="Q84" s="5"/>
      <c r="R84" s="5" t="s">
        <v>456</v>
      </c>
      <c r="S84" s="5"/>
      <c r="T84" s="31">
        <f t="shared" si="9"/>
        <v>77</v>
      </c>
      <c r="U84" s="31" t="str">
        <f t="shared" si="10"/>
        <v>77.jpg</v>
      </c>
      <c r="V84" s="32" t="str">
        <f t="shared" si="11"/>
        <v>77.jpg</v>
      </c>
      <c r="X84" s="33" t="b">
        <f>IF(Bdd_cave!$R$3="Toutes les regions",TRUE,Bdd_cave!$R$3=B84)</f>
        <v>0</v>
      </c>
      <c r="Y84" s="33" t="b">
        <f>IF(Bdd_cave!$S$3="Toutes les années",TRUE,Bdd_cave!$S$3=E84)</f>
        <v>1</v>
      </c>
      <c r="Z84" s="27" t="b">
        <f>IF(Bdd_cave!$T$3="Toutes les couleurs",TRUE,Bdd_cave!$T$3=F84)</f>
        <v>0</v>
      </c>
      <c r="AA84" s="33" t="b">
        <f>IF(Bdd_cave!$U$3="Tous les casiers ",TRUE,Bdd_cave!$U$3=H84)</f>
        <v>0</v>
      </c>
      <c r="AB84" s="27" t="b">
        <f t="shared" si="12"/>
        <v>0</v>
      </c>
      <c r="AD84" s="27" t="str">
        <f>IF(AB84,ROWS($AB$7:AB84),"")</f>
        <v/>
      </c>
      <c r="AE84" s="27" t="str">
        <f>IFERROR(SMALL($AD$7:$AD$300,ROWS(AD$7:$AD84)),"")</f>
        <v/>
      </c>
    </row>
    <row r="85" spans="1:31" x14ac:dyDescent="0.25">
      <c r="A85" s="27" t="str">
        <f t="shared" si="13"/>
        <v>SAUVIGNON  2012</v>
      </c>
      <c r="B85" s="5" t="s">
        <v>21</v>
      </c>
      <c r="C85" s="30" t="s">
        <v>463</v>
      </c>
      <c r="D85" s="30"/>
      <c r="E85" s="30">
        <v>2012</v>
      </c>
      <c r="F85" s="5" t="s">
        <v>309</v>
      </c>
      <c r="G85" s="5">
        <v>1</v>
      </c>
      <c r="H85" s="5" t="s">
        <v>428</v>
      </c>
      <c r="I85" s="6"/>
      <c r="J85" s="7"/>
      <c r="K85" s="7" t="s">
        <v>464</v>
      </c>
      <c r="L85" s="5" t="s">
        <v>465</v>
      </c>
      <c r="M85" s="5"/>
      <c r="N85" s="5"/>
      <c r="O85" s="5"/>
      <c r="P85" s="5"/>
      <c r="Q85" s="5"/>
      <c r="R85" s="5" t="s">
        <v>466</v>
      </c>
      <c r="S85" s="5"/>
      <c r="T85" s="31">
        <f t="shared" si="9"/>
        <v>78</v>
      </c>
      <c r="U85" s="31" t="str">
        <f t="shared" si="10"/>
        <v>78.jpg</v>
      </c>
      <c r="V85" s="32" t="str">
        <f t="shared" si="11"/>
        <v>78.jpg</v>
      </c>
      <c r="X85" s="33" t="b">
        <f>IF(Bdd_cave!$R$3="Toutes les regions",TRUE,Bdd_cave!$R$3=B85)</f>
        <v>0</v>
      </c>
      <c r="Y85" s="33" t="b">
        <f>IF(Bdd_cave!$S$3="Toutes les années",TRUE,Bdd_cave!$S$3=E85)</f>
        <v>1</v>
      </c>
      <c r="Z85" s="27" t="b">
        <f>IF(Bdd_cave!$T$3="Toutes les couleurs",TRUE,Bdd_cave!$T$3=F85)</f>
        <v>0</v>
      </c>
      <c r="AA85" s="33" t="b">
        <f>IF(Bdd_cave!$U$3="Tous les casiers ",TRUE,Bdd_cave!$U$3=H85)</f>
        <v>0</v>
      </c>
      <c r="AB85" s="27" t="b">
        <f t="shared" si="12"/>
        <v>0</v>
      </c>
      <c r="AD85" s="27" t="str">
        <f>IF(AB85,ROWS($AB$7:AB85),"")</f>
        <v/>
      </c>
      <c r="AE85" s="27" t="str">
        <f>IFERROR(SMALL($AD$7:$AD$300,ROWS(AD$7:$AD85)),"")</f>
        <v/>
      </c>
    </row>
    <row r="86" spans="1:31" x14ac:dyDescent="0.25">
      <c r="A86" s="27" t="str">
        <f t="shared" si="13"/>
        <v>COTE DU RHONE  2012</v>
      </c>
      <c r="B86" s="5" t="s">
        <v>17</v>
      </c>
      <c r="C86" s="30" t="s">
        <v>17</v>
      </c>
      <c r="D86" s="30"/>
      <c r="E86" s="30">
        <v>2012</v>
      </c>
      <c r="F86" s="5" t="s">
        <v>310</v>
      </c>
      <c r="G86" s="5">
        <v>3</v>
      </c>
      <c r="H86" s="5" t="s">
        <v>528</v>
      </c>
      <c r="I86" s="6"/>
      <c r="J86" s="7"/>
      <c r="K86" s="7"/>
      <c r="L86" s="5" t="s">
        <v>431</v>
      </c>
      <c r="M86" s="5"/>
      <c r="N86" s="5">
        <v>7700</v>
      </c>
      <c r="O86" s="5" t="s">
        <v>432</v>
      </c>
      <c r="P86" s="5"/>
      <c r="Q86" s="5"/>
      <c r="R86" s="5"/>
      <c r="S86" s="5"/>
      <c r="T86" s="23">
        <f t="shared" si="9"/>
        <v>79</v>
      </c>
      <c r="U86" s="23" t="str">
        <f t="shared" si="10"/>
        <v>79.jpg</v>
      </c>
      <c r="V86" s="24" t="str">
        <f t="shared" si="11"/>
        <v>79.jpg</v>
      </c>
      <c r="X86" s="33" t="b">
        <f>IF(Bdd_cave!$R$3="Toutes les regions",TRUE,Bdd_cave!$R$3=B86)</f>
        <v>0</v>
      </c>
      <c r="Y86" s="33" t="b">
        <f>IF(Bdd_cave!$S$3="Toutes les années",TRUE,Bdd_cave!$S$3=E86)</f>
        <v>1</v>
      </c>
      <c r="Z86" s="27" t="b">
        <f>IF(Bdd_cave!$T$3="Toutes les couleurs",TRUE,Bdd_cave!$T$3=F86)</f>
        <v>0</v>
      </c>
      <c r="AA86" s="33" t="b">
        <f>IF(Bdd_cave!$U$3="Tous les casiers ",TRUE,Bdd_cave!$U$3=H86)</f>
        <v>0</v>
      </c>
      <c r="AB86" s="27" t="b">
        <f t="shared" si="12"/>
        <v>0</v>
      </c>
      <c r="AD86" s="27" t="str">
        <f>IF(AB86,ROWS($AB$7:AB86),"")</f>
        <v/>
      </c>
      <c r="AE86" s="27" t="str">
        <f>IFERROR(SMALL($AD$7:$AD$300,ROWS(AD$7:$AD86)),"")</f>
        <v/>
      </c>
    </row>
    <row r="87" spans="1:31" x14ac:dyDescent="0.25">
      <c r="A87" s="27" t="str">
        <f t="shared" si="13"/>
        <v>SAINT-NICOLAS-DE-BOURGUEIL  2013</v>
      </c>
      <c r="B87" s="5" t="s">
        <v>19</v>
      </c>
      <c r="C87" s="30" t="s">
        <v>231</v>
      </c>
      <c r="D87" s="30"/>
      <c r="E87" s="30">
        <v>2013</v>
      </c>
      <c r="F87" s="5" t="s">
        <v>308</v>
      </c>
      <c r="G87" s="5">
        <v>1</v>
      </c>
      <c r="H87" s="5" t="s">
        <v>428</v>
      </c>
      <c r="I87" s="6"/>
      <c r="J87" s="7"/>
      <c r="K87" s="7"/>
      <c r="L87" s="5" t="s">
        <v>441</v>
      </c>
      <c r="M87" s="5"/>
      <c r="N87" s="5">
        <v>37140</v>
      </c>
      <c r="O87" s="5" t="s">
        <v>442</v>
      </c>
      <c r="P87" s="5"/>
      <c r="Q87" s="5"/>
      <c r="R87" s="5"/>
      <c r="S87" s="5"/>
      <c r="T87" s="31">
        <f t="shared" si="9"/>
        <v>80</v>
      </c>
      <c r="U87" s="31" t="str">
        <f t="shared" si="10"/>
        <v>80.jpg</v>
      </c>
      <c r="V87" s="32" t="str">
        <f t="shared" si="11"/>
        <v>80.jpg</v>
      </c>
      <c r="X87" s="33" t="b">
        <f>IF(Bdd_cave!$R$3="Toutes les regions",TRUE,Bdd_cave!$R$3=B87)</f>
        <v>0</v>
      </c>
      <c r="Y87" s="33" t="b">
        <f>IF(Bdd_cave!$S$3="Toutes les années",TRUE,Bdd_cave!$S$3=E87)</f>
        <v>1</v>
      </c>
      <c r="Z87" s="27" t="b">
        <f>IF(Bdd_cave!$T$3="Toutes les couleurs",TRUE,Bdd_cave!$T$3=F87)</f>
        <v>0</v>
      </c>
      <c r="AA87" s="33" t="b">
        <f>IF(Bdd_cave!$U$3="Tous les casiers ",TRUE,Bdd_cave!$U$3=H87)</f>
        <v>0</v>
      </c>
      <c r="AB87" s="27" t="b">
        <f t="shared" si="12"/>
        <v>0</v>
      </c>
      <c r="AD87" s="27" t="str">
        <f>IF(AB87,ROWS($AB$7:AB87),"")</f>
        <v/>
      </c>
      <c r="AE87" s="27" t="str">
        <f>IFERROR(SMALL($AD$7:$AD$300,ROWS(AD$7:$AD87)),"")</f>
        <v/>
      </c>
    </row>
    <row r="88" spans="1:31" x14ac:dyDescent="0.25">
      <c r="A88" s="27" t="str">
        <f t="shared" si="13"/>
        <v>SAINT-ROMAIN  2013</v>
      </c>
      <c r="B88" s="5" t="s">
        <v>15</v>
      </c>
      <c r="C88" s="30" t="s">
        <v>300</v>
      </c>
      <c r="D88" s="30"/>
      <c r="E88" s="30">
        <v>2013</v>
      </c>
      <c r="F88" s="5" t="s">
        <v>308</v>
      </c>
      <c r="G88" s="5">
        <v>1</v>
      </c>
      <c r="H88" s="5" t="s">
        <v>428</v>
      </c>
      <c r="I88" s="6"/>
      <c r="J88" s="7"/>
      <c r="K88" s="7"/>
      <c r="L88" s="5" t="s">
        <v>448</v>
      </c>
      <c r="M88" s="5"/>
      <c r="N88" s="5"/>
      <c r="O88" s="5"/>
      <c r="P88" s="5"/>
      <c r="Q88" s="5"/>
      <c r="R88" s="5"/>
      <c r="S88" s="5"/>
      <c r="T88" s="31">
        <f t="shared" si="9"/>
        <v>81</v>
      </c>
      <c r="U88" s="31" t="str">
        <f t="shared" si="10"/>
        <v>81.jpg</v>
      </c>
      <c r="V88" s="32" t="str">
        <f t="shared" si="11"/>
        <v>81.jpg</v>
      </c>
      <c r="X88" s="33" t="b">
        <f>IF(Bdd_cave!$R$3="Toutes les regions",TRUE,Bdd_cave!$R$3=B88)</f>
        <v>0</v>
      </c>
      <c r="Y88" s="33" t="b">
        <f>IF(Bdd_cave!$S$3="Toutes les années",TRUE,Bdd_cave!$S$3=E88)</f>
        <v>1</v>
      </c>
      <c r="Z88" s="27" t="b">
        <f>IF(Bdd_cave!$T$3="Toutes les couleurs",TRUE,Bdd_cave!$T$3=F88)</f>
        <v>0</v>
      </c>
      <c r="AA88" s="33" t="b">
        <f>IF(Bdd_cave!$U$3="Tous les casiers ",TRUE,Bdd_cave!$U$3=H88)</f>
        <v>0</v>
      </c>
      <c r="AB88" s="27" t="b">
        <f t="shared" si="12"/>
        <v>0</v>
      </c>
      <c r="AD88" s="27" t="str">
        <f>IF(AB88,ROWS($AB$7:AB88),"")</f>
        <v/>
      </c>
      <c r="AE88" s="27" t="str">
        <f>IFERROR(SMALL($AD$7:$AD$300,ROWS(AD$7:$AD88)),"")</f>
        <v/>
      </c>
    </row>
    <row r="89" spans="1:31" x14ac:dyDescent="0.25">
      <c r="A89" s="27" t="str">
        <f t="shared" si="13"/>
        <v>CABERNET SAUVIGNON  2013</v>
      </c>
      <c r="B89" s="5" t="s">
        <v>20</v>
      </c>
      <c r="C89" s="30" t="s">
        <v>460</v>
      </c>
      <c r="D89" s="30"/>
      <c r="E89" s="30">
        <v>2013</v>
      </c>
      <c r="F89" s="5" t="s">
        <v>308</v>
      </c>
      <c r="G89" s="5">
        <v>1</v>
      </c>
      <c r="H89" s="5" t="s">
        <v>428</v>
      </c>
      <c r="I89" s="6"/>
      <c r="J89" s="7"/>
      <c r="K89" s="7"/>
      <c r="L89" s="5" t="s">
        <v>461</v>
      </c>
      <c r="M89" s="5"/>
      <c r="N89" s="5"/>
      <c r="O89" s="5"/>
      <c r="P89" s="5"/>
      <c r="Q89" s="5"/>
      <c r="R89" s="5" t="s">
        <v>462</v>
      </c>
      <c r="S89" s="5"/>
      <c r="T89" s="31">
        <f t="shared" si="9"/>
        <v>82</v>
      </c>
      <c r="U89" s="31" t="str">
        <f t="shared" si="10"/>
        <v>82.jpg</v>
      </c>
      <c r="V89" s="32" t="str">
        <f t="shared" si="11"/>
        <v>82.jpg</v>
      </c>
      <c r="X89" s="33" t="b">
        <f>IF(Bdd_cave!$R$3="Toutes les regions",TRUE,Bdd_cave!$R$3=B89)</f>
        <v>0</v>
      </c>
      <c r="Y89" s="33" t="b">
        <f>IF(Bdd_cave!$S$3="Toutes les années",TRUE,Bdd_cave!$S$3=E89)</f>
        <v>1</v>
      </c>
      <c r="Z89" s="27" t="b">
        <f>IF(Bdd_cave!$T$3="Toutes les couleurs",TRUE,Bdd_cave!$T$3=F89)</f>
        <v>0</v>
      </c>
      <c r="AA89" s="33" t="b">
        <f>IF(Bdd_cave!$U$3="Tous les casiers ",TRUE,Bdd_cave!$U$3=H89)</f>
        <v>0</v>
      </c>
      <c r="AB89" s="27" t="b">
        <f t="shared" si="12"/>
        <v>0</v>
      </c>
      <c r="AD89" s="27" t="str">
        <f>IF(AB89,ROWS($AB$7:AB89),"")</f>
        <v/>
      </c>
      <c r="AE89" s="27" t="str">
        <f>IFERROR(SMALL($AD$7:$AD$300,ROWS(AD$7:$AD89)),"")</f>
        <v/>
      </c>
    </row>
    <row r="90" spans="1:31" x14ac:dyDescent="0.25">
      <c r="A90" s="27" t="str">
        <f t="shared" si="13"/>
        <v>ALIGOTE  2013</v>
      </c>
      <c r="B90" s="5" t="s">
        <v>15</v>
      </c>
      <c r="C90" s="30" t="s">
        <v>91</v>
      </c>
      <c r="D90" s="30"/>
      <c r="E90" s="30">
        <v>2013</v>
      </c>
      <c r="F90" s="5" t="s">
        <v>309</v>
      </c>
      <c r="G90" s="5">
        <v>4</v>
      </c>
      <c r="H90" s="5" t="s">
        <v>473</v>
      </c>
      <c r="I90" s="6"/>
      <c r="J90" s="7"/>
      <c r="K90" s="7" t="s">
        <v>486</v>
      </c>
      <c r="L90" s="5" t="s">
        <v>487</v>
      </c>
      <c r="M90" s="5"/>
      <c r="N90" s="5"/>
      <c r="O90" s="5" t="s">
        <v>488</v>
      </c>
      <c r="P90" s="5"/>
      <c r="Q90" s="5"/>
      <c r="R90" s="5"/>
      <c r="S90" s="5"/>
      <c r="T90" s="23">
        <f t="shared" si="9"/>
        <v>83</v>
      </c>
      <c r="U90" s="23" t="str">
        <f t="shared" si="10"/>
        <v>83.jpg</v>
      </c>
      <c r="V90" s="24" t="str">
        <f t="shared" si="11"/>
        <v>83.jpg</v>
      </c>
      <c r="X90" s="33" t="b">
        <f>IF(Bdd_cave!$R$3="Toutes les regions",TRUE,Bdd_cave!$R$3=B90)</f>
        <v>0</v>
      </c>
      <c r="Y90" s="33" t="b">
        <f>IF(Bdd_cave!$S$3="Toutes les années",TRUE,Bdd_cave!$S$3=E90)</f>
        <v>1</v>
      </c>
      <c r="Z90" s="27" t="b">
        <f>IF(Bdd_cave!$T$3="Toutes les couleurs",TRUE,Bdd_cave!$T$3=F90)</f>
        <v>0</v>
      </c>
      <c r="AA90" s="33" t="b">
        <f>IF(Bdd_cave!$U$3="Tous les casiers ",TRUE,Bdd_cave!$U$3=H90)</f>
        <v>0</v>
      </c>
      <c r="AB90" s="27" t="b">
        <f t="shared" si="12"/>
        <v>0</v>
      </c>
      <c r="AD90" s="27" t="str">
        <f>IF(AB90,ROWS($AB$7:AB90),"")</f>
        <v/>
      </c>
      <c r="AE90" s="27" t="str">
        <f>IFERROR(SMALL($AD$7:$AD$300,ROWS(AD$7:$AD90)),"")</f>
        <v/>
      </c>
    </row>
    <row r="91" spans="1:31" x14ac:dyDescent="0.25">
      <c r="A91" s="27" t="str">
        <f t="shared" si="13"/>
        <v>BEAUMES DE VENISE  2013</v>
      </c>
      <c r="B91" s="5" t="s">
        <v>17</v>
      </c>
      <c r="C91" s="30" t="s">
        <v>31</v>
      </c>
      <c r="D91" s="30"/>
      <c r="E91" s="30">
        <v>2013</v>
      </c>
      <c r="F91" s="5" t="s">
        <v>309</v>
      </c>
      <c r="G91" s="5">
        <v>1</v>
      </c>
      <c r="H91" s="5" t="s">
        <v>529</v>
      </c>
      <c r="I91" s="6"/>
      <c r="J91" s="7"/>
      <c r="K91" s="7"/>
      <c r="L91" s="5"/>
      <c r="M91" s="5"/>
      <c r="N91" s="5"/>
      <c r="O91" s="5"/>
      <c r="P91" s="5"/>
      <c r="Q91" s="5"/>
      <c r="R91" s="5"/>
      <c r="S91" s="5"/>
      <c r="T91" s="23">
        <f t="shared" si="9"/>
        <v>84</v>
      </c>
      <c r="U91" s="23" t="str">
        <f t="shared" si="10"/>
        <v>84.jpg</v>
      </c>
      <c r="V91" s="24" t="str">
        <f t="shared" si="11"/>
        <v>84.jpg</v>
      </c>
      <c r="X91" s="33" t="b">
        <f>IF(Bdd_cave!$R$3="Toutes les regions",TRUE,Bdd_cave!$R$3=B91)</f>
        <v>0</v>
      </c>
      <c r="Y91" s="33" t="b">
        <f>IF(Bdd_cave!$S$3="Toutes les années",TRUE,Bdd_cave!$S$3=E91)</f>
        <v>1</v>
      </c>
      <c r="Z91" s="27" t="b">
        <f>IF(Bdd_cave!$T$3="Toutes les couleurs",TRUE,Bdd_cave!$T$3=F91)</f>
        <v>0</v>
      </c>
      <c r="AA91" s="33" t="b">
        <f>IF(Bdd_cave!$U$3="Tous les casiers ",TRUE,Bdd_cave!$U$3=H91)</f>
        <v>0</v>
      </c>
      <c r="AB91" s="27" t="b">
        <f t="shared" si="12"/>
        <v>0</v>
      </c>
      <c r="AD91" s="27" t="str">
        <f>IF(AB91,ROWS($AB$7:AB91),"")</f>
        <v/>
      </c>
      <c r="AE91" s="27" t="str">
        <f>IFERROR(SMALL($AD$7:$AD$300,ROWS(AD$7:$AD91)),"")</f>
        <v/>
      </c>
    </row>
    <row r="92" spans="1:31" x14ac:dyDescent="0.25">
      <c r="A92" s="27" t="str">
        <f t="shared" si="13"/>
        <v>BORDEAUX  2013</v>
      </c>
      <c r="B92" s="5" t="s">
        <v>16</v>
      </c>
      <c r="C92" s="30" t="s">
        <v>16</v>
      </c>
      <c r="D92" s="30"/>
      <c r="E92" s="30">
        <v>2013</v>
      </c>
      <c r="F92" s="5" t="s">
        <v>308</v>
      </c>
      <c r="G92" s="5">
        <v>1</v>
      </c>
      <c r="H92" s="5" t="s">
        <v>544</v>
      </c>
      <c r="I92" s="6"/>
      <c r="J92" s="7"/>
      <c r="K92" s="7"/>
      <c r="L92" s="5" t="s">
        <v>547</v>
      </c>
      <c r="M92" s="5"/>
      <c r="N92" s="5"/>
      <c r="O92" s="5"/>
      <c r="P92" s="5"/>
      <c r="Q92" s="5"/>
      <c r="R92" s="5"/>
      <c r="S92" s="5"/>
      <c r="T92" s="23">
        <f t="shared" si="9"/>
        <v>85</v>
      </c>
      <c r="U92" s="23" t="str">
        <f t="shared" si="10"/>
        <v>85.jpg</v>
      </c>
      <c r="V92" s="24" t="str">
        <f t="shared" si="11"/>
        <v>85.jpg</v>
      </c>
      <c r="X92" s="33" t="b">
        <f>IF(Bdd_cave!$R$3="Toutes les regions",TRUE,Bdd_cave!$R$3=B92)</f>
        <v>0</v>
      </c>
      <c r="Y92" s="33" t="b">
        <f>IF(Bdd_cave!$S$3="Toutes les années",TRUE,Bdd_cave!$S$3=E92)</f>
        <v>1</v>
      </c>
      <c r="Z92" s="27" t="b">
        <f>IF(Bdd_cave!$T$3="Toutes les couleurs",TRUE,Bdd_cave!$T$3=F92)</f>
        <v>0</v>
      </c>
      <c r="AA92" s="33" t="b">
        <f>IF(Bdd_cave!$U$3="Tous les casiers ",TRUE,Bdd_cave!$U$3=H92)</f>
        <v>0</v>
      </c>
      <c r="AB92" s="27" t="b">
        <f t="shared" si="12"/>
        <v>0</v>
      </c>
      <c r="AD92" s="27" t="str">
        <f>IF(AB92,ROWS($AB$7:AB92),"")</f>
        <v/>
      </c>
      <c r="AE92" s="27" t="str">
        <f>IFERROR(SMALL($AD$7:$AD$300,ROWS(AD$7:$AD92)),"")</f>
        <v/>
      </c>
    </row>
    <row r="93" spans="1:31" x14ac:dyDescent="0.25">
      <c r="A93" s="27" t="str">
        <f t="shared" si="13"/>
        <v>HAUTES-COTES DE BEAUNE  2013</v>
      </c>
      <c r="B93" s="5" t="s">
        <v>15</v>
      </c>
      <c r="C93" s="30" t="s">
        <v>162</v>
      </c>
      <c r="D93" s="30"/>
      <c r="E93" s="30">
        <v>2013</v>
      </c>
      <c r="F93" s="5" t="s">
        <v>309</v>
      </c>
      <c r="G93" s="5">
        <v>1</v>
      </c>
      <c r="H93" s="5" t="s">
        <v>544</v>
      </c>
      <c r="I93" s="6"/>
      <c r="J93" s="7"/>
      <c r="K93" s="7"/>
      <c r="L93" s="5" t="s">
        <v>365</v>
      </c>
      <c r="M93" s="5"/>
      <c r="N93" s="5">
        <v>21</v>
      </c>
      <c r="O93" s="5" t="s">
        <v>366</v>
      </c>
      <c r="P93" s="5"/>
      <c r="Q93" s="5"/>
      <c r="R93" s="5"/>
      <c r="S93" s="5"/>
      <c r="T93" s="23">
        <f t="shared" si="9"/>
        <v>86</v>
      </c>
      <c r="U93" s="23" t="str">
        <f t="shared" si="10"/>
        <v>86.jpg</v>
      </c>
      <c r="V93" s="24" t="str">
        <f t="shared" si="11"/>
        <v>86.jpg</v>
      </c>
      <c r="X93" s="33" t="b">
        <f>IF(Bdd_cave!$R$3="Toutes les regions",TRUE,Bdd_cave!$R$3=B93)</f>
        <v>0</v>
      </c>
      <c r="Y93" s="33" t="b">
        <f>IF(Bdd_cave!$S$3="Toutes les années",TRUE,Bdd_cave!$S$3=E93)</f>
        <v>1</v>
      </c>
      <c r="Z93" s="27" t="b">
        <f>IF(Bdd_cave!$T$3="Toutes les couleurs",TRUE,Bdd_cave!$T$3=F93)</f>
        <v>0</v>
      </c>
      <c r="AA93" s="33" t="b">
        <f>IF(Bdd_cave!$U$3="Tous les casiers ",TRUE,Bdd_cave!$U$3=H93)</f>
        <v>0</v>
      </c>
      <c r="AB93" s="27" t="b">
        <f t="shared" si="12"/>
        <v>0</v>
      </c>
      <c r="AD93" s="27" t="str">
        <f>IF(AB93,ROWS($AB$7:AB93),"")</f>
        <v/>
      </c>
      <c r="AE93" s="27" t="str">
        <f>IFERROR(SMALL($AD$7:$AD$300,ROWS(AD$7:$AD93)),"")</f>
        <v/>
      </c>
    </row>
    <row r="94" spans="1:31" x14ac:dyDescent="0.25">
      <c r="A94" s="27" t="str">
        <f t="shared" si="13"/>
        <v>AUXEY-DURESSES 1 er Cru 2014</v>
      </c>
      <c r="B94" s="5" t="s">
        <v>15</v>
      </c>
      <c r="C94" s="30" t="s">
        <v>38</v>
      </c>
      <c r="D94" s="30" t="s">
        <v>312</v>
      </c>
      <c r="E94" s="30">
        <v>2014</v>
      </c>
      <c r="F94" s="5" t="s">
        <v>308</v>
      </c>
      <c r="G94" s="5">
        <v>5</v>
      </c>
      <c r="H94" s="5" t="s">
        <v>344</v>
      </c>
      <c r="I94" s="6"/>
      <c r="J94" s="7"/>
      <c r="K94" s="7" t="s">
        <v>345</v>
      </c>
      <c r="L94" s="5" t="s">
        <v>346</v>
      </c>
      <c r="M94" s="5"/>
      <c r="N94" s="5"/>
      <c r="O94" s="5" t="s">
        <v>347</v>
      </c>
      <c r="P94" s="5"/>
      <c r="Q94" s="5"/>
      <c r="R94" s="5"/>
      <c r="S94" s="5"/>
      <c r="T94" s="31">
        <f t="shared" si="9"/>
        <v>87</v>
      </c>
      <c r="U94" s="31" t="str">
        <f t="shared" si="10"/>
        <v>87.jpg</v>
      </c>
      <c r="V94" s="32" t="str">
        <f t="shared" si="11"/>
        <v>87.jpg</v>
      </c>
      <c r="X94" s="33" t="b">
        <f>IF(Bdd_cave!$R$3="Toutes les regions",TRUE,Bdd_cave!$R$3=B94)</f>
        <v>0</v>
      </c>
      <c r="Y94" s="33" t="b">
        <f>IF(Bdd_cave!$S$3="Toutes les années",TRUE,Bdd_cave!$S$3=E94)</f>
        <v>1</v>
      </c>
      <c r="Z94" s="27" t="b">
        <f>IF(Bdd_cave!$T$3="Toutes les couleurs",TRUE,Bdd_cave!$T$3=F94)</f>
        <v>0</v>
      </c>
      <c r="AA94" s="33" t="b">
        <f>IF(Bdd_cave!$U$3="Tous les casiers ",TRUE,Bdd_cave!$U$3=H94)</f>
        <v>0</v>
      </c>
      <c r="AB94" s="27" t="b">
        <f t="shared" si="12"/>
        <v>0</v>
      </c>
      <c r="AD94" s="27" t="str">
        <f>IF(AB94,ROWS($AB$7:AB94),"")</f>
        <v/>
      </c>
      <c r="AE94" s="27" t="str">
        <f>IFERROR(SMALL($AD$7:$AD$300,ROWS(AD$7:$AD94)),"")</f>
        <v/>
      </c>
    </row>
    <row r="95" spans="1:31" x14ac:dyDescent="0.25">
      <c r="A95" s="27" t="str">
        <f t="shared" si="13"/>
        <v>IRANCY  2014</v>
      </c>
      <c r="B95" s="5" t="s">
        <v>15</v>
      </c>
      <c r="C95" s="30" t="s">
        <v>266</v>
      </c>
      <c r="D95" s="30"/>
      <c r="E95" s="30">
        <v>2014</v>
      </c>
      <c r="F95" s="5" t="s">
        <v>308</v>
      </c>
      <c r="G95" s="5">
        <v>5</v>
      </c>
      <c r="H95" s="5" t="s">
        <v>348</v>
      </c>
      <c r="I95" s="6"/>
      <c r="J95" s="7"/>
      <c r="K95" s="7"/>
      <c r="L95" s="5" t="s">
        <v>349</v>
      </c>
      <c r="M95" s="5" t="s">
        <v>350</v>
      </c>
      <c r="N95" s="5">
        <v>89290</v>
      </c>
      <c r="O95" s="5" t="s">
        <v>351</v>
      </c>
      <c r="P95" s="5" t="s">
        <v>352</v>
      </c>
      <c r="Q95" s="5"/>
      <c r="R95" s="5"/>
      <c r="S95" s="5"/>
      <c r="T95" s="31">
        <f t="shared" si="9"/>
        <v>88</v>
      </c>
      <c r="U95" s="31" t="str">
        <f t="shared" si="10"/>
        <v>88.jpg</v>
      </c>
      <c r="V95" s="32" t="str">
        <f t="shared" si="11"/>
        <v>88.jpg</v>
      </c>
      <c r="X95" s="33" t="b">
        <f>IF(Bdd_cave!$R$3="Toutes les regions",TRUE,Bdd_cave!$R$3=B95)</f>
        <v>0</v>
      </c>
      <c r="Y95" s="33" t="b">
        <f>IF(Bdd_cave!$S$3="Toutes les années",TRUE,Bdd_cave!$S$3=E95)</f>
        <v>1</v>
      </c>
      <c r="Z95" s="27" t="b">
        <f>IF(Bdd_cave!$T$3="Toutes les couleurs",TRUE,Bdd_cave!$T$3=F95)</f>
        <v>0</v>
      </c>
      <c r="AA95" s="33" t="b">
        <f>IF(Bdd_cave!$U$3="Tous les casiers ",TRUE,Bdd_cave!$U$3=H95)</f>
        <v>0</v>
      </c>
      <c r="AB95" s="27" t="b">
        <f t="shared" si="12"/>
        <v>0</v>
      </c>
      <c r="AD95" s="27" t="str">
        <f>IF(AB95,ROWS($AB$7:AB95),"")</f>
        <v/>
      </c>
      <c r="AE95" s="27" t="str">
        <f>IFERROR(SMALL($AD$7:$AD$300,ROWS(AD$7:$AD95)),"")</f>
        <v/>
      </c>
    </row>
    <row r="96" spans="1:31" x14ac:dyDescent="0.25">
      <c r="A96" s="27" t="str">
        <f t="shared" si="13"/>
        <v>SAVIGNY-LES-BEAUNE  2014</v>
      </c>
      <c r="B96" s="5" t="s">
        <v>15</v>
      </c>
      <c r="C96" s="30" t="s">
        <v>303</v>
      </c>
      <c r="D96" s="30"/>
      <c r="E96" s="30">
        <v>2014</v>
      </c>
      <c r="F96" s="5" t="s">
        <v>308</v>
      </c>
      <c r="G96" s="5">
        <v>1</v>
      </c>
      <c r="H96" s="5" t="s">
        <v>377</v>
      </c>
      <c r="I96" s="6"/>
      <c r="J96" s="7"/>
      <c r="K96" s="7" t="s">
        <v>375</v>
      </c>
      <c r="L96" s="5" t="s">
        <v>376</v>
      </c>
      <c r="M96" s="5"/>
      <c r="N96" s="5">
        <v>21</v>
      </c>
      <c r="O96" s="5" t="s">
        <v>303</v>
      </c>
      <c r="P96" s="5"/>
      <c r="Q96" s="5"/>
      <c r="R96" s="5"/>
      <c r="S96" s="5"/>
      <c r="T96" s="31">
        <f t="shared" si="9"/>
        <v>89</v>
      </c>
      <c r="U96" s="31" t="str">
        <f t="shared" si="10"/>
        <v>89.jpg</v>
      </c>
      <c r="V96" s="32" t="str">
        <f t="shared" si="11"/>
        <v>89.jpg</v>
      </c>
      <c r="X96" s="33" t="b">
        <f>IF(Bdd_cave!$R$3="Toutes les regions",TRUE,Bdd_cave!$R$3=B96)</f>
        <v>0</v>
      </c>
      <c r="Y96" s="33" t="b">
        <f>IF(Bdd_cave!$S$3="Toutes les années",TRUE,Bdd_cave!$S$3=E96)</f>
        <v>1</v>
      </c>
      <c r="Z96" s="27" t="b">
        <f>IF(Bdd_cave!$T$3="Toutes les couleurs",TRUE,Bdd_cave!$T$3=F96)</f>
        <v>0</v>
      </c>
      <c r="AA96" s="33" t="b">
        <f>IF(Bdd_cave!$U$3="Tous les casiers ",TRUE,Bdd_cave!$U$3=H96)</f>
        <v>0</v>
      </c>
      <c r="AB96" s="27" t="b">
        <f t="shared" si="12"/>
        <v>0</v>
      </c>
      <c r="AD96" s="27" t="str">
        <f>IF(AB96,ROWS($AB$7:AB96),"")</f>
        <v/>
      </c>
      <c r="AE96" s="27" t="str">
        <f>IFERROR(SMALL($AD$7:$AD$300,ROWS(AD$7:$AD96)),"")</f>
        <v/>
      </c>
    </row>
    <row r="97" spans="1:31" x14ac:dyDescent="0.25">
      <c r="A97" s="27" t="str">
        <f t="shared" si="13"/>
        <v>CHARDONNAY  2014</v>
      </c>
      <c r="B97" s="5" t="s">
        <v>17</v>
      </c>
      <c r="C97" s="30" t="s">
        <v>409</v>
      </c>
      <c r="D97" s="30"/>
      <c r="E97" s="30">
        <v>2014</v>
      </c>
      <c r="F97" s="5" t="s">
        <v>309</v>
      </c>
      <c r="G97" s="5">
        <v>3</v>
      </c>
      <c r="H97" s="5"/>
      <c r="I97" s="6"/>
      <c r="J97" s="7"/>
      <c r="K97" s="7" t="s">
        <v>410</v>
      </c>
      <c r="L97" s="5" t="s">
        <v>411</v>
      </c>
      <c r="M97" s="5"/>
      <c r="N97" s="5">
        <v>7120</v>
      </c>
      <c r="O97" s="5" t="s">
        <v>412</v>
      </c>
      <c r="P97" s="5"/>
      <c r="Q97" s="5"/>
      <c r="R97" s="5"/>
      <c r="S97" s="5"/>
      <c r="T97" s="23">
        <f t="shared" si="9"/>
        <v>90</v>
      </c>
      <c r="U97" s="23" t="str">
        <f t="shared" si="10"/>
        <v>90.jpg</v>
      </c>
      <c r="V97" s="24" t="str">
        <f t="shared" si="11"/>
        <v>90.jpg</v>
      </c>
      <c r="X97" s="33" t="b">
        <f>IF(Bdd_cave!$R$3="Toutes les regions",TRUE,Bdd_cave!$R$3=B97)</f>
        <v>0</v>
      </c>
      <c r="Y97" s="33" t="b">
        <f>IF(Bdd_cave!$S$3="Toutes les années",TRUE,Bdd_cave!$S$3=E97)</f>
        <v>1</v>
      </c>
      <c r="Z97" s="27" t="b">
        <f>IF(Bdd_cave!$T$3="Toutes les couleurs",TRUE,Bdd_cave!$T$3=F97)</f>
        <v>0</v>
      </c>
      <c r="AA97" s="33" t="b">
        <f>IF(Bdd_cave!$U$3="Tous les casiers ",TRUE,Bdd_cave!$U$3=H97)</f>
        <v>0</v>
      </c>
      <c r="AB97" s="27" t="b">
        <f t="shared" si="12"/>
        <v>0</v>
      </c>
      <c r="AD97" s="27" t="str">
        <f>IF(AB97,ROWS($AB$7:AB97),"")</f>
        <v/>
      </c>
      <c r="AE97" s="27" t="str">
        <f>IFERROR(SMALL($AD$7:$AD$300,ROWS(AD$7:$AD97)),"")</f>
        <v/>
      </c>
    </row>
    <row r="98" spans="1:31" x14ac:dyDescent="0.25">
      <c r="A98" s="27" t="str">
        <f t="shared" si="13"/>
        <v>ALIGOTE  2014</v>
      </c>
      <c r="B98" s="5" t="s">
        <v>15</v>
      </c>
      <c r="C98" s="30" t="s">
        <v>91</v>
      </c>
      <c r="D98" s="30"/>
      <c r="E98" s="30">
        <v>2014</v>
      </c>
      <c r="F98" s="5" t="s">
        <v>309</v>
      </c>
      <c r="G98" s="5">
        <v>2</v>
      </c>
      <c r="H98" s="5" t="s">
        <v>414</v>
      </c>
      <c r="I98" s="6"/>
      <c r="J98" s="7"/>
      <c r="K98" s="7"/>
      <c r="L98" s="5" t="s">
        <v>371</v>
      </c>
      <c r="M98" s="5"/>
      <c r="N98" s="5">
        <v>21</v>
      </c>
      <c r="O98" s="5" t="s">
        <v>383</v>
      </c>
      <c r="P98" s="5"/>
      <c r="Q98" s="5"/>
      <c r="R98" s="5"/>
      <c r="S98" s="5"/>
      <c r="T98" s="23">
        <f t="shared" si="9"/>
        <v>91</v>
      </c>
      <c r="U98" s="23" t="str">
        <f t="shared" si="10"/>
        <v>91.jpg</v>
      </c>
      <c r="V98" s="24" t="str">
        <f t="shared" si="11"/>
        <v>91.jpg</v>
      </c>
      <c r="X98" s="33" t="b">
        <f>IF(Bdd_cave!$R$3="Toutes les regions",TRUE,Bdd_cave!$R$3=B98)</f>
        <v>0</v>
      </c>
      <c r="Y98" s="33" t="b">
        <f>IF(Bdd_cave!$S$3="Toutes les années",TRUE,Bdd_cave!$S$3=E98)</f>
        <v>1</v>
      </c>
      <c r="Z98" s="27" t="b">
        <f>IF(Bdd_cave!$T$3="Toutes les couleurs",TRUE,Bdd_cave!$T$3=F98)</f>
        <v>0</v>
      </c>
      <c r="AA98" s="33" t="b">
        <f>IF(Bdd_cave!$U$3="Tous les casiers ",TRUE,Bdd_cave!$U$3=H98)</f>
        <v>0</v>
      </c>
      <c r="AB98" s="27" t="b">
        <f t="shared" si="12"/>
        <v>0</v>
      </c>
      <c r="AD98" s="27" t="str">
        <f>IF(AB98,ROWS($AB$7:AB98),"")</f>
        <v/>
      </c>
      <c r="AE98" s="27" t="str">
        <f>IFERROR(SMALL($AD$7:$AD$300,ROWS(AD$7:$AD98)),"")</f>
        <v/>
      </c>
    </row>
    <row r="99" spans="1:31" x14ac:dyDescent="0.25">
      <c r="A99" s="27" t="str">
        <f t="shared" si="13"/>
        <v>COTE DU RHONE  2014</v>
      </c>
      <c r="B99" s="5" t="s">
        <v>17</v>
      </c>
      <c r="C99" s="30" t="s">
        <v>17</v>
      </c>
      <c r="D99" s="30"/>
      <c r="E99" s="30">
        <v>2014</v>
      </c>
      <c r="F99" s="5" t="s">
        <v>309</v>
      </c>
      <c r="G99" s="5">
        <v>1</v>
      </c>
      <c r="H99" s="5" t="s">
        <v>428</v>
      </c>
      <c r="I99" s="6"/>
      <c r="J99" s="7"/>
      <c r="K99" s="7"/>
      <c r="L99" s="5" t="s">
        <v>431</v>
      </c>
      <c r="M99" s="5"/>
      <c r="N99" s="5">
        <v>7700</v>
      </c>
      <c r="O99" s="5" t="s">
        <v>432</v>
      </c>
      <c r="P99" s="5" t="s">
        <v>433</v>
      </c>
      <c r="Q99" s="5" t="s">
        <v>434</v>
      </c>
      <c r="R99" s="5"/>
      <c r="S99" s="5"/>
      <c r="T99" s="31">
        <f t="shared" si="9"/>
        <v>92</v>
      </c>
      <c r="U99" s="31" t="str">
        <f t="shared" si="10"/>
        <v>92.jpg</v>
      </c>
      <c r="V99" s="32" t="str">
        <f t="shared" si="11"/>
        <v>92.jpg</v>
      </c>
      <c r="X99" s="33" t="b">
        <f>IF(Bdd_cave!$R$3="Toutes les regions",TRUE,Bdd_cave!$R$3=B99)</f>
        <v>0</v>
      </c>
      <c r="Y99" s="33" t="b">
        <f>IF(Bdd_cave!$S$3="Toutes les années",TRUE,Bdd_cave!$S$3=E99)</f>
        <v>1</v>
      </c>
      <c r="Z99" s="27" t="b">
        <f>IF(Bdd_cave!$T$3="Toutes les couleurs",TRUE,Bdd_cave!$T$3=F99)</f>
        <v>0</v>
      </c>
      <c r="AA99" s="33" t="b">
        <f>IF(Bdd_cave!$U$3="Tous les casiers ",TRUE,Bdd_cave!$U$3=H99)</f>
        <v>0</v>
      </c>
      <c r="AB99" s="27" t="b">
        <f t="shared" si="12"/>
        <v>0</v>
      </c>
      <c r="AD99" s="27" t="str">
        <f>IF(AB99,ROWS($AB$7:AB99),"")</f>
        <v/>
      </c>
      <c r="AE99" s="27" t="str">
        <f>IFERROR(SMALL($AD$7:$AD$300,ROWS(AD$7:$AD99)),"")</f>
        <v/>
      </c>
    </row>
    <row r="100" spans="1:31" x14ac:dyDescent="0.25">
      <c r="A100" s="27" t="str">
        <f t="shared" si="13"/>
        <v>SAVIGNY-LES-BEAUNE 1 er Cru 2014</v>
      </c>
      <c r="B100" s="5" t="s">
        <v>15</v>
      </c>
      <c r="C100" s="30" t="s">
        <v>303</v>
      </c>
      <c r="D100" s="30" t="s">
        <v>312</v>
      </c>
      <c r="E100" s="30">
        <v>2014</v>
      </c>
      <c r="F100" s="5" t="s">
        <v>309</v>
      </c>
      <c r="G100" s="5">
        <v>1</v>
      </c>
      <c r="H100" s="5" t="s">
        <v>428</v>
      </c>
      <c r="I100" s="6"/>
      <c r="J100" s="7"/>
      <c r="K100" s="7" t="s">
        <v>443</v>
      </c>
      <c r="L100" s="5" t="s">
        <v>444</v>
      </c>
      <c r="M100" s="5"/>
      <c r="N100" s="5">
        <v>21</v>
      </c>
      <c r="O100" s="5"/>
      <c r="P100" s="5"/>
      <c r="Q100" s="5"/>
      <c r="R100" s="5"/>
      <c r="S100" s="5"/>
      <c r="T100" s="31">
        <f t="shared" si="9"/>
        <v>93</v>
      </c>
      <c r="U100" s="31" t="str">
        <f t="shared" si="10"/>
        <v>93.jpg</v>
      </c>
      <c r="V100" s="32" t="str">
        <f t="shared" si="11"/>
        <v>93.jpg</v>
      </c>
      <c r="X100" s="33" t="b">
        <f>IF(Bdd_cave!$R$3="Toutes les regions",TRUE,Bdd_cave!$R$3=B100)</f>
        <v>0</v>
      </c>
      <c r="Y100" s="33" t="b">
        <f>IF(Bdd_cave!$S$3="Toutes les années",TRUE,Bdd_cave!$S$3=E100)</f>
        <v>1</v>
      </c>
      <c r="Z100" s="27" t="b">
        <f>IF(Bdd_cave!$T$3="Toutes les couleurs",TRUE,Bdd_cave!$T$3=F100)</f>
        <v>0</v>
      </c>
      <c r="AA100" s="33" t="b">
        <f>IF(Bdd_cave!$U$3="Tous les casiers ",TRUE,Bdd_cave!$U$3=H100)</f>
        <v>0</v>
      </c>
      <c r="AB100" s="27" t="b">
        <f t="shared" si="12"/>
        <v>0</v>
      </c>
      <c r="AD100" s="27" t="str">
        <f>IF(AB100,ROWS($AB$7:AB100),"")</f>
        <v/>
      </c>
      <c r="AE100" s="27" t="str">
        <f>IFERROR(SMALL($AD$7:$AD$300,ROWS(AD$7:$AD100)),"")</f>
        <v/>
      </c>
    </row>
    <row r="101" spans="1:31" x14ac:dyDescent="0.25">
      <c r="A101" s="27" t="str">
        <f t="shared" si="13"/>
        <v>MARSANNAY  2014</v>
      </c>
      <c r="B101" s="5" t="s">
        <v>15</v>
      </c>
      <c r="C101" s="30" t="s">
        <v>276</v>
      </c>
      <c r="D101" s="30"/>
      <c r="E101" s="30">
        <v>2014</v>
      </c>
      <c r="F101" s="5" t="s">
        <v>308</v>
      </c>
      <c r="G101" s="5">
        <v>1</v>
      </c>
      <c r="H101" s="5" t="s">
        <v>428</v>
      </c>
      <c r="I101" s="6"/>
      <c r="J101" s="7"/>
      <c r="K101" s="7" t="s">
        <v>445</v>
      </c>
      <c r="L101" s="5" t="s">
        <v>446</v>
      </c>
      <c r="M101" s="5"/>
      <c r="N101" s="5">
        <v>21160</v>
      </c>
      <c r="O101" s="5" t="s">
        <v>447</v>
      </c>
      <c r="P101" s="5"/>
      <c r="Q101" s="5"/>
      <c r="R101" s="5"/>
      <c r="S101" s="5"/>
      <c r="T101" s="31">
        <f t="shared" si="9"/>
        <v>94</v>
      </c>
      <c r="U101" s="31" t="str">
        <f t="shared" si="10"/>
        <v>94.jpg</v>
      </c>
      <c r="V101" s="32" t="str">
        <f t="shared" si="11"/>
        <v>94.jpg</v>
      </c>
      <c r="X101" s="33" t="b">
        <f>IF(Bdd_cave!$R$3="Toutes les regions",TRUE,Bdd_cave!$R$3=B101)</f>
        <v>0</v>
      </c>
      <c r="Y101" s="33" t="b">
        <f>IF(Bdd_cave!$S$3="Toutes les années",TRUE,Bdd_cave!$S$3=E101)</f>
        <v>1</v>
      </c>
      <c r="Z101" s="27" t="b">
        <f>IF(Bdd_cave!$T$3="Toutes les couleurs",TRUE,Bdd_cave!$T$3=F101)</f>
        <v>0</v>
      </c>
      <c r="AA101" s="33" t="b">
        <f>IF(Bdd_cave!$U$3="Tous les casiers ",TRUE,Bdd_cave!$U$3=H101)</f>
        <v>0</v>
      </c>
      <c r="AB101" s="27" t="b">
        <f t="shared" si="12"/>
        <v>0</v>
      </c>
      <c r="AD101" s="27" t="str">
        <f>IF(AB101,ROWS($AB$7:AB101),"")</f>
        <v/>
      </c>
      <c r="AE101" s="27" t="str">
        <f>IFERROR(SMALL($AD$7:$AD$300,ROWS(AD$7:$AD101)),"")</f>
        <v/>
      </c>
    </row>
    <row r="102" spans="1:31" x14ac:dyDescent="0.25">
      <c r="A102" s="27" t="str">
        <f t="shared" si="13"/>
        <v>ALIGOTE  2014</v>
      </c>
      <c r="B102" s="5" t="s">
        <v>15</v>
      </c>
      <c r="C102" s="30" t="s">
        <v>91</v>
      </c>
      <c r="D102" s="30"/>
      <c r="E102" s="30">
        <v>2014</v>
      </c>
      <c r="F102" s="5" t="s">
        <v>309</v>
      </c>
      <c r="G102" s="5">
        <v>1</v>
      </c>
      <c r="H102" s="5" t="s">
        <v>428</v>
      </c>
      <c r="I102" s="6"/>
      <c r="J102" s="7"/>
      <c r="K102" s="7"/>
      <c r="L102" s="5" t="s">
        <v>449</v>
      </c>
      <c r="M102" s="5"/>
      <c r="N102" s="5">
        <v>89580</v>
      </c>
      <c r="O102" s="5" t="s">
        <v>450</v>
      </c>
      <c r="P102" s="5"/>
      <c r="Q102" s="5"/>
      <c r="R102" s="5"/>
      <c r="S102" s="5"/>
      <c r="T102" s="31">
        <f t="shared" si="9"/>
        <v>95</v>
      </c>
      <c r="U102" s="31" t="str">
        <f t="shared" si="10"/>
        <v>95.jpg</v>
      </c>
      <c r="V102" s="32" t="str">
        <f t="shared" si="11"/>
        <v>95.jpg</v>
      </c>
      <c r="X102" s="33" t="b">
        <f>IF(Bdd_cave!$R$3="Toutes les regions",TRUE,Bdd_cave!$R$3=B102)</f>
        <v>0</v>
      </c>
      <c r="Y102" s="33" t="b">
        <f>IF(Bdd_cave!$S$3="Toutes les années",TRUE,Bdd_cave!$S$3=E102)</f>
        <v>1</v>
      </c>
      <c r="Z102" s="27" t="b">
        <f>IF(Bdd_cave!$T$3="Toutes les couleurs",TRUE,Bdd_cave!$T$3=F102)</f>
        <v>0</v>
      </c>
      <c r="AA102" s="33" t="b">
        <f>IF(Bdd_cave!$U$3="Tous les casiers ",TRUE,Bdd_cave!$U$3=H102)</f>
        <v>0</v>
      </c>
      <c r="AB102" s="27" t="b">
        <f t="shared" si="12"/>
        <v>0</v>
      </c>
      <c r="AD102" s="27" t="str">
        <f>IF(AB102,ROWS($AB$7:AB102),"")</f>
        <v/>
      </c>
      <c r="AE102" s="27" t="str">
        <f>IFERROR(SMALL($AD$7:$AD$300,ROWS(AD$7:$AD102)),"")</f>
        <v/>
      </c>
    </row>
    <row r="103" spans="1:31" x14ac:dyDescent="0.25">
      <c r="A103" s="27" t="str">
        <f t="shared" si="13"/>
        <v>SAINT-ROMAIN  2014</v>
      </c>
      <c r="B103" s="5" t="s">
        <v>15</v>
      </c>
      <c r="C103" s="30" t="s">
        <v>300</v>
      </c>
      <c r="D103" s="30"/>
      <c r="E103" s="30">
        <v>2014</v>
      </c>
      <c r="F103" s="5" t="s">
        <v>309</v>
      </c>
      <c r="G103" s="5">
        <v>1</v>
      </c>
      <c r="H103" s="5" t="s">
        <v>428</v>
      </c>
      <c r="I103" s="6"/>
      <c r="J103" s="7"/>
      <c r="K103" s="7" t="s">
        <v>452</v>
      </c>
      <c r="L103" s="5" t="s">
        <v>448</v>
      </c>
      <c r="M103" s="5"/>
      <c r="N103" s="5"/>
      <c r="O103" s="5"/>
      <c r="P103" s="5"/>
      <c r="Q103" s="5"/>
      <c r="R103" s="5"/>
      <c r="S103" s="5"/>
      <c r="T103" s="31">
        <f t="shared" ref="T103:T134" si="14">ROW(T103)-7</f>
        <v>96</v>
      </c>
      <c r="U103" s="31" t="str">
        <f t="shared" si="10"/>
        <v>96.jpg</v>
      </c>
      <c r="V103" s="32" t="str">
        <f t="shared" si="11"/>
        <v>96.jpg</v>
      </c>
      <c r="X103" s="33" t="b">
        <f>IF(Bdd_cave!$R$3="Toutes les regions",TRUE,Bdd_cave!$R$3=B103)</f>
        <v>0</v>
      </c>
      <c r="Y103" s="33" t="b">
        <f>IF(Bdd_cave!$S$3="Toutes les années",TRUE,Bdd_cave!$S$3=E103)</f>
        <v>1</v>
      </c>
      <c r="Z103" s="27" t="b">
        <f>IF(Bdd_cave!$T$3="Toutes les couleurs",TRUE,Bdd_cave!$T$3=F103)</f>
        <v>0</v>
      </c>
      <c r="AA103" s="33" t="b">
        <f>IF(Bdd_cave!$U$3="Tous les casiers ",TRUE,Bdd_cave!$U$3=H103)</f>
        <v>0</v>
      </c>
      <c r="AB103" s="27" t="b">
        <f t="shared" ref="AB103:AB134" si="15">AND(X103:Z103)</f>
        <v>0</v>
      </c>
      <c r="AD103" s="27" t="str">
        <f>IF(AB103,ROWS($AB$7:AB103),"")</f>
        <v/>
      </c>
      <c r="AE103" s="27" t="str">
        <f>IFERROR(SMALL($AD$7:$AD$300,ROWS(AD$7:$AD103)),"")</f>
        <v/>
      </c>
    </row>
    <row r="104" spans="1:31" x14ac:dyDescent="0.25">
      <c r="A104" s="27" t="str">
        <f t="shared" ref="A104:A135" si="16">CONCATENATE(C104," ",D104," ",E104)</f>
        <v>COTE DU RHONE  2014</v>
      </c>
      <c r="B104" s="5" t="s">
        <v>17</v>
      </c>
      <c r="C104" s="30" t="s">
        <v>17</v>
      </c>
      <c r="D104" s="30"/>
      <c r="E104" s="30">
        <v>2014</v>
      </c>
      <c r="F104" s="5" t="s">
        <v>308</v>
      </c>
      <c r="G104" s="5">
        <v>1</v>
      </c>
      <c r="H104" s="5" t="s">
        <v>428</v>
      </c>
      <c r="I104" s="6"/>
      <c r="J104" s="7"/>
      <c r="K104" s="7" t="s">
        <v>453</v>
      </c>
      <c r="L104" s="5" t="s">
        <v>454</v>
      </c>
      <c r="M104" s="5"/>
      <c r="N104" s="5"/>
      <c r="O104" s="5"/>
      <c r="P104" s="5"/>
      <c r="Q104" s="5"/>
      <c r="R104" s="5"/>
      <c r="S104" s="5"/>
      <c r="T104" s="31">
        <f t="shared" si="14"/>
        <v>97</v>
      </c>
      <c r="U104" s="31" t="str">
        <f t="shared" si="10"/>
        <v>97.jpg</v>
      </c>
      <c r="V104" s="32" t="str">
        <f t="shared" si="11"/>
        <v>97.jpg</v>
      </c>
      <c r="X104" s="33" t="b">
        <f>IF(Bdd_cave!$R$3="Toutes les regions",TRUE,Bdd_cave!$R$3=B104)</f>
        <v>0</v>
      </c>
      <c r="Y104" s="33" t="b">
        <f>IF(Bdd_cave!$S$3="Toutes les années",TRUE,Bdd_cave!$S$3=E104)</f>
        <v>1</v>
      </c>
      <c r="Z104" s="27" t="b">
        <f>IF(Bdd_cave!$T$3="Toutes les couleurs",TRUE,Bdd_cave!$T$3=F104)</f>
        <v>0</v>
      </c>
      <c r="AA104" s="33" t="b">
        <f>IF(Bdd_cave!$U$3="Tous les casiers ",TRUE,Bdd_cave!$U$3=H104)</f>
        <v>0</v>
      </c>
      <c r="AB104" s="27" t="b">
        <f t="shared" si="15"/>
        <v>0</v>
      </c>
      <c r="AD104" s="27" t="str">
        <f>IF(AB104,ROWS($AB$7:AB104),"")</f>
        <v/>
      </c>
      <c r="AE104" s="27" t="str">
        <f>IFERROR(SMALL($AD$7:$AD$300,ROWS(AD$7:$AD104)),"")</f>
        <v/>
      </c>
    </row>
    <row r="105" spans="1:31" x14ac:dyDescent="0.25">
      <c r="A105" s="27" t="str">
        <f t="shared" si="16"/>
        <v>COTES DU ROUSSILLON  2014</v>
      </c>
      <c r="B105" s="5" t="s">
        <v>18</v>
      </c>
      <c r="C105" s="30" t="s">
        <v>112</v>
      </c>
      <c r="D105" s="30"/>
      <c r="E105" s="30">
        <v>2014</v>
      </c>
      <c r="F105" s="5" t="s">
        <v>308</v>
      </c>
      <c r="G105" s="5">
        <v>1</v>
      </c>
      <c r="H105" s="5" t="s">
        <v>428</v>
      </c>
      <c r="I105" s="6"/>
      <c r="J105" s="7"/>
      <c r="K105" s="7" t="s">
        <v>467</v>
      </c>
      <c r="L105" s="5" t="s">
        <v>468</v>
      </c>
      <c r="M105" s="5"/>
      <c r="N105" s="5">
        <v>66200</v>
      </c>
      <c r="O105" s="5" t="s">
        <v>469</v>
      </c>
      <c r="P105" s="5"/>
      <c r="Q105" s="5"/>
      <c r="R105" s="5" t="s">
        <v>470</v>
      </c>
      <c r="S105" s="5"/>
      <c r="T105" s="23">
        <f t="shared" si="14"/>
        <v>98</v>
      </c>
      <c r="U105" s="23" t="str">
        <f t="shared" si="10"/>
        <v>98.jpg</v>
      </c>
      <c r="V105" s="24" t="str">
        <f t="shared" si="11"/>
        <v>98.jpg</v>
      </c>
      <c r="X105" s="33" t="b">
        <f>IF(Bdd_cave!$R$3="Toutes les regions",TRUE,Bdd_cave!$R$3=B105)</f>
        <v>0</v>
      </c>
      <c r="Y105" s="33" t="b">
        <f>IF(Bdd_cave!$S$3="Toutes les années",TRUE,Bdd_cave!$S$3=E105)</f>
        <v>1</v>
      </c>
      <c r="Z105" s="27" t="b">
        <f>IF(Bdd_cave!$T$3="Toutes les couleurs",TRUE,Bdd_cave!$T$3=F105)</f>
        <v>0</v>
      </c>
      <c r="AA105" s="33" t="b">
        <f>IF(Bdd_cave!$U$3="Tous les casiers ",TRUE,Bdd_cave!$U$3=H105)</f>
        <v>0</v>
      </c>
      <c r="AB105" s="27" t="b">
        <f t="shared" si="15"/>
        <v>0</v>
      </c>
      <c r="AD105" s="27" t="str">
        <f>IF(AB105,ROWS($AB$7:AB105),"")</f>
        <v/>
      </c>
      <c r="AE105" s="27" t="str">
        <f>IFERROR(SMALL($AD$7:$AD$300,ROWS(AD$7:$AD105)),"")</f>
        <v/>
      </c>
    </row>
    <row r="106" spans="1:31" x14ac:dyDescent="0.25">
      <c r="A106" s="27" t="str">
        <f t="shared" si="16"/>
        <v>IRANCY  2015</v>
      </c>
      <c r="B106" s="5" t="s">
        <v>15</v>
      </c>
      <c r="C106" s="30" t="s">
        <v>266</v>
      </c>
      <c r="D106" s="30"/>
      <c r="E106" s="30">
        <v>2015</v>
      </c>
      <c r="F106" s="5" t="s">
        <v>308</v>
      </c>
      <c r="G106" s="5">
        <v>5</v>
      </c>
      <c r="H106" s="5" t="s">
        <v>337</v>
      </c>
      <c r="I106" s="6"/>
      <c r="J106" s="7"/>
      <c r="K106" s="7"/>
      <c r="L106" s="5" t="s">
        <v>338</v>
      </c>
      <c r="M106" s="5"/>
      <c r="N106" s="5"/>
      <c r="O106" s="5" t="s">
        <v>339</v>
      </c>
      <c r="P106" s="5"/>
      <c r="Q106" s="5"/>
      <c r="R106" s="5"/>
      <c r="S106" s="5"/>
      <c r="T106" s="31">
        <f t="shared" si="14"/>
        <v>99</v>
      </c>
      <c r="U106" s="31" t="str">
        <f t="shared" si="10"/>
        <v>99.jpg</v>
      </c>
      <c r="V106" s="32" t="str">
        <f t="shared" si="11"/>
        <v>99.jpg</v>
      </c>
      <c r="X106" s="33" t="b">
        <f>IF(Bdd_cave!$R$3="Toutes les regions",TRUE,Bdd_cave!$R$3=B106)</f>
        <v>0</v>
      </c>
      <c r="Y106" s="33" t="b">
        <f>IF(Bdd_cave!$S$3="Toutes les années",TRUE,Bdd_cave!$S$3=E106)</f>
        <v>1</v>
      </c>
      <c r="Z106" s="27" t="b">
        <f>IF(Bdd_cave!$T$3="Toutes les couleurs",TRUE,Bdd_cave!$T$3=F106)</f>
        <v>0</v>
      </c>
      <c r="AA106" s="33" t="b">
        <f>IF(Bdd_cave!$U$3="Tous les casiers ",TRUE,Bdd_cave!$U$3=H106)</f>
        <v>0</v>
      </c>
      <c r="AB106" s="27" t="b">
        <f t="shared" si="15"/>
        <v>0</v>
      </c>
      <c r="AD106" s="27" t="str">
        <f>IF(AB106,ROWS($AB$7:AB106),"")</f>
        <v/>
      </c>
      <c r="AE106" s="27" t="str">
        <f>IFERROR(SMALL($AD$7:$AD$300,ROWS(AD$7:$AD106)),"")</f>
        <v/>
      </c>
    </row>
    <row r="107" spans="1:31" x14ac:dyDescent="0.25">
      <c r="A107" s="27" t="str">
        <f t="shared" si="16"/>
        <v>AUXEY-DURESSES  2015</v>
      </c>
      <c r="B107" s="5" t="s">
        <v>15</v>
      </c>
      <c r="C107" s="30" t="s">
        <v>38</v>
      </c>
      <c r="D107" s="30"/>
      <c r="E107" s="30">
        <v>2015</v>
      </c>
      <c r="F107" s="5" t="s">
        <v>308</v>
      </c>
      <c r="G107" s="5">
        <v>4</v>
      </c>
      <c r="H107" s="5" t="s">
        <v>341</v>
      </c>
      <c r="I107" s="6"/>
      <c r="J107" s="7"/>
      <c r="K107" s="7" t="s">
        <v>342</v>
      </c>
      <c r="L107" s="5" t="s">
        <v>343</v>
      </c>
      <c r="M107" s="5"/>
      <c r="N107" s="5"/>
      <c r="O107" s="5"/>
      <c r="P107" s="5"/>
      <c r="Q107" s="5"/>
      <c r="R107" s="5"/>
      <c r="S107" s="5"/>
      <c r="T107" s="31">
        <f t="shared" si="14"/>
        <v>100</v>
      </c>
      <c r="U107" s="31" t="str">
        <f t="shared" si="10"/>
        <v>100.jpg</v>
      </c>
      <c r="V107" s="32" t="str">
        <f t="shared" si="11"/>
        <v>100.jpg</v>
      </c>
      <c r="X107" s="33" t="b">
        <f>IF(Bdd_cave!$R$3="Toutes les regions",TRUE,Bdd_cave!$R$3=B107)</f>
        <v>0</v>
      </c>
      <c r="Y107" s="33" t="b">
        <f>IF(Bdd_cave!$S$3="Toutes les années",TRUE,Bdd_cave!$S$3=E107)</f>
        <v>1</v>
      </c>
      <c r="Z107" s="27" t="b">
        <f>IF(Bdd_cave!$T$3="Toutes les couleurs",TRUE,Bdd_cave!$T$3=F107)</f>
        <v>0</v>
      </c>
      <c r="AA107" s="33" t="b">
        <f>IF(Bdd_cave!$U$3="Tous les casiers ",TRUE,Bdd_cave!$U$3=H107)</f>
        <v>0</v>
      </c>
      <c r="AB107" s="27" t="b">
        <f t="shared" si="15"/>
        <v>0</v>
      </c>
      <c r="AD107" s="27" t="str">
        <f>IF(AB107,ROWS($AB$7:AB107),"")</f>
        <v/>
      </c>
      <c r="AE107" s="27" t="str">
        <f>IFERROR(SMALL($AD$7:$AD$300,ROWS(AD$7:$AD107)),"")</f>
        <v/>
      </c>
    </row>
    <row r="108" spans="1:31" x14ac:dyDescent="0.25">
      <c r="A108" s="27" t="str">
        <f t="shared" si="16"/>
        <v>CHOREY-LES-BEAUNE  2015</v>
      </c>
      <c r="B108" s="5" t="s">
        <v>15</v>
      </c>
      <c r="C108" s="30" t="s">
        <v>226</v>
      </c>
      <c r="D108" s="30"/>
      <c r="E108" s="30">
        <v>2015</v>
      </c>
      <c r="F108" s="5" t="s">
        <v>309</v>
      </c>
      <c r="G108" s="5">
        <v>2</v>
      </c>
      <c r="H108" s="5" t="s">
        <v>414</v>
      </c>
      <c r="I108" s="6"/>
      <c r="J108" s="7"/>
      <c r="K108" s="7"/>
      <c r="L108" s="5" t="s">
        <v>415</v>
      </c>
      <c r="M108" s="5"/>
      <c r="N108" s="5">
        <v>21700</v>
      </c>
      <c r="O108" s="5" t="s">
        <v>416</v>
      </c>
      <c r="P108" s="5"/>
      <c r="Q108" s="5"/>
      <c r="R108" s="5"/>
      <c r="S108" s="5"/>
      <c r="T108" s="23">
        <f t="shared" si="14"/>
        <v>101</v>
      </c>
      <c r="U108" s="23" t="str">
        <f t="shared" si="10"/>
        <v>101.jpg</v>
      </c>
      <c r="V108" s="24" t="str">
        <f t="shared" si="11"/>
        <v>101.jpg</v>
      </c>
      <c r="X108" s="33" t="b">
        <f>IF(Bdd_cave!$R$3="Toutes les regions",TRUE,Bdd_cave!$R$3=B108)</f>
        <v>0</v>
      </c>
      <c r="Y108" s="33" t="b">
        <f>IF(Bdd_cave!$S$3="Toutes les années",TRUE,Bdd_cave!$S$3=E108)</f>
        <v>1</v>
      </c>
      <c r="Z108" s="27" t="b">
        <f>IF(Bdd_cave!$T$3="Toutes les couleurs",TRUE,Bdd_cave!$T$3=F108)</f>
        <v>0</v>
      </c>
      <c r="AA108" s="33" t="b">
        <f>IF(Bdd_cave!$U$3="Tous les casiers ",TRUE,Bdd_cave!$U$3=H108)</f>
        <v>0</v>
      </c>
      <c r="AB108" s="27" t="b">
        <f t="shared" si="15"/>
        <v>0</v>
      </c>
      <c r="AD108" s="27" t="str">
        <f>IF(AB108,ROWS($AB$7:AB108),"")</f>
        <v/>
      </c>
      <c r="AE108" s="27" t="str">
        <f>IFERROR(SMALL($AD$7:$AD$300,ROWS(AD$7:$AD108)),"")</f>
        <v/>
      </c>
    </row>
    <row r="109" spans="1:31" x14ac:dyDescent="0.25">
      <c r="A109" s="27" t="str">
        <f t="shared" si="16"/>
        <v>CHABLIS 1 er Cru 2015</v>
      </c>
      <c r="B109" s="5" t="s">
        <v>15</v>
      </c>
      <c r="C109" s="30" t="s">
        <v>196</v>
      </c>
      <c r="D109" s="30" t="s">
        <v>312</v>
      </c>
      <c r="E109" s="30">
        <v>2015</v>
      </c>
      <c r="F109" s="5" t="s">
        <v>309</v>
      </c>
      <c r="G109" s="5">
        <v>5</v>
      </c>
      <c r="H109" s="5" t="s">
        <v>417</v>
      </c>
      <c r="I109" s="6"/>
      <c r="J109" s="7"/>
      <c r="K109" s="7"/>
      <c r="L109" s="5" t="s">
        <v>418</v>
      </c>
      <c r="M109" s="5"/>
      <c r="N109" s="5">
        <v>71</v>
      </c>
      <c r="O109" s="5" t="s">
        <v>419</v>
      </c>
      <c r="P109" s="5"/>
      <c r="Q109" s="5"/>
      <c r="R109" s="5"/>
      <c r="S109" s="5"/>
      <c r="T109" s="23">
        <f t="shared" si="14"/>
        <v>102</v>
      </c>
      <c r="U109" s="23" t="str">
        <f t="shared" si="10"/>
        <v>102.jpg</v>
      </c>
      <c r="V109" s="24" t="str">
        <f t="shared" si="11"/>
        <v>102.jpg</v>
      </c>
      <c r="X109" s="33" t="b">
        <f>IF(Bdd_cave!$R$3="Toutes les regions",TRUE,Bdd_cave!$R$3=B109)</f>
        <v>0</v>
      </c>
      <c r="Y109" s="33" t="b">
        <f>IF(Bdd_cave!$S$3="Toutes les années",TRUE,Bdd_cave!$S$3=E109)</f>
        <v>1</v>
      </c>
      <c r="Z109" s="27" t="b">
        <f>IF(Bdd_cave!$T$3="Toutes les couleurs",TRUE,Bdd_cave!$T$3=F109)</f>
        <v>0</v>
      </c>
      <c r="AA109" s="33" t="b">
        <f>IF(Bdd_cave!$U$3="Tous les casiers ",TRUE,Bdd_cave!$U$3=H109)</f>
        <v>0</v>
      </c>
      <c r="AB109" s="27" t="b">
        <f t="shared" si="15"/>
        <v>0</v>
      </c>
      <c r="AD109" s="27" t="str">
        <f>IF(AB109,ROWS($AB$7:AB109),"")</f>
        <v/>
      </c>
      <c r="AE109" s="27" t="str">
        <f>IFERROR(SMALL($AD$7:$AD$300,ROWS(AD$7:$AD109)),"")</f>
        <v/>
      </c>
    </row>
    <row r="110" spans="1:31" x14ac:dyDescent="0.25">
      <c r="A110" s="27" t="str">
        <f t="shared" si="16"/>
        <v>COTE DU RHONE  2015</v>
      </c>
      <c r="B110" s="5" t="s">
        <v>17</v>
      </c>
      <c r="C110" s="30" t="s">
        <v>17</v>
      </c>
      <c r="D110" s="30"/>
      <c r="E110" s="30">
        <v>2015</v>
      </c>
      <c r="F110" s="5" t="s">
        <v>309</v>
      </c>
      <c r="G110" s="5">
        <v>3</v>
      </c>
      <c r="H110" s="5" t="s">
        <v>562</v>
      </c>
      <c r="I110" s="6"/>
      <c r="J110" s="7"/>
      <c r="K110" s="7"/>
      <c r="L110" s="5" t="s">
        <v>431</v>
      </c>
      <c r="M110" s="5"/>
      <c r="N110" s="5">
        <v>7700</v>
      </c>
      <c r="O110" s="5" t="s">
        <v>432</v>
      </c>
      <c r="P110" s="5"/>
      <c r="Q110" s="5"/>
      <c r="R110" s="5"/>
      <c r="S110" s="5"/>
      <c r="T110" s="23">
        <f t="shared" si="14"/>
        <v>103</v>
      </c>
      <c r="U110" s="23" t="str">
        <f t="shared" si="10"/>
        <v>103.jpg</v>
      </c>
      <c r="V110" s="24" t="str">
        <f t="shared" si="11"/>
        <v>103.jpg</v>
      </c>
      <c r="X110" s="33" t="b">
        <f>IF(Bdd_cave!$R$3="Toutes les regions",TRUE,Bdd_cave!$R$3=B110)</f>
        <v>0</v>
      </c>
      <c r="Y110" s="33" t="b">
        <f>IF(Bdd_cave!$S$3="Toutes les années",TRUE,Bdd_cave!$S$3=E110)</f>
        <v>1</v>
      </c>
      <c r="Z110" s="27" t="b">
        <f>IF(Bdd_cave!$T$3="Toutes les couleurs",TRUE,Bdd_cave!$T$3=F110)</f>
        <v>0</v>
      </c>
      <c r="AA110" s="33" t="b">
        <f>IF(Bdd_cave!$U$3="Tous les casiers ",TRUE,Bdd_cave!$U$3=H110)</f>
        <v>0</v>
      </c>
      <c r="AB110" s="27" t="b">
        <f t="shared" si="15"/>
        <v>0</v>
      </c>
      <c r="AD110" s="27" t="str">
        <f>IF(AB110,ROWS($AB$7:AB110),"")</f>
        <v/>
      </c>
      <c r="AE110" s="27" t="str">
        <f>IFERROR(SMALL($AD$7:$AD$300,ROWS(AD$7:$AD110)),"")</f>
        <v/>
      </c>
    </row>
    <row r="111" spans="1:31" x14ac:dyDescent="0.25">
      <c r="A111" s="27" t="str">
        <f t="shared" si="16"/>
        <v>COTE DU RHONE  2015</v>
      </c>
      <c r="B111" s="5" t="s">
        <v>17</v>
      </c>
      <c r="C111" s="30" t="s">
        <v>17</v>
      </c>
      <c r="D111" s="30"/>
      <c r="E111" s="30">
        <v>2015</v>
      </c>
      <c r="F111" s="5" t="s">
        <v>308</v>
      </c>
      <c r="G111" s="5">
        <v>4</v>
      </c>
      <c r="H111" s="5" t="s">
        <v>484</v>
      </c>
      <c r="I111" s="6"/>
      <c r="J111" s="7"/>
      <c r="K111" s="7"/>
      <c r="L111" s="5" t="s">
        <v>431</v>
      </c>
      <c r="M111" s="5"/>
      <c r="N111" s="5">
        <v>7700</v>
      </c>
      <c r="O111" s="5" t="s">
        <v>432</v>
      </c>
      <c r="P111" s="5"/>
      <c r="Q111" s="5"/>
      <c r="R111" s="5"/>
      <c r="S111" s="5"/>
      <c r="T111" s="23">
        <f t="shared" si="14"/>
        <v>104</v>
      </c>
      <c r="U111" s="23" t="str">
        <f t="shared" si="10"/>
        <v>104.jpg</v>
      </c>
      <c r="V111" s="24" t="str">
        <f t="shared" si="11"/>
        <v>104.jpg</v>
      </c>
      <c r="X111" s="33" t="b">
        <f>IF(Bdd_cave!$R$3="Toutes les regions",TRUE,Bdd_cave!$R$3=B111)</f>
        <v>0</v>
      </c>
      <c r="Y111" s="33" t="b">
        <f>IF(Bdd_cave!$S$3="Toutes les années",TRUE,Bdd_cave!$S$3=E111)</f>
        <v>1</v>
      </c>
      <c r="Z111" s="27" t="b">
        <f>IF(Bdd_cave!$T$3="Toutes les couleurs",TRUE,Bdd_cave!$T$3=F111)</f>
        <v>0</v>
      </c>
      <c r="AA111" s="33" t="b">
        <f>IF(Bdd_cave!$U$3="Tous les casiers ",TRUE,Bdd_cave!$U$3=H111)</f>
        <v>0</v>
      </c>
      <c r="AB111" s="27" t="b">
        <f t="shared" si="15"/>
        <v>0</v>
      </c>
      <c r="AD111" s="27" t="str">
        <f>IF(AB111,ROWS($AB$7:AB111),"")</f>
        <v/>
      </c>
      <c r="AE111" s="27" t="str">
        <f>IFERROR(SMALL($AD$7:$AD$300,ROWS(AD$7:$AD111)),"")</f>
        <v/>
      </c>
    </row>
    <row r="112" spans="1:31" x14ac:dyDescent="0.25">
      <c r="A112" s="27" t="str">
        <f t="shared" si="16"/>
        <v>COTE ROTIE les elotins 2015</v>
      </c>
      <c r="B112" s="5" t="s">
        <v>17</v>
      </c>
      <c r="C112" s="30" t="s">
        <v>82</v>
      </c>
      <c r="D112" s="30" t="s">
        <v>493</v>
      </c>
      <c r="E112" s="30">
        <v>2015</v>
      </c>
      <c r="F112" s="5" t="s">
        <v>308</v>
      </c>
      <c r="G112" s="5">
        <v>1</v>
      </c>
      <c r="H112" s="5" t="s">
        <v>494</v>
      </c>
      <c r="I112" s="6"/>
      <c r="J112" s="7"/>
      <c r="K112" s="7"/>
      <c r="L112" s="5" t="s">
        <v>495</v>
      </c>
      <c r="M112" s="5" t="s">
        <v>496</v>
      </c>
      <c r="N112" s="5">
        <v>69420</v>
      </c>
      <c r="O112" s="5" t="s">
        <v>497</v>
      </c>
      <c r="P112" s="5"/>
      <c r="Q112" s="5"/>
      <c r="R112" s="5"/>
      <c r="S112" s="5"/>
      <c r="T112" s="23">
        <f t="shared" si="14"/>
        <v>105</v>
      </c>
      <c r="U112" s="23" t="str">
        <f t="shared" si="10"/>
        <v>105.jpg</v>
      </c>
      <c r="V112" s="24" t="str">
        <f t="shared" si="11"/>
        <v>105.jpg</v>
      </c>
      <c r="X112" s="33" t="b">
        <f>IF(Bdd_cave!$R$3="Toutes les regions",TRUE,Bdd_cave!$R$3=B112)</f>
        <v>0</v>
      </c>
      <c r="Y112" s="33" t="b">
        <f>IF(Bdd_cave!$S$3="Toutes les années",TRUE,Bdd_cave!$S$3=E112)</f>
        <v>1</v>
      </c>
      <c r="Z112" s="27" t="b">
        <f>IF(Bdd_cave!$T$3="Toutes les couleurs",TRUE,Bdd_cave!$T$3=F112)</f>
        <v>0</v>
      </c>
      <c r="AA112" s="33" t="b">
        <f>IF(Bdd_cave!$U$3="Tous les casiers ",TRUE,Bdd_cave!$U$3=H112)</f>
        <v>0</v>
      </c>
      <c r="AB112" s="27" t="b">
        <f t="shared" si="15"/>
        <v>0</v>
      </c>
      <c r="AD112" s="27" t="str">
        <f>IF(AB112,ROWS($AB$7:AB112),"")</f>
        <v/>
      </c>
      <c r="AE112" s="27" t="str">
        <f>IFERROR(SMALL($AD$7:$AD$300,ROWS(AD$7:$AD112)),"")</f>
        <v/>
      </c>
    </row>
    <row r="113" spans="1:31" x14ac:dyDescent="0.25">
      <c r="A113" s="27" t="str">
        <f t="shared" si="16"/>
        <v>MARANGES  2015</v>
      </c>
      <c r="B113" s="5" t="s">
        <v>15</v>
      </c>
      <c r="C113" s="30" t="s">
        <v>275</v>
      </c>
      <c r="D113" s="30"/>
      <c r="E113" s="30">
        <v>2015</v>
      </c>
      <c r="F113" s="5" t="s">
        <v>308</v>
      </c>
      <c r="G113" s="5">
        <v>1</v>
      </c>
      <c r="H113" s="5" t="s">
        <v>494</v>
      </c>
      <c r="I113" s="6"/>
      <c r="J113" s="7"/>
      <c r="K113" s="7"/>
      <c r="L113" s="5" t="s">
        <v>498</v>
      </c>
      <c r="M113" s="5"/>
      <c r="N113" s="5">
        <v>71</v>
      </c>
      <c r="O113" s="5"/>
      <c r="P113" s="5"/>
      <c r="Q113" s="5"/>
      <c r="R113" s="5"/>
      <c r="S113" s="5"/>
      <c r="T113" s="23">
        <f t="shared" si="14"/>
        <v>106</v>
      </c>
      <c r="U113" s="23" t="str">
        <f t="shared" si="10"/>
        <v>106.jpg</v>
      </c>
      <c r="V113" s="24" t="str">
        <f t="shared" si="11"/>
        <v>106.jpg</v>
      </c>
      <c r="X113" s="33" t="b">
        <f>IF(Bdd_cave!$R$3="Toutes les regions",TRUE,Bdd_cave!$R$3=B113)</f>
        <v>0</v>
      </c>
      <c r="Y113" s="33" t="b">
        <f>IF(Bdd_cave!$S$3="Toutes les années",TRUE,Bdd_cave!$S$3=E113)</f>
        <v>1</v>
      </c>
      <c r="Z113" s="27" t="b">
        <f>IF(Bdd_cave!$T$3="Toutes les couleurs",TRUE,Bdd_cave!$T$3=F113)</f>
        <v>0</v>
      </c>
      <c r="AA113" s="33" t="b">
        <f>IF(Bdd_cave!$U$3="Tous les casiers ",TRUE,Bdd_cave!$U$3=H113)</f>
        <v>0</v>
      </c>
      <c r="AB113" s="27" t="b">
        <f t="shared" si="15"/>
        <v>0</v>
      </c>
      <c r="AD113" s="27" t="str">
        <f>IF(AB113,ROWS($AB$7:AB113),"")</f>
        <v/>
      </c>
      <c r="AE113" s="27" t="str">
        <f>IFERROR(SMALL($AD$7:$AD$300,ROWS(AD$7:$AD113)),"")</f>
        <v/>
      </c>
    </row>
    <row r="114" spans="1:31" x14ac:dyDescent="0.25">
      <c r="A114" s="27" t="str">
        <f t="shared" si="16"/>
        <v>CHATEAU MALIJAY  2015</v>
      </c>
      <c r="B114" s="5" t="s">
        <v>17</v>
      </c>
      <c r="C114" s="30" t="s">
        <v>499</v>
      </c>
      <c r="D114" s="30"/>
      <c r="E114" s="30">
        <v>2015</v>
      </c>
      <c r="F114" s="5" t="s">
        <v>308</v>
      </c>
      <c r="G114" s="5">
        <v>1</v>
      </c>
      <c r="H114" s="5" t="s">
        <v>494</v>
      </c>
      <c r="I114" s="6"/>
      <c r="J114" s="7"/>
      <c r="K114" s="7"/>
      <c r="L114" s="5"/>
      <c r="M114" s="5"/>
      <c r="N114" s="5"/>
      <c r="O114" s="5"/>
      <c r="P114" s="5"/>
      <c r="Q114" s="5"/>
      <c r="R114" s="5"/>
      <c r="S114" s="5"/>
      <c r="T114" s="23">
        <f t="shared" si="14"/>
        <v>107</v>
      </c>
      <c r="U114" s="23" t="str">
        <f t="shared" si="10"/>
        <v>107.jpg</v>
      </c>
      <c r="V114" s="24" t="str">
        <f t="shared" si="11"/>
        <v>107.jpg</v>
      </c>
      <c r="X114" s="33" t="b">
        <f>IF(Bdd_cave!$R$3="Toutes les regions",TRUE,Bdd_cave!$R$3=B114)</f>
        <v>0</v>
      </c>
      <c r="Y114" s="33" t="b">
        <f>IF(Bdd_cave!$S$3="Toutes les années",TRUE,Bdd_cave!$S$3=E114)</f>
        <v>1</v>
      </c>
      <c r="Z114" s="27" t="b">
        <f>IF(Bdd_cave!$T$3="Toutes les couleurs",TRUE,Bdd_cave!$T$3=F114)</f>
        <v>0</v>
      </c>
      <c r="AA114" s="33" t="b">
        <f>IF(Bdd_cave!$U$3="Tous les casiers ",TRUE,Bdd_cave!$U$3=H114)</f>
        <v>0</v>
      </c>
      <c r="AB114" s="27" t="b">
        <f t="shared" si="15"/>
        <v>0</v>
      </c>
      <c r="AD114" s="27" t="str">
        <f>IF(AB114,ROWS($AB$7:AB114),"")</f>
        <v/>
      </c>
      <c r="AE114" s="27" t="str">
        <f>IFERROR(SMALL($AD$7:$AD$300,ROWS(AD$7:$AD114)),"")</f>
        <v/>
      </c>
    </row>
    <row r="115" spans="1:31" x14ac:dyDescent="0.25">
      <c r="A115" s="27" t="str">
        <f t="shared" si="16"/>
        <v>MACON PERRONNE  2015</v>
      </c>
      <c r="B115" s="5" t="s">
        <v>15</v>
      </c>
      <c r="C115" s="30" t="s">
        <v>500</v>
      </c>
      <c r="D115" s="30"/>
      <c r="E115" s="30">
        <v>2015</v>
      </c>
      <c r="F115" s="5" t="s">
        <v>309</v>
      </c>
      <c r="G115" s="5">
        <v>1</v>
      </c>
      <c r="H115" s="5" t="s">
        <v>494</v>
      </c>
      <c r="I115" s="6"/>
      <c r="J115" s="7"/>
      <c r="K115" s="7"/>
      <c r="L115" s="5" t="s">
        <v>501</v>
      </c>
      <c r="M115" s="5"/>
      <c r="N115" s="5">
        <v>71260</v>
      </c>
      <c r="O115" s="5" t="s">
        <v>502</v>
      </c>
      <c r="P115" s="5"/>
      <c r="Q115" s="5"/>
      <c r="R115" s="5"/>
      <c r="S115" s="5"/>
      <c r="T115" s="23">
        <f t="shared" si="14"/>
        <v>108</v>
      </c>
      <c r="U115" s="23" t="str">
        <f t="shared" si="10"/>
        <v>108.jpg</v>
      </c>
      <c r="V115" s="24" t="str">
        <f t="shared" si="11"/>
        <v>108.jpg</v>
      </c>
      <c r="X115" s="33" t="b">
        <f>IF(Bdd_cave!$R$3="Toutes les regions",TRUE,Bdd_cave!$R$3=B115)</f>
        <v>0</v>
      </c>
      <c r="Y115" s="33" t="b">
        <f>IF(Bdd_cave!$S$3="Toutes les années",TRUE,Bdd_cave!$S$3=E115)</f>
        <v>1</v>
      </c>
      <c r="Z115" s="27" t="b">
        <f>IF(Bdd_cave!$T$3="Toutes les couleurs",TRUE,Bdd_cave!$T$3=F115)</f>
        <v>0</v>
      </c>
      <c r="AA115" s="33" t="b">
        <f>IF(Bdd_cave!$U$3="Tous les casiers ",TRUE,Bdd_cave!$U$3=H115)</f>
        <v>0</v>
      </c>
      <c r="AB115" s="27" t="b">
        <f t="shared" si="15"/>
        <v>0</v>
      </c>
      <c r="AD115" s="27" t="str">
        <f>IF(AB115,ROWS($AB$7:AB115),"")</f>
        <v/>
      </c>
      <c r="AE115" s="27" t="str">
        <f>IFERROR(SMALL($AD$7:$AD$300,ROWS(AD$7:$AD115)),"")</f>
        <v/>
      </c>
    </row>
    <row r="116" spans="1:31" x14ac:dyDescent="0.25">
      <c r="A116" s="27" t="str">
        <f t="shared" si="16"/>
        <v>COTES DE BORDEAUX  2015</v>
      </c>
      <c r="B116" s="5" t="s">
        <v>16</v>
      </c>
      <c r="C116" s="30" t="s">
        <v>516</v>
      </c>
      <c r="D116" s="30"/>
      <c r="E116" s="30">
        <v>2015</v>
      </c>
      <c r="F116" s="5" t="s">
        <v>308</v>
      </c>
      <c r="G116" s="5">
        <v>1</v>
      </c>
      <c r="H116" s="5" t="s">
        <v>503</v>
      </c>
      <c r="I116" s="6"/>
      <c r="J116" s="7"/>
      <c r="K116" s="7"/>
      <c r="L116" s="5" t="s">
        <v>517</v>
      </c>
      <c r="M116" s="5"/>
      <c r="N116" s="5"/>
      <c r="O116" s="5"/>
      <c r="P116" s="5"/>
      <c r="Q116" s="5"/>
      <c r="R116" s="5"/>
      <c r="S116" s="5"/>
      <c r="T116" s="23">
        <f t="shared" si="14"/>
        <v>109</v>
      </c>
      <c r="U116" s="23" t="str">
        <f t="shared" si="10"/>
        <v>109.jpg</v>
      </c>
      <c r="V116" s="24" t="str">
        <f t="shared" si="11"/>
        <v>109.jpg</v>
      </c>
      <c r="X116" s="33" t="b">
        <f>IF(Bdd_cave!$R$3="Toutes les regions",TRUE,Bdd_cave!$R$3=B116)</f>
        <v>0</v>
      </c>
      <c r="Y116" s="33" t="b">
        <f>IF(Bdd_cave!$S$3="Toutes les années",TRUE,Bdd_cave!$S$3=E116)</f>
        <v>1</v>
      </c>
      <c r="Z116" s="27" t="b">
        <f>IF(Bdd_cave!$T$3="Toutes les couleurs",TRUE,Bdd_cave!$T$3=F116)</f>
        <v>0</v>
      </c>
      <c r="AA116" s="33" t="b">
        <f>IF(Bdd_cave!$U$3="Tous les casiers ",TRUE,Bdd_cave!$U$3=H116)</f>
        <v>0</v>
      </c>
      <c r="AB116" s="27" t="b">
        <f t="shared" si="15"/>
        <v>0</v>
      </c>
      <c r="AD116" s="27" t="str">
        <f>IF(AB116,ROWS($AB$7:AB116),"")</f>
        <v/>
      </c>
      <c r="AE116" s="27" t="str">
        <f>IFERROR(SMALL($AD$7:$AD$300,ROWS(AD$7:$AD116)),"")</f>
        <v/>
      </c>
    </row>
    <row r="117" spans="1:31" x14ac:dyDescent="0.25">
      <c r="A117" s="27" t="str">
        <f t="shared" si="16"/>
        <v>COTEAUX VAROIS EN PROVENCE  2015</v>
      </c>
      <c r="B117" s="5" t="s">
        <v>20</v>
      </c>
      <c r="C117" s="30" t="s">
        <v>69</v>
      </c>
      <c r="D117" s="30"/>
      <c r="E117" s="30">
        <v>2015</v>
      </c>
      <c r="F117" s="5" t="s">
        <v>310</v>
      </c>
      <c r="G117" s="5">
        <v>1</v>
      </c>
      <c r="H117" s="5" t="s">
        <v>527</v>
      </c>
      <c r="I117" s="6"/>
      <c r="J117" s="7"/>
      <c r="K117" s="7"/>
      <c r="L117" s="5"/>
      <c r="M117" s="5"/>
      <c r="N117" s="5"/>
      <c r="O117" s="5"/>
      <c r="P117" s="5"/>
      <c r="Q117" s="5"/>
      <c r="R117" s="5"/>
      <c r="S117" s="5"/>
      <c r="T117" s="23">
        <f t="shared" si="14"/>
        <v>110</v>
      </c>
      <c r="U117" s="23" t="str">
        <f t="shared" si="10"/>
        <v>110.jpg</v>
      </c>
      <c r="V117" s="24" t="str">
        <f t="shared" si="11"/>
        <v>110.jpg</v>
      </c>
      <c r="X117" s="33" t="b">
        <f>IF(Bdd_cave!$R$3="Toutes les regions",TRUE,Bdd_cave!$R$3=B117)</f>
        <v>0</v>
      </c>
      <c r="Y117" s="33" t="b">
        <f>IF(Bdd_cave!$S$3="Toutes les années",TRUE,Bdd_cave!$S$3=E117)</f>
        <v>1</v>
      </c>
      <c r="Z117" s="27" t="b">
        <f>IF(Bdd_cave!$T$3="Toutes les couleurs",TRUE,Bdd_cave!$T$3=F117)</f>
        <v>0</v>
      </c>
      <c r="AA117" s="33" t="b">
        <f>IF(Bdd_cave!$U$3="Tous les casiers ",TRUE,Bdd_cave!$U$3=H117)</f>
        <v>0</v>
      </c>
      <c r="AB117" s="27" t="b">
        <f t="shared" si="15"/>
        <v>0</v>
      </c>
      <c r="AD117" s="27" t="str">
        <f>IF(AB117,ROWS($AB$7:AB117),"")</f>
        <v/>
      </c>
      <c r="AE117" s="27" t="str">
        <f>IFERROR(SMALL($AD$7:$AD$300,ROWS(AD$7:$AD117)),"")</f>
        <v/>
      </c>
    </row>
    <row r="118" spans="1:31" x14ac:dyDescent="0.25">
      <c r="A118" s="27" t="str">
        <f t="shared" si="16"/>
        <v>COTE DU RHONE  2015</v>
      </c>
      <c r="B118" s="5" t="s">
        <v>17</v>
      </c>
      <c r="C118" s="30" t="s">
        <v>17</v>
      </c>
      <c r="D118" s="30"/>
      <c r="E118" s="30">
        <v>2015</v>
      </c>
      <c r="F118" s="5" t="s">
        <v>310</v>
      </c>
      <c r="G118" s="5">
        <v>3</v>
      </c>
      <c r="H118" s="5" t="s">
        <v>527</v>
      </c>
      <c r="I118" s="6"/>
      <c r="J118" s="7"/>
      <c r="K118" s="7"/>
      <c r="L118" s="5" t="s">
        <v>431</v>
      </c>
      <c r="M118" s="5"/>
      <c r="N118" s="5">
        <v>7700</v>
      </c>
      <c r="O118" s="5" t="s">
        <v>432</v>
      </c>
      <c r="P118" s="5"/>
      <c r="Q118" s="5"/>
      <c r="R118" s="5"/>
      <c r="S118" s="5"/>
      <c r="T118" s="23">
        <f t="shared" si="14"/>
        <v>111</v>
      </c>
      <c r="U118" s="23" t="str">
        <f t="shared" si="10"/>
        <v>111.jpg</v>
      </c>
      <c r="V118" s="24" t="str">
        <f t="shared" si="11"/>
        <v>111.jpg</v>
      </c>
      <c r="X118" s="33" t="b">
        <f>IF(Bdd_cave!$R$3="Toutes les regions",TRUE,Bdd_cave!$R$3=B118)</f>
        <v>0</v>
      </c>
      <c r="Y118" s="33" t="b">
        <f>IF(Bdd_cave!$S$3="Toutes les années",TRUE,Bdd_cave!$S$3=E118)</f>
        <v>1</v>
      </c>
      <c r="Z118" s="27" t="b">
        <f>IF(Bdd_cave!$T$3="Toutes les couleurs",TRUE,Bdd_cave!$T$3=F118)</f>
        <v>0</v>
      </c>
      <c r="AA118" s="33" t="b">
        <f>IF(Bdd_cave!$U$3="Tous les casiers ",TRUE,Bdd_cave!$U$3=H118)</f>
        <v>0</v>
      </c>
      <c r="AB118" s="27" t="b">
        <f t="shared" si="15"/>
        <v>0</v>
      </c>
      <c r="AD118" s="27" t="str">
        <f>IF(AB118,ROWS($AB$7:AB118),"")</f>
        <v/>
      </c>
      <c r="AE118" s="27" t="str">
        <f>IFERROR(SMALL($AD$7:$AD$300,ROWS(AD$7:$AD118)),"")</f>
        <v/>
      </c>
    </row>
    <row r="119" spans="1:31" x14ac:dyDescent="0.25">
      <c r="A119" s="27" t="str">
        <f t="shared" si="16"/>
        <v>MONTHELIE 1 er Cru 2015</v>
      </c>
      <c r="B119" s="5" t="s">
        <v>15</v>
      </c>
      <c r="C119" s="30" t="s">
        <v>282</v>
      </c>
      <c r="D119" s="30" t="s">
        <v>312</v>
      </c>
      <c r="E119" s="30">
        <v>2015</v>
      </c>
      <c r="F119" s="5" t="s">
        <v>308</v>
      </c>
      <c r="G119" s="5">
        <v>4</v>
      </c>
      <c r="H119" s="5" t="s">
        <v>536</v>
      </c>
      <c r="I119" s="6"/>
      <c r="J119" s="7"/>
      <c r="K119" s="7" t="s">
        <v>537</v>
      </c>
      <c r="L119" s="5" t="s">
        <v>538</v>
      </c>
      <c r="M119" s="5"/>
      <c r="N119" s="5"/>
      <c r="O119" s="5" t="s">
        <v>539</v>
      </c>
      <c r="P119" s="5"/>
      <c r="Q119" s="5"/>
      <c r="R119" s="5"/>
      <c r="S119" s="5"/>
      <c r="T119" s="23">
        <f t="shared" si="14"/>
        <v>112</v>
      </c>
      <c r="U119" s="23" t="str">
        <f t="shared" si="10"/>
        <v>112.jpg</v>
      </c>
      <c r="V119" s="24" t="str">
        <f t="shared" si="11"/>
        <v>112.jpg</v>
      </c>
      <c r="X119" s="33" t="b">
        <f>IF(Bdd_cave!$R$3="Toutes les regions",TRUE,Bdd_cave!$R$3=B119)</f>
        <v>0</v>
      </c>
      <c r="Y119" s="33" t="b">
        <f>IF(Bdd_cave!$S$3="Toutes les années",TRUE,Bdd_cave!$S$3=E119)</f>
        <v>1</v>
      </c>
      <c r="Z119" s="27" t="b">
        <f>IF(Bdd_cave!$T$3="Toutes les couleurs",TRUE,Bdd_cave!$T$3=F119)</f>
        <v>0</v>
      </c>
      <c r="AA119" s="33" t="b">
        <f>IF(Bdd_cave!$U$3="Tous les casiers ",TRUE,Bdd_cave!$U$3=H119)</f>
        <v>0</v>
      </c>
      <c r="AB119" s="27" t="b">
        <f t="shared" si="15"/>
        <v>0</v>
      </c>
      <c r="AD119" s="27" t="str">
        <f>IF(AB119,ROWS($AB$7:AB119),"")</f>
        <v/>
      </c>
      <c r="AE119" s="27" t="str">
        <f>IFERROR(SMALL($AD$7:$AD$300,ROWS(AD$7:$AD119)),"")</f>
        <v/>
      </c>
    </row>
    <row r="120" spans="1:31" x14ac:dyDescent="0.25">
      <c r="A120" s="27" t="str">
        <f t="shared" si="16"/>
        <v>PERNAND-VERGELESSES  2015</v>
      </c>
      <c r="B120" s="5" t="s">
        <v>15</v>
      </c>
      <c r="C120" s="30" t="s">
        <v>286</v>
      </c>
      <c r="D120" s="30"/>
      <c r="E120" s="30">
        <v>2015</v>
      </c>
      <c r="F120" s="5" t="s">
        <v>308</v>
      </c>
      <c r="G120" s="5">
        <v>6</v>
      </c>
      <c r="H120" s="5" t="s">
        <v>542</v>
      </c>
      <c r="I120" s="6"/>
      <c r="J120" s="7"/>
      <c r="K120" s="7"/>
      <c r="L120" s="5" t="s">
        <v>543</v>
      </c>
      <c r="M120" s="5"/>
      <c r="N120" s="5"/>
      <c r="O120" s="5" t="s">
        <v>363</v>
      </c>
      <c r="P120" s="5"/>
      <c r="Q120" s="5"/>
      <c r="R120" s="5"/>
      <c r="S120" s="5"/>
      <c r="T120" s="23">
        <f t="shared" si="14"/>
        <v>113</v>
      </c>
      <c r="U120" s="23" t="str">
        <f t="shared" si="10"/>
        <v>113.jpg</v>
      </c>
      <c r="V120" s="24" t="str">
        <f t="shared" si="11"/>
        <v>113.jpg</v>
      </c>
      <c r="X120" s="33" t="b">
        <f>IF(Bdd_cave!$R$3="Toutes les regions",TRUE,Bdd_cave!$R$3=B120)</f>
        <v>0</v>
      </c>
      <c r="Y120" s="33" t="b">
        <f>IF(Bdd_cave!$S$3="Toutes les années",TRUE,Bdd_cave!$S$3=E120)</f>
        <v>1</v>
      </c>
      <c r="Z120" s="27" t="b">
        <f>IF(Bdd_cave!$T$3="Toutes les couleurs",TRUE,Bdd_cave!$T$3=F120)</f>
        <v>0</v>
      </c>
      <c r="AA120" s="33" t="b">
        <f>IF(Bdd_cave!$U$3="Tous les casiers ",TRUE,Bdd_cave!$U$3=H120)</f>
        <v>0</v>
      </c>
      <c r="AB120" s="27" t="b">
        <f t="shared" si="15"/>
        <v>0</v>
      </c>
      <c r="AD120" s="27" t="str">
        <f>IF(AB120,ROWS($AB$7:AB120),"")</f>
        <v/>
      </c>
      <c r="AE120" s="27" t="str">
        <f>IFERROR(SMALL($AD$7:$AD$300,ROWS(AD$7:$AD120)),"")</f>
        <v/>
      </c>
    </row>
    <row r="121" spans="1:31" x14ac:dyDescent="0.25">
      <c r="A121" s="27" t="str">
        <f t="shared" si="16"/>
        <v>POUILLY-FUISSE  2016</v>
      </c>
      <c r="B121" s="5" t="s">
        <v>15</v>
      </c>
      <c r="C121" s="30" t="s">
        <v>289</v>
      </c>
      <c r="D121" s="30"/>
      <c r="E121" s="30">
        <v>2016</v>
      </c>
      <c r="F121" s="5" t="s">
        <v>309</v>
      </c>
      <c r="G121" s="5">
        <v>3</v>
      </c>
      <c r="H121" s="5" t="s">
        <v>356</v>
      </c>
      <c r="I121" s="6"/>
      <c r="J121" s="7"/>
      <c r="K121" s="7" t="s">
        <v>357</v>
      </c>
      <c r="L121" s="5" t="s">
        <v>358</v>
      </c>
      <c r="M121" s="5"/>
      <c r="N121" s="5">
        <v>71960</v>
      </c>
      <c r="O121" s="5" t="s">
        <v>359</v>
      </c>
      <c r="P121" s="5"/>
      <c r="Q121" s="5"/>
      <c r="R121" s="5"/>
      <c r="S121" s="5"/>
      <c r="T121" s="31">
        <f t="shared" si="14"/>
        <v>114</v>
      </c>
      <c r="U121" s="31" t="str">
        <f t="shared" si="10"/>
        <v>114.jpg</v>
      </c>
      <c r="V121" s="32" t="str">
        <f t="shared" si="11"/>
        <v>114.jpg</v>
      </c>
      <c r="X121" s="33" t="b">
        <f>IF(Bdd_cave!$R$3="Toutes les regions",TRUE,Bdd_cave!$R$3=B121)</f>
        <v>0</v>
      </c>
      <c r="Y121" s="33" t="b">
        <f>IF(Bdd_cave!$S$3="Toutes les années",TRUE,Bdd_cave!$S$3=E121)</f>
        <v>1</v>
      </c>
      <c r="Z121" s="27" t="b">
        <f>IF(Bdd_cave!$T$3="Toutes les couleurs",TRUE,Bdd_cave!$T$3=F121)</f>
        <v>0</v>
      </c>
      <c r="AA121" s="33" t="b">
        <f>IF(Bdd_cave!$U$3="Tous les casiers ",TRUE,Bdd_cave!$U$3=H121)</f>
        <v>0</v>
      </c>
      <c r="AB121" s="27" t="b">
        <f t="shared" si="15"/>
        <v>0</v>
      </c>
      <c r="AD121" s="27" t="str">
        <f>IF(AB121,ROWS($AB$7:AB121),"")</f>
        <v/>
      </c>
      <c r="AE121" s="27" t="str">
        <f>IFERROR(SMALL($AD$7:$AD$300,ROWS(AD$7:$AD121)),"")</f>
        <v/>
      </c>
    </row>
    <row r="122" spans="1:31" x14ac:dyDescent="0.25">
      <c r="A122" s="27" t="str">
        <f t="shared" si="16"/>
        <v>MONTAGNY  2016</v>
      </c>
      <c r="B122" s="5" t="s">
        <v>15</v>
      </c>
      <c r="C122" s="30" t="s">
        <v>281</v>
      </c>
      <c r="D122" s="30"/>
      <c r="E122" s="30">
        <v>2016</v>
      </c>
      <c r="F122" s="5" t="s">
        <v>309</v>
      </c>
      <c r="G122" s="5">
        <v>3</v>
      </c>
      <c r="H122" s="5" t="s">
        <v>423</v>
      </c>
      <c r="I122" s="6"/>
      <c r="J122" s="7"/>
      <c r="K122" s="7"/>
      <c r="L122" s="5" t="s">
        <v>424</v>
      </c>
      <c r="M122" s="5"/>
      <c r="N122" s="5">
        <v>71390</v>
      </c>
      <c r="O122" s="5" t="s">
        <v>425</v>
      </c>
      <c r="P122" s="5"/>
      <c r="Q122" s="5"/>
      <c r="R122" s="5"/>
      <c r="S122" s="5"/>
      <c r="T122" s="23">
        <f t="shared" si="14"/>
        <v>115</v>
      </c>
      <c r="U122" s="23" t="str">
        <f t="shared" si="10"/>
        <v>115.jpg</v>
      </c>
      <c r="V122" s="24" t="str">
        <f t="shared" si="11"/>
        <v>115.jpg</v>
      </c>
      <c r="X122" s="33" t="b">
        <f>IF(Bdd_cave!$R$3="Toutes les regions",TRUE,Bdd_cave!$R$3=B122)</f>
        <v>0</v>
      </c>
      <c r="Y122" s="33" t="b">
        <f>IF(Bdd_cave!$S$3="Toutes les années",TRUE,Bdd_cave!$S$3=E122)</f>
        <v>1</v>
      </c>
      <c r="Z122" s="27" t="b">
        <f>IF(Bdd_cave!$T$3="Toutes les couleurs",TRUE,Bdd_cave!$T$3=F122)</f>
        <v>0</v>
      </c>
      <c r="AA122" s="33" t="b">
        <f>IF(Bdd_cave!$U$3="Tous les casiers ",TRUE,Bdd_cave!$U$3=H122)</f>
        <v>0</v>
      </c>
      <c r="AB122" s="27" t="b">
        <f t="shared" si="15"/>
        <v>0</v>
      </c>
      <c r="AD122" s="27" t="str">
        <f>IF(AB122,ROWS($AB$7:AB122),"")</f>
        <v/>
      </c>
      <c r="AE122" s="27" t="str">
        <f>IFERROR(SMALL($AD$7:$AD$300,ROWS(AD$7:$AD122)),"")</f>
        <v/>
      </c>
    </row>
    <row r="123" spans="1:31" x14ac:dyDescent="0.25">
      <c r="A123" s="27" t="str">
        <f t="shared" si="16"/>
        <v>COTES DU JURA  2016</v>
      </c>
      <c r="B123" s="5" t="s">
        <v>22</v>
      </c>
      <c r="C123" s="30" t="s">
        <v>62</v>
      </c>
      <c r="D123" s="30"/>
      <c r="E123" s="30">
        <v>2016</v>
      </c>
      <c r="F123" s="5" t="s">
        <v>308</v>
      </c>
      <c r="G123" s="5">
        <v>1</v>
      </c>
      <c r="H123" s="5" t="s">
        <v>428</v>
      </c>
      <c r="I123" s="6"/>
      <c r="J123" s="7"/>
      <c r="K123" s="7"/>
      <c r="L123" s="5" t="s">
        <v>471</v>
      </c>
      <c r="M123" s="5"/>
      <c r="N123" s="5">
        <v>39110</v>
      </c>
      <c r="O123" s="5" t="s">
        <v>472</v>
      </c>
      <c r="P123" s="5"/>
      <c r="Q123" s="5"/>
      <c r="R123" s="5"/>
      <c r="S123" s="5"/>
      <c r="T123" s="23">
        <f t="shared" si="14"/>
        <v>116</v>
      </c>
      <c r="U123" s="23" t="str">
        <f t="shared" si="10"/>
        <v>116.jpg</v>
      </c>
      <c r="V123" s="24" t="str">
        <f t="shared" si="11"/>
        <v>116.jpg</v>
      </c>
      <c r="X123" s="33" t="b">
        <f>IF(Bdd_cave!$R$3="Toutes les regions",TRUE,Bdd_cave!$R$3=B123)</f>
        <v>0</v>
      </c>
      <c r="Y123" s="33" t="b">
        <f>IF(Bdd_cave!$S$3="Toutes les années",TRUE,Bdd_cave!$S$3=E123)</f>
        <v>1</v>
      </c>
      <c r="Z123" s="27" t="b">
        <f>IF(Bdd_cave!$T$3="Toutes les couleurs",TRUE,Bdd_cave!$T$3=F123)</f>
        <v>0</v>
      </c>
      <c r="AA123" s="33" t="b">
        <f>IF(Bdd_cave!$U$3="Tous les casiers ",TRUE,Bdd_cave!$U$3=H123)</f>
        <v>0</v>
      </c>
      <c r="AB123" s="27" t="b">
        <f t="shared" si="15"/>
        <v>0</v>
      </c>
      <c r="AD123" s="27" t="str">
        <f>IF(AB123,ROWS($AB$7:AB123),"")</f>
        <v/>
      </c>
      <c r="AE123" s="27" t="str">
        <f>IFERROR(SMALL($AD$7:$AD$300,ROWS(AD$7:$AD123)),"")</f>
        <v/>
      </c>
    </row>
    <row r="124" spans="1:31" x14ac:dyDescent="0.25">
      <c r="A124" s="27" t="str">
        <f t="shared" si="16"/>
        <v>COTE DE GASCOGNE  2016</v>
      </c>
      <c r="B124" s="5" t="s">
        <v>21</v>
      </c>
      <c r="C124" s="30" t="s">
        <v>474</v>
      </c>
      <c r="D124" s="30"/>
      <c r="E124" s="30">
        <v>2016</v>
      </c>
      <c r="F124" s="5" t="s">
        <v>309</v>
      </c>
      <c r="G124" s="5">
        <v>2</v>
      </c>
      <c r="H124" s="5" t="s">
        <v>475</v>
      </c>
      <c r="I124" s="6"/>
      <c r="J124" s="7"/>
      <c r="K124" s="7" t="s">
        <v>476</v>
      </c>
      <c r="L124" s="5" t="s">
        <v>477</v>
      </c>
      <c r="M124" s="5"/>
      <c r="N124" s="5"/>
      <c r="O124" s="5"/>
      <c r="P124" s="5"/>
      <c r="Q124" s="5"/>
      <c r="R124" s="5"/>
      <c r="S124" s="5"/>
      <c r="T124" s="23">
        <f t="shared" si="14"/>
        <v>117</v>
      </c>
      <c r="U124" s="23" t="str">
        <f t="shared" si="10"/>
        <v>117.jpg</v>
      </c>
      <c r="V124" s="24" t="str">
        <f t="shared" si="11"/>
        <v>117.jpg</v>
      </c>
      <c r="X124" s="33" t="b">
        <f>IF(Bdd_cave!$R$3="Toutes les regions",TRUE,Bdd_cave!$R$3=B124)</f>
        <v>0</v>
      </c>
      <c r="Y124" s="33" t="b">
        <f>IF(Bdd_cave!$S$3="Toutes les années",TRUE,Bdd_cave!$S$3=E124)</f>
        <v>1</v>
      </c>
      <c r="Z124" s="27" t="b">
        <f>IF(Bdd_cave!$T$3="Toutes les couleurs",TRUE,Bdd_cave!$T$3=F124)</f>
        <v>0</v>
      </c>
      <c r="AA124" s="33" t="b">
        <f>IF(Bdd_cave!$U$3="Tous les casiers ",TRUE,Bdd_cave!$U$3=H124)</f>
        <v>0</v>
      </c>
      <c r="AB124" s="27" t="b">
        <f t="shared" si="15"/>
        <v>0</v>
      </c>
      <c r="AD124" s="27" t="str">
        <f>IF(AB124,ROWS($AB$7:AB124),"")</f>
        <v/>
      </c>
      <c r="AE124" s="27" t="str">
        <f>IFERROR(SMALL($AD$7:$AD$300,ROWS(AD$7:$AD124)),"")</f>
        <v/>
      </c>
    </row>
    <row r="125" spans="1:31" x14ac:dyDescent="0.25">
      <c r="A125" s="27" t="str">
        <f t="shared" si="16"/>
        <v>ITALIE  2016</v>
      </c>
      <c r="B125" s="5" t="s">
        <v>28</v>
      </c>
      <c r="C125" s="30" t="s">
        <v>333</v>
      </c>
      <c r="D125" s="30"/>
      <c r="E125" s="30">
        <v>2016</v>
      </c>
      <c r="F125" s="5" t="s">
        <v>308</v>
      </c>
      <c r="G125" s="5">
        <v>1</v>
      </c>
      <c r="H125" s="5" t="s">
        <v>503</v>
      </c>
      <c r="I125" s="6"/>
      <c r="J125" s="7"/>
      <c r="K125" s="7" t="s">
        <v>504</v>
      </c>
      <c r="L125" s="5"/>
      <c r="M125" s="5"/>
      <c r="N125" s="5"/>
      <c r="O125" s="5"/>
      <c r="P125" s="5"/>
      <c r="Q125" s="5"/>
      <c r="R125" s="5"/>
      <c r="S125" s="5"/>
      <c r="T125" s="23">
        <f t="shared" si="14"/>
        <v>118</v>
      </c>
      <c r="U125" s="23" t="str">
        <f t="shared" si="10"/>
        <v>118.jpg</v>
      </c>
      <c r="V125" s="24" t="str">
        <f t="shared" si="11"/>
        <v>118.jpg</v>
      </c>
      <c r="X125" s="33" t="b">
        <f>IF(Bdd_cave!$R$3="Toutes les regions",TRUE,Bdd_cave!$R$3=B125)</f>
        <v>0</v>
      </c>
      <c r="Y125" s="33" t="b">
        <f>IF(Bdd_cave!$S$3="Toutes les années",TRUE,Bdd_cave!$S$3=E125)</f>
        <v>1</v>
      </c>
      <c r="Z125" s="27" t="b">
        <f>IF(Bdd_cave!$T$3="Toutes les couleurs",TRUE,Bdd_cave!$T$3=F125)</f>
        <v>0</v>
      </c>
      <c r="AA125" s="33" t="b">
        <f>IF(Bdd_cave!$U$3="Tous les casiers ",TRUE,Bdd_cave!$U$3=H125)</f>
        <v>0</v>
      </c>
      <c r="AB125" s="27" t="b">
        <f t="shared" si="15"/>
        <v>0</v>
      </c>
      <c r="AD125" s="27" t="str">
        <f>IF(AB125,ROWS($AB$7:AB125),"")</f>
        <v/>
      </c>
      <c r="AE125" s="27" t="str">
        <f>IFERROR(SMALL($AD$7:$AD$300,ROWS(AD$7:$AD125)),"")</f>
        <v/>
      </c>
    </row>
    <row r="126" spans="1:31" x14ac:dyDescent="0.25">
      <c r="A126" s="27" t="str">
        <f t="shared" si="16"/>
        <v>ARBOIS (JURA)  2016</v>
      </c>
      <c r="B126" s="5" t="s">
        <v>22</v>
      </c>
      <c r="C126" s="30" t="s">
        <v>36</v>
      </c>
      <c r="D126" s="30"/>
      <c r="E126" s="30">
        <v>2016</v>
      </c>
      <c r="F126" s="5" t="s">
        <v>308</v>
      </c>
      <c r="G126" s="5">
        <v>1</v>
      </c>
      <c r="H126" s="5" t="s">
        <v>503</v>
      </c>
      <c r="I126" s="6"/>
      <c r="J126" s="7"/>
      <c r="K126" s="7"/>
      <c r="L126" s="5" t="s">
        <v>505</v>
      </c>
      <c r="M126" s="5"/>
      <c r="N126" s="5">
        <v>39110</v>
      </c>
      <c r="O126" s="5" t="s">
        <v>472</v>
      </c>
      <c r="P126" s="5"/>
      <c r="Q126" s="5"/>
      <c r="R126" s="5"/>
      <c r="S126" s="5"/>
      <c r="T126" s="23">
        <f t="shared" si="14"/>
        <v>119</v>
      </c>
      <c r="U126" s="23" t="str">
        <f t="shared" si="10"/>
        <v>119.jpg</v>
      </c>
      <c r="V126" s="24" t="str">
        <f t="shared" si="11"/>
        <v>119.jpg</v>
      </c>
      <c r="X126" s="33" t="b">
        <f>IF(Bdd_cave!$R$3="Toutes les regions",TRUE,Bdd_cave!$R$3=B126)</f>
        <v>0</v>
      </c>
      <c r="Y126" s="33" t="b">
        <f>IF(Bdd_cave!$S$3="Toutes les années",TRUE,Bdd_cave!$S$3=E126)</f>
        <v>1</v>
      </c>
      <c r="Z126" s="27" t="b">
        <f>IF(Bdd_cave!$T$3="Toutes les couleurs",TRUE,Bdd_cave!$T$3=F126)</f>
        <v>0</v>
      </c>
      <c r="AA126" s="33" t="b">
        <f>IF(Bdd_cave!$U$3="Tous les casiers ",TRUE,Bdd_cave!$U$3=H126)</f>
        <v>0</v>
      </c>
      <c r="AB126" s="27" t="b">
        <f t="shared" si="15"/>
        <v>0</v>
      </c>
      <c r="AD126" s="27" t="str">
        <f>IF(AB126,ROWS($AB$7:AB126),"")</f>
        <v/>
      </c>
      <c r="AE126" s="27" t="str">
        <f>IFERROR(SMALL($AD$7:$AD$300,ROWS(AD$7:$AD126)),"")</f>
        <v/>
      </c>
    </row>
    <row r="127" spans="1:31" x14ac:dyDescent="0.25">
      <c r="A127" s="27" t="str">
        <f t="shared" si="16"/>
        <v>MACON LA ROCHE VINEUSE  2016</v>
      </c>
      <c r="B127" s="5" t="s">
        <v>15</v>
      </c>
      <c r="C127" s="30" t="s">
        <v>506</v>
      </c>
      <c r="D127" s="30"/>
      <c r="E127" s="30">
        <v>2016</v>
      </c>
      <c r="F127" s="5" t="s">
        <v>308</v>
      </c>
      <c r="G127" s="5">
        <v>1</v>
      </c>
      <c r="H127" s="5" t="s">
        <v>503</v>
      </c>
      <c r="I127" s="6"/>
      <c r="J127" s="7"/>
      <c r="K127" s="7"/>
      <c r="L127" s="5" t="s">
        <v>507</v>
      </c>
      <c r="M127" s="5"/>
      <c r="N127" s="5">
        <v>71980</v>
      </c>
      <c r="O127" s="5" t="s">
        <v>508</v>
      </c>
      <c r="P127" s="5"/>
      <c r="Q127" s="5"/>
      <c r="R127" s="5"/>
      <c r="S127" s="5"/>
      <c r="T127" s="23">
        <f t="shared" si="14"/>
        <v>120</v>
      </c>
      <c r="U127" s="23" t="str">
        <f t="shared" si="10"/>
        <v>120.jpg</v>
      </c>
      <c r="V127" s="24" t="str">
        <f t="shared" si="11"/>
        <v>120.jpg</v>
      </c>
      <c r="X127" s="33" t="b">
        <f>IF(Bdd_cave!$R$3="Toutes les regions",TRUE,Bdd_cave!$R$3=B127)</f>
        <v>0</v>
      </c>
      <c r="Y127" s="33" t="b">
        <f>IF(Bdd_cave!$S$3="Toutes les années",TRUE,Bdd_cave!$S$3=E127)</f>
        <v>1</v>
      </c>
      <c r="Z127" s="27" t="b">
        <f>IF(Bdd_cave!$T$3="Toutes les couleurs",TRUE,Bdd_cave!$T$3=F127)</f>
        <v>0</v>
      </c>
      <c r="AA127" s="33" t="b">
        <f>IF(Bdd_cave!$U$3="Tous les casiers ",TRUE,Bdd_cave!$U$3=H127)</f>
        <v>0</v>
      </c>
      <c r="AB127" s="27" t="b">
        <f t="shared" si="15"/>
        <v>0</v>
      </c>
      <c r="AD127" s="27" t="str">
        <f>IF(AB127,ROWS($AB$7:AB127),"")</f>
        <v/>
      </c>
      <c r="AE127" s="27" t="str">
        <f>IFERROR(SMALL($AD$7:$AD$300,ROWS(AD$7:$AD127)),"")</f>
        <v/>
      </c>
    </row>
    <row r="128" spans="1:31" x14ac:dyDescent="0.25">
      <c r="A128" s="27" t="str">
        <f t="shared" si="16"/>
        <v>COTE DE GASCOGNE  2016</v>
      </c>
      <c r="B128" s="5" t="s">
        <v>21</v>
      </c>
      <c r="C128" s="30" t="s">
        <v>474</v>
      </c>
      <c r="D128" s="30"/>
      <c r="E128" s="30">
        <v>2016</v>
      </c>
      <c r="F128" s="5" t="s">
        <v>308</v>
      </c>
      <c r="G128" s="5">
        <v>1</v>
      </c>
      <c r="H128" s="5" t="s">
        <v>503</v>
      </c>
      <c r="I128" s="6"/>
      <c r="J128" s="7"/>
      <c r="K128" s="7" t="s">
        <v>509</v>
      </c>
      <c r="L128" s="5" t="s">
        <v>510</v>
      </c>
      <c r="M128" s="5"/>
      <c r="N128" s="5">
        <v>32410</v>
      </c>
      <c r="O128" s="5" t="s">
        <v>511</v>
      </c>
      <c r="P128" s="5"/>
      <c r="Q128" s="5"/>
      <c r="R128" s="5" t="s">
        <v>512</v>
      </c>
      <c r="S128" s="5"/>
      <c r="T128" s="23">
        <f t="shared" si="14"/>
        <v>121</v>
      </c>
      <c r="U128" s="23" t="str">
        <f t="shared" si="10"/>
        <v>121.jpg</v>
      </c>
      <c r="V128" s="24" t="str">
        <f t="shared" si="11"/>
        <v>121.jpg</v>
      </c>
      <c r="X128" s="33" t="b">
        <f>IF(Bdd_cave!$R$3="Toutes les regions",TRUE,Bdd_cave!$R$3=B128)</f>
        <v>0</v>
      </c>
      <c r="Y128" s="33" t="b">
        <f>IF(Bdd_cave!$S$3="Toutes les années",TRUE,Bdd_cave!$S$3=E128)</f>
        <v>1</v>
      </c>
      <c r="Z128" s="27" t="b">
        <f>IF(Bdd_cave!$T$3="Toutes les couleurs",TRUE,Bdd_cave!$T$3=F128)</f>
        <v>0</v>
      </c>
      <c r="AA128" s="33" t="b">
        <f>IF(Bdd_cave!$U$3="Tous les casiers ",TRUE,Bdd_cave!$U$3=H128)</f>
        <v>0</v>
      </c>
      <c r="AB128" s="27" t="b">
        <f t="shared" si="15"/>
        <v>0</v>
      </c>
      <c r="AD128" s="27" t="str">
        <f>IF(AB128,ROWS($AB$7:AB128),"")</f>
        <v/>
      </c>
      <c r="AE128" s="27" t="str">
        <f>IFERROR(SMALL($AD$7:$AD$300,ROWS(AD$7:$AD128)),"")</f>
        <v/>
      </c>
    </row>
    <row r="129" spans="1:31" x14ac:dyDescent="0.25">
      <c r="A129" s="27" t="str">
        <f t="shared" si="16"/>
        <v>ALIGOTE  2016</v>
      </c>
      <c r="B129" s="5" t="s">
        <v>15</v>
      </c>
      <c r="C129" s="30" t="s">
        <v>91</v>
      </c>
      <c r="D129" s="30"/>
      <c r="E129" s="30">
        <v>2016</v>
      </c>
      <c r="F129" s="5" t="s">
        <v>309</v>
      </c>
      <c r="G129" s="5">
        <v>1</v>
      </c>
      <c r="H129" s="5" t="s">
        <v>503</v>
      </c>
      <c r="I129" s="6"/>
      <c r="J129" s="7"/>
      <c r="K129" s="7"/>
      <c r="L129" s="5" t="s">
        <v>513</v>
      </c>
      <c r="M129" s="5"/>
      <c r="N129" s="5"/>
      <c r="O129" s="5"/>
      <c r="P129" s="5"/>
      <c r="Q129" s="5"/>
      <c r="R129" s="5"/>
      <c r="S129" s="5"/>
      <c r="T129" s="23">
        <f t="shared" si="14"/>
        <v>122</v>
      </c>
      <c r="U129" s="23" t="str">
        <f t="shared" si="10"/>
        <v>122.jpg</v>
      </c>
      <c r="V129" s="24" t="str">
        <f t="shared" si="11"/>
        <v>122.jpg</v>
      </c>
      <c r="X129" s="33" t="b">
        <f>IF(Bdd_cave!$R$3="Toutes les regions",TRUE,Bdd_cave!$R$3=B129)</f>
        <v>0</v>
      </c>
      <c r="Y129" s="33" t="b">
        <f>IF(Bdd_cave!$S$3="Toutes les années",TRUE,Bdd_cave!$S$3=E129)</f>
        <v>1</v>
      </c>
      <c r="Z129" s="27" t="b">
        <f>IF(Bdd_cave!$T$3="Toutes les couleurs",TRUE,Bdd_cave!$T$3=F129)</f>
        <v>0</v>
      </c>
      <c r="AA129" s="33" t="b">
        <f>IF(Bdd_cave!$U$3="Tous les casiers ",TRUE,Bdd_cave!$U$3=H129)</f>
        <v>0</v>
      </c>
      <c r="AB129" s="27" t="b">
        <f t="shared" si="15"/>
        <v>0</v>
      </c>
      <c r="AD129" s="27" t="str">
        <f>IF(AB129,ROWS($AB$7:AB129),"")</f>
        <v/>
      </c>
      <c r="AE129" s="27" t="str">
        <f>IFERROR(SMALL($AD$7:$AD$300,ROWS(AD$7:$AD129)),"")</f>
        <v/>
      </c>
    </row>
    <row r="130" spans="1:31" x14ac:dyDescent="0.25">
      <c r="A130" s="27" t="str">
        <f t="shared" si="16"/>
        <v>COSTIERES DE NIMES  2016</v>
      </c>
      <c r="B130" s="5" t="s">
        <v>18</v>
      </c>
      <c r="C130" s="30" t="s">
        <v>94</v>
      </c>
      <c r="D130" s="30"/>
      <c r="E130" s="30">
        <v>2016</v>
      </c>
      <c r="F130" s="5" t="s">
        <v>308</v>
      </c>
      <c r="G130" s="5">
        <v>1</v>
      </c>
      <c r="H130" s="5" t="s">
        <v>503</v>
      </c>
      <c r="I130" s="6"/>
      <c r="J130" s="7"/>
      <c r="K130" s="7"/>
      <c r="L130" s="5" t="s">
        <v>514</v>
      </c>
      <c r="M130" s="5"/>
      <c r="N130" s="5"/>
      <c r="O130" s="5"/>
      <c r="P130" s="5"/>
      <c r="Q130" s="5"/>
      <c r="R130" s="5"/>
      <c r="S130" s="5"/>
      <c r="T130" s="23">
        <f t="shared" si="14"/>
        <v>123</v>
      </c>
      <c r="U130" s="23" t="str">
        <f t="shared" si="10"/>
        <v>123.jpg</v>
      </c>
      <c r="V130" s="24" t="str">
        <f t="shared" si="11"/>
        <v>123.jpg</v>
      </c>
      <c r="X130" s="33" t="b">
        <f>IF(Bdd_cave!$R$3="Toutes les regions",TRUE,Bdd_cave!$R$3=B130)</f>
        <v>0</v>
      </c>
      <c r="Y130" s="33" t="b">
        <f>IF(Bdd_cave!$S$3="Toutes les années",TRUE,Bdd_cave!$S$3=E130)</f>
        <v>1</v>
      </c>
      <c r="Z130" s="27" t="b">
        <f>IF(Bdd_cave!$T$3="Toutes les couleurs",TRUE,Bdd_cave!$T$3=F130)</f>
        <v>0</v>
      </c>
      <c r="AA130" s="33" t="b">
        <f>IF(Bdd_cave!$U$3="Tous les casiers ",TRUE,Bdd_cave!$U$3=H130)</f>
        <v>0</v>
      </c>
      <c r="AB130" s="27" t="b">
        <f t="shared" si="15"/>
        <v>0</v>
      </c>
      <c r="AD130" s="27" t="str">
        <f>IF(AB130,ROWS($AB$7:AB130),"")</f>
        <v/>
      </c>
      <c r="AE130" s="27" t="str">
        <f>IFERROR(SMALL($AD$7:$AD$300,ROWS(AD$7:$AD130)),"")</f>
        <v/>
      </c>
    </row>
    <row r="131" spans="1:31" x14ac:dyDescent="0.25">
      <c r="A131" s="27" t="str">
        <f t="shared" si="16"/>
        <v>HAUTES-COTES DE BEAUNE  2016</v>
      </c>
      <c r="B131" s="5" t="s">
        <v>15</v>
      </c>
      <c r="C131" s="30" t="s">
        <v>162</v>
      </c>
      <c r="D131" s="30"/>
      <c r="E131" s="30">
        <v>2016</v>
      </c>
      <c r="F131" s="5" t="s">
        <v>309</v>
      </c>
      <c r="G131" s="5">
        <v>1</v>
      </c>
      <c r="H131" s="5" t="s">
        <v>503</v>
      </c>
      <c r="I131" s="6"/>
      <c r="J131" s="7"/>
      <c r="K131" s="7"/>
      <c r="L131" s="5" t="s">
        <v>515</v>
      </c>
      <c r="M131" s="5"/>
      <c r="N131" s="5"/>
      <c r="O131" s="5"/>
      <c r="P131" s="5"/>
      <c r="Q131" s="5"/>
      <c r="R131" s="5"/>
      <c r="S131" s="5"/>
      <c r="T131" s="23">
        <f t="shared" si="14"/>
        <v>124</v>
      </c>
      <c r="U131" s="23" t="str">
        <f t="shared" si="10"/>
        <v>124.jpg</v>
      </c>
      <c r="V131" s="24" t="str">
        <f t="shared" si="11"/>
        <v>124.jpg</v>
      </c>
      <c r="X131" s="33" t="b">
        <f>IF(Bdd_cave!$R$3="Toutes les regions",TRUE,Bdd_cave!$R$3=B131)</f>
        <v>0</v>
      </c>
      <c r="Y131" s="33" t="b">
        <f>IF(Bdd_cave!$S$3="Toutes les années",TRUE,Bdd_cave!$S$3=E131)</f>
        <v>1</v>
      </c>
      <c r="Z131" s="27" t="b">
        <f>IF(Bdd_cave!$T$3="Toutes les couleurs",TRUE,Bdd_cave!$T$3=F131)</f>
        <v>0</v>
      </c>
      <c r="AA131" s="33" t="b">
        <f>IF(Bdd_cave!$U$3="Tous les casiers ",TRUE,Bdd_cave!$U$3=H131)</f>
        <v>0</v>
      </c>
      <c r="AB131" s="27" t="b">
        <f t="shared" si="15"/>
        <v>0</v>
      </c>
      <c r="AD131" s="27" t="str">
        <f>IF(AB131,ROWS($AB$7:AB131),"")</f>
        <v/>
      </c>
      <c r="AE131" s="27" t="str">
        <f>IFERROR(SMALL($AD$7:$AD$300,ROWS(AD$7:$AD131)),"")</f>
        <v/>
      </c>
    </row>
    <row r="132" spans="1:31" x14ac:dyDescent="0.25">
      <c r="A132" s="27" t="str">
        <f t="shared" si="16"/>
        <v>SAINT-AMOUR  2016</v>
      </c>
      <c r="B132" s="5" t="s">
        <v>15</v>
      </c>
      <c r="C132" s="30" t="s">
        <v>531</v>
      </c>
      <c r="D132" s="30"/>
      <c r="E132" s="30">
        <v>2016</v>
      </c>
      <c r="F132" s="5" t="s">
        <v>308</v>
      </c>
      <c r="G132" s="5">
        <v>7</v>
      </c>
      <c r="H132" s="5" t="s">
        <v>532</v>
      </c>
      <c r="I132" s="6"/>
      <c r="J132" s="7"/>
      <c r="K132" s="7"/>
      <c r="L132" s="5"/>
      <c r="M132" s="5"/>
      <c r="N132" s="5"/>
      <c r="O132" s="5"/>
      <c r="P132" s="5"/>
      <c r="Q132" s="5"/>
      <c r="R132" s="5"/>
      <c r="S132" s="5"/>
      <c r="T132" s="23">
        <f t="shared" si="14"/>
        <v>125</v>
      </c>
      <c r="U132" s="23" t="str">
        <f t="shared" si="10"/>
        <v>125.jpg</v>
      </c>
      <c r="V132" s="24" t="str">
        <f t="shared" si="11"/>
        <v>125.jpg</v>
      </c>
      <c r="X132" s="33" t="b">
        <f>IF(Bdd_cave!$R$3="Toutes les regions",TRUE,Bdd_cave!$R$3=B132)</f>
        <v>0</v>
      </c>
      <c r="Y132" s="33" t="b">
        <f>IF(Bdd_cave!$S$3="Toutes les années",TRUE,Bdd_cave!$S$3=E132)</f>
        <v>1</v>
      </c>
      <c r="Z132" s="27" t="b">
        <f>IF(Bdd_cave!$T$3="Toutes les couleurs",TRUE,Bdd_cave!$T$3=F132)</f>
        <v>0</v>
      </c>
      <c r="AA132" s="33" t="b">
        <f>IF(Bdd_cave!$U$3="Tous les casiers ",TRUE,Bdd_cave!$U$3=H132)</f>
        <v>0</v>
      </c>
      <c r="AB132" s="27" t="b">
        <f t="shared" si="15"/>
        <v>0</v>
      </c>
      <c r="AD132" s="27" t="str">
        <f>IF(AB132,ROWS($AB$7:AB132),"")</f>
        <v/>
      </c>
      <c r="AE132" s="27" t="str">
        <f>IFERROR(SMALL($AD$7:$AD$300,ROWS(AD$7:$AD132)),"")</f>
        <v/>
      </c>
    </row>
    <row r="133" spans="1:31" x14ac:dyDescent="0.25">
      <c r="A133" s="27" t="str">
        <f t="shared" si="16"/>
        <v>GIVRY  2016</v>
      </c>
      <c r="B133" s="5" t="s">
        <v>15</v>
      </c>
      <c r="C133" s="30" t="s">
        <v>263</v>
      </c>
      <c r="D133" s="30"/>
      <c r="E133" s="30">
        <v>2016</v>
      </c>
      <c r="F133" s="5" t="s">
        <v>308</v>
      </c>
      <c r="G133" s="5">
        <v>1</v>
      </c>
      <c r="H133" s="5" t="s">
        <v>544</v>
      </c>
      <c r="I133" s="6"/>
      <c r="J133" s="7"/>
      <c r="K133" s="7"/>
      <c r="L133" s="5" t="s">
        <v>548</v>
      </c>
      <c r="M133" s="5"/>
      <c r="N133" s="5"/>
      <c r="O133" s="5"/>
      <c r="P133" s="5"/>
      <c r="Q133" s="5"/>
      <c r="R133" s="5"/>
      <c r="S133" s="5"/>
      <c r="T133" s="23">
        <f t="shared" si="14"/>
        <v>126</v>
      </c>
      <c r="U133" s="23" t="str">
        <f t="shared" si="10"/>
        <v>126.jpg</v>
      </c>
      <c r="V133" s="24" t="str">
        <f t="shared" si="11"/>
        <v>126.jpg</v>
      </c>
      <c r="X133" s="33" t="b">
        <f>IF(Bdd_cave!$R$3="Toutes les regions",TRUE,Bdd_cave!$R$3=B133)</f>
        <v>0</v>
      </c>
      <c r="Y133" s="33" t="b">
        <f>IF(Bdd_cave!$S$3="Toutes les années",TRUE,Bdd_cave!$S$3=E133)</f>
        <v>1</v>
      </c>
      <c r="Z133" s="27" t="b">
        <f>IF(Bdd_cave!$T$3="Toutes les couleurs",TRUE,Bdd_cave!$T$3=F133)</f>
        <v>0</v>
      </c>
      <c r="AA133" s="33" t="b">
        <f>IF(Bdd_cave!$U$3="Tous les casiers ",TRUE,Bdd_cave!$U$3=H133)</f>
        <v>0</v>
      </c>
      <c r="AB133" s="27" t="b">
        <f t="shared" si="15"/>
        <v>0</v>
      </c>
      <c r="AD133" s="27" t="str">
        <f>IF(AB133,ROWS($AB$7:AB133),"")</f>
        <v/>
      </c>
      <c r="AE133" s="27" t="str">
        <f>IFERROR(SMALL($AD$7:$AD$300,ROWS(AD$7:$AD133)),"")</f>
        <v/>
      </c>
    </row>
    <row r="134" spans="1:31" x14ac:dyDescent="0.25">
      <c r="A134" s="27" t="str">
        <f t="shared" si="16"/>
        <v>VIGNERON D'OR  2017</v>
      </c>
      <c r="B134" s="5" t="s">
        <v>478</v>
      </c>
      <c r="C134" s="30" t="s">
        <v>489</v>
      </c>
      <c r="D134" s="30"/>
      <c r="E134" s="30">
        <v>2017</v>
      </c>
      <c r="F134" s="5" t="s">
        <v>309</v>
      </c>
      <c r="G134" s="5">
        <v>5</v>
      </c>
      <c r="H134" s="5" t="s">
        <v>490</v>
      </c>
      <c r="I134" s="6"/>
      <c r="J134" s="7"/>
      <c r="K134" s="7"/>
      <c r="L134" s="5" t="s">
        <v>491</v>
      </c>
      <c r="M134" s="5"/>
      <c r="N134" s="5">
        <v>70</v>
      </c>
      <c r="O134" s="5" t="s">
        <v>492</v>
      </c>
      <c r="P134" s="5"/>
      <c r="Q134" s="5"/>
      <c r="R134" s="5"/>
      <c r="S134" s="5"/>
      <c r="T134" s="23">
        <f t="shared" si="14"/>
        <v>127</v>
      </c>
      <c r="U134" s="23" t="str">
        <f t="shared" si="10"/>
        <v>127.jpg</v>
      </c>
      <c r="V134" s="24" t="str">
        <f t="shared" si="11"/>
        <v>127.jpg</v>
      </c>
      <c r="X134" s="33" t="b">
        <f>IF(Bdd_cave!$R$3="Toutes les regions",TRUE,Bdd_cave!$R$3=B134)</f>
        <v>0</v>
      </c>
      <c r="Y134" s="33" t="b">
        <f>IF(Bdd_cave!$S$3="Toutes les années",TRUE,Bdd_cave!$S$3=E134)</f>
        <v>1</v>
      </c>
      <c r="Z134" s="27" t="b">
        <f>IF(Bdd_cave!$T$3="Toutes les couleurs",TRUE,Bdd_cave!$T$3=F134)</f>
        <v>0</v>
      </c>
      <c r="AA134" s="33" t="b">
        <f>IF(Bdd_cave!$U$3="Tous les casiers ",TRUE,Bdd_cave!$U$3=H134)</f>
        <v>0</v>
      </c>
      <c r="AB134" s="27" t="b">
        <f t="shared" si="15"/>
        <v>0</v>
      </c>
      <c r="AD134" s="27" t="str">
        <f>IF(AB134,ROWS($AB$7:AB134),"")</f>
        <v/>
      </c>
      <c r="AE134" s="27" t="str">
        <f>IFERROR(SMALL($AD$7:$AD$300,ROWS(AD$7:$AD134)),"")</f>
        <v/>
      </c>
    </row>
    <row r="135" spans="1:31" x14ac:dyDescent="0.25">
      <c r="A135" s="27" t="str">
        <f t="shared" si="16"/>
        <v>SAVIGNY-LES-BEAUNE 1 er Cru 2017</v>
      </c>
      <c r="B135" s="5" t="s">
        <v>15</v>
      </c>
      <c r="C135" s="30" t="s">
        <v>303</v>
      </c>
      <c r="D135" s="30" t="s">
        <v>312</v>
      </c>
      <c r="E135" s="30">
        <v>2017</v>
      </c>
      <c r="F135" s="5" t="s">
        <v>308</v>
      </c>
      <c r="G135" s="5">
        <v>6</v>
      </c>
      <c r="H135" s="5" t="s">
        <v>518</v>
      </c>
      <c r="I135" s="6"/>
      <c r="J135" s="7">
        <v>2022</v>
      </c>
      <c r="K135" s="7" t="s">
        <v>519</v>
      </c>
      <c r="L135" s="5" t="s">
        <v>520</v>
      </c>
      <c r="M135" s="5"/>
      <c r="N135" s="5">
        <v>21</v>
      </c>
      <c r="O135" s="5" t="s">
        <v>362</v>
      </c>
      <c r="P135" s="5"/>
      <c r="Q135" s="5"/>
      <c r="R135" s="5"/>
      <c r="S135" s="5"/>
      <c r="T135" s="23">
        <f t="shared" ref="T135:T158" si="17">ROW(T135)-7</f>
        <v>128</v>
      </c>
      <c r="U135" s="23" t="str">
        <f t="shared" ref="U135:U157" si="18">CONCATENATE(T135,".jpg")</f>
        <v>128.jpg</v>
      </c>
      <c r="V135" s="24" t="str">
        <f t="shared" ref="V135:V157" si="19">CONCATENATE($V$2,U135)</f>
        <v>128.jpg</v>
      </c>
      <c r="X135" s="33" t="b">
        <f>IF(Bdd_cave!$R$3="Toutes les regions",TRUE,Bdd_cave!$R$3=B135)</f>
        <v>0</v>
      </c>
      <c r="Y135" s="33" t="b">
        <f>IF(Bdd_cave!$S$3="Toutes les années",TRUE,Bdd_cave!$S$3=E135)</f>
        <v>1</v>
      </c>
      <c r="Z135" s="27" t="b">
        <f>IF(Bdd_cave!$T$3="Toutes les couleurs",TRUE,Bdd_cave!$T$3=F135)</f>
        <v>0</v>
      </c>
      <c r="AA135" s="33" t="b">
        <f>IF(Bdd_cave!$U$3="Tous les casiers ",TRUE,Bdd_cave!$U$3=H135)</f>
        <v>0</v>
      </c>
      <c r="AB135" s="27" t="b">
        <f t="shared" ref="AB135:AB159" si="20">AND(X135:Z135)</f>
        <v>0</v>
      </c>
      <c r="AD135" s="27" t="str">
        <f>IF(AB135,ROWS($AB$7:AB135),"")</f>
        <v/>
      </c>
      <c r="AE135" s="27" t="str">
        <f>IFERROR(SMALL($AD$7:$AD$300,ROWS(AD$7:$AD135)),"")</f>
        <v/>
      </c>
    </row>
    <row r="136" spans="1:31" x14ac:dyDescent="0.25">
      <c r="A136" s="27" t="str">
        <f t="shared" ref="A136:A158" si="21">CONCATENATE(C136," ",D136," ",E136)</f>
        <v>PERNAND-VERGELESSES  2017</v>
      </c>
      <c r="B136" s="5" t="s">
        <v>15</v>
      </c>
      <c r="C136" s="30" t="s">
        <v>286</v>
      </c>
      <c r="D136" s="30"/>
      <c r="E136" s="30">
        <v>2017</v>
      </c>
      <c r="F136" s="5" t="s">
        <v>308</v>
      </c>
      <c r="G136" s="5">
        <v>6</v>
      </c>
      <c r="H136" s="5" t="s">
        <v>518</v>
      </c>
      <c r="I136" s="6"/>
      <c r="J136" s="7">
        <v>2022</v>
      </c>
      <c r="K136" s="7"/>
      <c r="L136" s="5" t="s">
        <v>520</v>
      </c>
      <c r="M136" s="5"/>
      <c r="N136" s="5">
        <v>21</v>
      </c>
      <c r="O136" s="5" t="s">
        <v>362</v>
      </c>
      <c r="P136" s="5"/>
      <c r="Q136" s="5"/>
      <c r="R136" s="5"/>
      <c r="S136" s="5"/>
      <c r="T136" s="23">
        <f t="shared" si="17"/>
        <v>129</v>
      </c>
      <c r="U136" s="23" t="str">
        <f t="shared" si="18"/>
        <v>129.jpg</v>
      </c>
      <c r="V136" s="24" t="str">
        <f t="shared" si="19"/>
        <v>129.jpg</v>
      </c>
      <c r="X136" s="33" t="b">
        <f>IF(Bdd_cave!$R$3="Toutes les regions",TRUE,Bdd_cave!$R$3=B136)</f>
        <v>0</v>
      </c>
      <c r="Y136" s="33" t="b">
        <f>IF(Bdd_cave!$S$3="Toutes les années",TRUE,Bdd_cave!$S$3=E136)</f>
        <v>1</v>
      </c>
      <c r="Z136" s="27" t="b">
        <f>IF(Bdd_cave!$T$3="Toutes les couleurs",TRUE,Bdd_cave!$T$3=F136)</f>
        <v>0</v>
      </c>
      <c r="AA136" s="33" t="b">
        <f>IF(Bdd_cave!$U$3="Tous les casiers ",TRUE,Bdd_cave!$U$3=H136)</f>
        <v>0</v>
      </c>
      <c r="AB136" s="27" t="b">
        <f t="shared" si="20"/>
        <v>0</v>
      </c>
      <c r="AD136" s="27" t="str">
        <f>IF(AB136,ROWS($AB$7:AB136),"")</f>
        <v/>
      </c>
      <c r="AE136" s="27" t="str">
        <f>IFERROR(SMALL($AD$7:$AD$300,ROWS(AD$7:$AD136)),"")</f>
        <v/>
      </c>
    </row>
    <row r="137" spans="1:31" x14ac:dyDescent="0.25">
      <c r="A137" s="27" t="str">
        <f t="shared" si="21"/>
        <v>SAINT VERAN  2017</v>
      </c>
      <c r="B137" s="5" t="s">
        <v>15</v>
      </c>
      <c r="C137" s="30" t="s">
        <v>564</v>
      </c>
      <c r="D137" s="30"/>
      <c r="E137" s="30">
        <v>2017</v>
      </c>
      <c r="F137" s="5" t="s">
        <v>309</v>
      </c>
      <c r="G137" s="5">
        <v>11</v>
      </c>
      <c r="H137" s="5" t="s">
        <v>540</v>
      </c>
      <c r="I137" s="6"/>
      <c r="J137" s="7"/>
      <c r="K137" s="7"/>
      <c r="L137" s="5" t="s">
        <v>541</v>
      </c>
      <c r="M137" s="5"/>
      <c r="N137" s="5"/>
      <c r="O137" s="5"/>
      <c r="P137" s="5"/>
      <c r="Q137" s="5"/>
      <c r="R137" s="5"/>
      <c r="S137" s="5"/>
      <c r="T137" s="23">
        <f t="shared" si="17"/>
        <v>130</v>
      </c>
      <c r="U137" s="23" t="str">
        <f t="shared" si="18"/>
        <v>130.jpg</v>
      </c>
      <c r="V137" s="24" t="str">
        <f t="shared" si="19"/>
        <v>130.jpg</v>
      </c>
      <c r="X137" s="33" t="b">
        <f>IF(Bdd_cave!$R$3="Toutes les regions",TRUE,Bdd_cave!$R$3=B137)</f>
        <v>0</v>
      </c>
      <c r="Y137" s="33" t="b">
        <f>IF(Bdd_cave!$S$3="Toutes les années",TRUE,Bdd_cave!$S$3=E137)</f>
        <v>1</v>
      </c>
      <c r="Z137" s="27" t="b">
        <f>IF(Bdd_cave!$T$3="Toutes les couleurs",TRUE,Bdd_cave!$T$3=F137)</f>
        <v>0</v>
      </c>
      <c r="AA137" s="33" t="b">
        <f>IF(Bdd_cave!$U$3="Tous les casiers ",TRUE,Bdd_cave!$U$3=H137)</f>
        <v>0</v>
      </c>
      <c r="AB137" s="27" t="b">
        <f t="shared" si="20"/>
        <v>0</v>
      </c>
      <c r="AD137" s="27" t="str">
        <f>IF(AB137,ROWS($AB$7:AB137),"")</f>
        <v/>
      </c>
      <c r="AE137" s="27" t="str">
        <f>IFERROR(SMALL($AD$7:$AD$300,ROWS(AD$7:$AD137)),"")</f>
        <v/>
      </c>
    </row>
    <row r="138" spans="1:31" x14ac:dyDescent="0.25">
      <c r="A138" s="27" t="str">
        <f t="shared" si="21"/>
        <v>ALIGOTE BOUZERON  2017</v>
      </c>
      <c r="B138" s="5" t="s">
        <v>15</v>
      </c>
      <c r="C138" s="30" t="s">
        <v>97</v>
      </c>
      <c r="D138" s="30"/>
      <c r="E138" s="30">
        <v>2017</v>
      </c>
      <c r="F138" s="5" t="s">
        <v>309</v>
      </c>
      <c r="G138" s="5">
        <v>1</v>
      </c>
      <c r="H138" s="5" t="s">
        <v>544</v>
      </c>
      <c r="I138" s="6"/>
      <c r="J138" s="7"/>
      <c r="K138" s="7"/>
      <c r="L138" s="5" t="s">
        <v>550</v>
      </c>
      <c r="M138" s="5"/>
      <c r="N138" s="5">
        <v>71</v>
      </c>
      <c r="O138" s="5" t="s">
        <v>551</v>
      </c>
      <c r="P138" s="5"/>
      <c r="Q138" s="5"/>
      <c r="R138" s="5"/>
      <c r="S138" s="5"/>
      <c r="T138" s="23">
        <f t="shared" si="17"/>
        <v>131</v>
      </c>
      <c r="U138" s="23" t="str">
        <f t="shared" si="18"/>
        <v>131.jpg</v>
      </c>
      <c r="V138" s="24" t="str">
        <f t="shared" si="19"/>
        <v>131.jpg</v>
      </c>
      <c r="X138" s="33" t="b">
        <f>IF(Bdd_cave!$R$3="Toutes les regions",TRUE,Bdd_cave!$R$3=B138)</f>
        <v>0</v>
      </c>
      <c r="Y138" s="33" t="b">
        <f>IF(Bdd_cave!$S$3="Toutes les années",TRUE,Bdd_cave!$S$3=E138)</f>
        <v>1</v>
      </c>
      <c r="Z138" s="27" t="b">
        <f>IF(Bdd_cave!$T$3="Toutes les couleurs",TRUE,Bdd_cave!$T$3=F138)</f>
        <v>0</v>
      </c>
      <c r="AA138" s="33" t="b">
        <f>IF(Bdd_cave!$U$3="Tous les casiers ",TRUE,Bdd_cave!$U$3=H138)</f>
        <v>0</v>
      </c>
      <c r="AB138" s="27" t="b">
        <f t="shared" si="20"/>
        <v>0</v>
      </c>
      <c r="AD138" s="27" t="str">
        <f>IF(AB138,ROWS($AB$7:AB138),"")</f>
        <v/>
      </c>
      <c r="AE138" s="27" t="str">
        <f>IFERROR(SMALL($AD$7:$AD$300,ROWS(AD$7:$AD138)),"")</f>
        <v/>
      </c>
    </row>
    <row r="139" spans="1:31" x14ac:dyDescent="0.25">
      <c r="A139" s="27" t="str">
        <f t="shared" si="21"/>
        <v>POUILLY-FUISSE  2017</v>
      </c>
      <c r="B139" s="5" t="s">
        <v>15</v>
      </c>
      <c r="C139" s="30" t="s">
        <v>289</v>
      </c>
      <c r="D139" s="30"/>
      <c r="E139" s="30">
        <v>2017</v>
      </c>
      <c r="F139" s="5" t="s">
        <v>309</v>
      </c>
      <c r="G139" s="5">
        <v>6</v>
      </c>
      <c r="H139" s="5" t="s">
        <v>555</v>
      </c>
      <c r="I139" s="6"/>
      <c r="J139" s="7"/>
      <c r="K139" s="7"/>
      <c r="L139" s="5"/>
      <c r="M139" s="5"/>
      <c r="N139" s="5"/>
      <c r="O139" s="5"/>
      <c r="P139" s="5"/>
      <c r="Q139" s="5"/>
      <c r="R139" s="5"/>
      <c r="S139" s="5"/>
      <c r="T139" s="23">
        <f t="shared" si="17"/>
        <v>132</v>
      </c>
      <c r="U139" s="23" t="str">
        <f t="shared" si="18"/>
        <v>132.jpg</v>
      </c>
      <c r="V139" s="24" t="str">
        <f t="shared" si="19"/>
        <v>132.jpg</v>
      </c>
      <c r="X139" s="33" t="b">
        <f>IF(Bdd_cave!$R$3="Toutes les regions",TRUE,Bdd_cave!$R$3=B139)</f>
        <v>0</v>
      </c>
      <c r="Y139" s="33" t="b">
        <f>IF(Bdd_cave!$S$3="Toutes les années",TRUE,Bdd_cave!$S$3=E139)</f>
        <v>1</v>
      </c>
      <c r="Z139" s="27" t="b">
        <f>IF(Bdd_cave!$T$3="Toutes les couleurs",TRUE,Bdd_cave!$T$3=F139)</f>
        <v>0</v>
      </c>
      <c r="AA139" s="33" t="b">
        <f>IF(Bdd_cave!$U$3="Tous les casiers ",TRUE,Bdd_cave!$U$3=H139)</f>
        <v>0</v>
      </c>
      <c r="AB139" s="27" t="b">
        <f t="shared" si="20"/>
        <v>0</v>
      </c>
      <c r="AD139" s="27" t="str">
        <f>IF(AB139,ROWS($AB$7:AB139),"")</f>
        <v/>
      </c>
      <c r="AE139" s="27" t="str">
        <f>IFERROR(SMALL($AD$7:$AD$300,ROWS(AD$7:$AD139)),"")</f>
        <v/>
      </c>
    </row>
    <row r="140" spans="1:31" x14ac:dyDescent="0.25">
      <c r="A140" s="27" t="str">
        <f t="shared" si="21"/>
        <v>SANTENAY  2017</v>
      </c>
      <c r="B140" s="5" t="s">
        <v>15</v>
      </c>
      <c r="C140" s="30" t="s">
        <v>302</v>
      </c>
      <c r="D140" s="30"/>
      <c r="E140" s="30">
        <v>2017</v>
      </c>
      <c r="F140" s="5" t="s">
        <v>308</v>
      </c>
      <c r="G140" s="5">
        <v>6</v>
      </c>
      <c r="H140" s="5" t="s">
        <v>559</v>
      </c>
      <c r="I140" s="6"/>
      <c r="J140" s="7"/>
      <c r="K140" s="7" t="s">
        <v>453</v>
      </c>
      <c r="L140" s="5" t="s">
        <v>457</v>
      </c>
      <c r="M140" s="5"/>
      <c r="N140" s="5"/>
      <c r="O140" s="5"/>
      <c r="P140" s="5"/>
      <c r="Q140" s="5"/>
      <c r="R140" s="5"/>
      <c r="S140" s="5"/>
      <c r="T140" s="23">
        <f t="shared" si="17"/>
        <v>133</v>
      </c>
      <c r="U140" s="23" t="str">
        <f t="shared" si="18"/>
        <v>133.jpg</v>
      </c>
      <c r="V140" s="24" t="str">
        <f t="shared" si="19"/>
        <v>133.jpg</v>
      </c>
      <c r="X140" s="33" t="b">
        <f>IF(Bdd_cave!$R$3="Toutes les regions",TRUE,Bdd_cave!$R$3=B140)</f>
        <v>0</v>
      </c>
      <c r="Y140" s="33" t="b">
        <f>IF(Bdd_cave!$S$3="Toutes les années",TRUE,Bdd_cave!$S$3=E140)</f>
        <v>1</v>
      </c>
      <c r="Z140" s="27" t="b">
        <f>IF(Bdd_cave!$T$3="Toutes les couleurs",TRUE,Bdd_cave!$T$3=F140)</f>
        <v>0</v>
      </c>
      <c r="AA140" s="33" t="b">
        <f>IF(Bdd_cave!$U$3="Tous les casiers ",TRUE,Bdd_cave!$U$3=H140)</f>
        <v>0</v>
      </c>
      <c r="AB140" s="27" t="b">
        <f t="shared" si="20"/>
        <v>0</v>
      </c>
      <c r="AD140" s="27" t="str">
        <f>IF(AB140,ROWS($AB$7:AB140),"")</f>
        <v/>
      </c>
      <c r="AE140" s="27" t="str">
        <f>IFERROR(SMALL($AD$7:$AD$300,ROWS(AD$7:$AD140)),"")</f>
        <v/>
      </c>
    </row>
    <row r="141" spans="1:31" x14ac:dyDescent="0.25">
      <c r="A141" s="27" t="str">
        <f t="shared" si="21"/>
        <v>CHASSAGNE-MONTRACHET  2017</v>
      </c>
      <c r="B141" s="5" t="s">
        <v>15</v>
      </c>
      <c r="C141" s="30" t="s">
        <v>220</v>
      </c>
      <c r="D141" s="30"/>
      <c r="E141" s="30">
        <v>2017</v>
      </c>
      <c r="F141" s="5" t="s">
        <v>308</v>
      </c>
      <c r="G141" s="5">
        <v>6</v>
      </c>
      <c r="H141" s="5" t="s">
        <v>560</v>
      </c>
      <c r="I141" s="6"/>
      <c r="J141" s="7"/>
      <c r="K141" s="7" t="s">
        <v>453</v>
      </c>
      <c r="L141" s="5" t="s">
        <v>457</v>
      </c>
      <c r="M141" s="5"/>
      <c r="N141" s="5"/>
      <c r="O141" s="5"/>
      <c r="P141" s="5"/>
      <c r="Q141" s="5"/>
      <c r="R141" s="5"/>
      <c r="S141" s="5"/>
      <c r="T141" s="23">
        <f t="shared" si="17"/>
        <v>134</v>
      </c>
      <c r="U141" s="23" t="str">
        <f t="shared" si="18"/>
        <v>134.jpg</v>
      </c>
      <c r="V141" s="24" t="str">
        <f t="shared" si="19"/>
        <v>134.jpg</v>
      </c>
      <c r="X141" s="33" t="b">
        <f>IF(Bdd_cave!$R$3="Toutes les regions",TRUE,Bdd_cave!$R$3=B141)</f>
        <v>0</v>
      </c>
      <c r="Y141" s="33" t="b">
        <f>IF(Bdd_cave!$S$3="Toutes les années",TRUE,Bdd_cave!$S$3=E141)</f>
        <v>1</v>
      </c>
      <c r="Z141" s="27" t="b">
        <f>IF(Bdd_cave!$T$3="Toutes les couleurs",TRUE,Bdd_cave!$T$3=F141)</f>
        <v>0</v>
      </c>
      <c r="AA141" s="33" t="b">
        <f>IF(Bdd_cave!$U$3="Tous les casiers ",TRUE,Bdd_cave!$U$3=H141)</f>
        <v>0</v>
      </c>
      <c r="AB141" s="27" t="b">
        <f t="shared" si="20"/>
        <v>0</v>
      </c>
      <c r="AD141" s="27" t="str">
        <f>IF(AB141,ROWS($AB$7:AB141),"")</f>
        <v/>
      </c>
      <c r="AE141" s="27" t="str">
        <f>IFERROR(SMALL($AD$7:$AD$300,ROWS(AD$7:$AD141)),"")</f>
        <v/>
      </c>
    </row>
    <row r="142" spans="1:31" x14ac:dyDescent="0.25">
      <c r="A142" s="27" t="str">
        <f t="shared" si="21"/>
        <v>POUILLY-FUISSE  2017</v>
      </c>
      <c r="B142" s="5" t="s">
        <v>15</v>
      </c>
      <c r="C142" s="30" t="s">
        <v>289</v>
      </c>
      <c r="D142" s="30"/>
      <c r="E142" s="30">
        <v>2017</v>
      </c>
      <c r="F142" s="5" t="s">
        <v>309</v>
      </c>
      <c r="G142" s="5">
        <v>12</v>
      </c>
      <c r="H142" s="5" t="s">
        <v>561</v>
      </c>
      <c r="I142" s="6"/>
      <c r="J142" s="7"/>
      <c r="K142" s="7"/>
      <c r="L142" s="5"/>
      <c r="M142" s="5"/>
      <c r="N142" s="5"/>
      <c r="O142" s="5"/>
      <c r="P142" s="5"/>
      <c r="Q142" s="5"/>
      <c r="R142" s="5"/>
      <c r="S142" s="5"/>
      <c r="T142" s="23">
        <f t="shared" si="17"/>
        <v>135</v>
      </c>
      <c r="U142" s="23" t="str">
        <f t="shared" si="18"/>
        <v>135.jpg</v>
      </c>
      <c r="V142" s="24" t="str">
        <f t="shared" si="19"/>
        <v>135.jpg</v>
      </c>
      <c r="X142" s="33" t="b">
        <f>IF(Bdd_cave!$R$3="Toutes les regions",TRUE,Bdd_cave!$R$3=B142)</f>
        <v>0</v>
      </c>
      <c r="Y142" s="33" t="b">
        <f>IF(Bdd_cave!$S$3="Toutes les années",TRUE,Bdd_cave!$S$3=E142)</f>
        <v>1</v>
      </c>
      <c r="Z142" s="27" t="b">
        <f>IF(Bdd_cave!$T$3="Toutes les couleurs",TRUE,Bdd_cave!$T$3=F142)</f>
        <v>0</v>
      </c>
      <c r="AA142" s="33" t="b">
        <f>IF(Bdd_cave!$U$3="Tous les casiers ",TRUE,Bdd_cave!$U$3=H142)</f>
        <v>0</v>
      </c>
      <c r="AB142" s="27" t="b">
        <f t="shared" si="20"/>
        <v>0</v>
      </c>
      <c r="AD142" s="27" t="str">
        <f>IF(AB142,ROWS($AB$7:AB142),"")</f>
        <v/>
      </c>
      <c r="AE142" s="27" t="str">
        <f>IFERROR(SMALL($AD$7:$AD$300,ROWS(AD$7:$AD142)),"")</f>
        <v/>
      </c>
    </row>
    <row r="143" spans="1:31" x14ac:dyDescent="0.25">
      <c r="A143" s="27" t="str">
        <f t="shared" si="21"/>
        <v>BATARD-MONTRACHET Grand Cru 2018</v>
      </c>
      <c r="B143" s="5" t="s">
        <v>15</v>
      </c>
      <c r="C143" s="30" t="s">
        <v>47</v>
      </c>
      <c r="D143" s="30" t="s">
        <v>311</v>
      </c>
      <c r="E143" s="30">
        <v>2018</v>
      </c>
      <c r="F143" s="5" t="s">
        <v>309</v>
      </c>
      <c r="G143" s="5">
        <v>4</v>
      </c>
      <c r="H143" s="5" t="s">
        <v>405</v>
      </c>
      <c r="I143" s="6"/>
      <c r="J143" s="7"/>
      <c r="K143" s="7"/>
      <c r="L143" s="5"/>
      <c r="M143" s="5"/>
      <c r="N143" s="5"/>
      <c r="O143" s="5"/>
      <c r="P143" s="5"/>
      <c r="Q143" s="5"/>
      <c r="R143" s="5"/>
      <c r="S143" s="5"/>
      <c r="T143" s="23">
        <f t="shared" si="17"/>
        <v>136</v>
      </c>
      <c r="U143" s="23" t="str">
        <f t="shared" si="18"/>
        <v>136.jpg</v>
      </c>
      <c r="V143" s="24" t="str">
        <f t="shared" si="19"/>
        <v>136.jpg</v>
      </c>
      <c r="X143" s="33" t="b">
        <f>IF(Bdd_cave!$R$3="Toutes les regions",TRUE,Bdd_cave!$R$3=B143)</f>
        <v>0</v>
      </c>
      <c r="Y143" s="33" t="b">
        <f>IF(Bdd_cave!$S$3="Toutes les années",TRUE,Bdd_cave!$S$3=E143)</f>
        <v>1</v>
      </c>
      <c r="Z143" s="27" t="b">
        <f>IF(Bdd_cave!$T$3="Toutes les couleurs",TRUE,Bdd_cave!$T$3=F143)</f>
        <v>0</v>
      </c>
      <c r="AA143" s="33" t="b">
        <f>IF(Bdd_cave!$U$3="Tous les casiers ",TRUE,Bdd_cave!$U$3=H143)</f>
        <v>0</v>
      </c>
      <c r="AB143" s="27" t="b">
        <f t="shared" si="20"/>
        <v>0</v>
      </c>
      <c r="AD143" s="27" t="str">
        <f>IF(AB143,ROWS($AB$7:AB143),"")</f>
        <v/>
      </c>
      <c r="AE143" s="27" t="str">
        <f>IFERROR(SMALL($AD$7:$AD$300,ROWS(AD$7:$AD143)),"")</f>
        <v/>
      </c>
    </row>
    <row r="144" spans="1:31" x14ac:dyDescent="0.25">
      <c r="A144" s="27" t="str">
        <f t="shared" si="21"/>
        <v>CORTON-CHARLEMAGNE Grand Cru 2018</v>
      </c>
      <c r="B144" s="5" t="s">
        <v>15</v>
      </c>
      <c r="C144" s="30" t="s">
        <v>245</v>
      </c>
      <c r="D144" s="30" t="s">
        <v>311</v>
      </c>
      <c r="E144" s="30">
        <v>2018</v>
      </c>
      <c r="F144" s="5" t="s">
        <v>309</v>
      </c>
      <c r="G144" s="5">
        <v>6</v>
      </c>
      <c r="H144" s="5" t="s">
        <v>529</v>
      </c>
      <c r="I144" s="6"/>
      <c r="J144" s="7">
        <v>2023</v>
      </c>
      <c r="K144" s="7"/>
      <c r="L144" s="5"/>
      <c r="M144" s="5"/>
      <c r="N144" s="5"/>
      <c r="O144" s="5"/>
      <c r="P144" s="5"/>
      <c r="Q144" s="5"/>
      <c r="R144" s="5"/>
      <c r="S144" s="5"/>
      <c r="T144" s="23">
        <f t="shared" si="17"/>
        <v>137</v>
      </c>
      <c r="U144" s="23" t="str">
        <f t="shared" si="18"/>
        <v>137.jpg</v>
      </c>
      <c r="V144" s="24" t="str">
        <f t="shared" si="19"/>
        <v>137.jpg</v>
      </c>
      <c r="X144" s="33" t="b">
        <f>IF(Bdd_cave!$R$3="Toutes les regions",TRUE,Bdd_cave!$R$3=B144)</f>
        <v>0</v>
      </c>
      <c r="Y144" s="33" t="b">
        <f>IF(Bdd_cave!$S$3="Toutes les années",TRUE,Bdd_cave!$S$3=E144)</f>
        <v>1</v>
      </c>
      <c r="Z144" s="27" t="b">
        <f>IF(Bdd_cave!$T$3="Toutes les couleurs",TRUE,Bdd_cave!$T$3=F144)</f>
        <v>0</v>
      </c>
      <c r="AA144" s="33" t="b">
        <f>IF(Bdd_cave!$U$3="Tous les casiers ",TRUE,Bdd_cave!$U$3=H144)</f>
        <v>0</v>
      </c>
      <c r="AB144" s="27" t="b">
        <f t="shared" si="20"/>
        <v>0</v>
      </c>
      <c r="AD144" s="27" t="str">
        <f>IF(AB144,ROWS($AB$7:AB144),"")</f>
        <v/>
      </c>
      <c r="AE144" s="27" t="str">
        <f>IFERROR(SMALL($AD$7:$AD$300,ROWS(AD$7:$AD144)),"")</f>
        <v/>
      </c>
    </row>
    <row r="145" spans="1:31" x14ac:dyDescent="0.25">
      <c r="A145" s="27" t="str">
        <f t="shared" si="21"/>
        <v>COTE DU RHONE  2018</v>
      </c>
      <c r="B145" s="5" t="s">
        <v>17</v>
      </c>
      <c r="C145" s="30" t="s">
        <v>17</v>
      </c>
      <c r="D145" s="30"/>
      <c r="E145" s="30">
        <v>2018</v>
      </c>
      <c r="F145" s="5" t="s">
        <v>309</v>
      </c>
      <c r="G145" s="5">
        <v>1</v>
      </c>
      <c r="H145" s="5" t="s">
        <v>544</v>
      </c>
      <c r="I145" s="6"/>
      <c r="J145" s="7"/>
      <c r="K145" s="7"/>
      <c r="L145" s="5" t="s">
        <v>545</v>
      </c>
      <c r="M145" s="5"/>
      <c r="N145" s="5">
        <v>84</v>
      </c>
      <c r="O145" s="5" t="s">
        <v>546</v>
      </c>
      <c r="P145" s="5"/>
      <c r="Q145" s="5"/>
      <c r="R145" s="5"/>
      <c r="S145" s="5"/>
      <c r="T145" s="23">
        <f t="shared" si="17"/>
        <v>138</v>
      </c>
      <c r="U145" s="23" t="str">
        <f t="shared" si="18"/>
        <v>138.jpg</v>
      </c>
      <c r="V145" s="24" t="str">
        <f t="shared" si="19"/>
        <v>138.jpg</v>
      </c>
      <c r="X145" s="33" t="b">
        <f>IF(Bdd_cave!$R$3="Toutes les regions",TRUE,Bdd_cave!$R$3=B145)</f>
        <v>0</v>
      </c>
      <c r="Y145" s="33" t="b">
        <f>IF(Bdd_cave!$S$3="Toutes les années",TRUE,Bdd_cave!$S$3=E145)</f>
        <v>1</v>
      </c>
      <c r="Z145" s="27" t="b">
        <f>IF(Bdd_cave!$T$3="Toutes les couleurs",TRUE,Bdd_cave!$T$3=F145)</f>
        <v>0</v>
      </c>
      <c r="AA145" s="33" t="b">
        <f>IF(Bdd_cave!$U$3="Tous les casiers ",TRUE,Bdd_cave!$U$3=H145)</f>
        <v>0</v>
      </c>
      <c r="AB145" s="27" t="b">
        <f t="shared" si="20"/>
        <v>0</v>
      </c>
      <c r="AD145" s="27" t="str">
        <f>IF(AB145,ROWS($AB$7:AB145),"")</f>
        <v/>
      </c>
      <c r="AE145" s="27" t="str">
        <f>IFERROR(SMALL($AD$7:$AD$300,ROWS(AD$7:$AD145)),"")</f>
        <v/>
      </c>
    </row>
    <row r="146" spans="1:31" x14ac:dyDescent="0.25">
      <c r="A146" s="27" t="str">
        <f t="shared" si="21"/>
        <v>SANCERRE  2018</v>
      </c>
      <c r="B146" s="5" t="s">
        <v>19</v>
      </c>
      <c r="C146" s="30" t="s">
        <v>237</v>
      </c>
      <c r="D146" s="30"/>
      <c r="E146" s="30">
        <v>2018</v>
      </c>
      <c r="F146" s="5" t="s">
        <v>309</v>
      </c>
      <c r="G146" s="5">
        <v>1</v>
      </c>
      <c r="H146" s="5" t="s">
        <v>544</v>
      </c>
      <c r="I146" s="6"/>
      <c r="J146" s="7"/>
      <c r="K146" s="7"/>
      <c r="L146" s="5" t="s">
        <v>549</v>
      </c>
      <c r="M146" s="5"/>
      <c r="N146" s="5"/>
      <c r="O146" s="5"/>
      <c r="P146" s="5"/>
      <c r="Q146" s="5"/>
      <c r="R146" s="5"/>
      <c r="S146" s="5"/>
      <c r="T146" s="23">
        <f t="shared" si="17"/>
        <v>139</v>
      </c>
      <c r="U146" s="23" t="str">
        <f t="shared" si="18"/>
        <v>139.jpg</v>
      </c>
      <c r="V146" s="24" t="str">
        <f t="shared" si="19"/>
        <v>139.jpg</v>
      </c>
      <c r="X146" s="33" t="b">
        <f>IF(Bdd_cave!$R$3="Toutes les regions",TRUE,Bdd_cave!$R$3=B146)</f>
        <v>0</v>
      </c>
      <c r="Y146" s="33" t="b">
        <f>IF(Bdd_cave!$S$3="Toutes les années",TRUE,Bdd_cave!$S$3=E146)</f>
        <v>1</v>
      </c>
      <c r="Z146" s="27" t="b">
        <f>IF(Bdd_cave!$T$3="Toutes les couleurs",TRUE,Bdd_cave!$T$3=F146)</f>
        <v>0</v>
      </c>
      <c r="AA146" s="33" t="b">
        <f>IF(Bdd_cave!$U$3="Tous les casiers ",TRUE,Bdd_cave!$U$3=H146)</f>
        <v>0</v>
      </c>
      <c r="AB146" s="27" t="b">
        <f t="shared" si="20"/>
        <v>0</v>
      </c>
      <c r="AD146" s="27" t="str">
        <f>IF(AB146,ROWS($AB$7:AB146),"")</f>
        <v/>
      </c>
      <c r="AE146" s="27" t="str">
        <f>IFERROR(SMALL($AD$7:$AD$300,ROWS(AD$7:$AD146)),"")</f>
        <v/>
      </c>
    </row>
    <row r="147" spans="1:31" x14ac:dyDescent="0.25">
      <c r="A147" s="27" t="str">
        <f t="shared" si="21"/>
        <v>SANCERRE  2018</v>
      </c>
      <c r="B147" s="5" t="s">
        <v>19</v>
      </c>
      <c r="C147" s="30" t="s">
        <v>237</v>
      </c>
      <c r="D147" s="30"/>
      <c r="E147" s="30">
        <v>2018</v>
      </c>
      <c r="F147" s="5" t="s">
        <v>309</v>
      </c>
      <c r="G147" s="5">
        <v>6</v>
      </c>
      <c r="H147" s="5" t="s">
        <v>555</v>
      </c>
      <c r="I147" s="6"/>
      <c r="J147" s="7"/>
      <c r="K147" s="7" t="s">
        <v>556</v>
      </c>
      <c r="L147" s="5" t="s">
        <v>549</v>
      </c>
      <c r="M147" s="5"/>
      <c r="N147" s="5">
        <v>18300</v>
      </c>
      <c r="O147" s="5" t="s">
        <v>557</v>
      </c>
      <c r="P147" s="5"/>
      <c r="Q147" s="5"/>
      <c r="R147" s="5" t="s">
        <v>558</v>
      </c>
      <c r="S147" s="5"/>
      <c r="T147" s="23">
        <f t="shared" si="17"/>
        <v>140</v>
      </c>
      <c r="U147" s="23" t="str">
        <f t="shared" si="18"/>
        <v>140.jpg</v>
      </c>
      <c r="V147" s="24" t="str">
        <f t="shared" si="19"/>
        <v>140.jpg</v>
      </c>
      <c r="X147" s="33" t="b">
        <f>IF(Bdd_cave!$R$3="Toutes les regions",TRUE,Bdd_cave!$R$3=B147)</f>
        <v>0</v>
      </c>
      <c r="Y147" s="33" t="b">
        <f>IF(Bdd_cave!$S$3="Toutes les années",TRUE,Bdd_cave!$S$3=E147)</f>
        <v>1</v>
      </c>
      <c r="Z147" s="27" t="b">
        <f>IF(Bdd_cave!$T$3="Toutes les couleurs",TRUE,Bdd_cave!$T$3=F147)</f>
        <v>0</v>
      </c>
      <c r="AA147" s="33" t="b">
        <f>IF(Bdd_cave!$U$3="Tous les casiers ",TRUE,Bdd_cave!$U$3=H147)</f>
        <v>0</v>
      </c>
      <c r="AB147" s="27" t="b">
        <f t="shared" si="20"/>
        <v>0</v>
      </c>
      <c r="AD147" s="27" t="str">
        <f>IF(AB147,ROWS($AB$7:AB147),"")</f>
        <v/>
      </c>
      <c r="AE147" s="27" t="str">
        <f>IFERROR(SMALL($AD$7:$AD$300,ROWS(AD$7:$AD147)),"")</f>
        <v/>
      </c>
    </row>
    <row r="148" spans="1:31" x14ac:dyDescent="0.25">
      <c r="A148" s="27" t="str">
        <f t="shared" si="21"/>
        <v>POUILLY-FUISSE  2018</v>
      </c>
      <c r="B148" s="5" t="s">
        <v>15</v>
      </c>
      <c r="C148" s="30" t="s">
        <v>289</v>
      </c>
      <c r="D148" s="30"/>
      <c r="E148" s="30">
        <v>2018</v>
      </c>
      <c r="F148" s="5" t="s">
        <v>309</v>
      </c>
      <c r="G148" s="5">
        <v>12</v>
      </c>
      <c r="H148" s="5" t="s">
        <v>560</v>
      </c>
      <c r="I148" s="6"/>
      <c r="J148" s="7"/>
      <c r="K148" s="7"/>
      <c r="L148" s="5"/>
      <c r="M148" s="5"/>
      <c r="N148" s="5"/>
      <c r="O148" s="5"/>
      <c r="P148" s="5"/>
      <c r="Q148" s="5"/>
      <c r="R148" s="5"/>
      <c r="S148" s="5"/>
      <c r="T148" s="23">
        <f t="shared" si="17"/>
        <v>141</v>
      </c>
      <c r="U148" s="23" t="str">
        <f t="shared" si="18"/>
        <v>141.jpg</v>
      </c>
      <c r="V148" s="24" t="str">
        <f t="shared" si="19"/>
        <v>141.jpg</v>
      </c>
      <c r="X148" s="33" t="b">
        <f>IF(Bdd_cave!$R$3="Toutes les regions",TRUE,Bdd_cave!$R$3=B148)</f>
        <v>0</v>
      </c>
      <c r="Y148" s="33" t="b">
        <f>IF(Bdd_cave!$S$3="Toutes les années",TRUE,Bdd_cave!$S$3=E148)</f>
        <v>1</v>
      </c>
      <c r="Z148" s="27" t="b">
        <f>IF(Bdd_cave!$T$3="Toutes les couleurs",TRUE,Bdd_cave!$T$3=F148)</f>
        <v>0</v>
      </c>
      <c r="AA148" s="33" t="b">
        <f>IF(Bdd_cave!$U$3="Tous les casiers ",TRUE,Bdd_cave!$U$3=H148)</f>
        <v>0</v>
      </c>
      <c r="AB148" s="27" t="b">
        <f t="shared" si="20"/>
        <v>0</v>
      </c>
      <c r="AD148" s="27" t="str">
        <f>IF(AB148,ROWS($AB$7:AB148),"")</f>
        <v/>
      </c>
      <c r="AE148" s="27" t="str">
        <f>IFERROR(SMALL($AD$7:$AD$300,ROWS(AD$7:$AD148)),"")</f>
        <v/>
      </c>
    </row>
    <row r="149" spans="1:31" x14ac:dyDescent="0.25">
      <c r="A149" s="27" t="str">
        <f t="shared" si="21"/>
        <v xml:space="preserve">NUIT-SAINT-GEORGES  </v>
      </c>
      <c r="B149" s="5" t="s">
        <v>15</v>
      </c>
      <c r="C149" s="30" t="s">
        <v>285</v>
      </c>
      <c r="D149" s="30"/>
      <c r="E149" s="30"/>
      <c r="F149" s="5" t="s">
        <v>308</v>
      </c>
      <c r="G149" s="5">
        <v>1</v>
      </c>
      <c r="H149" s="5" t="s">
        <v>544</v>
      </c>
      <c r="I149" s="6"/>
      <c r="J149" s="7"/>
      <c r="K149" s="7" t="s">
        <v>552</v>
      </c>
      <c r="L149" s="5" t="s">
        <v>553</v>
      </c>
      <c r="M149" s="5"/>
      <c r="N149" s="5">
        <v>21</v>
      </c>
      <c r="O149" s="5" t="s">
        <v>554</v>
      </c>
      <c r="P149" s="5"/>
      <c r="Q149" s="5"/>
      <c r="R149" s="5"/>
      <c r="S149" s="5"/>
      <c r="T149" s="23">
        <f t="shared" si="17"/>
        <v>142</v>
      </c>
      <c r="U149" s="23" t="str">
        <f t="shared" si="18"/>
        <v>142.jpg</v>
      </c>
      <c r="V149" s="24" t="str">
        <f t="shared" si="19"/>
        <v>142.jpg</v>
      </c>
      <c r="X149" s="33" t="b">
        <f>IF(Bdd_cave!$R$3="Toutes les regions",TRUE,Bdd_cave!$R$3=B149)</f>
        <v>0</v>
      </c>
      <c r="Y149" s="33" t="b">
        <f>IF(Bdd_cave!$S$3="Toutes les années",TRUE,Bdd_cave!$S$3=E149)</f>
        <v>1</v>
      </c>
      <c r="Z149" s="27" t="b">
        <f>IF(Bdd_cave!$T$3="Toutes les couleurs",TRUE,Bdd_cave!$T$3=F149)</f>
        <v>0</v>
      </c>
      <c r="AA149" s="33" t="b">
        <f>IF(Bdd_cave!$U$3="Tous les casiers ",TRUE,Bdd_cave!$U$3=H149)</f>
        <v>0</v>
      </c>
      <c r="AB149" s="27" t="b">
        <f t="shared" si="20"/>
        <v>0</v>
      </c>
      <c r="AD149" s="27" t="str">
        <f>IF(AB149,ROWS($AB$7:AB149),"")</f>
        <v/>
      </c>
      <c r="AE149" s="27" t="str">
        <f>IFERROR(SMALL($AD$7:$AD$300,ROWS(AD$7:$AD149)),"")</f>
        <v/>
      </c>
    </row>
    <row r="150" spans="1:31" x14ac:dyDescent="0.25">
      <c r="A150" s="27" t="str">
        <f t="shared" si="21"/>
        <v>ARBOIS (JURA)  2017</v>
      </c>
      <c r="B150" s="5" t="s">
        <v>22</v>
      </c>
      <c r="C150" s="30" t="s">
        <v>36</v>
      </c>
      <c r="D150" s="30"/>
      <c r="E150" s="30">
        <v>2017</v>
      </c>
      <c r="F150" s="5" t="s">
        <v>308</v>
      </c>
      <c r="G150" s="5">
        <v>3</v>
      </c>
      <c r="H150" s="5" t="s">
        <v>374</v>
      </c>
      <c r="I150" s="6"/>
      <c r="J150" s="7"/>
      <c r="K150" s="7"/>
      <c r="L150" s="5" t="s">
        <v>505</v>
      </c>
      <c r="M150" s="5"/>
      <c r="N150" s="5">
        <v>39110</v>
      </c>
      <c r="O150" s="5" t="s">
        <v>472</v>
      </c>
      <c r="P150" s="5"/>
      <c r="Q150" s="5"/>
      <c r="R150" s="5"/>
      <c r="S150" s="5"/>
      <c r="T150" s="23">
        <f t="shared" si="17"/>
        <v>143</v>
      </c>
      <c r="U150" s="23" t="str">
        <f t="shared" si="18"/>
        <v>143.jpg</v>
      </c>
      <c r="V150" s="24" t="str">
        <f t="shared" si="19"/>
        <v>143.jpg</v>
      </c>
      <c r="X150" s="33" t="b">
        <f>IF(Bdd_cave!$R$3="Toutes les regions",TRUE,Bdd_cave!$R$3=B150)</f>
        <v>0</v>
      </c>
      <c r="Y150" s="33" t="b">
        <f>IF(Bdd_cave!$S$3="Toutes les années",TRUE,Bdd_cave!$S$3=E150)</f>
        <v>1</v>
      </c>
      <c r="Z150" s="27" t="b">
        <f>IF(Bdd_cave!$T$3="Toutes les couleurs",TRUE,Bdd_cave!$T$3=F150)</f>
        <v>0</v>
      </c>
      <c r="AA150" s="33" t="b">
        <f>IF(Bdd_cave!$U$3="Tous les casiers ",TRUE,Bdd_cave!$U$3=H150)</f>
        <v>0</v>
      </c>
      <c r="AB150" s="27" t="b">
        <f t="shared" si="20"/>
        <v>0</v>
      </c>
      <c r="AD150" s="27" t="str">
        <f>IF(AB150,ROWS($AB$7:AB150),"")</f>
        <v/>
      </c>
      <c r="AE150" s="27" t="str">
        <f>IFERROR(SMALL($AD$7:$AD$300,ROWS(AD$7:$AD150)),"")</f>
        <v/>
      </c>
    </row>
    <row r="151" spans="1:31" x14ac:dyDescent="0.25">
      <c r="A151" s="27" t="str">
        <f t="shared" si="21"/>
        <v>ARBOIS (JURA)  2018</v>
      </c>
      <c r="B151" s="5" t="s">
        <v>22</v>
      </c>
      <c r="C151" s="30" t="s">
        <v>36</v>
      </c>
      <c r="D151" s="30"/>
      <c r="E151" s="30">
        <v>2018</v>
      </c>
      <c r="F151" s="5" t="s">
        <v>309</v>
      </c>
      <c r="G151" s="5">
        <v>3</v>
      </c>
      <c r="H151" s="5" t="s">
        <v>374</v>
      </c>
      <c r="I151" s="6"/>
      <c r="J151" s="7"/>
      <c r="K151" s="7"/>
      <c r="L151" s="5" t="s">
        <v>505</v>
      </c>
      <c r="M151" s="5"/>
      <c r="N151" s="5">
        <v>39110</v>
      </c>
      <c r="O151" s="5" t="s">
        <v>472</v>
      </c>
      <c r="P151" s="5"/>
      <c r="Q151" s="5"/>
      <c r="R151" s="5"/>
      <c r="S151" s="5"/>
      <c r="T151" s="23">
        <f t="shared" si="17"/>
        <v>144</v>
      </c>
      <c r="U151" s="23" t="str">
        <f t="shared" si="18"/>
        <v>144.jpg</v>
      </c>
      <c r="V151" s="24" t="str">
        <f t="shared" si="19"/>
        <v>144.jpg</v>
      </c>
      <c r="X151" s="33" t="b">
        <f>IF(Bdd_cave!$R$3="Toutes les regions",TRUE,Bdd_cave!$R$3=B151)</f>
        <v>0</v>
      </c>
      <c r="Y151" s="33" t="b">
        <f>IF(Bdd_cave!$S$3="Toutes les années",TRUE,Bdd_cave!$S$3=E151)</f>
        <v>1</v>
      </c>
      <c r="Z151" s="27" t="b">
        <f>IF(Bdd_cave!$T$3="Toutes les couleurs",TRUE,Bdd_cave!$T$3=F151)</f>
        <v>0</v>
      </c>
      <c r="AA151" s="33" t="b">
        <f>IF(Bdd_cave!$U$3="Tous les casiers ",TRUE,Bdd_cave!$U$3=H151)</f>
        <v>0</v>
      </c>
      <c r="AB151" s="27" t="b">
        <f t="shared" si="20"/>
        <v>0</v>
      </c>
      <c r="AD151" s="27" t="str">
        <f>IF(AB151,ROWS($AB$7:AB151),"")</f>
        <v/>
      </c>
      <c r="AE151" s="27" t="str">
        <f>IFERROR(SMALL($AD$7:$AD$300,ROWS(AD$7:$AD151)),"")</f>
        <v/>
      </c>
    </row>
    <row r="152" spans="1:31" x14ac:dyDescent="0.25">
      <c r="A152" s="27" t="str">
        <f t="shared" si="21"/>
        <v>SAINT-VERAN  2017</v>
      </c>
      <c r="B152" s="5" t="s">
        <v>15</v>
      </c>
      <c r="C152" s="30" t="s">
        <v>301</v>
      </c>
      <c r="D152" s="30"/>
      <c r="E152" s="30">
        <v>2017</v>
      </c>
      <c r="F152" s="5" t="s">
        <v>309</v>
      </c>
      <c r="G152" s="5">
        <v>6</v>
      </c>
      <c r="H152" s="5" t="s">
        <v>485</v>
      </c>
      <c r="I152" s="6"/>
      <c r="J152" s="7"/>
      <c r="K152" s="7" t="s">
        <v>453</v>
      </c>
      <c r="L152" s="5" t="s">
        <v>563</v>
      </c>
      <c r="M152" s="5"/>
      <c r="N152" s="5"/>
      <c r="O152" s="5"/>
      <c r="P152" s="5"/>
      <c r="Q152" s="5"/>
      <c r="R152" s="5"/>
      <c r="S152" s="5"/>
      <c r="T152" s="23">
        <f t="shared" si="17"/>
        <v>145</v>
      </c>
      <c r="U152" s="23" t="str">
        <f t="shared" si="18"/>
        <v>145.jpg</v>
      </c>
      <c r="V152" s="24" t="str">
        <f t="shared" si="19"/>
        <v>145.jpg</v>
      </c>
      <c r="X152" s="33" t="b">
        <f>IF(Bdd_cave!$R$3="Toutes les regions",TRUE,Bdd_cave!$R$3=B152)</f>
        <v>0</v>
      </c>
      <c r="Y152" s="33" t="b">
        <f>IF(Bdd_cave!$S$3="Toutes les années",TRUE,Bdd_cave!$S$3=E152)</f>
        <v>1</v>
      </c>
      <c r="Z152" s="27" t="b">
        <f>IF(Bdd_cave!$T$3="Toutes les couleurs",TRUE,Bdd_cave!$T$3=F152)</f>
        <v>0</v>
      </c>
      <c r="AA152" s="33" t="b">
        <f>IF(Bdd_cave!$U$3="Tous les casiers ",TRUE,Bdd_cave!$U$3=H152)</f>
        <v>0</v>
      </c>
      <c r="AB152" s="27" t="b">
        <f t="shared" si="20"/>
        <v>0</v>
      </c>
      <c r="AD152" s="27" t="str">
        <f>IF(AB152,ROWS($AB$7:AB152),"")</f>
        <v/>
      </c>
      <c r="AE152" s="27" t="str">
        <f>IFERROR(SMALL($AD$7:$AD$300,ROWS(AD$7:$AD152)),"")</f>
        <v/>
      </c>
    </row>
    <row r="153" spans="1:31" x14ac:dyDescent="0.25">
      <c r="A153" s="27" t="str">
        <f t="shared" si="21"/>
        <v>RULLY 1 er Cru 2017</v>
      </c>
      <c r="B153" s="5" t="s">
        <v>15</v>
      </c>
      <c r="C153" s="30" t="s">
        <v>297</v>
      </c>
      <c r="D153" s="30" t="s">
        <v>312</v>
      </c>
      <c r="E153" s="30">
        <v>2017</v>
      </c>
      <c r="F153" s="5" t="s">
        <v>309</v>
      </c>
      <c r="G153" s="5">
        <v>4</v>
      </c>
      <c r="H153" s="5" t="s">
        <v>413</v>
      </c>
      <c r="I153" s="6"/>
      <c r="J153" s="7"/>
      <c r="K153" s="7"/>
      <c r="L153" s="5" t="s">
        <v>565</v>
      </c>
      <c r="M153" s="5"/>
      <c r="N153" s="5"/>
      <c r="O153" s="5"/>
      <c r="P153" s="5"/>
      <c r="Q153" s="5"/>
      <c r="R153" s="5"/>
      <c r="S153" s="5"/>
      <c r="T153" s="23">
        <f t="shared" si="17"/>
        <v>146</v>
      </c>
      <c r="U153" s="23" t="str">
        <f t="shared" si="18"/>
        <v>146.jpg</v>
      </c>
      <c r="V153" s="24" t="str">
        <f t="shared" si="19"/>
        <v>146.jpg</v>
      </c>
      <c r="X153" s="33" t="b">
        <f>IF(Bdd_cave!$R$3="Toutes les regions",TRUE,Bdd_cave!$R$3=B153)</f>
        <v>0</v>
      </c>
      <c r="Y153" s="33" t="b">
        <f>IF(Bdd_cave!$S$3="Toutes les années",TRUE,Bdd_cave!$S$3=E153)</f>
        <v>1</v>
      </c>
      <c r="Z153" s="27" t="b">
        <f>IF(Bdd_cave!$T$3="Toutes les couleurs",TRUE,Bdd_cave!$T$3=F153)</f>
        <v>0</v>
      </c>
      <c r="AA153" s="33" t="b">
        <f>IF(Bdd_cave!$U$3="Tous les casiers ",TRUE,Bdd_cave!$U$3=H153)</f>
        <v>0</v>
      </c>
      <c r="AB153" s="27" t="b">
        <f t="shared" si="20"/>
        <v>0</v>
      </c>
      <c r="AD153" s="27" t="str">
        <f>IF(AB153,ROWS($AB$7:AB153),"")</f>
        <v/>
      </c>
      <c r="AE153" s="27" t="str">
        <f>IFERROR(SMALL($AD$7:$AD$300,ROWS(AD$7:$AD153)),"")</f>
        <v/>
      </c>
    </row>
    <row r="154" spans="1:31" x14ac:dyDescent="0.25">
      <c r="A154" s="27" t="str">
        <f t="shared" si="21"/>
        <v>COTE DU RHONE  2018</v>
      </c>
      <c r="B154" s="5" t="s">
        <v>17</v>
      </c>
      <c r="C154" s="30" t="s">
        <v>17</v>
      </c>
      <c r="D154" s="30"/>
      <c r="E154" s="30">
        <v>2018</v>
      </c>
      <c r="F154" s="5" t="s">
        <v>309</v>
      </c>
      <c r="G154" s="5">
        <v>5</v>
      </c>
      <c r="H154" s="5">
        <v>14</v>
      </c>
      <c r="I154" s="6"/>
      <c r="J154" s="7"/>
      <c r="K154" s="7"/>
      <c r="L154" s="5" t="s">
        <v>431</v>
      </c>
      <c r="M154" s="5"/>
      <c r="N154" s="5">
        <v>7700</v>
      </c>
      <c r="O154" s="5" t="s">
        <v>432</v>
      </c>
      <c r="P154" s="5"/>
      <c r="Q154" s="5"/>
      <c r="R154" s="5"/>
      <c r="S154" s="5"/>
      <c r="T154" s="23">
        <f t="shared" si="17"/>
        <v>147</v>
      </c>
      <c r="U154" s="23" t="str">
        <f t="shared" si="18"/>
        <v>147.jpg</v>
      </c>
      <c r="V154" s="24" t="str">
        <f t="shared" si="19"/>
        <v>147.jpg</v>
      </c>
      <c r="X154" s="33" t="b">
        <f>IF(Bdd_cave!$R$3="Toutes les regions",TRUE,Bdd_cave!$R$3=B154)</f>
        <v>0</v>
      </c>
      <c r="Y154" s="33" t="b">
        <f>IF(Bdd_cave!$S$3="Toutes les années",TRUE,Bdd_cave!$S$3=E154)</f>
        <v>1</v>
      </c>
      <c r="Z154" s="27" t="b">
        <f>IF(Bdd_cave!$T$3="Toutes les couleurs",TRUE,Bdd_cave!$T$3=F154)</f>
        <v>0</v>
      </c>
      <c r="AA154" s="33" t="b">
        <f>IF(Bdd_cave!$U$3="Tous les casiers ",TRUE,Bdd_cave!$U$3=H154)</f>
        <v>0</v>
      </c>
      <c r="AB154" s="27" t="b">
        <f t="shared" si="20"/>
        <v>0</v>
      </c>
      <c r="AD154" s="27" t="str">
        <f>IF(AB154,ROWS($AB$7:AB154),"")</f>
        <v/>
      </c>
      <c r="AE154" s="27" t="str">
        <f>IFERROR(SMALL($AD$7:$AD$300,ROWS(AD$7:$AD154)),"")</f>
        <v/>
      </c>
    </row>
    <row r="155" spans="1:31" x14ac:dyDescent="0.25">
      <c r="A155" s="27" t="str">
        <f t="shared" si="21"/>
        <v>ITALIE  2018</v>
      </c>
      <c r="B155" s="5" t="s">
        <v>28</v>
      </c>
      <c r="C155" s="30" t="s">
        <v>333</v>
      </c>
      <c r="D155" s="30"/>
      <c r="E155" s="30">
        <v>2018</v>
      </c>
      <c r="F155" s="5" t="s">
        <v>309</v>
      </c>
      <c r="G155" s="5">
        <v>3</v>
      </c>
      <c r="H155" s="5" t="s">
        <v>560</v>
      </c>
      <c r="I155" s="6"/>
      <c r="J155" s="7"/>
      <c r="K155" s="7" t="s">
        <v>566</v>
      </c>
      <c r="L155" s="5" t="s">
        <v>567</v>
      </c>
      <c r="M155" s="5"/>
      <c r="N155" s="5"/>
      <c r="O155" s="5"/>
      <c r="P155" s="5"/>
      <c r="Q155" s="5"/>
      <c r="R155" s="5"/>
      <c r="S155" s="5"/>
      <c r="T155" s="23">
        <f t="shared" si="17"/>
        <v>148</v>
      </c>
      <c r="U155" s="23" t="str">
        <f t="shared" si="18"/>
        <v>148.jpg</v>
      </c>
      <c r="V155" s="24" t="str">
        <f t="shared" si="19"/>
        <v>148.jpg</v>
      </c>
      <c r="X155" s="33" t="b">
        <f>IF(Bdd_cave!$R$3="Toutes les regions",TRUE,Bdd_cave!$R$3=B155)</f>
        <v>0</v>
      </c>
      <c r="Y155" s="33" t="b">
        <f>IF(Bdd_cave!$S$3="Toutes les années",TRUE,Bdd_cave!$S$3=E155)</f>
        <v>1</v>
      </c>
      <c r="Z155" s="27" t="b">
        <f>IF(Bdd_cave!$T$3="Toutes les couleurs",TRUE,Bdd_cave!$T$3=F155)</f>
        <v>0</v>
      </c>
      <c r="AA155" s="33" t="b">
        <f>IF(Bdd_cave!$U$3="Tous les casiers ",TRUE,Bdd_cave!$U$3=H155)</f>
        <v>0</v>
      </c>
      <c r="AB155" s="27" t="b">
        <f t="shared" si="20"/>
        <v>0</v>
      </c>
      <c r="AD155" s="27" t="str">
        <f>IF(AB155,ROWS($AB$7:AB155),"")</f>
        <v/>
      </c>
      <c r="AE155" s="27" t="str">
        <f>IFERROR(SMALL($AD$7:$AD$300,ROWS(AD$7:$AD155)),"")</f>
        <v/>
      </c>
    </row>
    <row r="156" spans="1:31" x14ac:dyDescent="0.25">
      <c r="A156" s="27" t="str">
        <f t="shared" si="21"/>
        <v>ITALIE  2018</v>
      </c>
      <c r="B156" s="5" t="s">
        <v>28</v>
      </c>
      <c r="C156" s="30" t="s">
        <v>333</v>
      </c>
      <c r="D156" s="30"/>
      <c r="E156" s="30">
        <v>2018</v>
      </c>
      <c r="F156" s="5" t="s">
        <v>309</v>
      </c>
      <c r="G156" s="5">
        <v>3</v>
      </c>
      <c r="H156" s="5" t="s">
        <v>560</v>
      </c>
      <c r="I156" s="6"/>
      <c r="J156" s="7"/>
      <c r="K156" s="7" t="s">
        <v>568</v>
      </c>
      <c r="L156" s="5" t="s">
        <v>567</v>
      </c>
      <c r="M156" s="5"/>
      <c r="N156" s="5"/>
      <c r="O156" s="5"/>
      <c r="P156" s="5"/>
      <c r="Q156" s="5"/>
      <c r="R156" s="5"/>
      <c r="S156" s="5"/>
      <c r="T156" s="23">
        <f t="shared" si="17"/>
        <v>149</v>
      </c>
      <c r="U156" s="23" t="str">
        <f t="shared" si="18"/>
        <v>149.jpg</v>
      </c>
      <c r="V156" s="24" t="str">
        <f t="shared" si="19"/>
        <v>149.jpg</v>
      </c>
      <c r="X156" s="33" t="b">
        <f>IF(Bdd_cave!$R$3="Toutes les regions",TRUE,Bdd_cave!$R$3=B156)</f>
        <v>0</v>
      </c>
      <c r="Y156" s="33" t="b">
        <f>IF(Bdd_cave!$S$3="Toutes les années",TRUE,Bdd_cave!$S$3=E156)</f>
        <v>1</v>
      </c>
      <c r="Z156" s="27" t="b">
        <f>IF(Bdd_cave!$T$3="Toutes les couleurs",TRUE,Bdd_cave!$T$3=F156)</f>
        <v>0</v>
      </c>
      <c r="AA156" s="33" t="b">
        <f>IF(Bdd_cave!$U$3="Tous les casiers ",TRUE,Bdd_cave!$U$3=H156)</f>
        <v>0</v>
      </c>
      <c r="AB156" s="27" t="b">
        <f t="shared" si="20"/>
        <v>0</v>
      </c>
      <c r="AD156" s="27" t="str">
        <f>IF(AB156,ROWS($AB$7:AB156),"")</f>
        <v/>
      </c>
      <c r="AE156" s="27" t="str">
        <f>IFERROR(SMALL($AD$7:$AD$300,ROWS(AD$7:$AD156)),"")</f>
        <v/>
      </c>
    </row>
    <row r="157" spans="1:31" x14ac:dyDescent="0.25">
      <c r="A157" s="27" t="str">
        <f t="shared" si="21"/>
        <v>ITALIE  2018</v>
      </c>
      <c r="B157" s="5" t="s">
        <v>28</v>
      </c>
      <c r="C157" s="30" t="s">
        <v>333</v>
      </c>
      <c r="D157" s="30"/>
      <c r="E157" s="30">
        <v>2018</v>
      </c>
      <c r="F157" s="5" t="s">
        <v>308</v>
      </c>
      <c r="G157" s="5">
        <v>3</v>
      </c>
      <c r="H157" s="5" t="s">
        <v>560</v>
      </c>
      <c r="I157" s="6"/>
      <c r="J157" s="7"/>
      <c r="K157" s="7" t="s">
        <v>569</v>
      </c>
      <c r="L157" s="5" t="s">
        <v>567</v>
      </c>
      <c r="M157" s="5"/>
      <c r="N157" s="5"/>
      <c r="O157" s="5"/>
      <c r="P157" s="5"/>
      <c r="Q157" s="5"/>
      <c r="R157" s="5"/>
      <c r="S157" s="5"/>
      <c r="T157" s="23">
        <f t="shared" si="17"/>
        <v>150</v>
      </c>
      <c r="U157" s="23" t="str">
        <f t="shared" si="18"/>
        <v>150.jpg</v>
      </c>
      <c r="V157" s="24" t="str">
        <f t="shared" si="19"/>
        <v>150.jpg</v>
      </c>
      <c r="X157" s="33" t="b">
        <f>IF(Bdd_cave!$R$3="Toutes les regions",TRUE,Bdd_cave!$R$3=B157)</f>
        <v>0</v>
      </c>
      <c r="Y157" s="33" t="b">
        <f>IF(Bdd_cave!$S$3="Toutes les années",TRUE,Bdd_cave!$S$3=E157)</f>
        <v>1</v>
      </c>
      <c r="Z157" s="27" t="b">
        <f>IF(Bdd_cave!$T$3="Toutes les couleurs",TRUE,Bdd_cave!$T$3=F157)</f>
        <v>0</v>
      </c>
      <c r="AA157" s="33" t="b">
        <f>IF(Bdd_cave!$U$3="Tous les casiers ",TRUE,Bdd_cave!$U$3=H157)</f>
        <v>0</v>
      </c>
      <c r="AB157" s="27" t="b">
        <f t="shared" si="20"/>
        <v>0</v>
      </c>
      <c r="AD157" s="27" t="str">
        <f>IF(AB157,ROWS($AB$7:AB157),"")</f>
        <v/>
      </c>
      <c r="AE157" s="27" t="str">
        <f>IFERROR(SMALL($AD$7:$AD$300,ROWS(AD$7:$AD157)),"")</f>
        <v/>
      </c>
    </row>
    <row r="158" spans="1:31" x14ac:dyDescent="0.25">
      <c r="A158" s="27" t="str">
        <f t="shared" si="21"/>
        <v>CHATEAU MEILLANT  2015</v>
      </c>
      <c r="B158" s="5" t="s">
        <v>19</v>
      </c>
      <c r="C158" s="30" t="s">
        <v>575</v>
      </c>
      <c r="D158" s="30"/>
      <c r="E158" s="30">
        <v>2015</v>
      </c>
      <c r="F158" s="5" t="s">
        <v>308</v>
      </c>
      <c r="G158" s="5">
        <v>1</v>
      </c>
      <c r="H158" s="5" t="s">
        <v>494</v>
      </c>
      <c r="I158" s="6"/>
      <c r="J158" s="7"/>
      <c r="K158" s="7"/>
      <c r="L158" s="5" t="s">
        <v>571</v>
      </c>
      <c r="M158" s="5" t="s">
        <v>572</v>
      </c>
      <c r="N158" s="5">
        <v>18520</v>
      </c>
      <c r="O158" s="5" t="s">
        <v>573</v>
      </c>
      <c r="P158" s="19">
        <v>248692714</v>
      </c>
      <c r="Q158" s="5"/>
      <c r="R158" s="20" t="s">
        <v>574</v>
      </c>
      <c r="S158" s="5"/>
      <c r="T158" s="23">
        <f t="shared" si="17"/>
        <v>151</v>
      </c>
      <c r="U158" s="23" t="str">
        <f>CONCATENATE(T158,".jpg")</f>
        <v>151.jpg</v>
      </c>
      <c r="V158" s="24" t="str">
        <f>CONCATENATE($V$2,U158)</f>
        <v>151.jpg</v>
      </c>
      <c r="X158" s="33" t="b">
        <f>IF(Bdd_cave!$R$3="Toutes les regions",TRUE,Bdd_cave!$R$3=B158)</f>
        <v>0</v>
      </c>
      <c r="Y158" s="33" t="b">
        <f>IF(Bdd_cave!$S$3="Toutes les années",TRUE,Bdd_cave!$S$3=E158)</f>
        <v>1</v>
      </c>
      <c r="Z158" s="27" t="b">
        <f>IF(Bdd_cave!$T$3="Toutes les couleurs",TRUE,Bdd_cave!$T$3=F158)</f>
        <v>0</v>
      </c>
      <c r="AA158" s="33" t="b">
        <f>IF(Bdd_cave!$U$3="Tous les casiers ",TRUE,Bdd_cave!$U$3=H158)</f>
        <v>0</v>
      </c>
      <c r="AB158" s="27" t="b">
        <f t="shared" si="20"/>
        <v>0</v>
      </c>
      <c r="AD158" s="27" t="str">
        <f>IF(AB158,ROWS($AB$7:AB158),"")</f>
        <v/>
      </c>
      <c r="AE158" s="27" t="str">
        <f>IFERROR(SMALL($AD$7:$AD$300,ROWS(AD$7:$AD158)),"")</f>
        <v/>
      </c>
    </row>
    <row r="159" spans="1:31" x14ac:dyDescent="0.25">
      <c r="A159" s="27" t="str">
        <f>CONCATENATE(C159," ",D159," ",E159)</f>
        <v>ALIGOTE  1987</v>
      </c>
      <c r="B159" s="27" t="s">
        <v>15</v>
      </c>
      <c r="C159" s="30" t="s">
        <v>91</v>
      </c>
      <c r="D159" s="30"/>
      <c r="E159" s="30">
        <v>1987</v>
      </c>
      <c r="F159" s="27" t="s">
        <v>309</v>
      </c>
      <c r="G159" s="27">
        <v>6</v>
      </c>
      <c r="H159" s="27" t="s">
        <v>578</v>
      </c>
      <c r="T159" s="33">
        <f>ROW(T159)-7</f>
        <v>152</v>
      </c>
      <c r="U159" s="27" t="str">
        <f>CONCATENATE(T159,".jpg")</f>
        <v>152.jpg</v>
      </c>
      <c r="V159" s="27" t="str">
        <f>CONCATENATE($V$2,U159)</f>
        <v>152.jpg</v>
      </c>
      <c r="X159" s="33" t="b">
        <f>IF(Bdd_cave!$R$3="Toutes les regions",TRUE,Bdd_cave!$R$3=B159)</f>
        <v>0</v>
      </c>
      <c r="Y159" s="33" t="b">
        <f>IF(Bdd_cave!$S$3="Toutes les années",TRUE,Bdd_cave!$S$3=E159)</f>
        <v>1</v>
      </c>
      <c r="Z159" s="33" t="b">
        <f>IF(Bdd_cave!$T$3="Toutes les couleurs",TRUE,Bdd_cave!$T$3=F159)</f>
        <v>0</v>
      </c>
      <c r="AA159" s="33" t="b">
        <f>IF(Bdd_cave!$U$3="Tous les casiers ",TRUE,Bdd_cave!$U$3=H159)</f>
        <v>0</v>
      </c>
      <c r="AB159" s="33" t="b">
        <f t="shared" si="20"/>
        <v>0</v>
      </c>
      <c r="AD159" s="27" t="str">
        <f>IF(AB159,ROWS($AB$7:AB159),"")</f>
        <v/>
      </c>
      <c r="AE159" s="27" t="str">
        <f>IFERROR(SMALL($AD$7:$AD$300,ROWS(AD$7:$AD159)),"")</f>
        <v/>
      </c>
    </row>
  </sheetData>
  <conditionalFormatting sqref="F7:F159">
    <cfRule type="expression" dxfId="5" priority="4">
      <formula>F7="Rosé"</formula>
    </cfRule>
    <cfRule type="expression" dxfId="4" priority="5">
      <formula>F7="Rouge"</formula>
    </cfRule>
    <cfRule type="expression" dxfId="3" priority="6">
      <formula>F7="Blanc"</formula>
    </cfRule>
  </conditionalFormatting>
  <conditionalFormatting sqref="A7:A159">
    <cfRule type="expression" dxfId="2" priority="3">
      <formula>G7&lt;=2</formula>
    </cfRule>
  </conditionalFormatting>
  <conditionalFormatting sqref="F8:F158">
    <cfRule type="expression" dxfId="1" priority="2">
      <formula>F8="Rouge"</formula>
    </cfRule>
  </conditionalFormatting>
  <conditionalFormatting sqref="F8:F158">
    <cfRule type="expression" dxfId="0" priority="1">
      <formula>F8="Blanc"</formula>
    </cfRule>
  </conditionalFormatting>
  <hyperlinks>
    <hyperlink ref="R158" r:id="rId1" xr:uid="{C6B6B6DB-9606-477E-9AB5-ADBAAE62E0A7}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P18"/>
  <sheetViews>
    <sheetView workbookViewId="0">
      <selection activeCell="F5" sqref="F5"/>
    </sheetView>
  </sheetViews>
  <sheetFormatPr baseColWidth="10" defaultRowHeight="15" x14ac:dyDescent="0.25"/>
  <cols>
    <col min="1" max="4" width="11.42578125" style="11"/>
    <col min="5" max="5" width="11.42578125" style="11" customWidth="1"/>
    <col min="6" max="6" width="6.42578125" style="12" bestFit="1" customWidth="1"/>
    <col min="7" max="7" width="11.42578125" style="11"/>
    <col min="8" max="8" width="23.7109375" style="11" bestFit="1" customWidth="1"/>
    <col min="9" max="9" width="15.28515625" style="11" bestFit="1" customWidth="1"/>
    <col min="10" max="10" width="3" style="11" customWidth="1"/>
    <col min="11" max="11" width="12.5703125" style="11" bestFit="1" customWidth="1"/>
    <col min="12" max="16384" width="11.42578125" style="11"/>
  </cols>
  <sheetData>
    <row r="1" spans="1:12" ht="30.75" customHeight="1" x14ac:dyDescent="0.25">
      <c r="A1" s="11" t="s">
        <v>330</v>
      </c>
    </row>
    <row r="3" spans="1:12" ht="23.25" x14ac:dyDescent="0.35">
      <c r="A3" s="43" t="s">
        <v>426</v>
      </c>
      <c r="B3" s="43"/>
      <c r="C3" s="13">
        <f>SUM(cave!G8:G950)</f>
        <v>363</v>
      </c>
      <c r="E3" s="11" t="s">
        <v>308</v>
      </c>
      <c r="F3" s="16">
        <f>SUMIFS((cave!G$8:G$498),(cave!F$8:F$498),"rOUGE")</f>
        <v>188</v>
      </c>
      <c r="H3" s="11" t="s">
        <v>15</v>
      </c>
      <c r="I3" s="16">
        <f>SUMIFS((cave!G$8:G$498),(cave!B$8:B$498),H3)</f>
        <v>259</v>
      </c>
      <c r="J3" s="14"/>
      <c r="K3" s="17" t="s">
        <v>19</v>
      </c>
      <c r="L3" s="16" t="e">
        <f>SUMIFS((#REF!),(#REF!),K3)</f>
        <v>#REF!</v>
      </c>
    </row>
    <row r="4" spans="1:12" ht="23.25" x14ac:dyDescent="0.35">
      <c r="E4" s="11" t="s">
        <v>309</v>
      </c>
      <c r="F4" s="16">
        <f>SUMIFS((cave!G$8:G$498),(cave!F$8:F$498),"Blanc")</f>
        <v>160</v>
      </c>
      <c r="H4" s="11" t="s">
        <v>16</v>
      </c>
      <c r="I4" s="16" t="e">
        <f>SUMIFS((#REF!),(#REF!),H4)</f>
        <v>#REF!</v>
      </c>
      <c r="K4" s="17" t="s">
        <v>20</v>
      </c>
      <c r="L4" s="16" t="e">
        <f>SUMIFS((#REF!),(#REF!),K4)</f>
        <v>#REF!</v>
      </c>
    </row>
    <row r="5" spans="1:12" ht="23.25" x14ac:dyDescent="0.35">
      <c r="E5" s="11" t="s">
        <v>310</v>
      </c>
      <c r="F5" s="16">
        <f>SUMIFS((cave!G$8:G$498),(cave!F$8:F$498),"Rosé")</f>
        <v>15</v>
      </c>
      <c r="H5" s="11" t="s">
        <v>22</v>
      </c>
      <c r="I5" s="16" t="e">
        <f>SUMIFS((#REF!),(#REF!),H5)</f>
        <v>#REF!</v>
      </c>
      <c r="K5" s="17" t="s">
        <v>23</v>
      </c>
      <c r="L5" s="16" t="e">
        <f>SUMIFS((#REF!),(#REF!),K5)</f>
        <v>#REF!</v>
      </c>
    </row>
    <row r="6" spans="1:12" ht="23.25" x14ac:dyDescent="0.35">
      <c r="H6" s="11" t="s">
        <v>21</v>
      </c>
      <c r="I6" s="16" t="e">
        <f>SUMIFS((#REF!),(#REF!),H6)</f>
        <v>#REF!</v>
      </c>
      <c r="K6" s="17" t="s">
        <v>24</v>
      </c>
      <c r="L6" s="16" t="e">
        <f>SUMIFS((#REF!),(#REF!),K6)</f>
        <v>#REF!</v>
      </c>
    </row>
    <row r="7" spans="1:12" ht="23.25" x14ac:dyDescent="0.35">
      <c r="H7" s="11" t="s">
        <v>28</v>
      </c>
      <c r="I7" s="16" t="e">
        <f>SUMIFS((#REF!),(#REF!),H7)</f>
        <v>#REF!</v>
      </c>
      <c r="K7" s="17" t="s">
        <v>25</v>
      </c>
      <c r="L7" s="16" t="e">
        <f>SUMIFS((#REF!),(#REF!),K7)</f>
        <v>#REF!</v>
      </c>
    </row>
    <row r="8" spans="1:12" ht="23.25" customHeight="1" x14ac:dyDescent="0.35">
      <c r="E8" s="15"/>
      <c r="H8" s="12" t="s">
        <v>18</v>
      </c>
      <c r="I8" s="16" t="e">
        <f>SUMIFS((#REF!),(#REF!),H8)</f>
        <v>#REF!</v>
      </c>
      <c r="K8" s="17" t="s">
        <v>26</v>
      </c>
      <c r="L8" s="16" t="e">
        <f>SUMIFS((#REF!),(#REF!),K8)</f>
        <v>#REF!</v>
      </c>
    </row>
    <row r="9" spans="1:12" ht="23.25" x14ac:dyDescent="0.35">
      <c r="H9" s="11" t="s">
        <v>17</v>
      </c>
      <c r="I9" s="16" t="e">
        <f>SUMIFS((#REF!),(#REF!),H9)</f>
        <v>#REF!</v>
      </c>
      <c r="K9" s="18" t="s">
        <v>27</v>
      </c>
      <c r="L9" s="16" t="e">
        <f>SUMIFS((#REF!),(#REF!),K9)</f>
        <v>#REF!</v>
      </c>
    </row>
    <row r="10" spans="1:12" ht="23.25" x14ac:dyDescent="0.35">
      <c r="H10" s="11" t="s">
        <v>328</v>
      </c>
      <c r="I10" s="16" t="e">
        <f>SUMIFS((#REF!),(#REF!),H10)</f>
        <v>#REF!</v>
      </c>
      <c r="K10" s="17" t="s">
        <v>478</v>
      </c>
      <c r="L10" s="16" t="e">
        <f>SUMIFS((#REF!),(#REF!),K10)</f>
        <v>#REF!</v>
      </c>
    </row>
    <row r="11" spans="1:12" ht="23.25" x14ac:dyDescent="0.35">
      <c r="H11" s="11" t="s">
        <v>23</v>
      </c>
      <c r="I11" s="16" t="e">
        <f>SUMIFS((#REF!),(#REF!),H11)</f>
        <v>#REF!</v>
      </c>
    </row>
    <row r="18" spans="1:16" ht="26.25" x14ac:dyDescent="0.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  <c r="N18" s="2"/>
      <c r="O18" s="2"/>
      <c r="P18" s="2"/>
    </row>
  </sheetData>
  <mergeCells count="1">
    <mergeCell ref="A3:B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BDD_Vin</vt:lpstr>
      <vt:lpstr>Accueil</vt:lpstr>
      <vt:lpstr>Bdd_cave</vt:lpstr>
      <vt:lpstr>tableau de bord</vt:lpstr>
      <vt:lpstr>cave</vt:lpstr>
      <vt:lpstr>STAT</vt:lpstr>
      <vt:lpstr>ALSACE</vt:lpstr>
      <vt:lpstr>AUTRES</vt:lpstr>
      <vt:lpstr>BEAUJOLAIS</vt:lpstr>
      <vt:lpstr>BORDEAUX</vt:lpstr>
      <vt:lpstr>BOURGOGNE</vt:lpstr>
      <vt:lpstr>Classé</vt:lpstr>
      <vt:lpstr>CORSE</vt:lpstr>
      <vt:lpstr>COTE_DU_RHONE</vt:lpstr>
      <vt:lpstr>Couleur</vt:lpstr>
      <vt:lpstr>ETRANGER</vt:lpstr>
      <vt:lpstr>JURA</vt:lpstr>
      <vt:lpstr>LANGUEDOC</vt:lpstr>
      <vt:lpstr>LANGUEDOC_ROUSSILLON</vt:lpstr>
      <vt:lpstr>ListeRegion</vt:lpstr>
      <vt:lpstr>LOIRE</vt:lpstr>
      <vt:lpstr>millesime</vt:lpstr>
      <vt:lpstr>PROVENCE</vt:lpstr>
      <vt:lpstr>quantite</vt:lpstr>
      <vt:lpstr>region</vt:lpstr>
      <vt:lpstr>SUD_OUEST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2020-02-19T09:28:14Z</cp:lastPrinted>
  <dcterms:created xsi:type="dcterms:W3CDTF">2020-02-19T07:02:17Z</dcterms:created>
  <dcterms:modified xsi:type="dcterms:W3CDTF">2020-03-25T14:05:08Z</dcterms:modified>
</cp:coreProperties>
</file>