
<file path=[Content_Types].xml><?xml version="1.0" encoding="utf-8"?>
<Types xmlns="http://schemas.openxmlformats.org/package/2006/content-types">
  <Override PartName="/xl/activeX/activeX4.bin" ContentType="application/vnd.ms-office.activeX"/>
  <Override PartName="/xl/activeX/activeX9.xml" ContentType="application/vnd.ms-office.activeX+xml"/>
  <Override PartName="/xl/activeX/activeX25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14.bin" ContentType="application/vnd.ms-office.activeX"/>
  <Override PartName="/xl/activeX/activeX19.xml" ContentType="application/vnd.ms-office.activeX+xml"/>
  <Override PartName="/xl/activeX/activeX23.bin" ContentType="application/vnd.ms-office.activeX"/>
  <Override PartName="/xl/activeX/activeX32.bin" ContentType="application/vnd.ms-office.activeX"/>
  <Override PartName="/xl/activeX/activeX39.xml" ContentType="application/vnd.ms-office.activeX+xml"/>
  <Override PartName="/xl/activeX/activeX5.xml" ContentType="application/vnd.ms-office.activeX+xml"/>
  <Override PartName="/xl/activeX/activeX12.bin" ContentType="application/vnd.ms-office.activeX"/>
  <Override PartName="/xl/activeX/activeX17.xml" ContentType="application/vnd.ms-office.activeX+xml"/>
  <Override PartName="/xl/activeX/activeX21.bin" ContentType="application/vnd.ms-office.activeX"/>
  <Override PartName="/xl/activeX/activeX28.xml" ContentType="application/vnd.ms-office.activeX+xml"/>
  <Override PartName="/xl/activeX/activeX30.bin" ContentType="application/vnd.ms-office.activeX"/>
  <Override PartName="/xl/activeX/activeX37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drawings/drawing2.xml" ContentType="application/vnd.openxmlformats-officedocument.drawing+xml"/>
  <Override PartName="/xl/activeX/activeX3.xml" ContentType="application/vnd.ms-office.activeX+xml"/>
  <Override PartName="/xl/activeX/activeX10.bin" ContentType="application/vnd.ms-office.activeX"/>
  <Override PartName="/xl/activeX/activeX15.xml" ContentType="application/vnd.ms-office.activeX+xml"/>
  <Override PartName="/xl/activeX/activeX24.xml" ContentType="application/vnd.ms-office.activeX+xml"/>
  <Override PartName="/xl/activeX/activeX26.xml" ContentType="application/vnd.ms-office.activeX+xml"/>
  <Override PartName="/xl/activeX/activeX35.xml" ContentType="application/vnd.ms-office.activeX+xml"/>
  <Override PartName="/xl/worksheets/sheet3.xml" ContentType="application/vnd.openxmlformats-officedocument.spreadsheetml.worksheet+xml"/>
  <Override PartName="/xl/activeX/activeX1.xml" ContentType="application/vnd.ms-office.activeX+xml"/>
  <Override PartName="/xl/activeX/activeX13.xml" ContentType="application/vnd.ms-office.activeX+xml"/>
  <Override PartName="/xl/activeX/activeX22.xml" ContentType="application/vnd.ms-office.activeX+xml"/>
  <Override PartName="/xl/activeX/activeX33.xml" ContentType="application/vnd.ms-office.activeX+xml"/>
  <Override PartName="/xl/worksheets/sheet1.xml" ContentType="application/vnd.openxmlformats-officedocument.spreadsheetml.worksheet+xml"/>
  <Override PartName="/xl/activeX/activeX9.bin" ContentType="application/vnd.ms-office.activeX"/>
  <Override PartName="/xl/activeX/activeX11.xml" ContentType="application/vnd.ms-office.activeX+xml"/>
  <Override PartName="/xl/activeX/activeX20.xml" ContentType="application/vnd.ms-office.activeX+xml"/>
  <Override PartName="/xl/activeX/activeX31.xml" ContentType="application/vnd.ms-office.activeX+xml"/>
  <Override PartName="/xl/activeX/activeX40.xml" ContentType="application/vnd.ms-office.activeX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19.bin" ContentType="application/vnd.ms-office.activeX"/>
  <Override PartName="/xl/activeX/activeX39.bin" ContentType="application/vnd.ms-office.activeX"/>
  <Override PartName="/xl/activeX/activeX5.bin" ContentType="application/vnd.ms-office.activeX"/>
  <Override PartName="/xl/activeX/activeX17.bin" ContentType="application/vnd.ms-office.activeX"/>
  <Override PartName="/xl/activeX/activeX28.bin" ContentType="application/vnd.ms-office.activeX"/>
  <Override PartName="/xl/activeX/activeX37.bin" ContentType="application/vnd.ms-office.activeX"/>
  <Default Extension="bin" ContentType="application/vnd.openxmlformats-officedocument.spreadsheetml.printerSettings"/>
  <Override PartName="/xl/activeX/activeX3.bin" ContentType="application/vnd.ms-office.activeX"/>
  <Override PartName="/xl/activeX/activeX15.bin" ContentType="application/vnd.ms-office.activeX"/>
  <Override PartName="/xl/activeX/activeX26.bin" ContentType="application/vnd.ms-office.activeX"/>
  <Override PartName="/xl/activeX/activeX35.bin" ContentType="application/vnd.ms-office.activeX"/>
  <Override PartName="/xl/activeX/activeX1.bin" ContentType="application/vnd.ms-office.activeX"/>
  <Override PartName="/xl/activeX/activeX8.xml" ContentType="application/vnd.ms-office.activeX+xml"/>
  <Override PartName="/xl/activeX/activeX13.bin" ContentType="application/vnd.ms-office.activeX"/>
  <Override PartName="/xl/activeX/activeX22.bin" ContentType="application/vnd.ms-office.activeX"/>
  <Override PartName="/xl/activeX/activeX24.bin" ContentType="application/vnd.ms-office.activeX"/>
  <Override PartName="/xl/activeX/activeX29.xml" ContentType="application/vnd.ms-office.activeX+xml"/>
  <Override PartName="/xl/activeX/activeX33.bin" ContentType="application/vnd.ms-office.activeX"/>
  <Override PartName="/xl/activeX/activeX38.xml" ContentType="application/vnd.ms-office.activeX+xml"/>
  <Override PartName="/xl/tables/table1.xml" ContentType="application/vnd.openxmlformats-officedocument.spreadsheetml.table+xml"/>
  <Default Extension="jpeg" ContentType="image/jpeg"/>
  <Override PartName="/xl/activeX/activeX6.xml" ContentType="application/vnd.ms-office.activeX+xml"/>
  <Override PartName="/xl/activeX/activeX11.bin" ContentType="application/vnd.ms-office.activeX"/>
  <Override PartName="/xl/activeX/activeX18.xml" ContentType="application/vnd.ms-office.activeX+xml"/>
  <Override PartName="/xl/activeX/activeX20.bin" ContentType="application/vnd.ms-office.activeX"/>
  <Override PartName="/xl/activeX/activeX27.xml" ContentType="application/vnd.ms-office.activeX+xml"/>
  <Override PartName="/xl/activeX/activeX31.bin" ContentType="application/vnd.ms-office.activeX"/>
  <Override PartName="/xl/activeX/activeX36.xml" ContentType="application/vnd.ms-office.activeX+xml"/>
  <Override PartName="/xl/activeX/activeX40.bin" ContentType="application/vnd.ms-office.activeX"/>
  <Default Extension="emf" ContentType="image/x-emf"/>
  <Override PartName="/xl/workbook.xml" ContentType="application/vnd.ms-excel.sheet.macroEnabled.main+xml"/>
  <Override PartName="/xl/activeX/activeX2.xml" ContentType="application/vnd.ms-office.activeX+xml"/>
  <Override PartName="/xl/activeX/activeX4.xml" ContentType="application/vnd.ms-office.activeX+xml"/>
  <Override PartName="/xl/activeX/activeX16.xml" ContentType="application/vnd.ms-office.activeX+xml"/>
  <Override PartName="/xl/activeX/activeX25.xml" ContentType="application/vnd.ms-office.activeX+xml"/>
  <Override PartName="/xl/activeX/activeX3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4.xml" ContentType="application/vnd.ms-office.activeX+xml"/>
  <Override PartName="/xl/activeX/activeX23.xml" ContentType="application/vnd.ms-office.activeX+xml"/>
  <Override PartName="/xl/activeX/activeX32.xml" ContentType="application/vnd.ms-office.activeX+xml"/>
  <Default Extension="vml" ContentType="application/vnd.openxmlformats-officedocument.vmlDrawing"/>
  <Override PartName="/xl/activeX/activeX12.xml" ContentType="application/vnd.ms-office.activeX+xml"/>
  <Override PartName="/xl/activeX/activeX21.xml" ContentType="application/vnd.ms-office.activeX+xml"/>
  <Override PartName="/xl/activeX/activeX30.xml" ContentType="application/vnd.ms-office.activeX+xml"/>
  <Override PartName="/xl/calcChain.xml" ContentType="application/vnd.openxmlformats-officedocument.spreadsheetml.calcChain+xml"/>
  <Override PartName="/xl/activeX/activeX8.bin" ContentType="application/vnd.ms-office.activeX"/>
  <Override PartName="/xl/activeX/activeX10.xml" ContentType="application/vnd.ms-office.activeX+xml"/>
  <Override PartName="/xl/activeX/activeX29.bin" ContentType="application/vnd.ms-office.activeX"/>
  <Override PartName="/xl/activeX/activeX38.bin" ContentType="application/vnd.ms-office.activeX"/>
  <Override PartName="/xl/activeX/activeX6.bin" ContentType="application/vnd.ms-office.activeX"/>
  <Override PartName="/xl/activeX/activeX18.bin" ContentType="application/vnd.ms-office.activeX"/>
  <Override PartName="/xl/activeX/activeX27.bin" ContentType="application/vnd.ms-office.activeX"/>
  <Override PartName="/xl/activeX/activeX36.bin" ContentType="application/vnd.ms-office.activeX"/>
  <Override PartName="/docProps/core.xml" ContentType="application/vnd.openxmlformats-package.core-properties+xml"/>
  <Override PartName="/xl/activeX/activeX2.bin" ContentType="application/vnd.ms-office.activeX"/>
  <Override PartName="/xl/activeX/activeX16.bin" ContentType="application/vnd.ms-office.activeX"/>
  <Override PartName="/xl/activeX/activeX34.bin" ContentType="application/vnd.ms-office.activeX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4295" windowHeight="6240" activeTab="2"/>
  </bookViews>
  <sheets>
    <sheet name="Consultation" sheetId="3" r:id="rId1"/>
    <sheet name="AFFICHE" sheetId="1" r:id="rId2"/>
    <sheet name="BD" sheetId="2" r:id="rId3"/>
  </sheets>
  <definedNames>
    <definedName name="BD">Tableau1[[#All],[Prenom]:[Date de Fin formation CPC2]]</definedName>
    <definedName name="bdd">OFFSET(BD!$C$2:$P$2,,,ROWS(noms))</definedName>
    <definedName name="dept1">BD!$A$2</definedName>
    <definedName name="noms">OFFSET(BD!$A$2,,,COUNTIF(BD!$A:$A,"&gt;&lt;")-1)</definedName>
    <definedName name="prenom">OFFSET(noms,,1,)</definedName>
    <definedName name="search_box">Consultation!$O$2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3" a="1"/>
  <c r="D24" s="1"/>
  <c r="H28" a="1"/>
  <c r="H28" s="1"/>
  <c r="D28" a="1"/>
  <c r="D28" s="1"/>
  <c r="D26" a="1"/>
  <c r="D26" s="1"/>
  <c r="H22" a="1"/>
  <c r="H22" s="1"/>
  <c r="D22" a="1"/>
  <c r="D22" s="1"/>
  <c r="D18" a="1"/>
  <c r="D18" s="1"/>
  <c r="H18" a="1"/>
  <c r="H18" s="1"/>
  <c r="D16" a="1"/>
  <c r="D16" s="1"/>
  <c r="P47" i="2" l="1"/>
  <c r="P18"/>
  <c r="P38"/>
  <c r="P6"/>
  <c r="P13"/>
  <c r="P2"/>
  <c r="P7"/>
  <c r="P14"/>
  <c r="P15"/>
  <c r="P17"/>
  <c r="P22"/>
  <c r="P34"/>
  <c r="P45"/>
  <c r="P55"/>
  <c r="P56"/>
  <c r="P63"/>
  <c r="P64"/>
  <c r="P76"/>
  <c r="P25"/>
  <c r="P26"/>
  <c r="P29"/>
  <c r="P30"/>
  <c r="P31"/>
  <c r="P32"/>
  <c r="P40"/>
  <c r="P60"/>
  <c r="P61"/>
  <c r="P68"/>
  <c r="P69"/>
  <c r="P70"/>
  <c r="P23"/>
  <c r="P57"/>
  <c r="P67"/>
  <c r="P4"/>
  <c r="P39"/>
  <c r="P36"/>
  <c r="P5"/>
  <c r="P42"/>
  <c r="P3"/>
  <c r="P8"/>
  <c r="P11"/>
  <c r="P9"/>
  <c r="P12"/>
  <c r="P20"/>
  <c r="P28"/>
  <c r="P33"/>
  <c r="P48"/>
  <c r="P35"/>
  <c r="P37"/>
  <c r="P41"/>
  <c r="P43"/>
  <c r="P44"/>
  <c r="P49"/>
  <c r="P53"/>
  <c r="P54"/>
  <c r="P46"/>
  <c r="P50"/>
  <c r="P62"/>
  <c r="P65"/>
  <c r="P73"/>
  <c r="P74"/>
  <c r="P19"/>
  <c r="P75"/>
  <c r="P66"/>
  <c r="P24"/>
  <c r="P77"/>
  <c r="P16"/>
  <c r="P72"/>
  <c r="P59"/>
  <c r="P71"/>
  <c r="P58"/>
  <c r="P51"/>
  <c r="P27"/>
  <c r="P10"/>
  <c r="P21"/>
  <c r="P52"/>
  <c r="O47"/>
  <c r="E47" s="1"/>
  <c r="N47" s="1"/>
  <c r="O18"/>
  <c r="E18" s="1"/>
  <c r="N18" s="1"/>
  <c r="O38"/>
  <c r="E38" s="1"/>
  <c r="N38" s="1"/>
  <c r="O6"/>
  <c r="E6" s="1"/>
  <c r="N6" s="1"/>
  <c r="O13"/>
  <c r="E13" s="1"/>
  <c r="N13" s="1"/>
  <c r="O2"/>
  <c r="E2" s="1"/>
  <c r="N2" s="1"/>
  <c r="D20" i="3" s="1" a="1"/>
  <c r="D20" s="1"/>
  <c r="O7" i="2"/>
  <c r="E7" s="1"/>
  <c r="N7" s="1"/>
  <c r="O14"/>
  <c r="E14" s="1"/>
  <c r="N14" s="1"/>
  <c r="O15"/>
  <c r="E15" s="1"/>
  <c r="N15" s="1"/>
  <c r="O17"/>
  <c r="E17" s="1"/>
  <c r="N17" s="1"/>
  <c r="O22"/>
  <c r="E22" s="1"/>
  <c r="N22" s="1"/>
  <c r="O34"/>
  <c r="E34" s="1"/>
  <c r="N34" s="1"/>
  <c r="O45"/>
  <c r="E45" s="1"/>
  <c r="N45" s="1"/>
  <c r="O55"/>
  <c r="E55" s="1"/>
  <c r="N55" s="1"/>
  <c r="O56"/>
  <c r="E56" s="1"/>
  <c r="N56" s="1"/>
  <c r="O63"/>
  <c r="E63" s="1"/>
  <c r="N63" s="1"/>
  <c r="O64"/>
  <c r="E64" s="1"/>
  <c r="N64" s="1"/>
  <c r="O76"/>
  <c r="E76" s="1"/>
  <c r="N76" s="1"/>
  <c r="O25"/>
  <c r="E25" s="1"/>
  <c r="N25" s="1"/>
  <c r="O26"/>
  <c r="E26" s="1"/>
  <c r="N26" s="1"/>
  <c r="O29"/>
  <c r="E29" s="1"/>
  <c r="N29" s="1"/>
  <c r="O30"/>
  <c r="E30" s="1"/>
  <c r="N30" s="1"/>
  <c r="O31"/>
  <c r="E31" s="1"/>
  <c r="N31" s="1"/>
  <c r="O32"/>
  <c r="E32" s="1"/>
  <c r="N32" s="1"/>
  <c r="O40"/>
  <c r="E40" s="1"/>
  <c r="N40" s="1"/>
  <c r="O60"/>
  <c r="E60" s="1"/>
  <c r="N60" s="1"/>
  <c r="O61"/>
  <c r="E61" s="1"/>
  <c r="N61" s="1"/>
  <c r="O68"/>
  <c r="E68" s="1"/>
  <c r="N68" s="1"/>
  <c r="O69"/>
  <c r="E69" s="1"/>
  <c r="N69" s="1"/>
  <c r="O70"/>
  <c r="E70" s="1"/>
  <c r="N70" s="1"/>
  <c r="O23"/>
  <c r="E23" s="1"/>
  <c r="N23" s="1"/>
  <c r="O57"/>
  <c r="E57" s="1"/>
  <c r="N57" s="1"/>
  <c r="O67"/>
  <c r="E67" s="1"/>
  <c r="N67" s="1"/>
  <c r="O4"/>
  <c r="E4" s="1"/>
  <c r="N4" s="1"/>
  <c r="O39"/>
  <c r="E39" s="1"/>
  <c r="N39" s="1"/>
  <c r="O36"/>
  <c r="E36" s="1"/>
  <c r="N36" s="1"/>
  <c r="O5"/>
  <c r="E5" s="1"/>
  <c r="N5" s="1"/>
  <c r="O42"/>
  <c r="E42" s="1"/>
  <c r="N42" s="1"/>
  <c r="O3"/>
  <c r="E3" s="1"/>
  <c r="N3" s="1"/>
  <c r="O8"/>
  <c r="E8" s="1"/>
  <c r="N8" s="1"/>
  <c r="O11"/>
  <c r="E11" s="1"/>
  <c r="N11" s="1"/>
  <c r="O9"/>
  <c r="E9" s="1"/>
  <c r="N9" s="1"/>
  <c r="O12"/>
  <c r="E12" s="1"/>
  <c r="N12" s="1"/>
  <c r="O20"/>
  <c r="E20" s="1"/>
  <c r="N20" s="1"/>
  <c r="O28"/>
  <c r="E28" s="1"/>
  <c r="N28" s="1"/>
  <c r="O33"/>
  <c r="E33" s="1"/>
  <c r="N33" s="1"/>
  <c r="O48"/>
  <c r="E48" s="1"/>
  <c r="N48" s="1"/>
  <c r="O35"/>
  <c r="E35" s="1"/>
  <c r="N35" s="1"/>
  <c r="O37"/>
  <c r="E37" s="1"/>
  <c r="N37" s="1"/>
  <c r="O41"/>
  <c r="E41" s="1"/>
  <c r="N41" s="1"/>
  <c r="O43"/>
  <c r="E43" s="1"/>
  <c r="N43" s="1"/>
  <c r="O44"/>
  <c r="E44" s="1"/>
  <c r="N44" s="1"/>
  <c r="O49"/>
  <c r="E49" s="1"/>
  <c r="N49" s="1"/>
  <c r="O53"/>
  <c r="E53" s="1"/>
  <c r="N53" s="1"/>
  <c r="O54"/>
  <c r="E54" s="1"/>
  <c r="N54" s="1"/>
  <c r="O46"/>
  <c r="E46" s="1"/>
  <c r="N46" s="1"/>
  <c r="O50"/>
  <c r="E50" s="1"/>
  <c r="N50" s="1"/>
  <c r="O62"/>
  <c r="E62" s="1"/>
  <c r="N62" s="1"/>
  <c r="O65"/>
  <c r="E65" s="1"/>
  <c r="N65" s="1"/>
  <c r="O73"/>
  <c r="E73" s="1"/>
  <c r="N73" s="1"/>
  <c r="O74"/>
  <c r="E74" s="1"/>
  <c r="N74" s="1"/>
  <c r="O19"/>
  <c r="E19" s="1"/>
  <c r="N19" s="1"/>
  <c r="O75"/>
  <c r="E75" s="1"/>
  <c r="N75" s="1"/>
  <c r="O66"/>
  <c r="E66" s="1"/>
  <c r="N66" s="1"/>
  <c r="O24"/>
  <c r="E24" s="1"/>
  <c r="N24" s="1"/>
  <c r="O77"/>
  <c r="E77" s="1"/>
  <c r="N77" s="1"/>
  <c r="O16"/>
  <c r="E16" s="1"/>
  <c r="N16" s="1"/>
  <c r="O72"/>
  <c r="E72" s="1"/>
  <c r="N72" s="1"/>
  <c r="O59"/>
  <c r="E59" s="1"/>
  <c r="N59" s="1"/>
  <c r="O71"/>
  <c r="E71" s="1"/>
  <c r="N71" s="1"/>
  <c r="O58"/>
  <c r="E58" s="1"/>
  <c r="N58" s="1"/>
  <c r="O51"/>
  <c r="E51" s="1"/>
  <c r="N51" s="1"/>
  <c r="O27"/>
  <c r="E27" s="1"/>
  <c r="N27" s="1"/>
  <c r="O10"/>
  <c r="E10" s="1"/>
  <c r="N10" s="1"/>
  <c r="O21"/>
  <c r="E21" s="1"/>
  <c r="N21" s="1"/>
  <c r="O52"/>
  <c r="E52" s="1"/>
  <c r="N52" s="1"/>
  <c r="I10" i="3" l="1"/>
  <c r="H12" s="1" a="1"/>
  <c r="H12" s="1"/>
</calcChain>
</file>

<file path=xl/sharedStrings.xml><?xml version="1.0" encoding="utf-8"?>
<sst xmlns="http://schemas.openxmlformats.org/spreadsheetml/2006/main" count="453" uniqueCount="248">
  <si>
    <t>Nom</t>
  </si>
  <si>
    <t>Prenom</t>
  </si>
  <si>
    <t>Date de naissance</t>
  </si>
  <si>
    <t>Lieu de naissance</t>
  </si>
  <si>
    <t>Age</t>
  </si>
  <si>
    <t>Contact</t>
  </si>
  <si>
    <t>Transporteur</t>
  </si>
  <si>
    <t>Date de récruitement</t>
  </si>
  <si>
    <t xml:space="preserve">MOHAMADOU </t>
  </si>
  <si>
    <t>ADAMOU</t>
  </si>
  <si>
    <t xml:space="preserve">ALIM </t>
  </si>
  <si>
    <t>DJIDJI</t>
  </si>
  <si>
    <t>IBRAHIM</t>
  </si>
  <si>
    <t>AMASSEO</t>
  </si>
  <si>
    <t>ABDOUL KARIMOU</t>
  </si>
  <si>
    <t>MOHAMADOU</t>
  </si>
  <si>
    <t>NGAOUNDERE</t>
  </si>
  <si>
    <t>BERTOUA</t>
  </si>
  <si>
    <t>TIBATI</t>
  </si>
  <si>
    <t>KOBI</t>
  </si>
  <si>
    <t>TITULAIRE</t>
  </si>
  <si>
    <t>AHMADOU</t>
  </si>
  <si>
    <t>MOUSSA</t>
  </si>
  <si>
    <t>LTTR 872 AJ-LTSR 978 AI</t>
  </si>
  <si>
    <t>LTTR 101 AG-LTSR 577 AA</t>
  </si>
  <si>
    <t>CETR 170 AA-LTSR 837 AA</t>
  </si>
  <si>
    <t>LTTR 304 AB-LTSR 418 AA</t>
  </si>
  <si>
    <t>CETR 164 AA-ADSR 0316 A</t>
  </si>
  <si>
    <t>MAT du vehicule ( si Titulaire)</t>
  </si>
  <si>
    <t>Statut  (Titulaire ou remplaçant)</t>
  </si>
  <si>
    <t>ADL</t>
  </si>
  <si>
    <t>ABBA</t>
  </si>
  <si>
    <t>SOULEYMANOU</t>
  </si>
  <si>
    <t>ABDOULAYE</t>
  </si>
  <si>
    <t>DJAFAROU</t>
  </si>
  <si>
    <t>BASSIROU</t>
  </si>
  <si>
    <t xml:space="preserve"> TIDJANI</t>
  </si>
  <si>
    <t xml:space="preserve">ALI </t>
  </si>
  <si>
    <t>OUSMANOU</t>
  </si>
  <si>
    <t>ROUPHAÏ</t>
  </si>
  <si>
    <t>REMPLACANT</t>
  </si>
  <si>
    <t>LTTR 934 AA/ LTSR 893 AA</t>
  </si>
  <si>
    <t>CETR 272 AD/ LTSR 835 AL</t>
  </si>
  <si>
    <t>LTTR 995 AB/ LTSR 241 AC</t>
  </si>
  <si>
    <t xml:space="preserve">AMADOU </t>
  </si>
  <si>
    <t xml:space="preserve">HAMADOU </t>
  </si>
  <si>
    <t>AWALOU</t>
  </si>
  <si>
    <t xml:space="preserve"> AWALOU</t>
  </si>
  <si>
    <t>MOUHAMADOU</t>
  </si>
  <si>
    <t>MOUCTAROU</t>
  </si>
  <si>
    <t xml:space="preserve">MOUSSA </t>
  </si>
  <si>
    <t>HAMIDOU</t>
  </si>
  <si>
    <t xml:space="preserve">OUMAROU </t>
  </si>
  <si>
    <t>NANA</t>
  </si>
  <si>
    <t>YAYA</t>
  </si>
  <si>
    <t>LT 068 FA</t>
  </si>
  <si>
    <t>LT 682 AI</t>
  </si>
  <si>
    <t>LT 069 FA</t>
  </si>
  <si>
    <t>HAMIDOU BOBO</t>
  </si>
  <si>
    <t>LTTR 932 AA/ LTSR 892 AA</t>
  </si>
  <si>
    <t>LTTR 994 AB/ LTSR 243 AC</t>
  </si>
  <si>
    <t>LTTR 8394 A/ ADSR 0071 A</t>
  </si>
  <si>
    <t>Date de dernière formation CPC</t>
  </si>
  <si>
    <t xml:space="preserve">YAYA </t>
  </si>
  <si>
    <t xml:space="preserve">Bah Maaghang </t>
  </si>
  <si>
    <t>Lucas</t>
  </si>
  <si>
    <t xml:space="preserve">Deugoue Armand </t>
  </si>
  <si>
    <t>Bertin</t>
  </si>
  <si>
    <t xml:space="preserve">Djibrine </t>
  </si>
  <si>
    <t>Adamou</t>
  </si>
  <si>
    <t xml:space="preserve">Djuimo Daniel </t>
  </si>
  <si>
    <t>Claude</t>
  </si>
  <si>
    <t xml:space="preserve">Djuimo Tapoko </t>
  </si>
  <si>
    <t>Christian</t>
  </si>
  <si>
    <t xml:space="preserve">Fonkou </t>
  </si>
  <si>
    <t>Justin</t>
  </si>
  <si>
    <t xml:space="preserve">Issa </t>
  </si>
  <si>
    <t xml:space="preserve">Njeukui </t>
  </si>
  <si>
    <t>Daniel</t>
  </si>
  <si>
    <t xml:space="preserve">Nteupe Kafac Willy </t>
  </si>
  <si>
    <t>Joël</t>
  </si>
  <si>
    <t xml:space="preserve">Panyere Tchamanga </t>
  </si>
  <si>
    <t>Levy</t>
  </si>
  <si>
    <t xml:space="preserve">Pate </t>
  </si>
  <si>
    <t>Maurice</t>
  </si>
  <si>
    <t>Pate Pate</t>
  </si>
  <si>
    <t xml:space="preserve"> Maurice</t>
  </si>
  <si>
    <t>Acha Tugi</t>
  </si>
  <si>
    <t>Foumban</t>
  </si>
  <si>
    <t>Yaoundé</t>
  </si>
  <si>
    <t>Banka</t>
  </si>
  <si>
    <t>Bangangte</t>
  </si>
  <si>
    <t>Bafang</t>
  </si>
  <si>
    <t>Bangou</t>
  </si>
  <si>
    <t>Douala</t>
  </si>
  <si>
    <t>JUTRANS</t>
  </si>
  <si>
    <t>LTTR 755 AG/SUSR 272 AA</t>
  </si>
  <si>
    <t>LTTR 268 AH/LTSR 607 AE</t>
  </si>
  <si>
    <t>LTTR 773 AG/LTSR 796 AA</t>
  </si>
  <si>
    <t>LT 938 EL</t>
  </si>
  <si>
    <t>LT 146 EF</t>
  </si>
  <si>
    <t>LT 457 CR</t>
  </si>
  <si>
    <t>LTTR 326 AE/LTSR 777 AH</t>
  </si>
  <si>
    <t>LT 101 EF</t>
  </si>
  <si>
    <t>ISSAKA</t>
  </si>
  <si>
    <t xml:space="preserve">BABA </t>
  </si>
  <si>
    <t>SADOU</t>
  </si>
  <si>
    <t>OUSSOUMANOU</t>
  </si>
  <si>
    <t>SEHOU</t>
  </si>
  <si>
    <t xml:space="preserve">ABDOUL </t>
  </si>
  <si>
    <t>MALIKI</t>
  </si>
  <si>
    <t xml:space="preserve">IBRAHIMA </t>
  </si>
  <si>
    <t>ISSA</t>
  </si>
  <si>
    <t xml:space="preserve">HAMIDOU </t>
  </si>
  <si>
    <t xml:space="preserve">AZIZ </t>
  </si>
  <si>
    <t>LTTR 478 AE</t>
  </si>
  <si>
    <t>LTTR 479 AE</t>
  </si>
  <si>
    <t>LTTR 887 AB</t>
  </si>
  <si>
    <t>LTTR 886 AB</t>
  </si>
  <si>
    <t>ADTR 038 AA</t>
  </si>
  <si>
    <t>LTTR 753 AA</t>
  </si>
  <si>
    <t xml:space="preserve">1er sept. 2016 (recyclage) </t>
  </si>
  <si>
    <t>SONETRANSCAM</t>
  </si>
  <si>
    <t xml:space="preserve">OUSMANOU </t>
  </si>
  <si>
    <t>BOUBA</t>
  </si>
  <si>
    <t>DAHIROU</t>
  </si>
  <si>
    <t xml:space="preserve">AHMADOU </t>
  </si>
  <si>
    <t>TIDJANI</t>
  </si>
  <si>
    <t>GARGA</t>
  </si>
  <si>
    <t>NASSOUROU</t>
  </si>
  <si>
    <t>LAMINOU</t>
  </si>
  <si>
    <t xml:space="preserve">ABOUBAKAR </t>
  </si>
  <si>
    <t>SOUAIBOU</t>
  </si>
  <si>
    <t xml:space="preserve">ALIOU </t>
  </si>
  <si>
    <t>OUSSEINI</t>
  </si>
  <si>
    <t>BAFOUSSAM</t>
  </si>
  <si>
    <t>MAROUA</t>
  </si>
  <si>
    <t xml:space="preserve">MARTA </t>
  </si>
  <si>
    <t>BANGOU</t>
  </si>
  <si>
    <t>DAGAI</t>
  </si>
  <si>
    <t xml:space="preserve">NGAOUNDERE </t>
  </si>
  <si>
    <t>BANYO</t>
  </si>
  <si>
    <t>TOA</t>
  </si>
  <si>
    <t>SOULEY IYA</t>
  </si>
  <si>
    <t xml:space="preserve">ABBO  </t>
  </si>
  <si>
    <t>HAMADOU</t>
  </si>
  <si>
    <t xml:space="preserve">ABDOURAHMAN </t>
  </si>
  <si>
    <t>ADJI</t>
  </si>
  <si>
    <t xml:space="preserve">ABOUBAKAR GARBA </t>
  </si>
  <si>
    <t>ALIOU</t>
  </si>
  <si>
    <t xml:space="preserve">ADAMOU </t>
  </si>
  <si>
    <t xml:space="preserve">DEWA  </t>
  </si>
  <si>
    <t>ABDOURAMAN</t>
  </si>
  <si>
    <t xml:space="preserve">HABOUBAKAR </t>
  </si>
  <si>
    <t>GARBA</t>
  </si>
  <si>
    <t>AWAL</t>
  </si>
  <si>
    <t>HAWALOU</t>
  </si>
  <si>
    <t xml:space="preserve">HOUSSEINI </t>
  </si>
  <si>
    <t xml:space="preserve">ISSA </t>
  </si>
  <si>
    <t>GAINA</t>
  </si>
  <si>
    <t xml:space="preserve">IYA </t>
  </si>
  <si>
    <t>DJOUBAIROU</t>
  </si>
  <si>
    <t xml:space="preserve">MAMADOU  </t>
  </si>
  <si>
    <t xml:space="preserve">MOHAMADOU  </t>
  </si>
  <si>
    <t>BARKINDO</t>
  </si>
  <si>
    <t xml:space="preserve"> MADI</t>
  </si>
  <si>
    <t>MOUCTAWAKILOU</t>
  </si>
  <si>
    <t>OUMAROU</t>
  </si>
  <si>
    <t xml:space="preserve">  FARIKOU</t>
  </si>
  <si>
    <t xml:space="preserve">OUMAROU  </t>
  </si>
  <si>
    <t>HAMMADOU</t>
  </si>
  <si>
    <t xml:space="preserve">SOUDI IYAWA </t>
  </si>
  <si>
    <t>LAWAL</t>
  </si>
  <si>
    <t>HAMADJODA</t>
  </si>
  <si>
    <t xml:space="preserve">TATA </t>
  </si>
  <si>
    <t xml:space="preserve">BOUBA </t>
  </si>
  <si>
    <t xml:space="preserve">SEUNKEP </t>
  </si>
  <si>
    <t>CELESTIN</t>
  </si>
  <si>
    <t xml:space="preserve">NANA </t>
  </si>
  <si>
    <t>IBRAHIMA</t>
  </si>
  <si>
    <t>SALI</t>
  </si>
  <si>
    <t xml:space="preserve"> GARGA</t>
  </si>
  <si>
    <t xml:space="preserve">DEWA </t>
  </si>
  <si>
    <t>MEIGANGA</t>
  </si>
  <si>
    <t xml:space="preserve"> NGAOUNDERE</t>
  </si>
  <si>
    <t>TOURNINGAL</t>
  </si>
  <si>
    <t>YAOUNDE</t>
  </si>
  <si>
    <t xml:space="preserve"> MAYO</t>
  </si>
  <si>
    <t>TIGNERE</t>
  </si>
  <si>
    <t>BOUNNEDJE</t>
  </si>
  <si>
    <t>KOGNOLI</t>
  </si>
  <si>
    <t>MININ</t>
  </si>
  <si>
    <t>MALA</t>
  </si>
  <si>
    <t>MININ DIBATI</t>
  </si>
  <si>
    <t xml:space="preserve">BELEL  DIBI  </t>
  </si>
  <si>
    <t>NGAOUNDRE</t>
  </si>
  <si>
    <t xml:space="preserve"> TIBATI</t>
  </si>
  <si>
    <t>RAS</t>
  </si>
  <si>
    <t>Titulaire</t>
  </si>
  <si>
    <t>Remplaçant</t>
  </si>
  <si>
    <t>Remplaçant/moniteur</t>
  </si>
  <si>
    <t>LTTR 043 AL</t>
  </si>
  <si>
    <t>LTTR 784 AJ</t>
  </si>
  <si>
    <t>LTTR 847 AG</t>
  </si>
  <si>
    <t>LTTR 091 AC</t>
  </si>
  <si>
    <t>LTTR 783 AJ</t>
  </si>
  <si>
    <t>LTTR 042 AL</t>
  </si>
  <si>
    <t>LTTR 039 AL</t>
  </si>
  <si>
    <t>LTTR 800 AH</t>
  </si>
  <si>
    <t>ADTR 024 AA</t>
  </si>
  <si>
    <t>LTTR 607 AA</t>
  </si>
  <si>
    <t>LTTR 677 AD</t>
  </si>
  <si>
    <t>LTTR 681 AD</t>
  </si>
  <si>
    <t>LTTR 865 AD</t>
  </si>
  <si>
    <t>LTTR  089 AC</t>
  </si>
  <si>
    <t>LTTR 038 AL</t>
  </si>
  <si>
    <t>LTTR 041 AL</t>
  </si>
  <si>
    <t>LTTR 799 AH</t>
  </si>
  <si>
    <t>LTTR 846 AG</t>
  </si>
  <si>
    <t>LTTR 798 AH</t>
  </si>
  <si>
    <t>LTTR 866 AD</t>
  </si>
  <si>
    <t>LTTR 088 AC</t>
  </si>
  <si>
    <t>ADTR 026 AA</t>
  </si>
  <si>
    <t>LTTR 679 AD</t>
  </si>
  <si>
    <t>ADTR 025 AA</t>
  </si>
  <si>
    <t>O5/01/15</t>
  </si>
  <si>
    <t>Date de Fin formation CPC2</t>
  </si>
  <si>
    <t>O5/01/17</t>
  </si>
  <si>
    <t>1er sept. 2018</t>
  </si>
  <si>
    <t>Nom du Transporteur</t>
  </si>
  <si>
    <t>Date de récrutement</t>
  </si>
  <si>
    <t>Clé ID</t>
  </si>
  <si>
    <t>Lieu</t>
  </si>
  <si>
    <t>Matricule Vehicule</t>
  </si>
  <si>
    <t>Habilitation CPC (Début)</t>
  </si>
  <si>
    <t>FIN</t>
  </si>
  <si>
    <t>Nombre de sanction sur 12 mois glissant</t>
  </si>
  <si>
    <t>Date du dernière retrait d'habilitation</t>
  </si>
  <si>
    <t>Nombre de Sanction sur le dernière mois</t>
  </si>
  <si>
    <t>Nombre total de Sanction</t>
  </si>
  <si>
    <t xml:space="preserve">Durée  retrait </t>
  </si>
  <si>
    <t>Date</t>
  </si>
  <si>
    <t>Date_de_naissance</t>
  </si>
  <si>
    <t>Anne Aujourdhui</t>
  </si>
  <si>
    <t>Année de naissance</t>
  </si>
  <si>
    <t>azazaz</t>
  </si>
  <si>
    <t>Statut</t>
  </si>
  <si>
    <t>Concartener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</si>
</sst>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name val="Calibri"/>
      <family val="2"/>
      <scheme val="minor"/>
    </font>
    <font>
      <sz val="10"/>
      <color theme="1"/>
      <name val="Bookman Old Style"/>
      <family val="1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/>
      </patternFill>
    </fill>
    <fill>
      <patternFill patternType="solid">
        <fgColor rgb="FFFFFFFF"/>
        <bgColor rgb="FFFFFFFF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2" fillId="5" borderId="0" applyNumberFormat="0" applyBorder="0" applyAlignment="0" applyProtection="0"/>
  </cellStyleXfs>
  <cellXfs count="9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4" borderId="0" xfId="0" applyFont="1" applyFill="1"/>
    <xf numFmtId="0" fontId="0" fillId="2" borderId="0" xfId="0" applyFont="1" applyFill="1"/>
    <xf numFmtId="0" fontId="1" fillId="2" borderId="0" xfId="0" applyFont="1" applyFill="1"/>
    <xf numFmtId="0" fontId="1" fillId="3" borderId="0" xfId="0" applyFont="1" applyFill="1"/>
    <xf numFmtId="0" fontId="3" fillId="5" borderId="0" xfId="1" applyFont="1" applyAlignment="1">
      <alignment vertical="center"/>
    </xf>
    <xf numFmtId="0" fontId="3" fillId="5" borderId="0" xfId="1" applyFont="1" applyAlignment="1">
      <alignment horizontal="center" vertical="center"/>
    </xf>
    <xf numFmtId="0" fontId="4" fillId="5" borderId="0" xfId="1" applyFont="1" applyAlignment="1">
      <alignment horizontal="center" vertical="center"/>
    </xf>
    <xf numFmtId="0" fontId="3" fillId="5" borderId="0" xfId="1" applyFont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17" fontId="0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6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7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9" fillId="2" borderId="0" xfId="0" applyFont="1" applyFill="1"/>
    <xf numFmtId="0" fontId="0" fillId="2" borderId="0" xfId="0" applyFill="1" applyBorder="1"/>
    <xf numFmtId="0" fontId="10" fillId="8" borderId="4" xfId="0" applyFont="1" applyFill="1" applyBorder="1" applyAlignment="1">
      <alignment horizontal="center"/>
    </xf>
    <xf numFmtId="0" fontId="0" fillId="8" borderId="14" xfId="0" applyFill="1" applyBorder="1"/>
    <xf numFmtId="0" fontId="0" fillId="8" borderId="15" xfId="0" applyFill="1" applyBorder="1"/>
    <xf numFmtId="0" fontId="0" fillId="8" borderId="16" xfId="0" applyFill="1" applyBorder="1"/>
    <xf numFmtId="0" fontId="0" fillId="8" borderId="17" xfId="0" applyFill="1" applyBorder="1"/>
    <xf numFmtId="0" fontId="0" fillId="8" borderId="0" xfId="0" applyFill="1" applyBorder="1"/>
    <xf numFmtId="0" fontId="0" fillId="8" borderId="18" xfId="0" applyFill="1" applyBorder="1"/>
    <xf numFmtId="0" fontId="0" fillId="8" borderId="20" xfId="0" applyFill="1" applyBorder="1"/>
    <xf numFmtId="0" fontId="10" fillId="8" borderId="0" xfId="0" applyFont="1" applyFill="1" applyBorder="1"/>
    <xf numFmtId="0" fontId="10" fillId="8" borderId="17" xfId="0" applyFont="1" applyFill="1" applyBorder="1"/>
    <xf numFmtId="0" fontId="0" fillId="8" borderId="19" xfId="0" applyFill="1" applyBorder="1"/>
    <xf numFmtId="0" fontId="0" fillId="8" borderId="3" xfId="0" applyFill="1" applyBorder="1"/>
    <xf numFmtId="0" fontId="0" fillId="8" borderId="0" xfId="0" applyFill="1" applyBorder="1" applyAlignment="1">
      <alignment horizontal="center"/>
    </xf>
    <xf numFmtId="14" fontId="3" fillId="5" borderId="0" xfId="1" applyNumberFormat="1" applyFont="1" applyAlignment="1">
      <alignment vertical="center"/>
    </xf>
    <xf numFmtId="14" fontId="0" fillId="0" borderId="0" xfId="0" applyNumberFormat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14" fontId="0" fillId="2" borderId="5" xfId="0" applyNumberFormat="1" applyFill="1" applyBorder="1" applyAlignment="1">
      <alignment horizontal="center"/>
    </xf>
    <xf numFmtId="0" fontId="11" fillId="8" borderId="22" xfId="0" applyFont="1" applyFill="1" applyBorder="1" applyAlignment="1">
      <alignment horizontal="center" wrapText="1"/>
    </xf>
    <xf numFmtId="0" fontId="11" fillId="8" borderId="10" xfId="0" applyFont="1" applyFill="1" applyBorder="1" applyAlignment="1">
      <alignment horizontal="center" wrapText="1"/>
    </xf>
    <xf numFmtId="0" fontId="11" fillId="8" borderId="11" xfId="0" applyFont="1" applyFill="1" applyBorder="1" applyAlignment="1">
      <alignment horizontal="center" wrapText="1"/>
    </xf>
    <xf numFmtId="0" fontId="11" fillId="8" borderId="23" xfId="0" applyFont="1" applyFill="1" applyBorder="1" applyAlignment="1">
      <alignment horizontal="center" wrapText="1"/>
    </xf>
    <xf numFmtId="0" fontId="11" fillId="8" borderId="12" xfId="0" applyFont="1" applyFill="1" applyBorder="1" applyAlignment="1">
      <alignment horizontal="center" wrapText="1"/>
    </xf>
    <xf numFmtId="0" fontId="11" fillId="8" borderId="13" xfId="0" applyFont="1" applyFill="1" applyBorder="1" applyAlignment="1">
      <alignment horizontal="center" wrapText="1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10" fillId="8" borderId="21" xfId="0" applyFont="1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8" borderId="10" xfId="0" applyFill="1" applyBorder="1" applyAlignment="1">
      <alignment horizontal="center" wrapText="1"/>
    </xf>
    <xf numFmtId="0" fontId="0" fillId="8" borderId="11" xfId="0" applyFill="1" applyBorder="1" applyAlignment="1">
      <alignment horizontal="center" wrapText="1"/>
    </xf>
    <xf numFmtId="0" fontId="0" fillId="8" borderId="23" xfId="0" applyFill="1" applyBorder="1" applyAlignment="1">
      <alignment horizontal="center" wrapText="1"/>
    </xf>
    <xf numFmtId="0" fontId="0" fillId="8" borderId="12" xfId="0" applyFill="1" applyBorder="1" applyAlignment="1">
      <alignment horizontal="center" wrapText="1"/>
    </xf>
    <xf numFmtId="0" fontId="0" fillId="8" borderId="13" xfId="0" applyFill="1" applyBorder="1" applyAlignment="1">
      <alignment horizontal="center" wrapText="1"/>
    </xf>
    <xf numFmtId="0" fontId="10" fillId="8" borderId="7" xfId="0" applyFont="1" applyFill="1" applyBorder="1" applyAlignment="1">
      <alignment horizontal="center"/>
    </xf>
    <xf numFmtId="14" fontId="0" fillId="2" borderId="5" xfId="0" applyNumberFormat="1" applyFill="1" applyBorder="1" applyAlignment="1">
      <alignment horizontal="center"/>
    </xf>
    <xf numFmtId="14" fontId="0" fillId="2" borderId="7" xfId="0" applyNumberFormat="1" applyFill="1" applyBorder="1" applyAlignment="1">
      <alignment horizontal="center"/>
    </xf>
    <xf numFmtId="14" fontId="0" fillId="2" borderId="6" xfId="0" applyNumberFormat="1" applyFill="1" applyBorder="1" applyAlignment="1">
      <alignment horizontal="center"/>
    </xf>
    <xf numFmtId="0" fontId="10" fillId="8" borderId="17" xfId="0" applyFont="1" applyFill="1" applyBorder="1" applyAlignment="1">
      <alignment horizontal="center"/>
    </xf>
    <xf numFmtId="0" fontId="10" fillId="8" borderId="0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7" borderId="0" xfId="0" applyFill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14" fontId="12" fillId="5" borderId="0" xfId="1" applyNumberFormat="1" applyFont="1" applyAlignment="1">
      <alignment horizontal="center" vertical="center"/>
    </xf>
  </cellXfs>
  <cellStyles count="2">
    <cellStyle name="Accent2" xfId="1" builtinId="33"/>
    <cellStyle name="Normal" xfId="0" builtinId="0"/>
  </cellStyles>
  <dxfs count="16">
    <dxf>
      <numFmt numFmtId="0" formatCode="General"/>
    </dxf>
    <dxf>
      <numFmt numFmtId="0" formatCode="General"/>
      <alignment horizontal="center" vertical="center" textRotation="0" wrapText="0" indent="0" relativeIndent="255" justifyLastLine="0" shrinkToFit="0" readingOrder="0"/>
    </dxf>
    <dxf>
      <numFmt numFmtId="19" formatCode="dd/mm/yyyy"/>
    </dxf>
    <dxf>
      <numFmt numFmtId="164" formatCode="m/d/yyyy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outline="0">
        <left style="thin">
          <color indexed="64"/>
        </left>
      </border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  <border outline="0">
        <right style="thin">
          <color indexed="64"/>
        </right>
      </border>
    </dxf>
    <dxf>
      <alignment horizontal="center" vertical="center" textRotation="0" wrapText="1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numFmt numFmtId="0" formatCode="General"/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numFmt numFmtId="19" formatCode="dd/mm/yyyy"/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2.jpg@01D208F7.73F3FD80" TargetMode="External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2.jpg@01D208F7.73F3FD80" TargetMode="External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13" Type="http://schemas.openxmlformats.org/officeDocument/2006/relationships/image" Target="../media/image14.emf"/><Relationship Id="rId18" Type="http://schemas.openxmlformats.org/officeDocument/2006/relationships/image" Target="../media/image19.emf"/><Relationship Id="rId26" Type="http://schemas.openxmlformats.org/officeDocument/2006/relationships/image" Target="../media/image27.emf"/><Relationship Id="rId3" Type="http://schemas.openxmlformats.org/officeDocument/2006/relationships/image" Target="../media/image4.emf"/><Relationship Id="rId21" Type="http://schemas.openxmlformats.org/officeDocument/2006/relationships/image" Target="../media/image22.emf"/><Relationship Id="rId7" Type="http://schemas.openxmlformats.org/officeDocument/2006/relationships/image" Target="../media/image8.emf"/><Relationship Id="rId12" Type="http://schemas.openxmlformats.org/officeDocument/2006/relationships/image" Target="../media/image13.emf"/><Relationship Id="rId17" Type="http://schemas.openxmlformats.org/officeDocument/2006/relationships/image" Target="../media/image18.emf"/><Relationship Id="rId25" Type="http://schemas.openxmlformats.org/officeDocument/2006/relationships/image" Target="../media/image26.emf"/><Relationship Id="rId2" Type="http://schemas.openxmlformats.org/officeDocument/2006/relationships/image" Target="../media/image3.emf"/><Relationship Id="rId16" Type="http://schemas.openxmlformats.org/officeDocument/2006/relationships/image" Target="../media/image17.emf"/><Relationship Id="rId20" Type="http://schemas.openxmlformats.org/officeDocument/2006/relationships/image" Target="../media/image21.emf"/><Relationship Id="rId29" Type="http://schemas.openxmlformats.org/officeDocument/2006/relationships/image" Target="../media/image30.emf"/><Relationship Id="rId1" Type="http://schemas.openxmlformats.org/officeDocument/2006/relationships/image" Target="../media/image2.emf"/><Relationship Id="rId6" Type="http://schemas.openxmlformats.org/officeDocument/2006/relationships/image" Target="../media/image7.emf"/><Relationship Id="rId11" Type="http://schemas.openxmlformats.org/officeDocument/2006/relationships/image" Target="../media/image12.emf"/><Relationship Id="rId24" Type="http://schemas.openxmlformats.org/officeDocument/2006/relationships/image" Target="../media/image25.emf"/><Relationship Id="rId5" Type="http://schemas.openxmlformats.org/officeDocument/2006/relationships/image" Target="../media/image6.emf"/><Relationship Id="rId15" Type="http://schemas.openxmlformats.org/officeDocument/2006/relationships/image" Target="../media/image16.emf"/><Relationship Id="rId23" Type="http://schemas.openxmlformats.org/officeDocument/2006/relationships/image" Target="../media/image24.emf"/><Relationship Id="rId28" Type="http://schemas.openxmlformats.org/officeDocument/2006/relationships/image" Target="../media/image29.emf"/><Relationship Id="rId10" Type="http://schemas.openxmlformats.org/officeDocument/2006/relationships/image" Target="../media/image11.emf"/><Relationship Id="rId19" Type="http://schemas.openxmlformats.org/officeDocument/2006/relationships/image" Target="../media/image20.emf"/><Relationship Id="rId4" Type="http://schemas.openxmlformats.org/officeDocument/2006/relationships/image" Target="../media/image5.emf"/><Relationship Id="rId9" Type="http://schemas.openxmlformats.org/officeDocument/2006/relationships/image" Target="../media/image10.emf"/><Relationship Id="rId14" Type="http://schemas.openxmlformats.org/officeDocument/2006/relationships/image" Target="../media/image15.emf"/><Relationship Id="rId22" Type="http://schemas.openxmlformats.org/officeDocument/2006/relationships/image" Target="../media/image23.emf"/><Relationship Id="rId27" Type="http://schemas.openxmlformats.org/officeDocument/2006/relationships/image" Target="../media/image28.emf"/><Relationship Id="rId30" Type="http://schemas.openxmlformats.org/officeDocument/2006/relationships/image" Target="../media/image3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5</xdr:row>
      <xdr:rowOff>114300</xdr:rowOff>
    </xdr:from>
    <xdr:to>
      <xdr:col>9</xdr:col>
      <xdr:colOff>409575</xdr:colOff>
      <xdr:row>7</xdr:row>
      <xdr:rowOff>66675</xdr:rowOff>
    </xdr:to>
    <xdr:sp macro="" textlink="">
      <xdr:nvSpPr>
        <xdr:cNvPr id="2" name="Organigramme : Alternative 1"/>
        <xdr:cNvSpPr/>
      </xdr:nvSpPr>
      <xdr:spPr>
        <a:xfrm>
          <a:off x="1133475" y="1066800"/>
          <a:ext cx="6134100" cy="333375"/>
        </a:xfrm>
        <a:prstGeom prst="flowChartAlternateProcess">
          <a:avLst/>
        </a:prstGeom>
        <a:solidFill>
          <a:schemeClr val="accent1">
            <a:lumMod val="60000"/>
            <a:lumOff val="40000"/>
          </a:schemeClr>
        </a:soli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ysClr val="windowText" lastClr="000000"/>
              </a:solidFill>
            </a:rPr>
            <a:t>IDENTIFIANT</a:t>
          </a:r>
        </a:p>
      </xdr:txBody>
    </xdr:sp>
    <xdr:clientData/>
  </xdr:twoCellAnchor>
  <xdr:twoCellAnchor>
    <xdr:from>
      <xdr:col>11</xdr:col>
      <xdr:colOff>361950</xdr:colOff>
      <xdr:row>5</xdr:row>
      <xdr:rowOff>114301</xdr:rowOff>
    </xdr:from>
    <xdr:to>
      <xdr:col>18</xdr:col>
      <xdr:colOff>466725</xdr:colOff>
      <xdr:row>7</xdr:row>
      <xdr:rowOff>76200</xdr:rowOff>
    </xdr:to>
    <xdr:sp macro="" textlink="">
      <xdr:nvSpPr>
        <xdr:cNvPr id="3" name="Organigramme : Alternative 2"/>
        <xdr:cNvSpPr/>
      </xdr:nvSpPr>
      <xdr:spPr>
        <a:xfrm>
          <a:off x="8743950" y="1066801"/>
          <a:ext cx="5438775" cy="342899"/>
        </a:xfrm>
        <a:prstGeom prst="flowChartAlternateProcess">
          <a:avLst/>
        </a:prstGeom>
        <a:solidFill>
          <a:schemeClr val="accent1">
            <a:lumMod val="60000"/>
            <a:lumOff val="40000"/>
          </a:schemeClr>
        </a:soli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ysClr val="windowText" lastClr="000000"/>
              </a:solidFill>
            </a:rPr>
            <a:t>SANCTION</a:t>
          </a:r>
        </a:p>
      </xdr:txBody>
    </xdr:sp>
    <xdr:clientData/>
  </xdr:twoCellAnchor>
  <xdr:twoCellAnchor editAs="oneCell">
    <xdr:from>
      <xdr:col>1</xdr:col>
      <xdr:colOff>66674</xdr:colOff>
      <xdr:row>0</xdr:row>
      <xdr:rowOff>0</xdr:rowOff>
    </xdr:from>
    <xdr:to>
      <xdr:col>4</xdr:col>
      <xdr:colOff>428625</xdr:colOff>
      <xdr:row>4</xdr:row>
      <xdr:rowOff>161925</xdr:rowOff>
    </xdr:to>
    <xdr:pic>
      <xdr:nvPicPr>
        <xdr:cNvPr id="6" name="yiv2506472186Image 3" descr="New logo Total instit"/>
        <xdr:cNvPicPr/>
      </xdr:nvPicPr>
      <xdr:blipFill rotWithShape="1">
        <a:blip xmlns:r="http://schemas.openxmlformats.org/officeDocument/2006/relationships" r:embed="rId1" r:link="rId2" cstate="print"/>
        <a:srcRect l="6087" t="12821" r="8696" b="20513"/>
        <a:stretch/>
      </xdr:blipFill>
      <xdr:spPr bwMode="auto">
        <a:xfrm>
          <a:off x="828674" y="0"/>
          <a:ext cx="2647951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180975</xdr:colOff>
      <xdr:row>30</xdr:row>
      <xdr:rowOff>76200</xdr:rowOff>
    </xdr:from>
    <xdr:to>
      <xdr:col>9</xdr:col>
      <xdr:colOff>438151</xdr:colOff>
      <xdr:row>32</xdr:row>
      <xdr:rowOff>38100</xdr:rowOff>
    </xdr:to>
    <xdr:sp macro="" textlink="">
      <xdr:nvSpPr>
        <xdr:cNvPr id="7" name="Rectangle à coins arrondis 6"/>
        <xdr:cNvSpPr/>
      </xdr:nvSpPr>
      <xdr:spPr>
        <a:xfrm>
          <a:off x="942975" y="5981700"/>
          <a:ext cx="6353176" cy="34290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STATUT D'HABILITATION</a:t>
          </a:r>
          <a:endParaRPr lang="fr-FR" sz="1400" b="1">
            <a:solidFill>
              <a:sysClr val="windowText" lastClr="000000"/>
            </a:solidFill>
            <a:effectLst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11</xdr:col>
      <xdr:colOff>295275</xdr:colOff>
      <xdr:row>30</xdr:row>
      <xdr:rowOff>85725</xdr:rowOff>
    </xdr:from>
    <xdr:to>
      <xdr:col>18</xdr:col>
      <xdr:colOff>523875</xdr:colOff>
      <xdr:row>32</xdr:row>
      <xdr:rowOff>19050</xdr:rowOff>
    </xdr:to>
    <xdr:sp macro="" textlink="">
      <xdr:nvSpPr>
        <xdr:cNvPr id="8" name="Rectangle à coins arrondis 7"/>
        <xdr:cNvSpPr/>
      </xdr:nvSpPr>
      <xdr:spPr>
        <a:xfrm>
          <a:off x="8677275" y="5991225"/>
          <a:ext cx="5562600" cy="31432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   </a:t>
          </a:r>
          <a:r>
            <a:rPr lang="fr-FR" sz="1400" b="1">
              <a:solidFill>
                <a:sysClr val="windowText" lastClr="000000"/>
              </a:solidFill>
            </a:rPr>
            <a:t>STATUT DE RETRAIT D'HABILITATION</a:t>
          </a:r>
        </a:p>
      </xdr:txBody>
    </xdr:sp>
    <xdr:clientData/>
  </xdr:twoCellAnchor>
  <xdr:twoCellAnchor>
    <xdr:from>
      <xdr:col>3</xdr:col>
      <xdr:colOff>50800</xdr:colOff>
      <xdr:row>5</xdr:row>
      <xdr:rowOff>266700</xdr:rowOff>
    </xdr:from>
    <xdr:to>
      <xdr:col>6</xdr:col>
      <xdr:colOff>31750</xdr:colOff>
      <xdr:row>10</xdr:row>
      <xdr:rowOff>82550</xdr:rowOff>
    </xdr:to>
    <xdr:sp macro="" textlink="">
      <xdr:nvSpPr>
        <xdr:cNvPr id="9" name="ZoneTexte 8"/>
        <xdr:cNvSpPr txBox="1"/>
      </xdr:nvSpPr>
      <xdr:spPr>
        <a:xfrm>
          <a:off x="2336800" y="1187450"/>
          <a:ext cx="2266950" cy="939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tu saisi une</a:t>
          </a:r>
          <a:r>
            <a:rPr lang="fr-FR" sz="1100" baseline="0"/>
            <a:t> lettre et tu rechoisis </a:t>
          </a:r>
        </a:p>
        <a:p>
          <a:r>
            <a:rPr lang="fr-FR" sz="1100" baseline="0"/>
            <a:t>exemple :si tu saisis un  a   seul s les noms qui commencent par  a   seront proposés 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247650</xdr:colOff>
      <xdr:row>0</xdr:row>
      <xdr:rowOff>57150</xdr:rowOff>
    </xdr:from>
    <xdr:to>
      <xdr:col>4</xdr:col>
      <xdr:colOff>552450</xdr:colOff>
      <xdr:row>5</xdr:row>
      <xdr:rowOff>76200</xdr:rowOff>
    </xdr:to>
    <xdr:pic>
      <xdr:nvPicPr>
        <xdr:cNvPr id="50" name="yiv2506472186Image 3" descr="New logo Total instit"/>
        <xdr:cNvPicPr/>
      </xdr:nvPicPr>
      <xdr:blipFill rotWithShape="1">
        <a:blip xmlns:r="http://schemas.openxmlformats.org/officeDocument/2006/relationships" r:embed="rId1" r:link="rId2" cstate="print"/>
        <a:srcRect l="6087" t="12821" r="8696" b="20513"/>
        <a:stretch/>
      </xdr:blipFill>
      <xdr:spPr bwMode="auto">
        <a:xfrm>
          <a:off x="1009650" y="57150"/>
          <a:ext cx="2590800" cy="97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752475</xdr:colOff>
      <xdr:row>6</xdr:row>
      <xdr:rowOff>19050</xdr:rowOff>
    </xdr:from>
    <xdr:to>
      <xdr:col>8</xdr:col>
      <xdr:colOff>752475</xdr:colOff>
      <xdr:row>9</xdr:row>
      <xdr:rowOff>95251</xdr:rowOff>
    </xdr:to>
    <xdr:sp macro="" textlink="">
      <xdr:nvSpPr>
        <xdr:cNvPr id="6" name="Rectangle à coins arrondis 5"/>
        <xdr:cNvSpPr/>
      </xdr:nvSpPr>
      <xdr:spPr>
        <a:xfrm>
          <a:off x="752475" y="1162050"/>
          <a:ext cx="6096000" cy="647701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accent5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32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IDENTIFIANT</a:t>
          </a:r>
          <a:endParaRPr lang="fr-FR" sz="3200" b="1">
            <a:solidFill>
              <a:sysClr val="windowText" lastClr="000000"/>
            </a:solidFill>
            <a:effectLst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10</xdr:col>
      <xdr:colOff>2</xdr:colOff>
      <xdr:row>6</xdr:row>
      <xdr:rowOff>28575</xdr:rowOff>
    </xdr:from>
    <xdr:to>
      <xdr:col>17</xdr:col>
      <xdr:colOff>752476</xdr:colOff>
      <xdr:row>10</xdr:row>
      <xdr:rowOff>85725</xdr:rowOff>
    </xdr:to>
    <xdr:sp macro="" textlink="">
      <xdr:nvSpPr>
        <xdr:cNvPr id="7" name="Rectangle à coins arrondis 6"/>
        <xdr:cNvSpPr/>
      </xdr:nvSpPr>
      <xdr:spPr>
        <a:xfrm>
          <a:off x="7620002" y="1171575"/>
          <a:ext cx="6086474" cy="819150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accent5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32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SANCTION</a:t>
          </a:r>
          <a:endParaRPr lang="fr-FR" sz="3200" b="1">
            <a:solidFill>
              <a:sysClr val="windowText" lastClr="000000"/>
            </a:solidFill>
            <a:effectLst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33</xdr:row>
      <xdr:rowOff>152400</xdr:rowOff>
    </xdr:from>
    <xdr:to>
      <xdr:col>9</xdr:col>
      <xdr:colOff>0</xdr:colOff>
      <xdr:row>35</xdr:row>
      <xdr:rowOff>114300</xdr:rowOff>
    </xdr:to>
    <xdr:sp macro="" textlink="">
      <xdr:nvSpPr>
        <xdr:cNvPr id="8" name="Rectangle à coins arrondis 7"/>
        <xdr:cNvSpPr/>
      </xdr:nvSpPr>
      <xdr:spPr>
        <a:xfrm>
          <a:off x="762000" y="6438900"/>
          <a:ext cx="6096000" cy="342900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accent5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STATUT D'HABILITATION</a:t>
          </a:r>
          <a:endParaRPr lang="fr-FR" sz="1400" b="1">
            <a:solidFill>
              <a:sysClr val="windowText" lastClr="000000"/>
            </a:solidFill>
            <a:effectLst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9</xdr:col>
      <xdr:colOff>752475</xdr:colOff>
      <xdr:row>33</xdr:row>
      <xdr:rowOff>161925</xdr:rowOff>
    </xdr:from>
    <xdr:to>
      <xdr:col>17</xdr:col>
      <xdr:colOff>752474</xdr:colOff>
      <xdr:row>35</xdr:row>
      <xdr:rowOff>95250</xdr:rowOff>
    </xdr:to>
    <xdr:sp macro="" textlink="">
      <xdr:nvSpPr>
        <xdr:cNvPr id="9" name="Rectangle à coins arrondis 8"/>
        <xdr:cNvSpPr/>
      </xdr:nvSpPr>
      <xdr:spPr>
        <a:xfrm>
          <a:off x="7610475" y="6448425"/>
          <a:ext cx="6095999" cy="314325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accent5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   </a:t>
          </a:r>
          <a:r>
            <a:rPr lang="fr-FR" sz="1400" b="1">
              <a:solidFill>
                <a:sysClr val="windowText" lastClr="000000"/>
              </a:solidFill>
            </a:rPr>
            <a:t>STATUT DE RETRAIT D'HABILITATION</a:t>
          </a:r>
        </a:p>
      </xdr:txBody>
    </xdr:sp>
    <xdr:clientData/>
  </xdr:twoCellAnchor>
  <xdr:twoCellAnchor>
    <xdr:from>
      <xdr:col>10</xdr:col>
      <xdr:colOff>342900</xdr:colOff>
      <xdr:row>2</xdr:row>
      <xdr:rowOff>0</xdr:rowOff>
    </xdr:from>
    <xdr:to>
      <xdr:col>13</xdr:col>
      <xdr:colOff>409575</xdr:colOff>
      <xdr:row>4</xdr:row>
      <xdr:rowOff>19050</xdr:rowOff>
    </xdr:to>
    <xdr:sp macro="" textlink="">
      <xdr:nvSpPr>
        <xdr:cNvPr id="13" name="Rectangle à coins arrondis 12"/>
        <xdr:cNvSpPr/>
      </xdr:nvSpPr>
      <xdr:spPr>
        <a:xfrm>
          <a:off x="7962900" y="381000"/>
          <a:ext cx="2352675" cy="40005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400" b="1"/>
            <a:t>RECHERCHE DE CHAUFFEUR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P77" totalsRowShown="0" headerRowDxfId="15" headerRowCellStyle="Accent2">
  <autoFilter ref="A1:P77"/>
  <sortState ref="A2:P77">
    <sortCondition ref="A2"/>
  </sortState>
  <tableColumns count="16">
    <tableColumn id="1" name="Nom" dataDxfId="14"/>
    <tableColumn id="2" name="Prenom" dataDxfId="13"/>
    <tableColumn id="3" name="Date_de_naissance" dataDxfId="12"/>
    <tableColumn id="4" name="Lieu de naissance" dataDxfId="11"/>
    <tableColumn id="5" name="Age" dataDxfId="10">
      <calculatedColumnFormula>Tableau1[[#This Row],[Anne Aujourdhui]]-Tableau1[[#This Row],[Année de naissance]]</calculatedColumnFormula>
    </tableColumn>
    <tableColumn id="6" name="Contact" dataDxfId="9"/>
    <tableColumn id="7" name="Transporteur" dataDxfId="8"/>
    <tableColumn id="8" name="Date de récruitement" dataDxfId="7"/>
    <tableColumn id="9" name="Clé ID" dataDxfId="6"/>
    <tableColumn id="10" name="Statut  (Titulaire ou remplaçant)" dataDxfId="5"/>
    <tableColumn id="11" name="MAT du vehicule ( si Titulaire)" dataDxfId="4"/>
    <tableColumn id="13" name="Date de dernière formation CPC" dataDxfId="3"/>
    <tableColumn id="14" name="Date de Fin formation CPC2"/>
    <tableColumn id="12" name="Concartener" dataDxfId="2">
      <calculatedColumnFormula>CONCATENATE(Tableau1[[#This Row],[Nom]],"-",Tableau1[[#This Row],[Prenom]],"-",Tableau1[[#This Row],[Age]],"-",Tableau1[[#This Row],[Transporteur]])</calculatedColumnFormula>
    </tableColumn>
    <tableColumn id="15" name="Anne Aujourdhui" dataDxfId="1">
      <calculatedColumnFormula>YEAR(TODAY())</calculatedColumnFormula>
    </tableColumn>
    <tableColumn id="18" name="Année de naissance" dataDxfId="0">
      <calculatedColumnFormula>YEAR(Tableau1[[#This Row],[Date_de_naissance]])</calculatedColumnFormula>
    </tableColumn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13" Type="http://schemas.openxmlformats.org/officeDocument/2006/relationships/control" Target="../activeX/activeX10.xml"/><Relationship Id="rId18" Type="http://schemas.openxmlformats.org/officeDocument/2006/relationships/control" Target="../activeX/activeX15.xml"/><Relationship Id="rId26" Type="http://schemas.openxmlformats.org/officeDocument/2006/relationships/control" Target="../activeX/activeX23.xml"/><Relationship Id="rId39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21" Type="http://schemas.openxmlformats.org/officeDocument/2006/relationships/control" Target="../activeX/activeX18.xml"/><Relationship Id="rId34" Type="http://schemas.openxmlformats.org/officeDocument/2006/relationships/control" Target="../activeX/activeX31.xml"/><Relationship Id="rId42" Type="http://schemas.openxmlformats.org/officeDocument/2006/relationships/control" Target="../activeX/activeX39.xml"/><Relationship Id="rId7" Type="http://schemas.openxmlformats.org/officeDocument/2006/relationships/control" Target="../activeX/activeX4.xml"/><Relationship Id="rId12" Type="http://schemas.openxmlformats.org/officeDocument/2006/relationships/control" Target="../activeX/activeX9.xml"/><Relationship Id="rId17" Type="http://schemas.openxmlformats.org/officeDocument/2006/relationships/control" Target="../activeX/activeX14.xml"/><Relationship Id="rId25" Type="http://schemas.openxmlformats.org/officeDocument/2006/relationships/control" Target="../activeX/activeX22.xml"/><Relationship Id="rId33" Type="http://schemas.openxmlformats.org/officeDocument/2006/relationships/control" Target="../activeX/activeX30.xml"/><Relationship Id="rId38" Type="http://schemas.openxmlformats.org/officeDocument/2006/relationships/control" Target="../activeX/activeX35.xml"/><Relationship Id="rId2" Type="http://schemas.openxmlformats.org/officeDocument/2006/relationships/drawing" Target="../drawings/drawing2.xml"/><Relationship Id="rId16" Type="http://schemas.openxmlformats.org/officeDocument/2006/relationships/control" Target="../activeX/activeX13.xml"/><Relationship Id="rId20" Type="http://schemas.openxmlformats.org/officeDocument/2006/relationships/control" Target="../activeX/activeX17.xml"/><Relationship Id="rId29" Type="http://schemas.openxmlformats.org/officeDocument/2006/relationships/control" Target="../activeX/activeX26.xml"/><Relationship Id="rId41" Type="http://schemas.openxmlformats.org/officeDocument/2006/relationships/control" Target="../activeX/activeX38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11" Type="http://schemas.openxmlformats.org/officeDocument/2006/relationships/control" Target="../activeX/activeX8.xml"/><Relationship Id="rId24" Type="http://schemas.openxmlformats.org/officeDocument/2006/relationships/control" Target="../activeX/activeX21.xml"/><Relationship Id="rId32" Type="http://schemas.openxmlformats.org/officeDocument/2006/relationships/control" Target="../activeX/activeX29.xml"/><Relationship Id="rId37" Type="http://schemas.openxmlformats.org/officeDocument/2006/relationships/control" Target="../activeX/activeX34.xml"/><Relationship Id="rId40" Type="http://schemas.openxmlformats.org/officeDocument/2006/relationships/control" Target="../activeX/activeX37.xml"/><Relationship Id="rId5" Type="http://schemas.openxmlformats.org/officeDocument/2006/relationships/control" Target="../activeX/activeX2.xml"/><Relationship Id="rId15" Type="http://schemas.openxmlformats.org/officeDocument/2006/relationships/control" Target="../activeX/activeX12.xml"/><Relationship Id="rId23" Type="http://schemas.openxmlformats.org/officeDocument/2006/relationships/control" Target="../activeX/activeX20.xml"/><Relationship Id="rId28" Type="http://schemas.openxmlformats.org/officeDocument/2006/relationships/control" Target="../activeX/activeX25.xml"/><Relationship Id="rId36" Type="http://schemas.openxmlformats.org/officeDocument/2006/relationships/control" Target="../activeX/activeX33.xml"/><Relationship Id="rId10" Type="http://schemas.openxmlformats.org/officeDocument/2006/relationships/control" Target="../activeX/activeX7.xml"/><Relationship Id="rId19" Type="http://schemas.openxmlformats.org/officeDocument/2006/relationships/control" Target="../activeX/activeX16.xml"/><Relationship Id="rId31" Type="http://schemas.openxmlformats.org/officeDocument/2006/relationships/control" Target="../activeX/activeX28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6.xml"/><Relationship Id="rId14" Type="http://schemas.openxmlformats.org/officeDocument/2006/relationships/control" Target="../activeX/activeX11.xml"/><Relationship Id="rId22" Type="http://schemas.openxmlformats.org/officeDocument/2006/relationships/control" Target="../activeX/activeX19.xml"/><Relationship Id="rId27" Type="http://schemas.openxmlformats.org/officeDocument/2006/relationships/control" Target="../activeX/activeX24.xml"/><Relationship Id="rId30" Type="http://schemas.openxmlformats.org/officeDocument/2006/relationships/control" Target="../activeX/activeX27.xml"/><Relationship Id="rId35" Type="http://schemas.openxmlformats.org/officeDocument/2006/relationships/control" Target="../activeX/activeX32.xml"/><Relationship Id="rId43" Type="http://schemas.openxmlformats.org/officeDocument/2006/relationships/control" Target="../activeX/activeX40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U52"/>
  <sheetViews>
    <sheetView topLeftCell="A9" workbookViewId="0">
      <selection activeCell="D20" sqref="D20:G20"/>
    </sheetView>
  </sheetViews>
  <sheetFormatPr baseColWidth="10" defaultRowHeight="15"/>
  <sheetData>
    <row r="1" spans="1:2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95"/>
      <c r="P2" s="95"/>
      <c r="Q2" s="95"/>
      <c r="R2" s="95"/>
      <c r="S2" s="95"/>
      <c r="T2" s="1"/>
      <c r="U2" s="1"/>
    </row>
    <row r="3" spans="1:2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95"/>
      <c r="P3" s="95"/>
      <c r="Q3" s="95"/>
      <c r="R3" s="95"/>
      <c r="S3" s="95"/>
      <c r="T3" s="38"/>
      <c r="U3" s="1"/>
    </row>
    <row r="4" spans="1:2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38"/>
      <c r="P4" s="38"/>
      <c r="Q4" s="38"/>
      <c r="R4" s="38"/>
      <c r="S4" s="38"/>
      <c r="T4" s="38"/>
      <c r="U4" s="1"/>
    </row>
    <row r="5" spans="1:2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29.45" customHeight="1">
      <c r="A6" s="39"/>
      <c r="B6" s="41"/>
      <c r="C6" s="42"/>
      <c r="D6" s="42"/>
      <c r="E6" s="42"/>
      <c r="F6" s="42"/>
      <c r="G6" s="42"/>
      <c r="H6" s="42"/>
      <c r="I6" s="42"/>
      <c r="J6" s="43"/>
      <c r="K6" s="1"/>
      <c r="L6" s="41"/>
      <c r="M6" s="42"/>
      <c r="N6" s="42"/>
      <c r="O6" s="42"/>
      <c r="P6" s="42"/>
      <c r="Q6" s="42"/>
      <c r="R6" s="42"/>
      <c r="S6" s="43"/>
      <c r="T6" s="39"/>
      <c r="U6" s="1"/>
    </row>
    <row r="7" spans="1:21">
      <c r="A7" s="1"/>
      <c r="B7" s="44"/>
      <c r="C7" s="45"/>
      <c r="D7" s="45"/>
      <c r="E7" s="45"/>
      <c r="F7" s="45"/>
      <c r="G7" s="45"/>
      <c r="H7" s="45"/>
      <c r="I7" s="45"/>
      <c r="J7" s="46"/>
      <c r="K7" s="1"/>
      <c r="L7" s="44"/>
      <c r="M7" s="45"/>
      <c r="N7" s="45"/>
      <c r="O7" s="45"/>
      <c r="P7" s="45"/>
      <c r="Q7" s="45"/>
      <c r="R7" s="45"/>
      <c r="S7" s="46"/>
      <c r="T7" s="39"/>
      <c r="U7" s="1"/>
    </row>
    <row r="8" spans="1:21">
      <c r="A8" s="1"/>
      <c r="B8" s="44"/>
      <c r="C8" s="45"/>
      <c r="D8" s="45"/>
      <c r="E8" s="45"/>
      <c r="F8" s="45"/>
      <c r="G8" s="45"/>
      <c r="H8" s="45"/>
      <c r="I8" s="45"/>
      <c r="J8" s="46"/>
      <c r="K8" s="1"/>
      <c r="L8" s="44"/>
      <c r="M8" s="45"/>
      <c r="N8" s="45"/>
      <c r="O8" s="45"/>
      <c r="P8" s="45"/>
      <c r="Q8" s="45"/>
      <c r="R8" s="45"/>
      <c r="S8" s="46"/>
      <c r="T8" s="39"/>
      <c r="U8" s="1"/>
    </row>
    <row r="9" spans="1:21" ht="15.75" thickBot="1">
      <c r="A9" s="1"/>
      <c r="B9" s="44"/>
      <c r="C9" s="45"/>
      <c r="D9" s="45"/>
      <c r="E9" s="45"/>
      <c r="F9" s="45"/>
      <c r="G9" s="45"/>
      <c r="H9" s="45"/>
      <c r="I9" s="45"/>
      <c r="J9" s="46"/>
      <c r="K9" s="1"/>
      <c r="L9" s="44"/>
      <c r="M9" s="45"/>
      <c r="N9" s="45"/>
      <c r="O9" s="45"/>
      <c r="P9" s="45"/>
      <c r="Q9" s="45"/>
      <c r="R9" s="45"/>
      <c r="S9" s="46"/>
      <c r="T9" s="39"/>
      <c r="U9" s="1"/>
    </row>
    <row r="10" spans="1:21" ht="15.75" thickBot="1">
      <c r="A10" s="1"/>
      <c r="B10" s="45">
        <v>39</v>
      </c>
      <c r="C10" s="45"/>
      <c r="D10" s="45"/>
      <c r="E10" s="45"/>
      <c r="F10" s="45"/>
      <c r="G10" s="45"/>
      <c r="H10" s="40" t="s">
        <v>241</v>
      </c>
      <c r="I10" s="89">
        <f ca="1">TODAY()</f>
        <v>42633</v>
      </c>
      <c r="J10" s="79"/>
      <c r="K10" s="1"/>
      <c r="L10" s="44"/>
      <c r="M10" s="45"/>
      <c r="N10" s="45"/>
      <c r="O10" s="45"/>
      <c r="P10" s="45"/>
      <c r="Q10" s="45"/>
      <c r="R10" s="45"/>
      <c r="S10" s="46"/>
      <c r="T10" s="39"/>
      <c r="U10" s="1"/>
    </row>
    <row r="11" spans="1:21" ht="15.75" thickBot="1">
      <c r="A11" s="1"/>
      <c r="B11" s="44"/>
      <c r="C11" s="45"/>
      <c r="D11" s="45"/>
      <c r="E11" s="45"/>
      <c r="F11" s="45"/>
      <c r="G11" s="45"/>
      <c r="H11" s="45"/>
      <c r="I11" s="45"/>
      <c r="J11" s="46"/>
      <c r="K11" s="1"/>
      <c r="L11" s="44"/>
      <c r="M11" s="45"/>
      <c r="N11" s="45"/>
      <c r="O11" s="45"/>
      <c r="P11" s="45"/>
      <c r="Q11" s="45"/>
      <c r="R11" s="45"/>
      <c r="S11" s="46"/>
      <c r="T11" s="39"/>
      <c r="U11" s="1"/>
    </row>
    <row r="12" spans="1:21" ht="15.75" thickBot="1">
      <c r="A12" s="1"/>
      <c r="B12" s="80" t="s">
        <v>0</v>
      </c>
      <c r="C12" s="88"/>
      <c r="D12" s="78" t="s">
        <v>31</v>
      </c>
      <c r="E12" s="94"/>
      <c r="F12" s="94"/>
      <c r="G12" s="40" t="s">
        <v>4</v>
      </c>
      <c r="H12" s="55">
        <f t="array" aca="1" ref="H12" ca="1">IFERROR(YEAR(I10)-(INDEX(bdd,MATCH($D$12&amp;$D$14,noms&amp;prenom,0)-1,14)),"nom? Ou prenom??")</f>
        <v>32</v>
      </c>
      <c r="I12" s="57"/>
      <c r="J12" s="46"/>
      <c r="K12" s="1"/>
      <c r="L12" s="65" t="s">
        <v>236</v>
      </c>
      <c r="M12" s="83"/>
      <c r="N12" s="84"/>
      <c r="O12" s="45"/>
      <c r="P12" s="71"/>
      <c r="Q12" s="72"/>
      <c r="R12" s="73"/>
      <c r="S12" s="46"/>
      <c r="T12" s="39"/>
      <c r="U12" s="1"/>
    </row>
    <row r="13" spans="1:21" ht="15.75" thickBot="1">
      <c r="A13" s="1"/>
      <c r="B13" s="49"/>
      <c r="C13" s="48"/>
      <c r="D13" s="45"/>
      <c r="E13" s="45"/>
      <c r="F13" s="45"/>
      <c r="G13" s="48"/>
      <c r="H13" s="45"/>
      <c r="I13" s="45"/>
      <c r="J13" s="46"/>
      <c r="K13" s="1"/>
      <c r="L13" s="85"/>
      <c r="M13" s="86"/>
      <c r="N13" s="87"/>
      <c r="O13" s="45"/>
      <c r="P13" s="74"/>
      <c r="Q13" s="75"/>
      <c r="R13" s="76"/>
      <c r="S13" s="46"/>
      <c r="T13" s="39"/>
      <c r="U13" s="1"/>
    </row>
    <row r="14" spans="1:21" ht="15.75" thickBot="1">
      <c r="A14" s="1"/>
      <c r="B14" s="80" t="s">
        <v>1</v>
      </c>
      <c r="C14" s="88"/>
      <c r="D14" s="78" t="s">
        <v>32</v>
      </c>
      <c r="E14" s="94"/>
      <c r="F14" s="94"/>
      <c r="G14" s="48"/>
      <c r="H14" s="45"/>
      <c r="I14" s="45"/>
      <c r="J14" s="46"/>
      <c r="K14" s="1"/>
      <c r="L14" s="44"/>
      <c r="M14" s="45"/>
      <c r="N14" s="45"/>
      <c r="O14" s="45"/>
      <c r="P14" s="45"/>
      <c r="Q14" s="45"/>
      <c r="R14" s="45"/>
      <c r="S14" s="46"/>
      <c r="T14" s="39"/>
      <c r="U14" s="1"/>
    </row>
    <row r="15" spans="1:21" ht="15.75" thickBot="1">
      <c r="A15" s="1"/>
      <c r="B15" s="49"/>
      <c r="C15" s="48"/>
      <c r="D15" s="45"/>
      <c r="E15" s="45"/>
      <c r="F15" s="45"/>
      <c r="G15" s="48"/>
      <c r="H15" s="45"/>
      <c r="I15" s="45"/>
      <c r="J15" s="46"/>
      <c r="K15" s="1"/>
      <c r="L15" s="44"/>
      <c r="M15" s="45"/>
      <c r="N15" s="45"/>
      <c r="O15" s="45"/>
      <c r="P15" s="45"/>
      <c r="Q15" s="45"/>
      <c r="R15" s="45"/>
      <c r="S15" s="46"/>
      <c r="T15" s="39"/>
      <c r="U15" s="1"/>
    </row>
    <row r="16" spans="1:21" ht="15.75" thickBot="1">
      <c r="A16" s="1"/>
      <c r="B16" s="80" t="s">
        <v>5</v>
      </c>
      <c r="C16" s="88"/>
      <c r="D16" s="77">
        <f t="array" aca="1" ref="D16" ca="1">IFERROR(INDEX(bdd,MATCH($D$12&amp;$D$14,noms&amp;prenom,0)-1,4),"nom? Ou prenom??")</f>
        <v>111111</v>
      </c>
      <c r="E16" s="78"/>
      <c r="F16" s="79"/>
      <c r="G16" s="48"/>
      <c r="H16" s="45"/>
      <c r="I16" s="45"/>
      <c r="J16" s="45"/>
      <c r="K16" s="39"/>
      <c r="L16" s="65" t="s">
        <v>237</v>
      </c>
      <c r="M16" s="83"/>
      <c r="N16" s="84"/>
      <c r="O16" s="45"/>
      <c r="P16" s="71"/>
      <c r="Q16" s="72"/>
      <c r="R16" s="73"/>
      <c r="S16" s="46"/>
      <c r="T16" s="39"/>
      <c r="U16" s="1"/>
    </row>
    <row r="17" spans="1:21" ht="15.75" thickBot="1">
      <c r="A17" s="1"/>
      <c r="B17" s="49"/>
      <c r="C17" s="48"/>
      <c r="D17" s="45"/>
      <c r="E17" s="45"/>
      <c r="F17" s="45"/>
      <c r="G17" s="48"/>
      <c r="H17" s="45"/>
      <c r="I17" s="45"/>
      <c r="J17" s="46"/>
      <c r="K17" s="1"/>
      <c r="L17" s="85"/>
      <c r="M17" s="86"/>
      <c r="N17" s="87"/>
      <c r="O17" s="45"/>
      <c r="P17" s="74"/>
      <c r="Q17" s="75"/>
      <c r="R17" s="76"/>
      <c r="S17" s="46"/>
      <c r="T17" s="39"/>
      <c r="U17" s="1"/>
    </row>
    <row r="18" spans="1:21" ht="15.75" thickBot="1">
      <c r="A18" s="1"/>
      <c r="B18" s="80" t="s">
        <v>2</v>
      </c>
      <c r="C18" s="88"/>
      <c r="D18" s="89">
        <f t="array" aca="1" ref="D18" ca="1">IFERROR(INDEX(bdd,MATCH($D$12&amp;$D$14,noms&amp;prenom,0)-1,1),"nom? Ou prenom??")</f>
        <v>30924</v>
      </c>
      <c r="E18" s="79"/>
      <c r="F18" s="56"/>
      <c r="G18" s="40" t="s">
        <v>232</v>
      </c>
      <c r="H18" s="77" t="str">
        <f t="array" aca="1" ref="H18" ca="1">IFERROR(INDEX(bdd,MATCH($D$12&amp;$D$14,noms&amp;prenom,0)-1,2),"nom? Ou prenom??")</f>
        <v>azazaz</v>
      </c>
      <c r="I18" s="79"/>
      <c r="J18" s="46"/>
      <c r="K18" s="1"/>
      <c r="L18" s="44"/>
      <c r="M18" s="45"/>
      <c r="N18" s="45"/>
      <c r="O18" s="45"/>
      <c r="P18" s="45"/>
      <c r="Q18" s="45"/>
      <c r="R18" s="45"/>
      <c r="S18" s="46"/>
      <c r="T18" s="39"/>
      <c r="U18" s="1"/>
    </row>
    <row r="19" spans="1:21" ht="15.75" thickBot="1">
      <c r="A19" s="1"/>
      <c r="B19" s="49"/>
      <c r="C19" s="48"/>
      <c r="D19" s="45"/>
      <c r="E19" s="45"/>
      <c r="F19" s="45"/>
      <c r="G19" s="48"/>
      <c r="H19" s="45"/>
      <c r="I19" s="45"/>
      <c r="J19" s="46"/>
      <c r="K19" s="1"/>
      <c r="L19" s="44"/>
      <c r="M19" s="45"/>
      <c r="N19" s="45"/>
      <c r="O19" s="45"/>
      <c r="P19" s="45"/>
      <c r="Q19" s="45"/>
      <c r="R19" s="45"/>
      <c r="S19" s="46"/>
      <c r="T19" s="39"/>
      <c r="U19" s="1"/>
    </row>
    <row r="20" spans="1:21" ht="15.75" thickBot="1">
      <c r="A20" s="1"/>
      <c r="B20" s="80" t="s">
        <v>231</v>
      </c>
      <c r="C20" s="88"/>
      <c r="D20" s="96" t="str">
        <f t="array" aca="1" ref="D20" ca="1">IFERROR(INDEX(bdd,MATCH($D$12&amp;$D$14,noms&amp;prenom,0)-1,12),"nom? Ou prenom??")</f>
        <v>ABBA-SOULEYMANOU-32-HAMIDOU BOBO</v>
      </c>
      <c r="E20" s="97"/>
      <c r="F20" s="97"/>
      <c r="G20" s="97"/>
      <c r="H20" s="45"/>
      <c r="I20" s="45"/>
      <c r="J20" s="46"/>
      <c r="K20" s="1"/>
      <c r="L20" s="80" t="s">
        <v>240</v>
      </c>
      <c r="M20" s="81"/>
      <c r="N20" s="82"/>
      <c r="O20" s="45"/>
      <c r="P20" s="77"/>
      <c r="Q20" s="78"/>
      <c r="R20" s="79"/>
      <c r="S20" s="46"/>
      <c r="T20" s="39"/>
      <c r="U20" s="1"/>
    </row>
    <row r="21" spans="1:21" ht="15.75" thickBot="1">
      <c r="A21" s="1"/>
      <c r="B21" s="49"/>
      <c r="C21" s="48"/>
      <c r="D21" s="45"/>
      <c r="E21" s="45"/>
      <c r="F21" s="45"/>
      <c r="G21" s="48"/>
      <c r="H21" s="45"/>
      <c r="I21" s="45"/>
      <c r="J21" s="46"/>
      <c r="K21" s="1"/>
      <c r="L21" s="44"/>
      <c r="M21" s="45"/>
      <c r="N21" s="45"/>
      <c r="O21" s="45"/>
      <c r="P21" s="52"/>
      <c r="Q21" s="52"/>
      <c r="R21" s="52"/>
      <c r="S21" s="46"/>
      <c r="T21" s="39"/>
      <c r="U21" s="1"/>
    </row>
    <row r="22" spans="1:21" ht="15.75" thickBot="1">
      <c r="A22" s="1"/>
      <c r="B22" s="80" t="s">
        <v>229</v>
      </c>
      <c r="C22" s="88"/>
      <c r="D22" s="77" t="str">
        <f t="array" aca="1" ref="D22" ca="1">IFERROR(INDEX(bdd,MATCH($D$12&amp;$D$14,noms&amp;prenom,0)-1,5),"nom? Ou prenom??")</f>
        <v>HAMIDOU BOBO</v>
      </c>
      <c r="E22" s="78"/>
      <c r="F22" s="79"/>
      <c r="G22" s="40" t="s">
        <v>246</v>
      </c>
      <c r="H22" s="77" t="str">
        <f t="array" aca="1" ref="H22" ca="1">IFERROR(INDEX(bdd,MATCH($D$12&amp;$D$14,noms&amp;prenom,0)-1,8),"nom? Ou prenom??")</f>
        <v>TITULAIRE</v>
      </c>
      <c r="I22" s="79"/>
      <c r="J22" s="46"/>
      <c r="K22" s="1"/>
      <c r="L22" s="44"/>
      <c r="M22" s="45"/>
      <c r="N22" s="45"/>
      <c r="O22" s="45"/>
      <c r="P22" s="45"/>
      <c r="Q22" s="45"/>
      <c r="R22" s="45"/>
      <c r="S22" s="46"/>
      <c r="T22" s="39"/>
      <c r="U22" s="1"/>
    </row>
    <row r="23" spans="1:21" ht="15.75" thickBot="1">
      <c r="A23" s="1"/>
      <c r="B23" s="92"/>
      <c r="C23" s="93"/>
      <c r="D23" s="45"/>
      <c r="E23" s="45"/>
      <c r="F23" s="45"/>
      <c r="G23" s="48"/>
      <c r="H23" s="45"/>
      <c r="I23" s="45"/>
      <c r="J23" s="46"/>
      <c r="K23" s="1"/>
      <c r="L23" s="65" t="s">
        <v>238</v>
      </c>
      <c r="M23" s="83"/>
      <c r="N23" s="84"/>
      <c r="O23" s="45"/>
      <c r="P23" s="71"/>
      <c r="Q23" s="72"/>
      <c r="R23" s="73"/>
      <c r="S23" s="46"/>
      <c r="T23" s="39"/>
      <c r="U23" s="1"/>
    </row>
    <row r="24" spans="1:21" ht="15.75" thickBot="1">
      <c r="A24" s="1"/>
      <c r="B24" s="80" t="s">
        <v>230</v>
      </c>
      <c r="C24" s="88"/>
      <c r="D24" s="64">
        <f t="array" aca="1" ref="D24" ca="1">IFERROR(INDEX(bdd,MATCH($D$12&amp;$D$14,noms&amp;prenom,0)-1,6),"nom? Ou prenom??")</f>
        <v>40087</v>
      </c>
      <c r="E24" s="62"/>
      <c r="F24" s="63"/>
      <c r="G24" s="48"/>
      <c r="H24" s="45"/>
      <c r="I24" s="45"/>
      <c r="J24" s="46"/>
      <c r="K24" s="1"/>
      <c r="L24" s="85"/>
      <c r="M24" s="86"/>
      <c r="N24" s="87"/>
      <c r="O24" s="45"/>
      <c r="P24" s="74"/>
      <c r="Q24" s="75"/>
      <c r="R24" s="76"/>
      <c r="S24" s="46"/>
      <c r="T24" s="39"/>
      <c r="U24" s="1"/>
    </row>
    <row r="25" spans="1:21" ht="15.75" thickBot="1">
      <c r="A25" s="1"/>
      <c r="B25" s="49"/>
      <c r="C25" s="48"/>
      <c r="D25" s="45"/>
      <c r="E25" s="45"/>
      <c r="F25" s="45"/>
      <c r="G25" s="48"/>
      <c r="H25" s="45"/>
      <c r="I25" s="45"/>
      <c r="J25" s="46"/>
      <c r="K25" s="1"/>
      <c r="L25" s="44"/>
      <c r="M25" s="45"/>
      <c r="N25" s="45"/>
      <c r="O25" s="45"/>
      <c r="P25" s="45"/>
      <c r="Q25" s="45"/>
      <c r="R25" s="45"/>
      <c r="S25" s="46"/>
      <c r="T25" s="39"/>
      <c r="U25" s="1"/>
    </row>
    <row r="26" spans="1:21" ht="15.75" thickBot="1">
      <c r="A26" s="1"/>
      <c r="B26" s="80" t="s">
        <v>233</v>
      </c>
      <c r="C26" s="88"/>
      <c r="D26" s="77" t="str">
        <f t="array" aca="1" ref="D26" ca="1">IFERROR(INDEX(bdd,MATCH($D$12&amp;$D$14,noms&amp;prenom,0)-1,9),"nom? Ou prenom??")</f>
        <v>LTTR 934 AA/ LTSR 893 AA</v>
      </c>
      <c r="E26" s="78"/>
      <c r="F26" s="79"/>
      <c r="G26" s="48"/>
      <c r="H26" s="45"/>
      <c r="I26" s="45"/>
      <c r="J26" s="46"/>
      <c r="K26" s="1"/>
      <c r="L26" s="44"/>
      <c r="M26" s="45"/>
      <c r="N26" s="45"/>
      <c r="O26" s="45"/>
      <c r="P26" s="45"/>
      <c r="Q26" s="45"/>
      <c r="R26" s="45"/>
      <c r="S26" s="46"/>
      <c r="T26" s="39"/>
      <c r="U26" s="1"/>
    </row>
    <row r="27" spans="1:21" ht="15.75" thickBot="1">
      <c r="A27" s="1"/>
      <c r="B27" s="49"/>
      <c r="C27" s="48"/>
      <c r="D27" s="45"/>
      <c r="E27" s="45"/>
      <c r="F27" s="45"/>
      <c r="G27" s="48"/>
      <c r="H27" s="45"/>
      <c r="I27" s="45"/>
      <c r="J27" s="46"/>
      <c r="K27" s="1"/>
      <c r="L27" s="65" t="s">
        <v>239</v>
      </c>
      <c r="M27" s="66"/>
      <c r="N27" s="67"/>
      <c r="O27" s="45"/>
      <c r="P27" s="71"/>
      <c r="Q27" s="72"/>
      <c r="R27" s="73"/>
      <c r="S27" s="46"/>
      <c r="T27" s="39"/>
      <c r="U27" s="1"/>
    </row>
    <row r="28" spans="1:21" ht="15.75" thickBot="1">
      <c r="A28" s="1"/>
      <c r="B28" s="80" t="s">
        <v>234</v>
      </c>
      <c r="C28" s="88"/>
      <c r="D28" s="89">
        <f t="array" aca="1" ref="D28" ca="1">IFERROR(INDEX(bdd,MATCH($D$12&amp;$D$14,noms&amp;prenom,0)-1,10),"nom? Ou prenom??")</f>
        <v>42036</v>
      </c>
      <c r="E28" s="91"/>
      <c r="F28" s="90"/>
      <c r="G28" s="40" t="s">
        <v>235</v>
      </c>
      <c r="H28" s="89">
        <f t="array" aca="1" ref="H28" ca="1">IFERROR(INDEX(bdd,MATCH($D$12&amp;$D$14,noms&amp;prenom,0)-1,11),"nom? Ou prenom??")</f>
        <v>42767</v>
      </c>
      <c r="I28" s="90"/>
      <c r="J28" s="46"/>
      <c r="K28" s="1"/>
      <c r="L28" s="68"/>
      <c r="M28" s="69"/>
      <c r="N28" s="70"/>
      <c r="O28" s="45"/>
      <c r="P28" s="74"/>
      <c r="Q28" s="75"/>
      <c r="R28" s="76"/>
      <c r="S28" s="46"/>
      <c r="T28" s="39"/>
      <c r="U28" s="1"/>
    </row>
    <row r="29" spans="1:21">
      <c r="B29" s="50"/>
      <c r="C29" s="51"/>
      <c r="D29" s="51"/>
      <c r="E29" s="51"/>
      <c r="F29" s="51"/>
      <c r="G29" s="51"/>
      <c r="H29" s="51"/>
      <c r="I29" s="51"/>
      <c r="J29" s="47"/>
      <c r="K29" s="1"/>
      <c r="L29" s="50"/>
      <c r="M29" s="51"/>
      <c r="N29" s="51"/>
      <c r="O29" s="51"/>
      <c r="P29" s="51"/>
      <c r="Q29" s="51"/>
      <c r="R29" s="51"/>
      <c r="S29" s="47"/>
      <c r="T29" s="39"/>
      <c r="U29" s="1"/>
    </row>
    <row r="30" spans="1:2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39"/>
      <c r="M30" s="39"/>
      <c r="N30" s="39"/>
      <c r="O30" s="39"/>
      <c r="P30" s="39"/>
      <c r="Q30" s="39"/>
      <c r="R30" s="39"/>
      <c r="S30" s="39"/>
      <c r="T30" s="39"/>
      <c r="U30" s="1"/>
    </row>
    <row r="31" spans="1:21">
      <c r="A31" s="1"/>
      <c r="B31" s="41"/>
      <c r="C31" s="42"/>
      <c r="D31" s="42"/>
      <c r="E31" s="42"/>
      <c r="F31" s="42"/>
      <c r="G31" s="42"/>
      <c r="H31" s="42"/>
      <c r="I31" s="42"/>
      <c r="J31" s="43"/>
      <c r="L31" s="41"/>
      <c r="M31" s="42"/>
      <c r="N31" s="42"/>
      <c r="O31" s="42"/>
      <c r="P31" s="42"/>
      <c r="Q31" s="42"/>
      <c r="R31" s="42"/>
      <c r="S31" s="43"/>
      <c r="T31" s="39"/>
      <c r="U31" s="1"/>
    </row>
    <row r="32" spans="1:21">
      <c r="A32" s="1"/>
      <c r="B32" s="44"/>
      <c r="C32" s="45"/>
      <c r="D32" s="45"/>
      <c r="E32" s="45"/>
      <c r="F32" s="45"/>
      <c r="G32" s="45"/>
      <c r="H32" s="45"/>
      <c r="I32" s="45"/>
      <c r="J32" s="46"/>
      <c r="K32" s="1"/>
      <c r="L32" s="44"/>
      <c r="M32" s="45"/>
      <c r="N32" s="45"/>
      <c r="O32" s="45"/>
      <c r="P32" s="45"/>
      <c r="Q32" s="45"/>
      <c r="R32" s="45"/>
      <c r="S32" s="46"/>
      <c r="T32" s="1"/>
      <c r="U32" s="1"/>
    </row>
    <row r="33" spans="1:21">
      <c r="A33" s="1"/>
      <c r="B33" s="44"/>
      <c r="C33" s="45"/>
      <c r="D33" s="45"/>
      <c r="E33" s="45"/>
      <c r="F33" s="45"/>
      <c r="G33" s="45"/>
      <c r="H33" s="45"/>
      <c r="I33" s="45"/>
      <c r="J33" s="46"/>
      <c r="K33" s="1"/>
      <c r="L33" s="44"/>
      <c r="M33" s="45"/>
      <c r="N33" s="45"/>
      <c r="O33" s="45"/>
      <c r="P33" s="45"/>
      <c r="Q33" s="45"/>
      <c r="R33" s="45"/>
      <c r="S33" s="46"/>
      <c r="T33" s="1"/>
      <c r="U33" s="1"/>
    </row>
    <row r="34" spans="1:21">
      <c r="A34" s="1"/>
      <c r="B34" s="44"/>
      <c r="C34" s="45"/>
      <c r="D34" s="45"/>
      <c r="E34" s="45"/>
      <c r="F34" s="45"/>
      <c r="G34" s="45"/>
      <c r="H34" s="45"/>
      <c r="I34" s="45"/>
      <c r="J34" s="46"/>
      <c r="K34" s="1"/>
      <c r="L34" s="44"/>
      <c r="M34" s="45"/>
      <c r="N34" s="45"/>
      <c r="O34" s="45"/>
      <c r="P34" s="45"/>
      <c r="Q34" s="45"/>
      <c r="R34" s="45"/>
      <c r="S34" s="46"/>
      <c r="T34" s="1"/>
      <c r="U34" s="1"/>
    </row>
    <row r="35" spans="1:21">
      <c r="A35" s="1"/>
      <c r="B35" s="44"/>
      <c r="C35" s="45"/>
      <c r="D35" s="45"/>
      <c r="E35" s="45"/>
      <c r="F35" s="45"/>
      <c r="G35" s="45"/>
      <c r="H35" s="45"/>
      <c r="I35" s="45"/>
      <c r="J35" s="46"/>
      <c r="K35" s="1"/>
      <c r="L35" s="44"/>
      <c r="M35" s="45"/>
      <c r="N35" s="45"/>
      <c r="O35" s="45"/>
      <c r="P35" s="45"/>
      <c r="Q35" s="45"/>
      <c r="R35" s="45"/>
      <c r="S35" s="46"/>
    </row>
    <row r="36" spans="1:21">
      <c r="A36" s="1"/>
      <c r="B36" s="44"/>
      <c r="C36" s="45"/>
      <c r="D36" s="45"/>
      <c r="E36" s="45"/>
      <c r="F36" s="45"/>
      <c r="G36" s="45"/>
      <c r="H36" s="45"/>
      <c r="I36" s="45"/>
      <c r="J36" s="46"/>
      <c r="K36" s="1"/>
      <c r="L36" s="44"/>
      <c r="M36" s="45"/>
      <c r="N36" s="45"/>
      <c r="O36" s="45"/>
      <c r="P36" s="45"/>
      <c r="Q36" s="45"/>
      <c r="R36" s="45"/>
      <c r="S36" s="46"/>
    </row>
    <row r="37" spans="1:21">
      <c r="A37" s="1"/>
      <c r="B37" s="44"/>
      <c r="C37" s="45"/>
      <c r="D37" s="45"/>
      <c r="E37" s="45"/>
      <c r="F37" s="45"/>
      <c r="G37" s="45"/>
      <c r="H37" s="45"/>
      <c r="I37" s="45"/>
      <c r="J37" s="46"/>
      <c r="K37" s="1"/>
      <c r="L37" s="44"/>
      <c r="M37" s="45"/>
      <c r="N37" s="45"/>
      <c r="O37" s="45"/>
      <c r="P37" s="45"/>
      <c r="Q37" s="45"/>
      <c r="R37" s="45"/>
      <c r="S37" s="46"/>
    </row>
    <row r="38" spans="1:21">
      <c r="A38" s="1"/>
      <c r="B38" s="44"/>
      <c r="C38" s="45"/>
      <c r="D38" s="45"/>
      <c r="E38" s="45"/>
      <c r="F38" s="45"/>
      <c r="G38" s="45"/>
      <c r="H38" s="45"/>
      <c r="I38" s="45"/>
      <c r="J38" s="46"/>
      <c r="K38" s="1"/>
      <c r="L38" s="44"/>
      <c r="M38" s="45"/>
      <c r="N38" s="45"/>
      <c r="O38" s="45"/>
      <c r="P38" s="45"/>
      <c r="Q38" s="45"/>
      <c r="R38" s="45"/>
      <c r="S38" s="46"/>
    </row>
    <row r="39" spans="1:21">
      <c r="A39" s="1"/>
      <c r="B39" s="44"/>
      <c r="C39" s="45"/>
      <c r="D39" s="45"/>
      <c r="E39" s="45"/>
      <c r="F39" s="45"/>
      <c r="G39" s="45"/>
      <c r="H39" s="45"/>
      <c r="I39" s="45"/>
      <c r="J39" s="46"/>
      <c r="K39" s="1"/>
      <c r="L39" s="44"/>
      <c r="M39" s="45"/>
      <c r="N39" s="45"/>
      <c r="O39" s="45"/>
      <c r="P39" s="45"/>
      <c r="Q39" s="45"/>
      <c r="R39" s="45"/>
      <c r="S39" s="46"/>
    </row>
    <row r="40" spans="1:21">
      <c r="A40" s="1"/>
      <c r="B40" s="44"/>
      <c r="C40" s="45"/>
      <c r="D40" s="45"/>
      <c r="E40" s="45"/>
      <c r="F40" s="45"/>
      <c r="G40" s="45"/>
      <c r="H40" s="45"/>
      <c r="I40" s="45"/>
      <c r="J40" s="46"/>
      <c r="K40" s="1"/>
      <c r="L40" s="44"/>
      <c r="M40" s="45"/>
      <c r="N40" s="45"/>
      <c r="O40" s="45"/>
      <c r="P40" s="45"/>
      <c r="Q40" s="45"/>
      <c r="R40" s="45"/>
      <c r="S40" s="46"/>
    </row>
    <row r="41" spans="1:21">
      <c r="A41" s="1"/>
      <c r="B41" s="44"/>
      <c r="C41" s="45"/>
      <c r="D41" s="45"/>
      <c r="E41" s="45"/>
      <c r="F41" s="45"/>
      <c r="G41" s="45"/>
      <c r="H41" s="45"/>
      <c r="I41" s="45"/>
      <c r="J41" s="46"/>
      <c r="K41" s="1"/>
      <c r="L41" s="44"/>
      <c r="M41" s="45"/>
      <c r="N41" s="45"/>
      <c r="O41" s="45"/>
      <c r="P41" s="45"/>
      <c r="Q41" s="45"/>
      <c r="R41" s="45"/>
      <c r="S41" s="46"/>
    </row>
    <row r="42" spans="1:21">
      <c r="A42" s="1"/>
      <c r="B42" s="44"/>
      <c r="C42" s="45"/>
      <c r="D42" s="45"/>
      <c r="E42" s="45"/>
      <c r="F42" s="45"/>
      <c r="G42" s="45"/>
      <c r="H42" s="45"/>
      <c r="I42" s="45"/>
      <c r="J42" s="46"/>
      <c r="K42" s="1"/>
      <c r="L42" s="44"/>
      <c r="M42" s="45"/>
      <c r="N42" s="45"/>
      <c r="O42" s="45"/>
      <c r="P42" s="45"/>
      <c r="Q42" s="45"/>
      <c r="R42" s="45"/>
      <c r="S42" s="46"/>
    </row>
    <row r="43" spans="1:21">
      <c r="A43" s="1"/>
      <c r="B43" s="44"/>
      <c r="C43" s="45"/>
      <c r="D43" s="45"/>
      <c r="E43" s="45"/>
      <c r="F43" s="45"/>
      <c r="G43" s="45"/>
      <c r="H43" s="45"/>
      <c r="I43" s="45"/>
      <c r="J43" s="46"/>
      <c r="K43" s="1"/>
      <c r="L43" s="44"/>
      <c r="M43" s="45"/>
      <c r="N43" s="45"/>
      <c r="O43" s="45"/>
      <c r="P43" s="45"/>
      <c r="Q43" s="45"/>
      <c r="R43" s="45"/>
      <c r="S43" s="46"/>
    </row>
    <row r="44" spans="1:21">
      <c r="A44" s="1"/>
      <c r="B44" s="44"/>
      <c r="C44" s="45"/>
      <c r="D44" s="45"/>
      <c r="E44" s="45"/>
      <c r="F44" s="45"/>
      <c r="G44" s="45"/>
      <c r="H44" s="45"/>
      <c r="I44" s="45"/>
      <c r="J44" s="46"/>
      <c r="K44" s="1"/>
      <c r="L44" s="44"/>
      <c r="M44" s="45"/>
      <c r="N44" s="45"/>
      <c r="O44" s="45"/>
      <c r="P44" s="45"/>
      <c r="Q44" s="45"/>
      <c r="R44" s="45"/>
      <c r="S44" s="46"/>
    </row>
    <row r="45" spans="1:21">
      <c r="A45" s="1"/>
      <c r="B45" s="44"/>
      <c r="C45" s="45"/>
      <c r="D45" s="45"/>
      <c r="E45" s="45"/>
      <c r="F45" s="45"/>
      <c r="G45" s="45"/>
      <c r="H45" s="45"/>
      <c r="I45" s="45"/>
      <c r="J45" s="46"/>
      <c r="K45" s="1"/>
      <c r="L45" s="44"/>
      <c r="M45" s="45"/>
      <c r="N45" s="45"/>
      <c r="O45" s="45"/>
      <c r="P45" s="45"/>
      <c r="Q45" s="45"/>
      <c r="R45" s="45"/>
      <c r="S45" s="46"/>
    </row>
    <row r="46" spans="1:21">
      <c r="A46" s="1"/>
      <c r="B46" s="44"/>
      <c r="C46" s="45"/>
      <c r="D46" s="45"/>
      <c r="E46" s="45"/>
      <c r="F46" s="45"/>
      <c r="G46" s="45"/>
      <c r="H46" s="45"/>
      <c r="I46" s="45"/>
      <c r="J46" s="46"/>
      <c r="K46" s="1"/>
      <c r="L46" s="44"/>
      <c r="M46" s="45"/>
      <c r="N46" s="45"/>
      <c r="O46" s="45"/>
      <c r="P46" s="45"/>
      <c r="Q46" s="45"/>
      <c r="R46" s="45"/>
      <c r="S46" s="46"/>
    </row>
    <row r="47" spans="1:21">
      <c r="A47" s="1"/>
      <c r="B47" s="44"/>
      <c r="C47" s="45"/>
      <c r="D47" s="45"/>
      <c r="E47" s="45"/>
      <c r="F47" s="45"/>
      <c r="G47" s="45"/>
      <c r="H47" s="45"/>
      <c r="I47" s="45"/>
      <c r="J47" s="46"/>
      <c r="K47" s="1"/>
      <c r="L47" s="44"/>
      <c r="M47" s="45"/>
      <c r="N47" s="45"/>
      <c r="O47" s="45"/>
      <c r="P47" s="45"/>
      <c r="Q47" s="45"/>
      <c r="R47" s="45"/>
      <c r="S47" s="46"/>
    </row>
    <row r="48" spans="1:21">
      <c r="A48" s="1"/>
      <c r="B48" s="44"/>
      <c r="C48" s="45"/>
      <c r="D48" s="45"/>
      <c r="E48" s="45"/>
      <c r="F48" s="45"/>
      <c r="G48" s="45"/>
      <c r="H48" s="45"/>
      <c r="I48" s="45"/>
      <c r="J48" s="46"/>
      <c r="K48" s="1"/>
      <c r="L48" s="44"/>
      <c r="M48" s="45"/>
      <c r="N48" s="45"/>
      <c r="O48" s="45"/>
      <c r="P48" s="45"/>
      <c r="Q48" s="45"/>
      <c r="R48" s="45"/>
      <c r="S48" s="46"/>
    </row>
    <row r="49" spans="1:19">
      <c r="A49" s="1"/>
      <c r="B49" s="44"/>
      <c r="C49" s="45"/>
      <c r="D49" s="45"/>
      <c r="E49" s="45"/>
      <c r="F49" s="45"/>
      <c r="G49" s="45"/>
      <c r="H49" s="45"/>
      <c r="I49" s="45"/>
      <c r="J49" s="46"/>
      <c r="K49" s="1"/>
      <c r="L49" s="44"/>
      <c r="M49" s="45"/>
      <c r="N49" s="45"/>
      <c r="O49" s="45"/>
      <c r="P49" s="45"/>
      <c r="Q49" s="45"/>
      <c r="R49" s="45"/>
      <c r="S49" s="46"/>
    </row>
    <row r="50" spans="1:19">
      <c r="A50" s="1"/>
      <c r="B50" s="44"/>
      <c r="C50" s="45"/>
      <c r="D50" s="45"/>
      <c r="E50" s="45"/>
      <c r="F50" s="45"/>
      <c r="G50" s="45"/>
      <c r="H50" s="45"/>
      <c r="I50" s="45"/>
      <c r="J50" s="46"/>
      <c r="K50" s="1"/>
      <c r="L50" s="44"/>
      <c r="M50" s="45"/>
      <c r="N50" s="45"/>
      <c r="O50" s="45"/>
      <c r="P50" s="45"/>
      <c r="Q50" s="45"/>
      <c r="R50" s="45"/>
      <c r="S50" s="46"/>
    </row>
    <row r="51" spans="1:19">
      <c r="A51" s="1"/>
      <c r="B51" s="44"/>
      <c r="C51" s="45"/>
      <c r="D51" s="45"/>
      <c r="E51" s="45"/>
      <c r="F51" s="45"/>
      <c r="G51" s="45"/>
      <c r="H51" s="45"/>
      <c r="I51" s="45"/>
      <c r="J51" s="46"/>
      <c r="K51" s="1"/>
      <c r="L51" s="44"/>
      <c r="M51" s="45"/>
      <c r="N51" s="45"/>
      <c r="O51" s="45"/>
      <c r="P51" s="45"/>
      <c r="Q51" s="45"/>
      <c r="R51" s="45"/>
      <c r="S51" s="46"/>
    </row>
    <row r="52" spans="1:19">
      <c r="A52" s="1"/>
      <c r="B52" s="50"/>
      <c r="C52" s="51"/>
      <c r="D52" s="51"/>
      <c r="E52" s="51"/>
      <c r="F52" s="51"/>
      <c r="G52" s="51"/>
      <c r="H52" s="51"/>
      <c r="I52" s="51"/>
      <c r="J52" s="47"/>
      <c r="K52" s="1"/>
      <c r="L52" s="50"/>
      <c r="M52" s="51"/>
      <c r="N52" s="51"/>
      <c r="O52" s="51"/>
      <c r="P52" s="51"/>
      <c r="Q52" s="51"/>
      <c r="R52" s="51"/>
      <c r="S52" s="47"/>
    </row>
  </sheetData>
  <mergeCells count="33">
    <mergeCell ref="O2:S3"/>
    <mergeCell ref="P12:R13"/>
    <mergeCell ref="I10:J10"/>
    <mergeCell ref="B12:C12"/>
    <mergeCell ref="B20:C20"/>
    <mergeCell ref="L12:N13"/>
    <mergeCell ref="L16:N17"/>
    <mergeCell ref="B14:C14"/>
    <mergeCell ref="D18:E18"/>
    <mergeCell ref="D20:G20"/>
    <mergeCell ref="D12:F12"/>
    <mergeCell ref="D14:F14"/>
    <mergeCell ref="D16:F16"/>
    <mergeCell ref="D22:F22"/>
    <mergeCell ref="B18:C18"/>
    <mergeCell ref="B16:C16"/>
    <mergeCell ref="B22:C22"/>
    <mergeCell ref="B28:C28"/>
    <mergeCell ref="H18:I18"/>
    <mergeCell ref="H22:I22"/>
    <mergeCell ref="H28:I28"/>
    <mergeCell ref="D26:F26"/>
    <mergeCell ref="D28:F28"/>
    <mergeCell ref="B23:C23"/>
    <mergeCell ref="B24:C24"/>
    <mergeCell ref="B26:C26"/>
    <mergeCell ref="L27:N28"/>
    <mergeCell ref="P16:R17"/>
    <mergeCell ref="P23:R24"/>
    <mergeCell ref="P20:R20"/>
    <mergeCell ref="L20:N20"/>
    <mergeCell ref="P27:R28"/>
    <mergeCell ref="L23:N24"/>
  </mergeCells>
  <dataValidations count="2">
    <dataValidation type="list" allowBlank="1" showInputMessage="1" sqref="D12:F12">
      <formula1>OFFSET(dept1,MATCH($D$12&amp;"*",noms,0)-1,,COUNTIF(noms,$D$12&amp;"*"))</formula1>
    </dataValidation>
    <dataValidation type="list" allowBlank="1" showInputMessage="1" sqref="D14:F14">
      <formula1>OFFSET(dept1,MATCH($D$12&amp;"*",noms,0)-1,1,COUNTIF(noms,$D$12&amp;"*"))</formula1>
    </dataValidation>
  </dataValidations>
  <pageMargins left="0.7" right="0.7" top="0.75" bottom="0.75" header="0.3" footer="0.3"/>
  <pageSetup paperSize="9" orientation="portrait" horizontalDpi="1200" verticalDpi="12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T53"/>
  <sheetViews>
    <sheetView workbookViewId="0">
      <selection activeCell="J6" sqref="J6"/>
    </sheetView>
  </sheetViews>
  <sheetFormatPr baseColWidth="10" defaultRowHeight="15"/>
  <cols>
    <col min="1" max="1" width="11.42578125" style="1"/>
    <col min="10" max="10" width="11.42578125" style="1"/>
    <col min="19" max="20" width="11.42578125" style="1"/>
  </cols>
  <sheetData>
    <row r="1" spans="2:18">
      <c r="B1" s="1"/>
      <c r="C1" s="1"/>
      <c r="D1" s="1"/>
      <c r="E1" s="1"/>
      <c r="F1" s="1"/>
      <c r="G1" s="1"/>
      <c r="H1" s="1"/>
      <c r="I1" s="1"/>
      <c r="K1" s="1"/>
      <c r="L1" s="1"/>
      <c r="M1" s="1"/>
      <c r="N1" s="1"/>
      <c r="O1" s="1"/>
      <c r="P1" s="1"/>
      <c r="Q1" s="1"/>
      <c r="R1" s="1"/>
    </row>
    <row r="2" spans="2:18">
      <c r="B2" s="1"/>
      <c r="C2" s="1"/>
      <c r="D2" s="1"/>
      <c r="E2" s="1"/>
      <c r="F2" s="1"/>
      <c r="G2" s="1"/>
      <c r="H2" s="1"/>
      <c r="I2" s="1"/>
      <c r="K2" s="1"/>
      <c r="L2" s="1"/>
      <c r="M2" s="1"/>
      <c r="N2" s="1"/>
      <c r="O2" s="1"/>
      <c r="P2" s="1"/>
      <c r="Q2" s="1"/>
      <c r="R2" s="1"/>
    </row>
    <row r="3" spans="2:18">
      <c r="B3" s="1"/>
      <c r="C3" s="1"/>
      <c r="D3" s="1"/>
      <c r="E3" s="1"/>
      <c r="F3" s="1"/>
      <c r="G3" s="1"/>
      <c r="H3" s="1"/>
      <c r="I3" s="1"/>
      <c r="K3" s="1"/>
      <c r="L3" s="1"/>
      <c r="M3" s="1"/>
      <c r="N3" s="1"/>
      <c r="O3" s="1"/>
      <c r="P3" s="1"/>
      <c r="Q3" s="1"/>
      <c r="R3" s="1"/>
    </row>
    <row r="4" spans="2:18">
      <c r="B4" s="1"/>
      <c r="C4" s="1"/>
      <c r="D4" s="1"/>
      <c r="E4" s="1"/>
      <c r="F4" s="1"/>
      <c r="G4" s="1"/>
      <c r="H4" s="1"/>
      <c r="I4" s="1"/>
      <c r="K4" s="1"/>
      <c r="L4" s="1"/>
      <c r="M4" s="1"/>
      <c r="N4" s="1"/>
      <c r="O4" s="1"/>
      <c r="P4" s="1"/>
      <c r="Q4" s="1"/>
      <c r="R4" s="1"/>
    </row>
    <row r="5" spans="2:18">
      <c r="B5" s="1"/>
      <c r="C5" s="1"/>
      <c r="D5" s="1"/>
      <c r="E5" s="1"/>
      <c r="F5" s="1"/>
      <c r="G5" s="1"/>
      <c r="H5" s="1"/>
      <c r="I5" s="1"/>
      <c r="K5" s="1"/>
      <c r="L5" s="1"/>
      <c r="M5" s="1"/>
      <c r="N5" s="1"/>
      <c r="O5" s="1"/>
      <c r="P5" s="1"/>
      <c r="Q5" s="1"/>
      <c r="R5" s="1"/>
    </row>
    <row r="6" spans="2:18">
      <c r="B6" s="1"/>
      <c r="C6" s="1"/>
      <c r="D6" s="1"/>
      <c r="E6" s="1"/>
      <c r="F6" s="1"/>
      <c r="G6" s="1"/>
      <c r="H6" s="1"/>
      <c r="I6" s="1"/>
      <c r="K6" s="5"/>
      <c r="L6" s="6"/>
      <c r="M6" s="6"/>
      <c r="N6" s="6"/>
      <c r="O6" s="6"/>
      <c r="P6" s="6"/>
      <c r="Q6" s="6"/>
      <c r="R6" s="1"/>
    </row>
    <row r="7" spans="2:18">
      <c r="B7" s="1"/>
      <c r="C7" s="1"/>
      <c r="D7" s="1"/>
      <c r="E7" s="1"/>
      <c r="F7" s="1"/>
      <c r="G7" s="1"/>
      <c r="H7" s="1"/>
      <c r="I7" s="1"/>
      <c r="K7" s="1"/>
      <c r="L7" s="5"/>
      <c r="M7" s="5"/>
      <c r="N7" s="5"/>
      <c r="O7" s="5"/>
      <c r="P7" s="5"/>
      <c r="Q7" s="5"/>
      <c r="R7" s="1"/>
    </row>
    <row r="8" spans="2:18">
      <c r="B8" s="1"/>
      <c r="C8" s="1"/>
      <c r="D8" s="1"/>
      <c r="E8" s="1"/>
      <c r="F8" s="1"/>
      <c r="G8" s="1"/>
      <c r="H8" s="1"/>
      <c r="I8" s="1"/>
      <c r="K8" s="5"/>
      <c r="L8" s="5"/>
      <c r="M8" s="5"/>
      <c r="N8" s="5"/>
      <c r="O8" s="5"/>
      <c r="P8" s="5"/>
      <c r="Q8" s="5"/>
      <c r="R8" s="1"/>
    </row>
    <row r="9" spans="2:18">
      <c r="B9" s="1"/>
      <c r="C9" s="1"/>
      <c r="D9" s="1"/>
      <c r="E9" s="1"/>
      <c r="F9" s="1"/>
      <c r="G9" s="1"/>
      <c r="H9" s="1"/>
      <c r="I9" s="1"/>
      <c r="K9" s="5"/>
      <c r="L9" s="5"/>
      <c r="M9" s="5"/>
      <c r="N9" s="5"/>
      <c r="O9" s="5"/>
      <c r="P9" s="5"/>
      <c r="Q9" s="5"/>
      <c r="R9" s="1"/>
    </row>
    <row r="10" spans="2:18">
      <c r="B10" s="2"/>
      <c r="C10" s="2"/>
      <c r="D10" s="2"/>
      <c r="E10" s="2"/>
      <c r="F10" s="2"/>
      <c r="G10" s="2"/>
      <c r="H10" s="2"/>
      <c r="I10" s="2"/>
      <c r="K10" s="4"/>
      <c r="L10" s="4"/>
      <c r="M10" s="4"/>
      <c r="N10" s="4"/>
      <c r="O10" s="4"/>
      <c r="P10" s="4"/>
      <c r="Q10" s="4"/>
      <c r="R10" s="3"/>
    </row>
    <row r="11" spans="2:18">
      <c r="B11" s="2"/>
      <c r="C11" s="2"/>
      <c r="D11" s="2"/>
      <c r="E11" s="2"/>
      <c r="F11" s="2"/>
      <c r="G11" s="2"/>
      <c r="H11" s="2"/>
      <c r="I11" s="2"/>
      <c r="K11" s="2"/>
      <c r="L11" s="2"/>
      <c r="M11" s="2"/>
      <c r="N11" s="2"/>
      <c r="O11" s="7"/>
      <c r="P11" s="7"/>
      <c r="Q11" s="7"/>
      <c r="R11" s="2"/>
    </row>
    <row r="12" spans="2:18">
      <c r="B12" s="2"/>
      <c r="C12" s="2"/>
      <c r="D12" s="2"/>
      <c r="E12" s="2"/>
      <c r="F12" s="2"/>
      <c r="G12" s="2"/>
      <c r="H12" s="2"/>
      <c r="I12" s="2"/>
      <c r="K12" s="2"/>
      <c r="L12" s="2"/>
      <c r="M12" s="2"/>
      <c r="N12" s="2"/>
      <c r="O12" s="7"/>
      <c r="P12" s="7"/>
      <c r="Q12" s="7"/>
      <c r="R12" s="2"/>
    </row>
    <row r="13" spans="2:18">
      <c r="B13" s="2"/>
      <c r="C13" s="2"/>
      <c r="D13" s="2"/>
      <c r="E13" s="2"/>
      <c r="F13" s="2"/>
      <c r="G13" s="2"/>
      <c r="H13" s="2"/>
      <c r="I13" s="2"/>
      <c r="K13" s="2"/>
      <c r="L13" s="2"/>
      <c r="M13" s="2"/>
      <c r="N13" s="2"/>
      <c r="O13" s="7"/>
      <c r="P13" s="7"/>
      <c r="Q13" s="7"/>
      <c r="R13" s="2"/>
    </row>
    <row r="14" spans="2:18">
      <c r="B14" s="2"/>
      <c r="C14" s="2"/>
      <c r="D14" s="2"/>
      <c r="E14" s="2"/>
      <c r="F14" s="2"/>
      <c r="G14" s="2"/>
      <c r="H14" s="2"/>
      <c r="I14" s="2"/>
      <c r="K14" s="2"/>
      <c r="L14" s="2"/>
      <c r="M14" s="2"/>
      <c r="N14" s="2"/>
      <c r="O14" s="7"/>
      <c r="P14" s="7"/>
      <c r="Q14" s="7"/>
      <c r="R14" s="2"/>
    </row>
    <row r="15" spans="2:18">
      <c r="B15" s="2"/>
      <c r="C15" s="2"/>
      <c r="D15" s="2"/>
      <c r="E15" s="2"/>
      <c r="F15" s="2"/>
      <c r="G15" s="2"/>
      <c r="H15" s="2"/>
      <c r="I15" s="2"/>
      <c r="K15" s="2"/>
      <c r="L15" s="2"/>
      <c r="M15" s="2"/>
      <c r="N15" s="2"/>
      <c r="O15" s="7"/>
      <c r="P15" s="7"/>
      <c r="Q15" s="7"/>
      <c r="R15" s="2"/>
    </row>
    <row r="16" spans="2:18">
      <c r="B16" s="2"/>
      <c r="C16" s="2"/>
      <c r="D16" s="2"/>
      <c r="E16" s="2"/>
      <c r="F16" s="2"/>
      <c r="G16" s="2"/>
      <c r="H16" s="2"/>
      <c r="I16" s="2"/>
      <c r="K16" s="2"/>
      <c r="L16" s="2"/>
      <c r="M16" s="2"/>
      <c r="N16" s="2"/>
      <c r="O16" s="7"/>
      <c r="P16" s="7"/>
      <c r="Q16" s="7"/>
      <c r="R16" s="2"/>
    </row>
    <row r="17" spans="2:18">
      <c r="B17" s="2"/>
      <c r="C17" s="2"/>
      <c r="D17" s="2"/>
      <c r="E17" s="2"/>
      <c r="F17" s="2"/>
      <c r="G17" s="2"/>
      <c r="H17" s="2"/>
      <c r="I17" s="2"/>
      <c r="K17" s="2"/>
      <c r="L17" s="2"/>
      <c r="M17" s="2"/>
      <c r="N17" s="2"/>
      <c r="O17" s="7"/>
      <c r="P17" s="7"/>
      <c r="Q17" s="7"/>
      <c r="R17" s="2"/>
    </row>
    <row r="18" spans="2:18">
      <c r="B18" s="2"/>
      <c r="C18" s="2"/>
      <c r="D18" s="2"/>
      <c r="E18" s="2"/>
      <c r="F18" s="2"/>
      <c r="G18" s="2"/>
      <c r="H18" s="2"/>
      <c r="I18" s="2"/>
      <c r="K18" s="2"/>
      <c r="L18" s="2"/>
      <c r="M18" s="2"/>
      <c r="N18" s="2"/>
      <c r="O18" s="2"/>
      <c r="P18" s="2"/>
      <c r="Q18" s="7"/>
      <c r="R18" s="2"/>
    </row>
    <row r="19" spans="2:18">
      <c r="B19" s="2"/>
      <c r="C19" s="2"/>
      <c r="D19" s="2"/>
      <c r="E19" s="2"/>
      <c r="F19" s="2"/>
      <c r="G19" s="2"/>
      <c r="H19" s="2"/>
      <c r="I19" s="2"/>
      <c r="K19" s="2"/>
      <c r="L19" s="2"/>
      <c r="M19" s="2"/>
      <c r="N19" s="2"/>
      <c r="O19" s="2"/>
      <c r="P19" s="2"/>
      <c r="Q19" s="7"/>
      <c r="R19" s="2"/>
    </row>
    <row r="20" spans="2:18">
      <c r="B20" s="2"/>
      <c r="C20" s="2"/>
      <c r="D20" s="2"/>
      <c r="E20" s="2"/>
      <c r="F20" s="2"/>
      <c r="G20" s="2"/>
      <c r="H20" s="2"/>
      <c r="I20" s="2"/>
      <c r="K20" s="2"/>
      <c r="L20" s="2"/>
      <c r="M20" s="2"/>
      <c r="N20" s="2"/>
      <c r="O20" s="2"/>
      <c r="P20" s="2"/>
      <c r="Q20" s="7"/>
      <c r="R20" s="2"/>
    </row>
    <row r="21" spans="2:18">
      <c r="B21" s="2"/>
      <c r="C21" s="2"/>
      <c r="D21" s="2"/>
      <c r="E21" s="2"/>
      <c r="F21" s="2"/>
      <c r="G21" s="2"/>
      <c r="H21" s="2"/>
      <c r="I21" s="2"/>
      <c r="K21" s="2"/>
      <c r="L21" s="2"/>
      <c r="M21" s="2"/>
      <c r="N21" s="2"/>
      <c r="O21" s="2"/>
      <c r="P21" s="2"/>
      <c r="Q21" s="7"/>
      <c r="R21" s="2"/>
    </row>
    <row r="22" spans="2:18">
      <c r="B22" s="2"/>
      <c r="C22" s="2"/>
      <c r="D22" s="2"/>
      <c r="E22" s="2"/>
      <c r="F22" s="2"/>
      <c r="G22" s="2"/>
      <c r="H22" s="2"/>
      <c r="I22" s="2"/>
      <c r="K22" s="2"/>
      <c r="L22" s="2"/>
      <c r="M22" s="2"/>
      <c r="N22" s="2"/>
      <c r="O22" s="2"/>
      <c r="P22" s="2"/>
      <c r="Q22" s="7"/>
      <c r="R22" s="2"/>
    </row>
    <row r="23" spans="2:18">
      <c r="B23" s="2"/>
      <c r="C23" s="2"/>
      <c r="D23" s="2"/>
      <c r="E23" s="2"/>
      <c r="F23" s="2"/>
      <c r="G23" s="2"/>
      <c r="H23" s="2"/>
      <c r="I23" s="2"/>
      <c r="K23" s="2"/>
      <c r="L23" s="2"/>
      <c r="M23" s="2"/>
      <c r="N23" s="2"/>
      <c r="O23" s="7"/>
      <c r="P23" s="7"/>
      <c r="Q23" s="7"/>
      <c r="R23" s="2"/>
    </row>
    <row r="24" spans="2:18">
      <c r="B24" s="2"/>
      <c r="C24" s="2"/>
      <c r="D24" s="2"/>
      <c r="E24" s="2"/>
      <c r="F24" s="2"/>
      <c r="G24" s="2"/>
      <c r="H24" s="2"/>
      <c r="I24" s="2"/>
      <c r="K24" s="2"/>
      <c r="L24" s="2"/>
      <c r="M24" s="2"/>
      <c r="N24" s="2"/>
      <c r="O24" s="7"/>
      <c r="P24" s="7"/>
      <c r="Q24" s="7"/>
      <c r="R24" s="2"/>
    </row>
    <row r="25" spans="2:18">
      <c r="B25" s="2"/>
      <c r="C25" s="2"/>
      <c r="D25" s="2"/>
      <c r="E25" s="2"/>
      <c r="F25" s="2"/>
      <c r="G25" s="2"/>
      <c r="H25" s="2"/>
      <c r="I25" s="2"/>
      <c r="K25" s="2"/>
      <c r="L25" s="2"/>
      <c r="M25" s="2"/>
      <c r="N25" s="2"/>
      <c r="O25" s="7"/>
      <c r="P25" s="7"/>
      <c r="Q25" s="7"/>
      <c r="R25" s="2"/>
    </row>
    <row r="26" spans="2:18">
      <c r="B26" s="2"/>
      <c r="C26" s="2"/>
      <c r="D26" s="2"/>
      <c r="E26" s="2"/>
      <c r="F26" s="2"/>
      <c r="G26" s="2"/>
      <c r="H26" s="2"/>
      <c r="I26" s="2"/>
      <c r="K26" s="2"/>
      <c r="L26" s="2"/>
      <c r="M26" s="2"/>
      <c r="N26" s="2"/>
      <c r="O26" s="7"/>
      <c r="P26" s="7"/>
      <c r="Q26" s="2"/>
      <c r="R26" s="2"/>
    </row>
    <row r="27" spans="2:18">
      <c r="B27" s="2"/>
      <c r="C27" s="2"/>
      <c r="D27" s="2"/>
      <c r="E27" s="2"/>
      <c r="F27" s="2"/>
      <c r="G27" s="2"/>
      <c r="H27" s="2"/>
      <c r="I27" s="2"/>
      <c r="K27" s="2"/>
      <c r="L27" s="2"/>
      <c r="M27" s="2"/>
      <c r="N27" s="2"/>
      <c r="O27" s="7"/>
      <c r="P27" s="7"/>
      <c r="Q27" s="2"/>
      <c r="R27" s="2"/>
    </row>
    <row r="28" spans="2:18">
      <c r="B28" s="2"/>
      <c r="C28" s="2"/>
      <c r="D28" s="2"/>
      <c r="E28" s="2"/>
      <c r="F28" s="2"/>
      <c r="G28" s="2"/>
      <c r="H28" s="2"/>
      <c r="I28" s="2"/>
      <c r="K28" s="2"/>
      <c r="L28" s="2"/>
      <c r="M28" s="2"/>
      <c r="N28" s="2"/>
      <c r="O28" s="7"/>
      <c r="P28" s="7"/>
      <c r="Q28" s="2"/>
      <c r="R28" s="2"/>
    </row>
    <row r="29" spans="2:18">
      <c r="B29" s="2"/>
      <c r="C29" s="2"/>
      <c r="D29" s="2"/>
      <c r="E29" s="2"/>
      <c r="F29" s="2"/>
      <c r="G29" s="2"/>
      <c r="H29" s="2"/>
      <c r="I29" s="2"/>
      <c r="K29" s="2"/>
      <c r="L29" s="2"/>
      <c r="M29" s="2"/>
      <c r="N29" s="2"/>
      <c r="O29" s="2"/>
      <c r="P29" s="2"/>
      <c r="Q29" s="2"/>
      <c r="R29" s="2"/>
    </row>
    <row r="30" spans="2:18">
      <c r="B30" s="2"/>
      <c r="C30" s="2"/>
      <c r="D30" s="2"/>
      <c r="E30" s="2"/>
      <c r="F30" s="2"/>
      <c r="G30" s="2"/>
      <c r="H30" s="2"/>
      <c r="I30" s="2"/>
      <c r="K30" s="2"/>
      <c r="L30" s="2"/>
      <c r="M30" s="2"/>
      <c r="N30" s="2"/>
      <c r="O30" s="2"/>
      <c r="P30" s="2"/>
      <c r="Q30" s="2"/>
      <c r="R30" s="2"/>
    </row>
    <row r="31" spans="2:18">
      <c r="B31" s="2"/>
      <c r="C31" s="2"/>
      <c r="D31" s="2"/>
      <c r="E31" s="2"/>
      <c r="F31" s="2"/>
      <c r="G31" s="2"/>
      <c r="H31" s="2"/>
      <c r="I31" s="2"/>
      <c r="K31" s="2"/>
      <c r="L31" s="2"/>
      <c r="M31" s="2"/>
      <c r="N31" s="2"/>
      <c r="O31" s="2"/>
      <c r="P31" s="2"/>
      <c r="Q31" s="2"/>
      <c r="R31" s="2"/>
    </row>
    <row r="32" spans="2:18">
      <c r="B32" s="2"/>
      <c r="C32" s="2"/>
      <c r="D32" s="2"/>
      <c r="E32" s="2"/>
      <c r="F32" s="2"/>
      <c r="G32" s="2"/>
      <c r="H32" s="2"/>
      <c r="I32" s="2"/>
      <c r="K32" s="2"/>
      <c r="L32" s="2"/>
      <c r="M32" s="2"/>
      <c r="N32" s="2"/>
      <c r="O32" s="2"/>
      <c r="P32" s="2"/>
      <c r="Q32" s="2"/>
      <c r="R32" s="2"/>
    </row>
    <row r="33" spans="2:18">
      <c r="B33" s="2"/>
      <c r="C33" s="2"/>
      <c r="D33" s="2"/>
      <c r="E33" s="2"/>
      <c r="F33" s="2"/>
      <c r="G33" s="2"/>
      <c r="H33" s="2"/>
      <c r="I33" s="2"/>
      <c r="K33" s="2"/>
      <c r="L33" s="2"/>
      <c r="M33" s="2"/>
      <c r="N33" s="2"/>
      <c r="O33" s="2"/>
      <c r="P33" s="2"/>
      <c r="Q33" s="2"/>
      <c r="R33" s="2"/>
    </row>
    <row r="34" spans="2:18">
      <c r="B34" s="1"/>
      <c r="C34" s="1"/>
      <c r="D34" s="1"/>
      <c r="E34" s="1"/>
      <c r="F34" s="1"/>
      <c r="G34" s="1"/>
      <c r="H34" s="1"/>
      <c r="I34" s="1"/>
      <c r="K34" s="1"/>
      <c r="L34" s="1"/>
      <c r="M34" s="1"/>
      <c r="N34" s="1"/>
      <c r="O34" s="1"/>
      <c r="P34" s="1"/>
      <c r="Q34" s="1"/>
      <c r="R34" s="1"/>
    </row>
    <row r="35" spans="2:18">
      <c r="B35" s="1"/>
      <c r="C35" s="1"/>
      <c r="D35" s="1"/>
      <c r="E35" s="1"/>
      <c r="F35" s="1"/>
      <c r="G35" s="1"/>
      <c r="H35" s="1"/>
      <c r="I35" s="1"/>
      <c r="K35" s="1"/>
      <c r="L35" s="1"/>
      <c r="M35" s="1"/>
      <c r="N35" s="1"/>
      <c r="O35" s="1"/>
      <c r="P35" s="1"/>
      <c r="Q35" s="1"/>
      <c r="R35" s="1"/>
    </row>
    <row r="36" spans="2:18">
      <c r="B36" s="2"/>
      <c r="C36" s="2"/>
      <c r="D36" s="2"/>
      <c r="E36" s="2"/>
      <c r="F36" s="2"/>
      <c r="G36" s="2"/>
      <c r="H36" s="2"/>
      <c r="I36" s="2"/>
      <c r="K36" s="2"/>
      <c r="L36" s="2"/>
      <c r="M36" s="2"/>
      <c r="N36" s="2"/>
      <c r="O36" s="2"/>
      <c r="P36" s="2"/>
      <c r="Q36" s="2"/>
      <c r="R36" s="2"/>
    </row>
    <row r="37" spans="2:18">
      <c r="B37" s="2"/>
      <c r="C37" s="2"/>
      <c r="D37" s="2"/>
      <c r="E37" s="2"/>
      <c r="F37" s="2"/>
      <c r="G37" s="2"/>
      <c r="H37" s="2"/>
      <c r="I37" s="2"/>
      <c r="K37" s="2"/>
      <c r="L37" s="2"/>
      <c r="M37" s="2"/>
      <c r="N37" s="2"/>
      <c r="O37" s="2"/>
      <c r="P37" s="2"/>
      <c r="Q37" s="2"/>
      <c r="R37" s="2"/>
    </row>
    <row r="38" spans="2:18">
      <c r="B38" s="2"/>
      <c r="C38" s="2"/>
      <c r="D38" s="2"/>
      <c r="E38" s="2"/>
      <c r="F38" s="2"/>
      <c r="G38" s="2"/>
      <c r="H38" s="2"/>
      <c r="I38" s="2"/>
      <c r="K38" s="2"/>
      <c r="L38" s="2"/>
      <c r="M38" s="2"/>
      <c r="N38" s="2"/>
      <c r="O38" s="2"/>
      <c r="P38" s="2"/>
      <c r="Q38" s="2"/>
      <c r="R38" s="2"/>
    </row>
    <row r="39" spans="2:18">
      <c r="B39" s="2"/>
      <c r="C39" s="2"/>
      <c r="D39" s="2"/>
      <c r="E39" s="2"/>
      <c r="F39" s="2"/>
      <c r="G39" s="2"/>
      <c r="H39" s="2"/>
      <c r="I39" s="2"/>
      <c r="K39" s="2"/>
      <c r="L39" s="2"/>
      <c r="M39" s="2"/>
      <c r="N39" s="2"/>
      <c r="O39" s="2"/>
      <c r="P39" s="2"/>
      <c r="Q39" s="2"/>
      <c r="R39" s="2"/>
    </row>
    <row r="40" spans="2:18">
      <c r="B40" s="2"/>
      <c r="C40" s="2"/>
      <c r="D40" s="2"/>
      <c r="E40" s="2"/>
      <c r="F40" s="2"/>
      <c r="G40" s="2"/>
      <c r="H40" s="2"/>
      <c r="I40" s="2"/>
      <c r="K40" s="2"/>
      <c r="L40" s="2"/>
      <c r="M40" s="2"/>
      <c r="N40" s="2"/>
      <c r="O40" s="2"/>
      <c r="P40" s="2"/>
      <c r="Q40" s="2"/>
      <c r="R40" s="2"/>
    </row>
    <row r="41" spans="2:18">
      <c r="B41" s="2"/>
      <c r="C41" s="2"/>
      <c r="D41" s="2"/>
      <c r="E41" s="2"/>
      <c r="F41" s="2"/>
      <c r="G41" s="2"/>
      <c r="H41" s="2"/>
      <c r="I41" s="2"/>
      <c r="K41" s="2"/>
      <c r="L41" s="2"/>
      <c r="M41" s="2"/>
      <c r="N41" s="2"/>
      <c r="O41" s="2"/>
      <c r="P41" s="2"/>
      <c r="Q41" s="2"/>
      <c r="R41" s="2"/>
    </row>
    <row r="42" spans="2:18">
      <c r="B42" s="2"/>
      <c r="C42" s="2"/>
      <c r="D42" s="2"/>
      <c r="E42" s="2"/>
      <c r="F42" s="2"/>
      <c r="G42" s="2"/>
      <c r="H42" s="2"/>
      <c r="I42" s="2"/>
      <c r="K42" s="2"/>
      <c r="L42" s="2"/>
      <c r="M42" s="2"/>
      <c r="N42" s="2"/>
      <c r="O42" s="2"/>
      <c r="P42" s="2"/>
      <c r="Q42" s="2"/>
      <c r="R42" s="2"/>
    </row>
    <row r="43" spans="2:18">
      <c r="B43" s="2"/>
      <c r="C43" s="2"/>
      <c r="D43" s="2"/>
      <c r="E43" s="2"/>
      <c r="F43" s="2"/>
      <c r="G43" s="2"/>
      <c r="H43" s="2"/>
      <c r="I43" s="2"/>
      <c r="K43" s="2"/>
      <c r="L43" s="2"/>
      <c r="M43" s="2"/>
      <c r="N43" s="2"/>
      <c r="O43" s="2"/>
      <c r="P43" s="2"/>
      <c r="Q43" s="2"/>
      <c r="R43" s="2"/>
    </row>
    <row r="44" spans="2:18">
      <c r="B44" s="2"/>
      <c r="C44" s="2"/>
      <c r="D44" s="2"/>
      <c r="E44" s="2"/>
      <c r="F44" s="2"/>
      <c r="G44" s="2"/>
      <c r="H44" s="2"/>
      <c r="I44" s="2"/>
      <c r="K44" s="2"/>
      <c r="L44" s="2"/>
      <c r="M44" s="2"/>
      <c r="N44" s="2"/>
      <c r="O44" s="2"/>
      <c r="P44" s="2"/>
      <c r="Q44" s="2"/>
      <c r="R44" s="2"/>
    </row>
    <row r="45" spans="2:18">
      <c r="B45" s="2"/>
      <c r="C45" s="2"/>
      <c r="D45" s="2"/>
      <c r="E45" s="2"/>
      <c r="F45" s="2"/>
      <c r="G45" s="2"/>
      <c r="H45" s="2"/>
      <c r="I45" s="2"/>
      <c r="K45" s="2"/>
      <c r="L45" s="2"/>
      <c r="M45" s="2"/>
      <c r="N45" s="2"/>
      <c r="O45" s="2"/>
      <c r="P45" s="2"/>
      <c r="Q45" s="2"/>
      <c r="R45" s="2"/>
    </row>
    <row r="46" spans="2:18">
      <c r="B46" s="2"/>
      <c r="C46" s="2"/>
      <c r="D46" s="2"/>
      <c r="E46" s="2"/>
      <c r="F46" s="2"/>
      <c r="G46" s="2"/>
      <c r="H46" s="2"/>
      <c r="I46" s="2"/>
      <c r="K46" s="2"/>
      <c r="L46" s="2"/>
      <c r="M46" s="2"/>
      <c r="N46" s="2"/>
      <c r="O46" s="2"/>
      <c r="P46" s="2"/>
      <c r="Q46" s="2"/>
      <c r="R46" s="2"/>
    </row>
    <row r="47" spans="2:18">
      <c r="B47" s="2"/>
      <c r="C47" s="2"/>
      <c r="D47" s="2"/>
      <c r="E47" s="2"/>
      <c r="F47" s="2"/>
      <c r="G47" s="2"/>
      <c r="H47" s="2"/>
      <c r="I47" s="2"/>
      <c r="K47" s="2"/>
      <c r="L47" s="2"/>
      <c r="M47" s="2"/>
      <c r="N47" s="2"/>
      <c r="O47" s="2"/>
      <c r="P47" s="2"/>
      <c r="Q47" s="2"/>
      <c r="R47" s="2"/>
    </row>
    <row r="48" spans="2:18">
      <c r="B48" s="2"/>
      <c r="C48" s="2"/>
      <c r="D48" s="2"/>
      <c r="E48" s="2"/>
      <c r="F48" s="2"/>
      <c r="G48" s="2"/>
      <c r="H48" s="2"/>
      <c r="I48" s="2"/>
      <c r="K48" s="2"/>
      <c r="L48" s="2"/>
      <c r="M48" s="2"/>
      <c r="N48" s="2"/>
      <c r="O48" s="2"/>
      <c r="P48" s="2"/>
      <c r="Q48" s="2"/>
      <c r="R48" s="2"/>
    </row>
    <row r="49" spans="2:18">
      <c r="B49" s="2"/>
      <c r="C49" s="2"/>
      <c r="D49" s="2"/>
      <c r="E49" s="2"/>
      <c r="F49" s="2"/>
      <c r="G49" s="2"/>
      <c r="H49" s="2"/>
      <c r="I49" s="2"/>
      <c r="K49" s="2"/>
      <c r="L49" s="2"/>
      <c r="M49" s="2"/>
      <c r="N49" s="2"/>
      <c r="O49" s="2"/>
      <c r="P49" s="2"/>
      <c r="Q49" s="2"/>
      <c r="R49" s="2"/>
    </row>
    <row r="50" spans="2:18">
      <c r="B50" s="2"/>
      <c r="C50" s="2"/>
      <c r="D50" s="2"/>
      <c r="E50" s="2"/>
      <c r="F50" s="2"/>
      <c r="G50" s="2"/>
      <c r="H50" s="2"/>
      <c r="I50" s="2"/>
      <c r="K50" s="2"/>
      <c r="L50" s="2"/>
      <c r="M50" s="2"/>
      <c r="N50" s="2"/>
      <c r="O50" s="2"/>
      <c r="P50" s="2"/>
      <c r="Q50" s="2"/>
      <c r="R50" s="2"/>
    </row>
    <row r="51" spans="2:18">
      <c r="B51" s="2"/>
      <c r="C51" s="2"/>
      <c r="D51" s="2"/>
      <c r="E51" s="2"/>
      <c r="F51" s="2"/>
      <c r="G51" s="2"/>
      <c r="H51" s="2"/>
      <c r="I51" s="2"/>
      <c r="K51" s="2"/>
      <c r="L51" s="2"/>
      <c r="M51" s="2"/>
      <c r="N51" s="2"/>
      <c r="O51" s="2"/>
      <c r="P51" s="2"/>
      <c r="Q51" s="2"/>
      <c r="R51" s="2"/>
    </row>
    <row r="52" spans="2:18">
      <c r="B52" s="2"/>
      <c r="C52" s="2"/>
      <c r="D52" s="2"/>
      <c r="E52" s="2"/>
      <c r="F52" s="2"/>
      <c r="G52" s="2"/>
      <c r="H52" s="2"/>
      <c r="I52" s="2"/>
      <c r="K52" s="2"/>
      <c r="L52" s="2"/>
      <c r="M52" s="2"/>
      <c r="N52" s="2"/>
      <c r="O52" s="2"/>
      <c r="P52" s="2"/>
      <c r="Q52" s="2"/>
      <c r="R52" s="2"/>
    </row>
    <row r="53" spans="2:18">
      <c r="B53" s="2"/>
      <c r="C53" s="2"/>
      <c r="D53" s="2"/>
      <c r="E53" s="2"/>
      <c r="F53" s="2"/>
      <c r="G53" s="2"/>
      <c r="H53" s="2"/>
      <c r="I53" s="2"/>
      <c r="K53" s="2"/>
      <c r="L53" s="2"/>
      <c r="M53" s="2"/>
      <c r="N53" s="2"/>
      <c r="O53" s="2"/>
      <c r="P53" s="2"/>
      <c r="Q53" s="2"/>
      <c r="R53" s="2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controls>
    <control shapeId="1097" r:id="rId4" name="ComboBox1"/>
    <control shapeId="1091" r:id="rId5" name="Label14"/>
    <control shapeId="1089" r:id="rId6" name="TextBox21"/>
    <control shapeId="1088" r:id="rId7" name="TextBox20"/>
    <control shapeId="1083" r:id="rId8" name="TextBox10"/>
    <control shapeId="1082" r:id="rId9" name="Label16"/>
    <control shapeId="1081" r:id="rId10" name="Label12"/>
    <control shapeId="1080" r:id="rId11" name="Label10"/>
    <control shapeId="1079" r:id="rId12" name="TextBox17"/>
    <control shapeId="1078" r:id="rId13" name="Label20"/>
    <control shapeId="1076" r:id="rId14" name="Label19"/>
    <control shapeId="1075" r:id="rId15" name="TextBox16"/>
    <control shapeId="1074" r:id="rId16" name="Label18"/>
    <control shapeId="1057" r:id="rId17" name="TextBox12"/>
    <control shapeId="1056" r:id="rId18" name="TextBox11"/>
    <control shapeId="1054" r:id="rId19" name="TextBox7"/>
    <control shapeId="1052" r:id="rId20" name="Label13"/>
    <control shapeId="1049" r:id="rId21" name="Label7"/>
    <control shapeId="1043" r:id="rId22" name="Label9"/>
    <control shapeId="1042" r:id="rId23" name="TextBox9"/>
    <control shapeId="1041" r:id="rId24" name="Label8"/>
    <control shapeId="1040" r:id="rId25" name="TextBox8"/>
    <control shapeId="1038" r:id="rId26" name="Label6"/>
    <control shapeId="1036" r:id="rId27" name="TextBox6"/>
    <control shapeId="1034" r:id="rId28" name="Label5"/>
    <control shapeId="1033" r:id="rId29" name="Label4"/>
    <control shapeId="1032" r:id="rId30" name="Label3"/>
    <control shapeId="1031" r:id="rId31" name="Label2"/>
    <control shapeId="1030" r:id="rId32" name="TextBox5"/>
    <control shapeId="1029" r:id="rId33" name="TextBox4"/>
    <control shapeId="1028" r:id="rId34" name="TextBox3"/>
    <control shapeId="1027" r:id="rId35" name="TextBox2"/>
    <control shapeId="1026" r:id="rId36" name="TextBox1"/>
    <control shapeId="1025" r:id="rId37" name="Label1"/>
    <control shapeId="1062" r:id="rId38" name="Label15"/>
    <control shapeId="1063" r:id="rId39" name="TextBox13"/>
    <control shapeId="1067" r:id="rId40" name="Label11"/>
    <control shapeId="1068" r:id="rId41" name="TextBox14"/>
    <control shapeId="1070" r:id="rId42" name="TextBox15"/>
    <control shapeId="1071" r:id="rId43" name="Label17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P77"/>
  <sheetViews>
    <sheetView tabSelected="1" topLeftCell="I1" zoomScaleNormal="100" workbookViewId="0">
      <selection activeCell="N1" sqref="N1"/>
    </sheetView>
  </sheetViews>
  <sheetFormatPr baseColWidth="10" defaultRowHeight="15"/>
  <cols>
    <col min="1" max="1" width="25.7109375" customWidth="1"/>
    <col min="2" max="2" width="23.5703125" customWidth="1"/>
    <col min="3" max="3" width="34.28515625" style="54" customWidth="1"/>
    <col min="4" max="4" width="27.85546875" customWidth="1"/>
    <col min="5" max="5" width="13.85546875" customWidth="1"/>
    <col min="6" max="6" width="20" customWidth="1"/>
    <col min="7" max="7" width="26.140625" customWidth="1"/>
    <col min="8" max="8" width="38.42578125" customWidth="1"/>
    <col min="9" max="9" width="31.28515625" customWidth="1"/>
    <col min="10" max="10" width="26.7109375" customWidth="1"/>
    <col min="11" max="11" width="39.7109375" customWidth="1"/>
    <col min="12" max="12" width="32.85546875" customWidth="1"/>
    <col min="13" max="13" width="31.42578125" customWidth="1"/>
    <col min="14" max="14" width="58" style="54" bestFit="1" customWidth="1"/>
    <col min="15" max="15" width="21" customWidth="1"/>
    <col min="16" max="16" width="23.28515625" customWidth="1"/>
  </cols>
  <sheetData>
    <row r="1" spans="1:16" ht="75" customHeight="1">
      <c r="A1" s="8" t="s">
        <v>0</v>
      </c>
      <c r="B1" s="8" t="s">
        <v>1</v>
      </c>
      <c r="C1" s="53" t="s">
        <v>242</v>
      </c>
      <c r="D1" s="9" t="s">
        <v>3</v>
      </c>
      <c r="E1" s="10" t="s">
        <v>4</v>
      </c>
      <c r="F1" s="9" t="s">
        <v>5</v>
      </c>
      <c r="G1" s="11" t="s">
        <v>6</v>
      </c>
      <c r="H1" s="9" t="s">
        <v>7</v>
      </c>
      <c r="I1" s="11" t="s">
        <v>231</v>
      </c>
      <c r="J1" s="11" t="s">
        <v>29</v>
      </c>
      <c r="K1" s="9" t="s">
        <v>28</v>
      </c>
      <c r="L1" s="11" t="s">
        <v>62</v>
      </c>
      <c r="M1" s="11" t="s">
        <v>226</v>
      </c>
      <c r="N1" s="98" t="s">
        <v>247</v>
      </c>
      <c r="O1" s="11" t="s">
        <v>243</v>
      </c>
      <c r="P1" s="11" t="s">
        <v>244</v>
      </c>
    </row>
    <row r="2" spans="1:16" ht="32.25" customHeight="1">
      <c r="A2" s="61" t="s">
        <v>31</v>
      </c>
      <c r="B2" s="20" t="s">
        <v>32</v>
      </c>
      <c r="C2" s="28">
        <v>30924</v>
      </c>
      <c r="D2" s="19" t="s">
        <v>245</v>
      </c>
      <c r="E2" s="20">
        <f ca="1">Tableau1[[#This Row],[Anne Aujourdhui]]-Tableau1[[#This Row],[Année de naissance]]</f>
        <v>32</v>
      </c>
      <c r="F2" s="20">
        <v>111111</v>
      </c>
      <c r="G2" s="36" t="s">
        <v>58</v>
      </c>
      <c r="H2" s="32">
        <v>40087</v>
      </c>
      <c r="I2" s="33">
        <v>59006</v>
      </c>
      <c r="J2" s="33" t="s">
        <v>20</v>
      </c>
      <c r="K2" s="33" t="s">
        <v>41</v>
      </c>
      <c r="L2" s="32">
        <v>42036</v>
      </c>
      <c r="M2" s="32">
        <v>42767</v>
      </c>
      <c r="N2" s="54" t="str">
        <f ca="1">CONCATENATE(Tableau1[[#This Row],[Nom]],"-",Tableau1[[#This Row],[Prenom]],"-",Tableau1[[#This Row],[Age]],"-",Tableau1[[#This Row],[Transporteur]])</f>
        <v>ABBA-SOULEYMANOU-32-HAMIDOU BOBO</v>
      </c>
      <c r="O2" s="19">
        <f t="shared" ref="O2:O33" ca="1" si="0">YEAR(TODAY())</f>
        <v>2016</v>
      </c>
      <c r="P2">
        <f>YEAR(Tableau1[[#This Row],[Date_de_naissance]])</f>
        <v>1984</v>
      </c>
    </row>
    <row r="3" spans="1:16" ht="32.25" customHeight="1">
      <c r="A3" s="58" t="s">
        <v>144</v>
      </c>
      <c r="B3" s="19" t="s">
        <v>145</v>
      </c>
      <c r="C3" s="12">
        <v>20455</v>
      </c>
      <c r="D3" s="19" t="s">
        <v>16</v>
      </c>
      <c r="E3" s="19">
        <f ca="1">Tableau1[[#This Row],[Anne Aujourdhui]]-Tableau1[[#This Row],[Année de naissance]]</f>
        <v>60</v>
      </c>
      <c r="F3" s="19"/>
      <c r="G3" s="36" t="s">
        <v>142</v>
      </c>
      <c r="H3" s="12">
        <v>33100</v>
      </c>
      <c r="I3" s="15">
        <v>51035</v>
      </c>
      <c r="J3" s="17" t="s">
        <v>198</v>
      </c>
      <c r="K3" s="17" t="s">
        <v>203</v>
      </c>
      <c r="L3" s="12">
        <v>42614</v>
      </c>
      <c r="M3" s="12">
        <v>43344</v>
      </c>
      <c r="N3" s="54" t="str">
        <f ca="1">CONCATENATE(Tableau1[[#This Row],[Nom]],"-",Tableau1[[#This Row],[Prenom]],"-",Tableau1[[#This Row],[Age]],"-",Tableau1[[#This Row],[Transporteur]])</f>
        <v>ABBO  -HAMADOU-60-TOA</v>
      </c>
      <c r="O3" s="19">
        <f t="shared" ca="1" si="0"/>
        <v>2016</v>
      </c>
      <c r="P3">
        <f>YEAR(Tableau1[[#This Row],[Date_de_naissance]])</f>
        <v>1956</v>
      </c>
    </row>
    <row r="4" spans="1:16" ht="32.25" customHeight="1">
      <c r="A4" s="59" t="s">
        <v>109</v>
      </c>
      <c r="B4" s="20" t="s">
        <v>110</v>
      </c>
      <c r="C4" s="25">
        <v>30635</v>
      </c>
      <c r="D4" s="20"/>
      <c r="E4" s="20">
        <f ca="1">Tableau1[[#This Row],[Anne Aujourdhui]]-Tableau1[[#This Row],[Année de naissance]]</f>
        <v>33</v>
      </c>
      <c r="F4" s="20"/>
      <c r="G4" s="36" t="s">
        <v>122</v>
      </c>
      <c r="H4" s="25">
        <v>41099</v>
      </c>
      <c r="I4" s="26">
        <v>55005</v>
      </c>
      <c r="J4" s="27" t="s">
        <v>20</v>
      </c>
      <c r="K4" s="27" t="s">
        <v>118</v>
      </c>
      <c r="L4" s="25">
        <v>42320</v>
      </c>
      <c r="M4" s="25">
        <v>43051</v>
      </c>
      <c r="N4" s="54" t="str">
        <f ca="1">CONCATENATE(Tableau1[[#This Row],[Nom]],"-",Tableau1[[#This Row],[Prenom]],"-",Tableau1[[#This Row],[Age]],"-",Tableau1[[#This Row],[Transporteur]])</f>
        <v>ABDOUL -MALIKI-33-SONETRANSCAM</v>
      </c>
      <c r="O4" s="19">
        <f t="shared" ca="1" si="0"/>
        <v>2016</v>
      </c>
      <c r="P4">
        <f>YEAR(Tableau1[[#This Row],[Date_de_naissance]])</f>
        <v>1983</v>
      </c>
    </row>
    <row r="5" spans="1:16" ht="32.25" customHeight="1">
      <c r="A5" s="59" t="s">
        <v>109</v>
      </c>
      <c r="B5" s="20" t="s">
        <v>114</v>
      </c>
      <c r="C5" s="25">
        <v>31048</v>
      </c>
      <c r="D5" s="20"/>
      <c r="E5" s="20">
        <f ca="1">Tableau1[[#This Row],[Anne Aujourdhui]]-Tableau1[[#This Row],[Année de naissance]]</f>
        <v>31</v>
      </c>
      <c r="F5" s="20"/>
      <c r="G5" s="36" t="s">
        <v>122</v>
      </c>
      <c r="H5" s="25">
        <v>42145</v>
      </c>
      <c r="I5" s="26">
        <v>55007</v>
      </c>
      <c r="J5" s="27" t="s">
        <v>40</v>
      </c>
      <c r="K5" s="17" t="s">
        <v>201</v>
      </c>
      <c r="L5" s="25">
        <v>42324</v>
      </c>
      <c r="M5" s="25">
        <v>43055</v>
      </c>
      <c r="N5" s="54" t="str">
        <f ca="1">CONCATENATE(Tableau1[[#This Row],[Nom]],"-",Tableau1[[#This Row],[Prenom]],"-",Tableau1[[#This Row],[Age]],"-",Tableau1[[#This Row],[Transporteur]])</f>
        <v>ABDOUL -AZIZ -31-SONETRANSCAM</v>
      </c>
      <c r="O5" s="19">
        <f t="shared" ca="1" si="0"/>
        <v>2016</v>
      </c>
      <c r="P5">
        <f>YEAR(Tableau1[[#This Row],[Date_de_naissance]])</f>
        <v>1985</v>
      </c>
    </row>
    <row r="6" spans="1:16" ht="32.25" customHeight="1">
      <c r="A6" s="61" t="s">
        <v>14</v>
      </c>
      <c r="B6" s="20" t="s">
        <v>15</v>
      </c>
      <c r="C6" s="13">
        <v>31048</v>
      </c>
      <c r="D6" s="20" t="s">
        <v>18</v>
      </c>
      <c r="E6" s="20">
        <f ca="1">Tableau1[[#This Row],[Anne Aujourdhui]]-Tableau1[[#This Row],[Année de naissance]]</f>
        <v>31</v>
      </c>
      <c r="F6" s="20"/>
      <c r="G6" s="36" t="s">
        <v>30</v>
      </c>
      <c r="H6" s="30">
        <v>41578</v>
      </c>
      <c r="I6" s="31">
        <v>61002</v>
      </c>
      <c r="J6" s="29" t="s">
        <v>20</v>
      </c>
      <c r="K6" s="29" t="s">
        <v>26</v>
      </c>
      <c r="L6" s="30">
        <v>41897</v>
      </c>
      <c r="M6" s="30">
        <v>42628</v>
      </c>
      <c r="N6" s="54" t="str">
        <f ca="1">CONCATENATE(Tableau1[[#This Row],[Nom]],"-",Tableau1[[#This Row],[Prenom]],"-",Tableau1[[#This Row],[Age]],"-",Tableau1[[#This Row],[Transporteur]])</f>
        <v>ABDOUL KARIMOU-MOHAMADOU-31-ADL</v>
      </c>
      <c r="O6" s="19">
        <f t="shared" ca="1" si="0"/>
        <v>2016</v>
      </c>
      <c r="P6">
        <f>YEAR(Tableau1[[#This Row],[Date_de_naissance]])</f>
        <v>1985</v>
      </c>
    </row>
    <row r="7" spans="1:16" ht="32.25" customHeight="1">
      <c r="A7" s="61" t="s">
        <v>33</v>
      </c>
      <c r="B7" s="20" t="s">
        <v>34</v>
      </c>
      <c r="C7" s="28">
        <v>27612</v>
      </c>
      <c r="D7" s="20"/>
      <c r="E7" s="20">
        <f ca="1">Tableau1[[#This Row],[Anne Aujourdhui]]-Tableau1[[#This Row],[Année de naissance]]</f>
        <v>41</v>
      </c>
      <c r="F7" s="20"/>
      <c r="G7" s="36" t="s">
        <v>58</v>
      </c>
      <c r="H7" s="32">
        <v>42461</v>
      </c>
      <c r="I7" s="33">
        <v>59012</v>
      </c>
      <c r="J7" s="33" t="s">
        <v>40</v>
      </c>
      <c r="K7" s="33"/>
      <c r="L7" s="14">
        <v>42491</v>
      </c>
      <c r="M7" s="14">
        <v>43221</v>
      </c>
      <c r="N7" s="54" t="str">
        <f ca="1">CONCATENATE(Tableau1[[#This Row],[Nom]],"-",Tableau1[[#This Row],[Prenom]],"-",Tableau1[[#This Row],[Age]],"-",Tableau1[[#This Row],[Transporteur]])</f>
        <v>ABDOULAYE-DJAFAROU-41-HAMIDOU BOBO</v>
      </c>
      <c r="O7" s="19">
        <f t="shared" ca="1" si="0"/>
        <v>2016</v>
      </c>
      <c r="P7">
        <f>YEAR(Tableau1[[#This Row],[Date_de_naissance]])</f>
        <v>1975</v>
      </c>
    </row>
    <row r="8" spans="1:16" ht="32.25" customHeight="1">
      <c r="A8" s="58" t="s">
        <v>146</v>
      </c>
      <c r="B8" s="19" t="s">
        <v>147</v>
      </c>
      <c r="C8" s="12">
        <v>29696</v>
      </c>
      <c r="D8" s="19" t="s">
        <v>136</v>
      </c>
      <c r="E8" s="19">
        <f ca="1">Tableau1[[#This Row],[Anne Aujourdhui]]-Tableau1[[#This Row],[Année de naissance]]</f>
        <v>35</v>
      </c>
      <c r="F8" s="19"/>
      <c r="G8" s="36" t="s">
        <v>142</v>
      </c>
      <c r="H8" s="12">
        <v>37834</v>
      </c>
      <c r="I8" s="15">
        <v>51022</v>
      </c>
      <c r="J8" s="15" t="s">
        <v>198</v>
      </c>
      <c r="K8" s="58" t="s">
        <v>204</v>
      </c>
      <c r="L8" s="12">
        <v>42485</v>
      </c>
      <c r="M8" s="12">
        <v>43215</v>
      </c>
      <c r="N8" s="54" t="str">
        <f ca="1">CONCATENATE(Tableau1[[#This Row],[Nom]],"-",Tableau1[[#This Row],[Prenom]],"-",Tableau1[[#This Row],[Age]],"-",Tableau1[[#This Row],[Transporteur]])</f>
        <v>ABDOURAHMAN -ADJI-35-TOA</v>
      </c>
      <c r="O8" s="19">
        <f t="shared" ca="1" si="0"/>
        <v>2016</v>
      </c>
      <c r="P8">
        <f>YEAR(Tableau1[[#This Row],[Date_de_naissance]])</f>
        <v>1981</v>
      </c>
    </row>
    <row r="9" spans="1:16" ht="32.25" customHeight="1">
      <c r="A9" s="58" t="s">
        <v>131</v>
      </c>
      <c r="B9" s="19" t="s">
        <v>15</v>
      </c>
      <c r="C9" s="12">
        <v>30762</v>
      </c>
      <c r="D9" s="19" t="s">
        <v>16</v>
      </c>
      <c r="E9" s="19">
        <f ca="1">Tableau1[[#This Row],[Anne Aujourdhui]]-Tableau1[[#This Row],[Année de naissance]]</f>
        <v>32</v>
      </c>
      <c r="F9" s="19"/>
      <c r="G9" s="36" t="s">
        <v>142</v>
      </c>
      <c r="H9" s="12">
        <v>41094</v>
      </c>
      <c r="I9" s="15">
        <v>51018</v>
      </c>
      <c r="J9" s="15" t="s">
        <v>198</v>
      </c>
      <c r="K9" s="15" t="s">
        <v>205</v>
      </c>
      <c r="L9" s="12">
        <v>41916</v>
      </c>
      <c r="M9" s="12">
        <v>42647</v>
      </c>
      <c r="N9" s="54" t="str">
        <f ca="1">CONCATENATE(Tableau1[[#This Row],[Nom]],"-",Tableau1[[#This Row],[Prenom]],"-",Tableau1[[#This Row],[Age]],"-",Tableau1[[#This Row],[Transporteur]])</f>
        <v>ABOUBAKAR -MOHAMADOU-32-TOA</v>
      </c>
      <c r="O9" s="19">
        <f t="shared" ca="1" si="0"/>
        <v>2016</v>
      </c>
      <c r="P9">
        <f>YEAR(Tableau1[[#This Row],[Date_de_naissance]])</f>
        <v>1984</v>
      </c>
    </row>
    <row r="10" spans="1:16" ht="32.25" customHeight="1">
      <c r="A10" s="58" t="s">
        <v>131</v>
      </c>
      <c r="B10" s="19" t="s">
        <v>132</v>
      </c>
      <c r="C10" s="12">
        <v>31500</v>
      </c>
      <c r="D10" s="19" t="s">
        <v>140</v>
      </c>
      <c r="E10" s="19">
        <f ca="1">Tableau1[[#This Row],[Anne Aujourdhui]]-Tableau1[[#This Row],[Année de naissance]]</f>
        <v>30</v>
      </c>
      <c r="F10" s="19"/>
      <c r="G10" s="36" t="s">
        <v>142</v>
      </c>
      <c r="H10" s="12">
        <v>42352</v>
      </c>
      <c r="I10" s="15">
        <v>51046</v>
      </c>
      <c r="J10" s="15" t="s">
        <v>199</v>
      </c>
      <c r="K10" s="58"/>
      <c r="L10" s="12">
        <v>42541</v>
      </c>
      <c r="M10" s="12">
        <v>43271</v>
      </c>
      <c r="N10" s="54" t="str">
        <f ca="1">CONCATENATE(Tableau1[[#This Row],[Nom]],"-",Tableau1[[#This Row],[Prenom]],"-",Tableau1[[#This Row],[Age]],"-",Tableau1[[#This Row],[Transporteur]])</f>
        <v>ABOUBAKAR -SOUAIBOU-30-TOA</v>
      </c>
      <c r="O10" s="19">
        <f t="shared" ca="1" si="0"/>
        <v>2016</v>
      </c>
      <c r="P10">
        <f>YEAR(Tableau1[[#This Row],[Date_de_naissance]])</f>
        <v>1986</v>
      </c>
    </row>
    <row r="11" spans="1:16" ht="32.25" customHeight="1">
      <c r="A11" s="58" t="s">
        <v>148</v>
      </c>
      <c r="B11" s="19" t="s">
        <v>149</v>
      </c>
      <c r="C11" s="12">
        <v>31695</v>
      </c>
      <c r="D11" s="19" t="s">
        <v>16</v>
      </c>
      <c r="E11" s="19">
        <f ca="1">Tableau1[[#This Row],[Anne Aujourdhui]]-Tableau1[[#This Row],[Année de naissance]]</f>
        <v>30</v>
      </c>
      <c r="F11" s="19"/>
      <c r="G11" s="36" t="s">
        <v>142</v>
      </c>
      <c r="H11" s="12">
        <v>40603</v>
      </c>
      <c r="I11" s="15">
        <v>51023</v>
      </c>
      <c r="J11" s="15" t="s">
        <v>198</v>
      </c>
      <c r="K11" s="15"/>
      <c r="L11" s="12">
        <v>42618</v>
      </c>
      <c r="M11" s="12">
        <v>43348</v>
      </c>
      <c r="N11" s="54" t="str">
        <f ca="1">CONCATENATE(Tableau1[[#This Row],[Nom]],"-",Tableau1[[#This Row],[Prenom]],"-",Tableau1[[#This Row],[Age]],"-",Tableau1[[#This Row],[Transporteur]])</f>
        <v>ABOUBAKAR GARBA -ALIOU-30-TOA</v>
      </c>
      <c r="O11" s="19">
        <f t="shared" ca="1" si="0"/>
        <v>2016</v>
      </c>
      <c r="P11">
        <f>YEAR(Tableau1[[#This Row],[Date_de_naissance]])</f>
        <v>1986</v>
      </c>
    </row>
    <row r="12" spans="1:16" ht="32.25" customHeight="1">
      <c r="A12" s="15" t="s">
        <v>150</v>
      </c>
      <c r="B12" s="19" t="s">
        <v>147</v>
      </c>
      <c r="C12" s="12">
        <v>27375</v>
      </c>
      <c r="D12" s="19" t="s">
        <v>183</v>
      </c>
      <c r="E12" s="19">
        <f ca="1">Tableau1[[#This Row],[Anne Aujourdhui]]-Tableau1[[#This Row],[Année de naissance]]</f>
        <v>42</v>
      </c>
      <c r="F12" s="19"/>
      <c r="G12" s="36" t="s">
        <v>142</v>
      </c>
      <c r="H12" s="12">
        <v>41297</v>
      </c>
      <c r="I12" s="15">
        <v>51004</v>
      </c>
      <c r="J12" s="15" t="s">
        <v>199</v>
      </c>
      <c r="K12" s="58" t="s">
        <v>206</v>
      </c>
      <c r="L12" s="12">
        <v>42345</v>
      </c>
      <c r="M12" s="12">
        <v>43076</v>
      </c>
      <c r="N12" s="54" t="str">
        <f ca="1">CONCATENATE(Tableau1[[#This Row],[Nom]],"-",Tableau1[[#This Row],[Prenom]],"-",Tableau1[[#This Row],[Age]],"-",Tableau1[[#This Row],[Transporteur]])</f>
        <v>ADAMOU -ADJI-42-TOA</v>
      </c>
      <c r="O12" s="19">
        <f t="shared" ca="1" si="0"/>
        <v>2016</v>
      </c>
      <c r="P12">
        <f>YEAR(Tableau1[[#This Row],[Date_de_naissance]])</f>
        <v>1974</v>
      </c>
    </row>
    <row r="13" spans="1:16" ht="32.25" customHeight="1">
      <c r="A13" s="16" t="s">
        <v>21</v>
      </c>
      <c r="B13" s="20" t="s">
        <v>22</v>
      </c>
      <c r="C13" s="13">
        <v>28747</v>
      </c>
      <c r="D13" s="20" t="s">
        <v>19</v>
      </c>
      <c r="E13" s="20">
        <f ca="1">Tableau1[[#This Row],[Anne Aujourdhui]]-Tableau1[[#This Row],[Année de naissance]]</f>
        <v>38</v>
      </c>
      <c r="F13" s="20"/>
      <c r="G13" s="36" t="s">
        <v>30</v>
      </c>
      <c r="H13" s="30">
        <v>42383</v>
      </c>
      <c r="I13" s="31">
        <v>61001</v>
      </c>
      <c r="J13" s="31" t="s">
        <v>20</v>
      </c>
      <c r="K13" s="31" t="s">
        <v>27</v>
      </c>
      <c r="L13" s="30">
        <v>42135</v>
      </c>
      <c r="M13" s="30">
        <v>42866</v>
      </c>
      <c r="N13" s="54" t="str">
        <f ca="1">CONCATENATE(Tableau1[[#This Row],[Nom]],"-",Tableau1[[#This Row],[Prenom]],"-",Tableau1[[#This Row],[Age]],"-",Tableau1[[#This Row],[Transporteur]])</f>
        <v>AHMADOU-MOUSSA-38-ADL</v>
      </c>
      <c r="O13" s="19">
        <f t="shared" ca="1" si="0"/>
        <v>2016</v>
      </c>
      <c r="P13">
        <f>YEAR(Tableau1[[#This Row],[Date_de_naissance]])</f>
        <v>1978</v>
      </c>
    </row>
    <row r="14" spans="1:16" ht="32.25" customHeight="1">
      <c r="A14" s="16" t="s">
        <v>21</v>
      </c>
      <c r="B14" s="20" t="s">
        <v>35</v>
      </c>
      <c r="C14" s="13">
        <v>28856</v>
      </c>
      <c r="D14" s="20"/>
      <c r="E14" s="20">
        <f ca="1">Tableau1[[#This Row],[Anne Aujourdhui]]-Tableau1[[#This Row],[Année de naissance]]</f>
        <v>37</v>
      </c>
      <c r="F14" s="20"/>
      <c r="G14" s="36" t="s">
        <v>58</v>
      </c>
      <c r="H14" s="14">
        <v>40360</v>
      </c>
      <c r="I14" s="18">
        <v>59010</v>
      </c>
      <c r="J14" s="16" t="s">
        <v>20</v>
      </c>
      <c r="K14" s="16" t="s">
        <v>42</v>
      </c>
      <c r="L14" s="14">
        <v>42064</v>
      </c>
      <c r="M14" s="14">
        <v>42795</v>
      </c>
      <c r="N14" s="54" t="str">
        <f ca="1">CONCATENATE(Tableau1[[#This Row],[Nom]],"-",Tableau1[[#This Row],[Prenom]],"-",Tableau1[[#This Row],[Age]],"-",Tableau1[[#This Row],[Transporteur]])</f>
        <v>AHMADOU-BASSIROU-37-HAMIDOU BOBO</v>
      </c>
      <c r="O14" s="19">
        <f t="shared" ca="1" si="0"/>
        <v>2016</v>
      </c>
      <c r="P14">
        <f>YEAR(Tableau1[[#This Row],[Date_de_naissance]])</f>
        <v>1979</v>
      </c>
    </row>
    <row r="15" spans="1:16" ht="32.25" customHeight="1">
      <c r="A15" s="16" t="s">
        <v>21</v>
      </c>
      <c r="B15" s="20" t="s">
        <v>36</v>
      </c>
      <c r="C15" s="13">
        <v>30213</v>
      </c>
      <c r="D15" s="20"/>
      <c r="E15" s="20">
        <f ca="1">Tableau1[[#This Row],[Anne Aujourdhui]]-Tableau1[[#This Row],[Année de naissance]]</f>
        <v>34</v>
      </c>
      <c r="F15" s="20"/>
      <c r="G15" s="36" t="s">
        <v>58</v>
      </c>
      <c r="H15" s="14">
        <v>41671</v>
      </c>
      <c r="I15" s="16">
        <v>59007</v>
      </c>
      <c r="J15" s="16" t="s">
        <v>40</v>
      </c>
      <c r="K15" s="16"/>
      <c r="L15" s="14">
        <v>42156</v>
      </c>
      <c r="M15" s="14">
        <v>42887</v>
      </c>
      <c r="N15" s="54" t="str">
        <f ca="1">CONCATENATE(Tableau1[[#This Row],[Nom]],"-",Tableau1[[#This Row],[Prenom]],"-",Tableau1[[#This Row],[Age]],"-",Tableau1[[#This Row],[Transporteur]])</f>
        <v>AHMADOU- TIDJANI-34-HAMIDOU BOBO</v>
      </c>
      <c r="O15" s="19">
        <f t="shared" ca="1" si="0"/>
        <v>2016</v>
      </c>
      <c r="P15">
        <f>YEAR(Tableau1[[#This Row],[Date_de_naissance]])</f>
        <v>1982</v>
      </c>
    </row>
    <row r="16" spans="1:16" ht="32.25" customHeight="1">
      <c r="A16" s="15" t="s">
        <v>126</v>
      </c>
      <c r="B16" s="19" t="s">
        <v>127</v>
      </c>
      <c r="C16" s="12">
        <v>31778</v>
      </c>
      <c r="D16" s="19" t="s">
        <v>137</v>
      </c>
      <c r="E16" s="19">
        <f ca="1">Tableau1[[#This Row],[Anne Aujourdhui]]-Tableau1[[#This Row],[Année de naissance]]</f>
        <v>29</v>
      </c>
      <c r="F16" s="19"/>
      <c r="G16" s="36" t="s">
        <v>142</v>
      </c>
      <c r="H16" s="12">
        <v>42380</v>
      </c>
      <c r="I16" s="15">
        <v>51031</v>
      </c>
      <c r="J16" s="15" t="s">
        <v>199</v>
      </c>
      <c r="K16" s="58"/>
      <c r="L16" s="12">
        <v>42618</v>
      </c>
      <c r="M16" s="12">
        <v>42983</v>
      </c>
      <c r="N16" s="54" t="str">
        <f ca="1">CONCATENATE(Tableau1[[#This Row],[Nom]],"-",Tableau1[[#This Row],[Prenom]],"-",Tableau1[[#This Row],[Age]],"-",Tableau1[[#This Row],[Transporteur]])</f>
        <v>AHMADOU -TIDJANI-29-TOA</v>
      </c>
      <c r="O16" s="19">
        <f t="shared" ca="1" si="0"/>
        <v>2016</v>
      </c>
      <c r="P16">
        <f>YEAR(Tableau1[[#This Row],[Date_de_naissance]])</f>
        <v>1987</v>
      </c>
    </row>
    <row r="17" spans="1:16" ht="32.25" customHeight="1">
      <c r="A17" s="16" t="s">
        <v>37</v>
      </c>
      <c r="B17" s="20" t="s">
        <v>38</v>
      </c>
      <c r="C17" s="13">
        <v>25109</v>
      </c>
      <c r="D17" s="20"/>
      <c r="E17" s="20">
        <f ca="1">Tableau1[[#This Row],[Anne Aujourdhui]]-Tableau1[[#This Row],[Année de naissance]]</f>
        <v>48</v>
      </c>
      <c r="F17" s="20"/>
      <c r="G17" s="36" t="s">
        <v>58</v>
      </c>
      <c r="H17" s="14">
        <v>40940</v>
      </c>
      <c r="I17" s="16">
        <v>59001</v>
      </c>
      <c r="J17" s="16" t="s">
        <v>20</v>
      </c>
      <c r="K17" s="16" t="s">
        <v>43</v>
      </c>
      <c r="L17" s="14">
        <v>42370</v>
      </c>
      <c r="M17" s="14">
        <v>43101</v>
      </c>
      <c r="N17" s="54" t="str">
        <f ca="1">CONCATENATE(Tableau1[[#This Row],[Nom]],"-",Tableau1[[#This Row],[Prenom]],"-",Tableau1[[#This Row],[Age]],"-",Tableau1[[#This Row],[Transporteur]])</f>
        <v>ALI -OUSMANOU-48-HAMIDOU BOBO</v>
      </c>
      <c r="O17" s="19">
        <f t="shared" ca="1" si="0"/>
        <v>2016</v>
      </c>
      <c r="P17">
        <f>YEAR(Tableau1[[#This Row],[Date_de_naissance]])</f>
        <v>1968</v>
      </c>
    </row>
    <row r="18" spans="1:16" ht="32.25" customHeight="1">
      <c r="A18" s="16" t="s">
        <v>10</v>
      </c>
      <c r="B18" s="20" t="s">
        <v>11</v>
      </c>
      <c r="C18" s="13">
        <v>23377</v>
      </c>
      <c r="D18" s="20" t="s">
        <v>16</v>
      </c>
      <c r="E18" s="20">
        <f ca="1">Tableau1[[#This Row],[Anne Aujourdhui]]-Tableau1[[#This Row],[Année de naissance]]</f>
        <v>52</v>
      </c>
      <c r="F18" s="20"/>
      <c r="G18" s="36" t="s">
        <v>30</v>
      </c>
      <c r="H18" s="30">
        <v>40298</v>
      </c>
      <c r="I18" s="31">
        <v>61003</v>
      </c>
      <c r="J18" s="31" t="s">
        <v>20</v>
      </c>
      <c r="K18" s="31" t="s">
        <v>24</v>
      </c>
      <c r="L18" s="30">
        <v>42604</v>
      </c>
      <c r="M18" s="30">
        <v>43334</v>
      </c>
      <c r="N18" s="54" t="str">
        <f ca="1">CONCATENATE(Tableau1[[#This Row],[Nom]],"-",Tableau1[[#This Row],[Prenom]],"-",Tableau1[[#This Row],[Age]],"-",Tableau1[[#This Row],[Transporteur]])</f>
        <v>ALIM -DJIDJI-52-ADL</v>
      </c>
      <c r="O18" s="19">
        <f t="shared" ca="1" si="0"/>
        <v>2016</v>
      </c>
      <c r="P18">
        <f>YEAR(Tableau1[[#This Row],[Date_de_naissance]])</f>
        <v>1964</v>
      </c>
    </row>
    <row r="19" spans="1:16" ht="32.25" customHeight="1">
      <c r="A19" s="15" t="s">
        <v>10</v>
      </c>
      <c r="B19" s="19" t="s">
        <v>173</v>
      </c>
      <c r="C19" s="12">
        <v>31433</v>
      </c>
      <c r="D19" s="19" t="s">
        <v>195</v>
      </c>
      <c r="E19" s="19">
        <f ca="1">Tableau1[[#This Row],[Anne Aujourdhui]]-Tableau1[[#This Row],[Année de naissance]]</f>
        <v>30</v>
      </c>
      <c r="F19" s="19"/>
      <c r="G19" s="36" t="s">
        <v>142</v>
      </c>
      <c r="H19" s="12">
        <v>42104</v>
      </c>
      <c r="I19" s="15">
        <v>51041</v>
      </c>
      <c r="J19" s="15" t="s">
        <v>199</v>
      </c>
      <c r="K19" s="15"/>
      <c r="L19" s="12">
        <v>42135</v>
      </c>
      <c r="M19" s="12">
        <v>42866</v>
      </c>
      <c r="N19" s="54" t="str">
        <f ca="1">CONCATENATE(Tableau1[[#This Row],[Nom]],"-",Tableau1[[#This Row],[Prenom]],"-",Tableau1[[#This Row],[Age]],"-",Tableau1[[#This Row],[Transporteur]])</f>
        <v>ALIM -HAMADJODA-30-TOA</v>
      </c>
      <c r="O19" s="19">
        <f t="shared" ca="1" si="0"/>
        <v>2016</v>
      </c>
      <c r="P19">
        <f>YEAR(Tableau1[[#This Row],[Date_de_naissance]])</f>
        <v>1986</v>
      </c>
    </row>
    <row r="20" spans="1:16" ht="32.25" customHeight="1">
      <c r="A20" s="17" t="s">
        <v>133</v>
      </c>
      <c r="B20" s="19" t="s">
        <v>128</v>
      </c>
      <c r="C20" s="37">
        <v>26665</v>
      </c>
      <c r="D20" s="19" t="s">
        <v>184</v>
      </c>
      <c r="E20" s="19">
        <f ca="1">Tableau1[[#This Row],[Anne Aujourdhui]]-Tableau1[[#This Row],[Année de naissance]]</f>
        <v>43</v>
      </c>
      <c r="F20" s="19"/>
      <c r="G20" s="36" t="s">
        <v>142</v>
      </c>
      <c r="H20" s="37">
        <v>37525</v>
      </c>
      <c r="I20" s="17">
        <v>51027</v>
      </c>
      <c r="J20" s="17" t="s">
        <v>198</v>
      </c>
      <c r="K20" s="17" t="s">
        <v>207</v>
      </c>
      <c r="L20" s="37">
        <v>42322</v>
      </c>
      <c r="M20" s="37">
        <v>43053</v>
      </c>
      <c r="N20" s="54" t="str">
        <f ca="1">CONCATENATE(Tableau1[[#This Row],[Nom]],"-",Tableau1[[#This Row],[Prenom]],"-",Tableau1[[#This Row],[Age]],"-",Tableau1[[#This Row],[Transporteur]])</f>
        <v>ALIOU -GARGA-43-TOA</v>
      </c>
      <c r="O20" s="19">
        <f t="shared" ca="1" si="0"/>
        <v>2016</v>
      </c>
      <c r="P20">
        <f>YEAR(Tableau1[[#This Row],[Date_de_naissance]])</f>
        <v>1973</v>
      </c>
    </row>
    <row r="21" spans="1:16" ht="32.25" customHeight="1">
      <c r="A21" s="15" t="s">
        <v>133</v>
      </c>
      <c r="B21" s="19" t="s">
        <v>134</v>
      </c>
      <c r="C21" s="12">
        <v>28126</v>
      </c>
      <c r="D21" s="19" t="s">
        <v>141</v>
      </c>
      <c r="E21" s="19">
        <f ca="1">Tableau1[[#This Row],[Anne Aujourdhui]]-Tableau1[[#This Row],[Année de naissance]]</f>
        <v>39</v>
      </c>
      <c r="F21" s="19"/>
      <c r="G21" s="36" t="s">
        <v>142</v>
      </c>
      <c r="H21" s="12">
        <v>42556</v>
      </c>
      <c r="I21" s="15">
        <v>51032</v>
      </c>
      <c r="J21" s="15" t="s">
        <v>198</v>
      </c>
      <c r="K21" s="15"/>
      <c r="L21" s="12">
        <v>42238</v>
      </c>
      <c r="M21" s="12">
        <v>42969</v>
      </c>
      <c r="N21" s="54" t="str">
        <f ca="1">CONCATENATE(Tableau1[[#This Row],[Nom]],"-",Tableau1[[#This Row],[Prenom]],"-",Tableau1[[#This Row],[Age]],"-",Tableau1[[#This Row],[Transporteur]])</f>
        <v>ALIOU -OUSSEINI-39-TOA</v>
      </c>
      <c r="O21" s="19">
        <f t="shared" ca="1" si="0"/>
        <v>2016</v>
      </c>
      <c r="P21">
        <f>YEAR(Tableau1[[#This Row],[Date_de_naissance]])</f>
        <v>1977</v>
      </c>
    </row>
    <row r="22" spans="1:16" ht="25.5" customHeight="1">
      <c r="A22" s="16" t="s">
        <v>44</v>
      </c>
      <c r="B22" s="20" t="s">
        <v>39</v>
      </c>
      <c r="C22" s="13">
        <v>31540</v>
      </c>
      <c r="D22" s="20"/>
      <c r="E22" s="20">
        <f ca="1">Tableau1[[#This Row],[Anne Aujourdhui]]-Tableau1[[#This Row],[Année de naissance]]</f>
        <v>30</v>
      </c>
      <c r="F22" s="20"/>
      <c r="G22" s="36" t="s">
        <v>58</v>
      </c>
      <c r="H22" s="14">
        <v>41275</v>
      </c>
      <c r="I22" s="16">
        <v>59011</v>
      </c>
      <c r="J22" s="16" t="s">
        <v>40</v>
      </c>
      <c r="K22" s="16"/>
      <c r="L22" s="14">
        <v>42036</v>
      </c>
      <c r="M22" s="14">
        <v>42767</v>
      </c>
      <c r="N22" s="54" t="str">
        <f ca="1">CONCATENATE(Tableau1[[#This Row],[Nom]],"-",Tableau1[[#This Row],[Prenom]],"-",Tableau1[[#This Row],[Age]],"-",Tableau1[[#This Row],[Transporteur]])</f>
        <v>AMADOU -ROUPHAÏ-30-HAMIDOU BOBO</v>
      </c>
      <c r="O22" s="19">
        <f t="shared" ca="1" si="0"/>
        <v>2016</v>
      </c>
      <c r="P22">
        <f>YEAR(Tableau1[[#This Row],[Date_de_naissance]])</f>
        <v>1986</v>
      </c>
    </row>
    <row r="23" spans="1:16" ht="33.75" customHeight="1">
      <c r="A23" s="26" t="s">
        <v>105</v>
      </c>
      <c r="B23" s="20" t="s">
        <v>106</v>
      </c>
      <c r="C23" s="25">
        <v>26428</v>
      </c>
      <c r="D23" s="20"/>
      <c r="E23" s="20">
        <f ca="1">Tableau1[[#This Row],[Anne Aujourdhui]]-Tableau1[[#This Row],[Année de naissance]]</f>
        <v>44</v>
      </c>
      <c r="F23" s="20"/>
      <c r="G23" s="36" t="s">
        <v>122</v>
      </c>
      <c r="H23" s="25">
        <v>40969</v>
      </c>
      <c r="I23" s="26">
        <v>55002</v>
      </c>
      <c r="J23" s="26" t="s">
        <v>20</v>
      </c>
      <c r="K23" s="26" t="s">
        <v>115</v>
      </c>
      <c r="L23" s="26" t="s">
        <v>121</v>
      </c>
      <c r="M23" s="26" t="s">
        <v>228</v>
      </c>
      <c r="N23" s="54" t="str">
        <f ca="1">CONCATENATE(Tableau1[[#This Row],[Nom]],"-",Tableau1[[#This Row],[Prenom]],"-",Tableau1[[#This Row],[Age]],"-",Tableau1[[#This Row],[Transporteur]])</f>
        <v>BABA -SADOU-44-SONETRANSCAM</v>
      </c>
      <c r="O23" s="19">
        <f t="shared" ca="1" si="0"/>
        <v>2016</v>
      </c>
      <c r="P23">
        <f>YEAR(Tableau1[[#This Row],[Date_de_naissance]])</f>
        <v>1972</v>
      </c>
    </row>
    <row r="24" spans="1:16" ht="43.5" customHeight="1">
      <c r="A24" s="15" t="s">
        <v>105</v>
      </c>
      <c r="B24" s="19" t="s">
        <v>125</v>
      </c>
      <c r="C24" s="12">
        <v>22647</v>
      </c>
      <c r="D24" s="19" t="s">
        <v>16</v>
      </c>
      <c r="E24" s="19">
        <f ca="1">Tableau1[[#This Row],[Anne Aujourdhui]]-Tableau1[[#This Row],[Année de naissance]]</f>
        <v>54</v>
      </c>
      <c r="F24" s="19"/>
      <c r="G24" s="36" t="s">
        <v>142</v>
      </c>
      <c r="H24" s="12">
        <v>39027</v>
      </c>
      <c r="I24" s="15">
        <v>51039</v>
      </c>
      <c r="J24" s="15" t="s">
        <v>199</v>
      </c>
      <c r="K24" s="15"/>
      <c r="L24" s="12">
        <v>41967</v>
      </c>
      <c r="M24" s="12">
        <v>42698</v>
      </c>
      <c r="N24" s="54" t="str">
        <f ca="1">CONCATENATE(Tableau1[[#This Row],[Nom]],"-",Tableau1[[#This Row],[Prenom]],"-",Tableau1[[#This Row],[Age]],"-",Tableau1[[#This Row],[Transporteur]])</f>
        <v>BABA -DAHIROU-54-TOA</v>
      </c>
      <c r="O24" s="19">
        <f t="shared" ca="1" si="0"/>
        <v>2016</v>
      </c>
      <c r="P24">
        <f>YEAR(Tableau1[[#This Row],[Date_de_naissance]])</f>
        <v>1962</v>
      </c>
    </row>
    <row r="25" spans="1:16" ht="34.5" customHeight="1">
      <c r="A25" s="35" t="s">
        <v>64</v>
      </c>
      <c r="B25" s="20" t="s">
        <v>65</v>
      </c>
      <c r="C25" s="24">
        <v>27794</v>
      </c>
      <c r="D25" s="20" t="s">
        <v>87</v>
      </c>
      <c r="E25" s="20">
        <f ca="1">Tableau1[[#This Row],[Anne Aujourdhui]]-Tableau1[[#This Row],[Année de naissance]]</f>
        <v>40</v>
      </c>
      <c r="F25" s="20"/>
      <c r="G25" s="36" t="s">
        <v>95</v>
      </c>
      <c r="H25" s="24">
        <v>36526</v>
      </c>
      <c r="I25" s="22">
        <v>57004</v>
      </c>
      <c r="J25" s="22" t="s">
        <v>20</v>
      </c>
      <c r="K25" s="22" t="s">
        <v>96</v>
      </c>
      <c r="L25" s="24">
        <v>42555</v>
      </c>
      <c r="M25" s="24">
        <v>43285</v>
      </c>
      <c r="N25" s="54" t="str">
        <f ca="1">CONCATENATE(Tableau1[[#This Row],[Nom]],"-",Tableau1[[#This Row],[Prenom]],"-",Tableau1[[#This Row],[Age]],"-",Tableau1[[#This Row],[Transporteur]])</f>
        <v>Bah Maaghang -Lucas-40-JUTRANS</v>
      </c>
      <c r="O25" s="19">
        <f t="shared" ca="1" si="0"/>
        <v>2016</v>
      </c>
      <c r="P25">
        <f>YEAR(Tableau1[[#This Row],[Date_de_naissance]])</f>
        <v>1976</v>
      </c>
    </row>
    <row r="26" spans="1:16" ht="37.5" customHeight="1">
      <c r="A26" s="35" t="s">
        <v>66</v>
      </c>
      <c r="B26" s="20" t="s">
        <v>67</v>
      </c>
      <c r="C26" s="24">
        <v>29160</v>
      </c>
      <c r="D26" s="20" t="s">
        <v>88</v>
      </c>
      <c r="E26" s="20">
        <f ca="1">Tableau1[[#This Row],[Anne Aujourdhui]]-Tableau1[[#This Row],[Année de naissance]]</f>
        <v>37</v>
      </c>
      <c r="F26" s="20"/>
      <c r="G26" s="36" t="s">
        <v>95</v>
      </c>
      <c r="H26" s="24">
        <v>39114</v>
      </c>
      <c r="I26" s="22">
        <v>57014</v>
      </c>
      <c r="J26" s="22" t="s">
        <v>40</v>
      </c>
      <c r="K26" s="22"/>
      <c r="L26" s="24">
        <v>42541</v>
      </c>
      <c r="M26" s="24">
        <v>43271</v>
      </c>
      <c r="N26" s="54" t="str">
        <f ca="1">CONCATENATE(Tableau1[[#This Row],[Nom]],"-",Tableau1[[#This Row],[Prenom]],"-",Tableau1[[#This Row],[Age]],"-",Tableau1[[#This Row],[Transporteur]])</f>
        <v>Deugoue Armand -Bertin-37-JUTRANS</v>
      </c>
      <c r="O26" s="19">
        <f t="shared" ca="1" si="0"/>
        <v>2016</v>
      </c>
      <c r="P26">
        <f>YEAR(Tableau1[[#This Row],[Date_de_naissance]])</f>
        <v>1979</v>
      </c>
    </row>
    <row r="27" spans="1:16" ht="32.25" customHeight="1">
      <c r="A27" s="15" t="s">
        <v>182</v>
      </c>
      <c r="B27" s="19" t="s">
        <v>38</v>
      </c>
      <c r="C27" s="12">
        <v>31464</v>
      </c>
      <c r="D27" s="19" t="s">
        <v>16</v>
      </c>
      <c r="E27" s="19">
        <f ca="1">Tableau1[[#This Row],[Anne Aujourdhui]]-Tableau1[[#This Row],[Année de naissance]]</f>
        <v>30</v>
      </c>
      <c r="F27" s="19"/>
      <c r="G27" s="36" t="s">
        <v>142</v>
      </c>
      <c r="H27" s="12">
        <v>42445</v>
      </c>
      <c r="I27" s="15">
        <v>51005</v>
      </c>
      <c r="J27" s="15" t="s">
        <v>198</v>
      </c>
      <c r="K27" s="15" t="s">
        <v>224</v>
      </c>
      <c r="L27" s="12">
        <v>42541</v>
      </c>
      <c r="M27" s="12">
        <v>43271</v>
      </c>
      <c r="N27" s="54" t="str">
        <f ca="1">CONCATENATE(Tableau1[[#This Row],[Nom]],"-",Tableau1[[#This Row],[Prenom]],"-",Tableau1[[#This Row],[Age]],"-",Tableau1[[#This Row],[Transporteur]])</f>
        <v>DEWA -OUSMANOU-30-TOA</v>
      </c>
      <c r="O27" s="19">
        <f t="shared" ca="1" si="0"/>
        <v>2016</v>
      </c>
      <c r="P27">
        <f>YEAR(Tableau1[[#This Row],[Date_de_naissance]])</f>
        <v>1986</v>
      </c>
    </row>
    <row r="28" spans="1:16" ht="37.5" customHeight="1">
      <c r="A28" s="15" t="s">
        <v>151</v>
      </c>
      <c r="B28" s="19" t="s">
        <v>152</v>
      </c>
      <c r="C28" s="12">
        <v>23269</v>
      </c>
      <c r="D28" s="19" t="s">
        <v>185</v>
      </c>
      <c r="E28" s="19">
        <f ca="1">Tableau1[[#This Row],[Anne Aujourdhui]]-Tableau1[[#This Row],[Année de naissance]]</f>
        <v>53</v>
      </c>
      <c r="F28" s="19"/>
      <c r="G28" s="36" t="s">
        <v>142</v>
      </c>
      <c r="H28" s="12">
        <v>37405</v>
      </c>
      <c r="I28" s="15">
        <v>51018</v>
      </c>
      <c r="J28" s="15" t="s">
        <v>198</v>
      </c>
      <c r="K28" s="15" t="s">
        <v>208</v>
      </c>
      <c r="L28" s="12">
        <v>42600</v>
      </c>
      <c r="M28" s="12">
        <v>43330</v>
      </c>
      <c r="N28" s="54" t="str">
        <f ca="1">CONCATENATE(Tableau1[[#This Row],[Nom]],"-",Tableau1[[#This Row],[Prenom]],"-",Tableau1[[#This Row],[Age]],"-",Tableau1[[#This Row],[Transporteur]])</f>
        <v>DEWA  -ABDOURAMAN-53-TOA</v>
      </c>
      <c r="O28" s="19">
        <f t="shared" ca="1" si="0"/>
        <v>2016</v>
      </c>
      <c r="P28">
        <f>YEAR(Tableau1[[#This Row],[Date_de_naissance]])</f>
        <v>1963</v>
      </c>
    </row>
    <row r="29" spans="1:16" ht="33" customHeight="1">
      <c r="A29" s="35" t="s">
        <v>68</v>
      </c>
      <c r="B29" s="20" t="s">
        <v>69</v>
      </c>
      <c r="C29" s="24">
        <v>21916</v>
      </c>
      <c r="D29" s="20" t="s">
        <v>89</v>
      </c>
      <c r="E29" s="20">
        <f ca="1">Tableau1[[#This Row],[Anne Aujourdhui]]-Tableau1[[#This Row],[Année de naissance]]</f>
        <v>56</v>
      </c>
      <c r="F29" s="20"/>
      <c r="G29" s="36" t="s">
        <v>95</v>
      </c>
      <c r="H29" s="24">
        <v>42125</v>
      </c>
      <c r="I29" s="22">
        <v>57001</v>
      </c>
      <c r="J29" s="22" t="s">
        <v>20</v>
      </c>
      <c r="K29" s="22" t="s">
        <v>97</v>
      </c>
      <c r="L29" s="24">
        <v>42604</v>
      </c>
      <c r="M29" s="24">
        <v>43334</v>
      </c>
      <c r="N29" s="54" t="str">
        <f ca="1">CONCATENATE(Tableau1[[#This Row],[Nom]],"-",Tableau1[[#This Row],[Prenom]],"-",Tableau1[[#This Row],[Age]],"-",Tableau1[[#This Row],[Transporteur]])</f>
        <v>Djibrine -Adamou-56-JUTRANS</v>
      </c>
      <c r="O29" s="19">
        <f t="shared" ca="1" si="0"/>
        <v>2016</v>
      </c>
      <c r="P29">
        <f>YEAR(Tableau1[[#This Row],[Date_de_naissance]])</f>
        <v>1960</v>
      </c>
    </row>
    <row r="30" spans="1:16" ht="33.75" customHeight="1">
      <c r="A30" s="35" t="s">
        <v>70</v>
      </c>
      <c r="B30" s="20" t="s">
        <v>71</v>
      </c>
      <c r="C30" s="24">
        <v>31307</v>
      </c>
      <c r="D30" s="20" t="s">
        <v>89</v>
      </c>
      <c r="E30" s="20">
        <f ca="1">Tableau1[[#This Row],[Anne Aujourdhui]]-Tableau1[[#This Row],[Année de naissance]]</f>
        <v>31</v>
      </c>
      <c r="F30" s="20"/>
      <c r="G30" s="36" t="s">
        <v>95</v>
      </c>
      <c r="H30" s="24">
        <v>40238</v>
      </c>
      <c r="I30" s="22">
        <v>57012</v>
      </c>
      <c r="J30" s="22" t="s">
        <v>20</v>
      </c>
      <c r="K30" s="22" t="s">
        <v>98</v>
      </c>
      <c r="L30" s="24">
        <v>42129</v>
      </c>
      <c r="M30" s="24">
        <v>42860</v>
      </c>
      <c r="N30" s="54" t="str">
        <f ca="1">CONCATENATE(Tableau1[[#This Row],[Nom]],"-",Tableau1[[#This Row],[Prenom]],"-",Tableau1[[#This Row],[Age]],"-",Tableau1[[#This Row],[Transporteur]])</f>
        <v>Djuimo Daniel -Claude-31-JUTRANS</v>
      </c>
      <c r="O30" s="19">
        <f t="shared" ca="1" si="0"/>
        <v>2016</v>
      </c>
      <c r="P30">
        <f>YEAR(Tableau1[[#This Row],[Date_de_naissance]])</f>
        <v>1985</v>
      </c>
    </row>
    <row r="31" spans="1:16" ht="37.5" customHeight="1">
      <c r="A31" s="35" t="s">
        <v>72</v>
      </c>
      <c r="B31" s="20" t="s">
        <v>73</v>
      </c>
      <c r="C31" s="24">
        <v>31267</v>
      </c>
      <c r="D31" s="20" t="s">
        <v>90</v>
      </c>
      <c r="E31" s="20">
        <f ca="1">Tableau1[[#This Row],[Anne Aujourdhui]]-Tableau1[[#This Row],[Année de naissance]]</f>
        <v>31</v>
      </c>
      <c r="F31" s="20"/>
      <c r="G31" s="36" t="s">
        <v>95</v>
      </c>
      <c r="H31" s="24">
        <v>39142</v>
      </c>
      <c r="I31" s="22">
        <v>57002</v>
      </c>
      <c r="J31" s="22" t="s">
        <v>20</v>
      </c>
      <c r="K31" s="22" t="s">
        <v>99</v>
      </c>
      <c r="L31" s="24">
        <v>42264</v>
      </c>
      <c r="M31" s="24">
        <v>42995</v>
      </c>
      <c r="N31" s="54" t="str">
        <f ca="1">CONCATENATE(Tableau1[[#This Row],[Nom]],"-",Tableau1[[#This Row],[Prenom]],"-",Tableau1[[#This Row],[Age]],"-",Tableau1[[#This Row],[Transporteur]])</f>
        <v>Djuimo Tapoko -Christian-31-JUTRANS</v>
      </c>
      <c r="O31" s="19">
        <f t="shared" ca="1" si="0"/>
        <v>2016</v>
      </c>
      <c r="P31">
        <f>YEAR(Tableau1[[#This Row],[Date_de_naissance]])</f>
        <v>1985</v>
      </c>
    </row>
    <row r="32" spans="1:16" ht="34.5" customHeight="1">
      <c r="A32" s="34" t="s">
        <v>74</v>
      </c>
      <c r="B32" s="20" t="s">
        <v>75</v>
      </c>
      <c r="C32" s="23">
        <v>20838</v>
      </c>
      <c r="D32" s="20" t="s">
        <v>88</v>
      </c>
      <c r="E32" s="20">
        <f ca="1">Tableau1[[#This Row],[Anne Aujourdhui]]-Tableau1[[#This Row],[Année de naissance]]</f>
        <v>59</v>
      </c>
      <c r="F32" s="20"/>
      <c r="G32" s="36" t="s">
        <v>95</v>
      </c>
      <c r="H32" s="23">
        <v>42430</v>
      </c>
      <c r="I32" s="21">
        <v>57009</v>
      </c>
      <c r="J32" s="21" t="s">
        <v>40</v>
      </c>
      <c r="K32" s="21"/>
      <c r="L32" s="23">
        <v>42067</v>
      </c>
      <c r="M32" s="23">
        <v>42798</v>
      </c>
      <c r="N32" s="54" t="str">
        <f ca="1">CONCATENATE(Tableau1[[#This Row],[Nom]],"-",Tableau1[[#This Row],[Prenom]],"-",Tableau1[[#This Row],[Age]],"-",Tableau1[[#This Row],[Transporteur]])</f>
        <v>Fonkou -Justin-59-JUTRANS</v>
      </c>
      <c r="O32" s="19">
        <f t="shared" ca="1" si="0"/>
        <v>2016</v>
      </c>
      <c r="P32">
        <f>YEAR(Tableau1[[#This Row],[Date_de_naissance]])</f>
        <v>1957</v>
      </c>
    </row>
    <row r="33" spans="1:16" ht="38.25" customHeight="1">
      <c r="A33" s="15" t="s">
        <v>153</v>
      </c>
      <c r="B33" s="19" t="s">
        <v>154</v>
      </c>
      <c r="C33" s="12">
        <v>24838</v>
      </c>
      <c r="D33" s="19" t="s">
        <v>186</v>
      </c>
      <c r="E33" s="19">
        <f ca="1">Tableau1[[#This Row],[Anne Aujourdhui]]-Tableau1[[#This Row],[Année de naissance]]</f>
        <v>48</v>
      </c>
      <c r="F33" s="19"/>
      <c r="G33" s="36" t="s">
        <v>142</v>
      </c>
      <c r="H33" s="12">
        <v>38691</v>
      </c>
      <c r="I33" s="15">
        <v>51013</v>
      </c>
      <c r="J33" s="17" t="s">
        <v>198</v>
      </c>
      <c r="K33" s="15" t="s">
        <v>209</v>
      </c>
      <c r="L33" s="12">
        <v>42600</v>
      </c>
      <c r="M33" s="12">
        <v>43330</v>
      </c>
      <c r="N33" s="54" t="str">
        <f ca="1">CONCATENATE(Tableau1[[#This Row],[Nom]],"-",Tableau1[[#This Row],[Prenom]],"-",Tableau1[[#This Row],[Age]],"-",Tableau1[[#This Row],[Transporteur]])</f>
        <v>HABOUBAKAR -GARBA-48-TOA</v>
      </c>
      <c r="O33" s="19">
        <f t="shared" ca="1" si="0"/>
        <v>2016</v>
      </c>
      <c r="P33">
        <f>YEAR(Tableau1[[#This Row],[Date_de_naissance]])</f>
        <v>1968</v>
      </c>
    </row>
    <row r="34" spans="1:16" ht="36" customHeight="1">
      <c r="A34" s="16" t="s">
        <v>45</v>
      </c>
      <c r="B34" s="20" t="s">
        <v>46</v>
      </c>
      <c r="C34" s="13">
        <v>28546</v>
      </c>
      <c r="D34" s="20"/>
      <c r="E34" s="20">
        <f ca="1">Tableau1[[#This Row],[Anne Aujourdhui]]-Tableau1[[#This Row],[Année de naissance]]</f>
        <v>38</v>
      </c>
      <c r="F34" s="20"/>
      <c r="G34" s="36" t="s">
        <v>58</v>
      </c>
      <c r="H34" s="14">
        <v>38961</v>
      </c>
      <c r="I34" s="16">
        <v>59009</v>
      </c>
      <c r="J34" s="33" t="s">
        <v>20</v>
      </c>
      <c r="K34" s="16" t="s">
        <v>55</v>
      </c>
      <c r="L34" s="14">
        <v>42552</v>
      </c>
      <c r="M34" s="14">
        <v>43282</v>
      </c>
      <c r="N34" s="54" t="str">
        <f ca="1">CONCATENATE(Tableau1[[#This Row],[Nom]],"-",Tableau1[[#This Row],[Prenom]],"-",Tableau1[[#This Row],[Age]],"-",Tableau1[[#This Row],[Transporteur]])</f>
        <v>HAMADOU -AWALOU-38-HAMIDOU BOBO</v>
      </c>
      <c r="O34" s="19">
        <f t="shared" ref="O34:O65" ca="1" si="1">YEAR(TODAY())</f>
        <v>2016</v>
      </c>
      <c r="P34">
        <f>YEAR(Tableau1[[#This Row],[Date_de_naissance]])</f>
        <v>1978</v>
      </c>
    </row>
    <row r="35" spans="1:16" ht="38.25" customHeight="1">
      <c r="A35" s="15" t="s">
        <v>45</v>
      </c>
      <c r="B35" s="19" t="s">
        <v>156</v>
      </c>
      <c r="C35" s="12">
        <v>25204</v>
      </c>
      <c r="D35" s="19" t="s">
        <v>141</v>
      </c>
      <c r="E35" s="19">
        <f ca="1">Tableau1[[#This Row],[Anne Aujourdhui]]-Tableau1[[#This Row],[Année de naissance]]</f>
        <v>47</v>
      </c>
      <c r="F35" s="19"/>
      <c r="G35" s="36" t="s">
        <v>142</v>
      </c>
      <c r="H35" s="12">
        <v>39813</v>
      </c>
      <c r="I35" s="15">
        <v>51017</v>
      </c>
      <c r="J35" s="17" t="s">
        <v>198</v>
      </c>
      <c r="K35" s="15" t="s">
        <v>211</v>
      </c>
      <c r="L35" s="15" t="s">
        <v>225</v>
      </c>
      <c r="M35" s="15" t="s">
        <v>227</v>
      </c>
      <c r="N35" s="54" t="str">
        <f ca="1">CONCATENATE(Tableau1[[#This Row],[Nom]],"-",Tableau1[[#This Row],[Prenom]],"-",Tableau1[[#This Row],[Age]],"-",Tableau1[[#This Row],[Transporteur]])</f>
        <v>HAMADOU -HAWALOU-47-TOA</v>
      </c>
      <c r="O35" s="19">
        <f t="shared" ca="1" si="1"/>
        <v>2016</v>
      </c>
      <c r="P35">
        <f>YEAR(Tableau1[[#This Row],[Date_de_naissance]])</f>
        <v>1969</v>
      </c>
    </row>
    <row r="36" spans="1:16" ht="37.5" customHeight="1">
      <c r="A36" s="26" t="s">
        <v>113</v>
      </c>
      <c r="B36" s="20" t="s">
        <v>54</v>
      </c>
      <c r="C36" s="25">
        <v>1971</v>
      </c>
      <c r="D36" s="20"/>
      <c r="E36" s="20">
        <f ca="1">Tableau1[[#This Row],[Anne Aujourdhui]]-Tableau1[[#This Row],[Année de naissance]]</f>
        <v>111</v>
      </c>
      <c r="F36" s="20"/>
      <c r="G36" s="36" t="s">
        <v>122</v>
      </c>
      <c r="H36" s="25">
        <v>41395</v>
      </c>
      <c r="I36" s="26">
        <v>55008</v>
      </c>
      <c r="J36" s="27" t="s">
        <v>20</v>
      </c>
      <c r="K36" s="26" t="s">
        <v>120</v>
      </c>
      <c r="L36" s="25">
        <v>42534</v>
      </c>
      <c r="M36" s="25">
        <v>43264</v>
      </c>
      <c r="N36" s="54" t="str">
        <f ca="1">CONCATENATE(Tableau1[[#This Row],[Nom]],"-",Tableau1[[#This Row],[Prenom]],"-",Tableau1[[#This Row],[Age]],"-",Tableau1[[#This Row],[Transporteur]])</f>
        <v>HAMIDOU -YAYA-111-SONETRANSCAM</v>
      </c>
      <c r="O36" s="19">
        <f t="shared" ca="1" si="1"/>
        <v>2016</v>
      </c>
      <c r="P36">
        <f>YEAR(Tableau1[[#This Row],[Date_de_naissance]])</f>
        <v>1905</v>
      </c>
    </row>
    <row r="37" spans="1:16" ht="39.75" customHeight="1">
      <c r="A37" s="15" t="s">
        <v>157</v>
      </c>
      <c r="B37" s="19" t="s">
        <v>54</v>
      </c>
      <c r="C37" s="12">
        <v>21186</v>
      </c>
      <c r="D37" s="19" t="s">
        <v>188</v>
      </c>
      <c r="E37" s="19">
        <f ca="1">Tableau1[[#This Row],[Anne Aujourdhui]]-Tableau1[[#This Row],[Année de naissance]]</f>
        <v>58</v>
      </c>
      <c r="F37" s="19"/>
      <c r="G37" s="36" t="s">
        <v>142</v>
      </c>
      <c r="H37" s="12">
        <v>40073</v>
      </c>
      <c r="I37" s="15">
        <v>51010</v>
      </c>
      <c r="J37" s="17" t="s">
        <v>198</v>
      </c>
      <c r="K37" s="15" t="s">
        <v>212</v>
      </c>
      <c r="L37" s="12">
        <v>42618</v>
      </c>
      <c r="M37" s="12">
        <v>43348</v>
      </c>
      <c r="N37" s="54" t="str">
        <f ca="1">CONCATENATE(Tableau1[[#This Row],[Nom]],"-",Tableau1[[#This Row],[Prenom]],"-",Tableau1[[#This Row],[Age]],"-",Tableau1[[#This Row],[Transporteur]])</f>
        <v>HOUSSEINI -YAYA-58-TOA</v>
      </c>
      <c r="O37" s="19">
        <f t="shared" ca="1" si="1"/>
        <v>2016</v>
      </c>
      <c r="P37">
        <f>YEAR(Tableau1[[#This Row],[Date_de_naissance]])</f>
        <v>1958</v>
      </c>
    </row>
    <row r="38" spans="1:16" ht="36" customHeight="1">
      <c r="A38" s="16" t="s">
        <v>12</v>
      </c>
      <c r="B38" s="20" t="s">
        <v>13</v>
      </c>
      <c r="C38" s="13">
        <v>25218</v>
      </c>
      <c r="D38" s="20" t="s">
        <v>17</v>
      </c>
      <c r="E38" s="20">
        <f ca="1">Tableau1[[#This Row],[Anne Aujourdhui]]-Tableau1[[#This Row],[Année de naissance]]</f>
        <v>47</v>
      </c>
      <c r="F38" s="20"/>
      <c r="G38" s="36" t="s">
        <v>30</v>
      </c>
      <c r="H38" s="30">
        <v>40351</v>
      </c>
      <c r="I38" s="31">
        <v>61004</v>
      </c>
      <c r="J38" s="31" t="s">
        <v>20</v>
      </c>
      <c r="K38" s="29" t="s">
        <v>25</v>
      </c>
      <c r="L38" s="30">
        <v>42446</v>
      </c>
      <c r="M38" s="30">
        <v>42446</v>
      </c>
      <c r="N38" s="54" t="str">
        <f ca="1">CONCATENATE(Tableau1[[#This Row],[Nom]],"-",Tableau1[[#This Row],[Prenom]],"-",Tableau1[[#This Row],[Age]],"-",Tableau1[[#This Row],[Transporteur]])</f>
        <v>IBRAHIM-AMASSEO-47-ADL</v>
      </c>
      <c r="O38" s="19">
        <f t="shared" ca="1" si="1"/>
        <v>2016</v>
      </c>
      <c r="P38">
        <f>YEAR(Tableau1[[#This Row],[Date_de_naissance]])</f>
        <v>1969</v>
      </c>
    </row>
    <row r="39" spans="1:16" ht="37.5" customHeight="1">
      <c r="A39" s="26" t="s">
        <v>111</v>
      </c>
      <c r="B39" s="20" t="s">
        <v>112</v>
      </c>
      <c r="C39" s="25">
        <v>32853</v>
      </c>
      <c r="D39" s="20"/>
      <c r="E39" s="20">
        <f ca="1">Tableau1[[#This Row],[Anne Aujourdhui]]-Tableau1[[#This Row],[Année de naissance]]</f>
        <v>27</v>
      </c>
      <c r="F39" s="20"/>
      <c r="G39" s="36" t="s">
        <v>122</v>
      </c>
      <c r="H39" s="25">
        <v>42037</v>
      </c>
      <c r="I39" s="26">
        <v>55001</v>
      </c>
      <c r="J39" s="26" t="s">
        <v>20</v>
      </c>
      <c r="K39" s="26" t="s">
        <v>119</v>
      </c>
      <c r="L39" s="25">
        <v>42555</v>
      </c>
      <c r="M39" s="25">
        <v>43285</v>
      </c>
      <c r="N39" s="54" t="str">
        <f ca="1">CONCATENATE(Tableau1[[#This Row],[Nom]],"-",Tableau1[[#This Row],[Prenom]],"-",Tableau1[[#This Row],[Age]],"-",Tableau1[[#This Row],[Transporteur]])</f>
        <v>IBRAHIMA -ISSA-27-SONETRANSCAM</v>
      </c>
      <c r="O39" s="19">
        <f t="shared" ca="1" si="1"/>
        <v>2016</v>
      </c>
      <c r="P39">
        <f>YEAR(Tableau1[[#This Row],[Date_de_naissance]])</f>
        <v>1989</v>
      </c>
    </row>
    <row r="40" spans="1:16" ht="43.5" customHeight="1">
      <c r="A40" s="34" t="s">
        <v>76</v>
      </c>
      <c r="B40" s="20" t="s">
        <v>69</v>
      </c>
      <c r="C40" s="23">
        <v>25099</v>
      </c>
      <c r="D40" s="20" t="s">
        <v>89</v>
      </c>
      <c r="E40" s="20">
        <f ca="1">Tableau1[[#This Row],[Anne Aujourdhui]]-Tableau1[[#This Row],[Année de naissance]]</f>
        <v>48</v>
      </c>
      <c r="F40" s="20"/>
      <c r="G40" s="36" t="s">
        <v>95</v>
      </c>
      <c r="H40" s="23">
        <v>39083</v>
      </c>
      <c r="I40" s="21">
        <v>57006</v>
      </c>
      <c r="J40" s="21" t="s">
        <v>20</v>
      </c>
      <c r="K40" s="22" t="s">
        <v>100</v>
      </c>
      <c r="L40" s="23">
        <v>42320</v>
      </c>
      <c r="M40" s="23">
        <v>43051</v>
      </c>
      <c r="N40" s="54" t="str">
        <f ca="1">CONCATENATE(Tableau1[[#This Row],[Nom]],"-",Tableau1[[#This Row],[Prenom]],"-",Tableau1[[#This Row],[Age]],"-",Tableau1[[#This Row],[Transporteur]])</f>
        <v>Issa -Adamou-48-JUTRANS</v>
      </c>
      <c r="O40" s="19">
        <f t="shared" ca="1" si="1"/>
        <v>2016</v>
      </c>
      <c r="P40">
        <f>YEAR(Tableau1[[#This Row],[Date_de_naissance]])</f>
        <v>1968</v>
      </c>
    </row>
    <row r="41" spans="1:16" ht="33.75" customHeight="1">
      <c r="A41" s="15" t="s">
        <v>158</v>
      </c>
      <c r="B41" s="19" t="s">
        <v>159</v>
      </c>
      <c r="C41" s="12">
        <v>31048</v>
      </c>
      <c r="D41" s="19" t="s">
        <v>189</v>
      </c>
      <c r="E41" s="19">
        <f ca="1">Tableau1[[#This Row],[Anne Aujourdhui]]-Tableau1[[#This Row],[Année de naissance]]</f>
        <v>31</v>
      </c>
      <c r="F41" s="19"/>
      <c r="G41" s="36" t="s">
        <v>142</v>
      </c>
      <c r="H41" s="12">
        <v>41061</v>
      </c>
      <c r="I41" s="15">
        <v>51020</v>
      </c>
      <c r="J41" s="15" t="s">
        <v>198</v>
      </c>
      <c r="K41" s="15" t="s">
        <v>213</v>
      </c>
      <c r="L41" s="12">
        <v>41899</v>
      </c>
      <c r="M41" s="12">
        <v>42630</v>
      </c>
      <c r="N41" s="54" t="str">
        <f ca="1">CONCATENATE(Tableau1[[#This Row],[Nom]],"-",Tableau1[[#This Row],[Prenom]],"-",Tableau1[[#This Row],[Age]],"-",Tableau1[[#This Row],[Transporteur]])</f>
        <v>ISSA -GAINA-31-TOA</v>
      </c>
      <c r="O41" s="19">
        <f t="shared" ca="1" si="1"/>
        <v>2016</v>
      </c>
      <c r="P41">
        <f>YEAR(Tableau1[[#This Row],[Date_de_naissance]])</f>
        <v>1985</v>
      </c>
    </row>
    <row r="42" spans="1:16" ht="28.5" customHeight="1">
      <c r="A42" s="26" t="s">
        <v>104</v>
      </c>
      <c r="B42" s="20"/>
      <c r="C42" s="25">
        <v>29554</v>
      </c>
      <c r="D42" s="20"/>
      <c r="E42" s="20">
        <f ca="1">Tableau1[[#This Row],[Anne Aujourdhui]]-Tableau1[[#This Row],[Année de naissance]]</f>
        <v>36</v>
      </c>
      <c r="F42" s="20"/>
      <c r="G42" s="36" t="s">
        <v>122</v>
      </c>
      <c r="H42" s="25">
        <v>40948</v>
      </c>
      <c r="I42" s="26">
        <v>55009</v>
      </c>
      <c r="J42" s="26" t="s">
        <v>40</v>
      </c>
      <c r="K42" s="15" t="s">
        <v>202</v>
      </c>
      <c r="L42" s="25">
        <v>42324</v>
      </c>
      <c r="M42" s="25">
        <v>43055</v>
      </c>
      <c r="N42" s="54" t="str">
        <f ca="1">CONCATENATE(Tableau1[[#This Row],[Nom]],"-",Tableau1[[#This Row],[Prenom]],"-",Tableau1[[#This Row],[Age]],"-",Tableau1[[#This Row],[Transporteur]])</f>
        <v>ISSAKA--36-SONETRANSCAM</v>
      </c>
      <c r="O42" s="19">
        <f t="shared" ca="1" si="1"/>
        <v>2016</v>
      </c>
      <c r="P42">
        <f>YEAR(Tableau1[[#This Row],[Date_de_naissance]])</f>
        <v>1980</v>
      </c>
    </row>
    <row r="43" spans="1:16" ht="28.5" customHeight="1">
      <c r="A43" s="15" t="s">
        <v>160</v>
      </c>
      <c r="B43" s="19" t="s">
        <v>161</v>
      </c>
      <c r="C43" s="12">
        <v>31345</v>
      </c>
      <c r="D43" s="19" t="s">
        <v>16</v>
      </c>
      <c r="E43" s="19">
        <f ca="1">Tableau1[[#This Row],[Anne Aujourdhui]]-Tableau1[[#This Row],[Année de naissance]]</f>
        <v>31</v>
      </c>
      <c r="F43" s="19"/>
      <c r="G43" s="36" t="s">
        <v>142</v>
      </c>
      <c r="H43" s="12">
        <v>40049</v>
      </c>
      <c r="I43" s="15">
        <v>51019</v>
      </c>
      <c r="J43" s="15" t="s">
        <v>198</v>
      </c>
      <c r="K43" s="15" t="s">
        <v>214</v>
      </c>
      <c r="L43" s="12">
        <v>42349</v>
      </c>
      <c r="M43" s="12">
        <v>43080</v>
      </c>
      <c r="N43" s="54" t="str">
        <f ca="1">CONCATENATE(Tableau1[[#This Row],[Nom]],"-",Tableau1[[#This Row],[Prenom]],"-",Tableau1[[#This Row],[Age]],"-",Tableau1[[#This Row],[Transporteur]])</f>
        <v>IYA -DJOUBAIROU-31-TOA</v>
      </c>
      <c r="O43" s="19">
        <f t="shared" ca="1" si="1"/>
        <v>2016</v>
      </c>
      <c r="P43">
        <f>YEAR(Tableau1[[#This Row],[Date_de_naissance]])</f>
        <v>1985</v>
      </c>
    </row>
    <row r="44" spans="1:16" ht="31.5" customHeight="1">
      <c r="A44" s="15" t="s">
        <v>162</v>
      </c>
      <c r="B44" s="19" t="s">
        <v>33</v>
      </c>
      <c r="C44" s="12">
        <v>28126</v>
      </c>
      <c r="D44" s="19" t="s">
        <v>16</v>
      </c>
      <c r="E44" s="19">
        <f ca="1">Tableau1[[#This Row],[Anne Aujourdhui]]-Tableau1[[#This Row],[Année de naissance]]</f>
        <v>39</v>
      </c>
      <c r="F44" s="19"/>
      <c r="G44" s="36" t="s">
        <v>142</v>
      </c>
      <c r="H44" s="12">
        <v>40907</v>
      </c>
      <c r="I44" s="15">
        <v>51028</v>
      </c>
      <c r="J44" s="15" t="s">
        <v>198</v>
      </c>
      <c r="K44" s="15" t="s">
        <v>215</v>
      </c>
      <c r="L44" s="12">
        <v>42009</v>
      </c>
      <c r="M44" s="12">
        <v>42740</v>
      </c>
      <c r="N44" s="54" t="str">
        <f ca="1">CONCATENATE(Tableau1[[#This Row],[Nom]],"-",Tableau1[[#This Row],[Prenom]],"-",Tableau1[[#This Row],[Age]],"-",Tableau1[[#This Row],[Transporteur]])</f>
        <v>MAMADOU  -ABDOULAYE-39-TOA</v>
      </c>
      <c r="O44" s="19">
        <f t="shared" ca="1" si="1"/>
        <v>2016</v>
      </c>
      <c r="P44">
        <f>YEAR(Tableau1[[#This Row],[Date_de_naissance]])</f>
        <v>1977</v>
      </c>
    </row>
    <row r="45" spans="1:16" ht="31.5" customHeight="1">
      <c r="A45" s="16" t="s">
        <v>15</v>
      </c>
      <c r="B45" s="20" t="s">
        <v>47</v>
      </c>
      <c r="C45" s="13">
        <v>32874</v>
      </c>
      <c r="D45" s="20"/>
      <c r="E45" s="20">
        <f ca="1">Tableau1[[#This Row],[Anne Aujourdhui]]-Tableau1[[#This Row],[Année de naissance]]</f>
        <v>26</v>
      </c>
      <c r="F45" s="20"/>
      <c r="G45" s="36" t="s">
        <v>58</v>
      </c>
      <c r="H45" s="14">
        <v>41883</v>
      </c>
      <c r="I45" s="16">
        <v>59004</v>
      </c>
      <c r="J45" s="16" t="s">
        <v>20</v>
      </c>
      <c r="K45" s="16" t="s">
        <v>56</v>
      </c>
      <c r="L45" s="14">
        <v>41944</v>
      </c>
      <c r="M45" s="14">
        <v>42675</v>
      </c>
      <c r="N45" s="54" t="str">
        <f ca="1">CONCATENATE(Tableau1[[#This Row],[Nom]],"-",Tableau1[[#This Row],[Prenom]],"-",Tableau1[[#This Row],[Age]],"-",Tableau1[[#This Row],[Transporteur]])</f>
        <v>MOHAMADOU- AWALOU-26-HAMIDOU BOBO</v>
      </c>
      <c r="O45" s="19">
        <f t="shared" ca="1" si="1"/>
        <v>2016</v>
      </c>
      <c r="P45">
        <f>YEAR(Tableau1[[#This Row],[Date_de_naissance]])</f>
        <v>1990</v>
      </c>
    </row>
    <row r="46" spans="1:16" ht="31.5" customHeight="1">
      <c r="A46" s="15" t="s">
        <v>15</v>
      </c>
      <c r="B46" s="19" t="s">
        <v>165</v>
      </c>
      <c r="C46" s="12">
        <v>26299</v>
      </c>
      <c r="D46" s="19" t="s">
        <v>192</v>
      </c>
      <c r="E46" s="19">
        <f ca="1">Tableau1[[#This Row],[Anne Aujourdhui]]-Tableau1[[#This Row],[Année de naissance]]</f>
        <v>44</v>
      </c>
      <c r="F46" s="19"/>
      <c r="G46" s="36" t="s">
        <v>142</v>
      </c>
      <c r="H46" s="12">
        <v>42053</v>
      </c>
      <c r="I46" s="15">
        <v>51034</v>
      </c>
      <c r="J46" s="15" t="s">
        <v>199</v>
      </c>
      <c r="K46" s="15" t="s">
        <v>218</v>
      </c>
      <c r="L46" s="12">
        <v>42089</v>
      </c>
      <c r="M46" s="12">
        <v>42820</v>
      </c>
      <c r="N46" s="54" t="str">
        <f ca="1">CONCATENATE(Tableau1[[#This Row],[Nom]],"-",Tableau1[[#This Row],[Prenom]],"-",Tableau1[[#This Row],[Age]],"-",Tableau1[[#This Row],[Transporteur]])</f>
        <v>MOHAMADOU- MADI-44-TOA</v>
      </c>
      <c r="O46" s="19">
        <f t="shared" ca="1" si="1"/>
        <v>2016</v>
      </c>
      <c r="P46">
        <f>YEAR(Tableau1[[#This Row],[Date_de_naissance]])</f>
        <v>1972</v>
      </c>
    </row>
    <row r="47" spans="1:16" ht="28.5" customHeight="1">
      <c r="A47" s="16" t="s">
        <v>8</v>
      </c>
      <c r="B47" s="20" t="s">
        <v>9</v>
      </c>
      <c r="C47" s="13">
        <v>28533</v>
      </c>
      <c r="D47" s="20" t="s">
        <v>16</v>
      </c>
      <c r="E47" s="20">
        <f ca="1">Tableau1[[#This Row],[Anne Aujourdhui]]-Tableau1[[#This Row],[Année de naissance]]</f>
        <v>38</v>
      </c>
      <c r="F47" s="20"/>
      <c r="G47" s="36" t="s">
        <v>30</v>
      </c>
      <c r="H47" s="30">
        <v>38725</v>
      </c>
      <c r="I47" s="60">
        <v>612006</v>
      </c>
      <c r="J47" s="31" t="s">
        <v>20</v>
      </c>
      <c r="K47" s="31" t="s">
        <v>23</v>
      </c>
      <c r="L47" s="30">
        <v>42604</v>
      </c>
      <c r="M47" s="30">
        <v>43334</v>
      </c>
      <c r="N47" s="54" t="str">
        <f ca="1">CONCATENATE(Tableau1[[#This Row],[Nom]],"-",Tableau1[[#This Row],[Prenom]],"-",Tableau1[[#This Row],[Age]],"-",Tableau1[[#This Row],[Transporteur]])</f>
        <v>MOHAMADOU -ADAMOU-38-ADL</v>
      </c>
      <c r="O47" s="19">
        <f t="shared" ca="1" si="1"/>
        <v>2016</v>
      </c>
      <c r="P47">
        <f>YEAR(Tableau1[[#This Row],[Date_de_naissance]])</f>
        <v>1978</v>
      </c>
    </row>
    <row r="48" spans="1:16" ht="28.5" customHeight="1">
      <c r="A48" s="15" t="s">
        <v>8</v>
      </c>
      <c r="B48" s="19" t="s">
        <v>155</v>
      </c>
      <c r="C48" s="12">
        <v>26299</v>
      </c>
      <c r="D48" s="19" t="s">
        <v>187</v>
      </c>
      <c r="E48" s="19">
        <f ca="1">Tableau1[[#This Row],[Anne Aujourdhui]]-Tableau1[[#This Row],[Année de naissance]]</f>
        <v>44</v>
      </c>
      <c r="F48" s="19"/>
      <c r="G48" s="36" t="s">
        <v>142</v>
      </c>
      <c r="H48" s="12">
        <v>38278</v>
      </c>
      <c r="I48" s="15">
        <v>51009</v>
      </c>
      <c r="J48" s="15" t="s">
        <v>198</v>
      </c>
      <c r="K48" s="15" t="s">
        <v>210</v>
      </c>
      <c r="L48" s="12">
        <v>42331</v>
      </c>
      <c r="M48" s="12">
        <v>43062</v>
      </c>
      <c r="N48" s="54" t="str">
        <f ca="1">CONCATENATE(Tableau1[[#This Row],[Nom]],"-",Tableau1[[#This Row],[Prenom]],"-",Tableau1[[#This Row],[Age]],"-",Tableau1[[#This Row],[Transporteur]])</f>
        <v>MOHAMADOU -AWAL-44-TOA</v>
      </c>
      <c r="O48" s="19">
        <f t="shared" ca="1" si="1"/>
        <v>2016</v>
      </c>
      <c r="P48">
        <f>YEAR(Tableau1[[#This Row],[Date_de_naissance]])</f>
        <v>1972</v>
      </c>
    </row>
    <row r="49" spans="1:16" ht="28.5" customHeight="1">
      <c r="A49" s="15" t="s">
        <v>8</v>
      </c>
      <c r="B49" s="19" t="s">
        <v>46</v>
      </c>
      <c r="C49" s="12">
        <v>31471</v>
      </c>
      <c r="D49" s="19" t="s">
        <v>16</v>
      </c>
      <c r="E49" s="19">
        <f ca="1">Tableau1[[#This Row],[Anne Aujourdhui]]-Tableau1[[#This Row],[Année de naissance]]</f>
        <v>30</v>
      </c>
      <c r="F49" s="19"/>
      <c r="G49" s="36" t="s">
        <v>142</v>
      </c>
      <c r="H49" s="12">
        <v>40603</v>
      </c>
      <c r="I49" s="15">
        <v>51007</v>
      </c>
      <c r="J49" s="15" t="s">
        <v>198</v>
      </c>
      <c r="K49" s="15" t="s">
        <v>216</v>
      </c>
      <c r="L49" s="12">
        <v>42418</v>
      </c>
      <c r="M49" s="12">
        <v>43149</v>
      </c>
      <c r="N49" s="54" t="str">
        <f ca="1">CONCATENATE(Tableau1[[#This Row],[Nom]],"-",Tableau1[[#This Row],[Prenom]],"-",Tableau1[[#This Row],[Age]],"-",Tableau1[[#This Row],[Transporteur]])</f>
        <v>MOHAMADOU -AWALOU-30-TOA</v>
      </c>
      <c r="O49" s="19">
        <f t="shared" ca="1" si="1"/>
        <v>2016</v>
      </c>
      <c r="P49">
        <f>YEAR(Tableau1[[#This Row],[Date_de_naissance]])</f>
        <v>1986</v>
      </c>
    </row>
    <row r="50" spans="1:16" ht="28.5" customHeight="1">
      <c r="A50" s="15" t="s">
        <v>8</v>
      </c>
      <c r="B50" s="19" t="s">
        <v>166</v>
      </c>
      <c r="C50" s="12">
        <v>27516</v>
      </c>
      <c r="D50" s="19" t="s">
        <v>16</v>
      </c>
      <c r="E50" s="19">
        <f ca="1">Tableau1[[#This Row],[Anne Aujourdhui]]-Tableau1[[#This Row],[Année de naissance]]</f>
        <v>41</v>
      </c>
      <c r="F50" s="19"/>
      <c r="G50" s="36" t="s">
        <v>142</v>
      </c>
      <c r="H50" s="12">
        <v>39347</v>
      </c>
      <c r="I50" s="15">
        <v>51015</v>
      </c>
      <c r="J50" s="15" t="s">
        <v>198</v>
      </c>
      <c r="K50" s="15" t="s">
        <v>219</v>
      </c>
      <c r="L50" s="12">
        <v>42264</v>
      </c>
      <c r="M50" s="12">
        <v>42995</v>
      </c>
      <c r="N50" s="54" t="str">
        <f ca="1">CONCATENATE(Tableau1[[#This Row],[Nom]],"-",Tableau1[[#This Row],[Prenom]],"-",Tableau1[[#This Row],[Age]],"-",Tableau1[[#This Row],[Transporteur]])</f>
        <v>MOHAMADOU -MOUCTAWAKILOU-41-TOA</v>
      </c>
      <c r="O50" s="19">
        <f t="shared" ca="1" si="1"/>
        <v>2016</v>
      </c>
      <c r="P50">
        <f>YEAR(Tableau1[[#This Row],[Date_de_naissance]])</f>
        <v>1975</v>
      </c>
    </row>
    <row r="51" spans="1:16" ht="28.5" customHeight="1">
      <c r="A51" s="15" t="s">
        <v>8</v>
      </c>
      <c r="B51" s="19" t="s">
        <v>130</v>
      </c>
      <c r="C51" s="12">
        <v>32618</v>
      </c>
      <c r="D51" s="19" t="s">
        <v>16</v>
      </c>
      <c r="E51" s="19">
        <f ca="1">Tableau1[[#This Row],[Anne Aujourdhui]]-Tableau1[[#This Row],[Année de naissance]]</f>
        <v>27</v>
      </c>
      <c r="F51" s="19"/>
      <c r="G51" s="36" t="s">
        <v>142</v>
      </c>
      <c r="H51" s="12">
        <v>42050</v>
      </c>
      <c r="I51" s="15">
        <v>51050</v>
      </c>
      <c r="J51" s="15" t="s">
        <v>199</v>
      </c>
      <c r="K51" s="15"/>
      <c r="L51" s="12">
        <v>42541</v>
      </c>
      <c r="M51" s="12">
        <v>43271</v>
      </c>
      <c r="N51" s="54" t="str">
        <f ca="1">CONCATENATE(Tableau1[[#This Row],[Nom]],"-",Tableau1[[#This Row],[Prenom]],"-",Tableau1[[#This Row],[Age]],"-",Tableau1[[#This Row],[Transporteur]])</f>
        <v>MOHAMADOU -LAMINOU-27-TOA</v>
      </c>
      <c r="O51" s="19">
        <f t="shared" ca="1" si="1"/>
        <v>2016</v>
      </c>
      <c r="P51">
        <f>YEAR(Tableau1[[#This Row],[Date_de_naissance]])</f>
        <v>1989</v>
      </c>
    </row>
    <row r="52" spans="1:16" ht="28.5" customHeight="1">
      <c r="A52" s="15" t="s">
        <v>8</v>
      </c>
      <c r="B52" s="19" t="s">
        <v>35</v>
      </c>
      <c r="C52" s="12">
        <v>27395</v>
      </c>
      <c r="D52" s="19" t="s">
        <v>16</v>
      </c>
      <c r="E52" s="19">
        <f ca="1">Tableau1[[#This Row],[Anne Aujourdhui]]-Tableau1[[#This Row],[Année de naissance]]</f>
        <v>41</v>
      </c>
      <c r="F52" s="19"/>
      <c r="G52" s="36" t="s">
        <v>142</v>
      </c>
      <c r="H52" s="12">
        <v>38580</v>
      </c>
      <c r="I52" s="15" t="s">
        <v>197</v>
      </c>
      <c r="J52" s="15" t="s">
        <v>200</v>
      </c>
      <c r="K52" s="15"/>
      <c r="L52" s="12">
        <v>41964</v>
      </c>
      <c r="M52" s="12">
        <v>42695</v>
      </c>
      <c r="N52" s="54" t="str">
        <f ca="1">CONCATENATE(Tableau1[[#This Row],[Nom]],"-",Tableau1[[#This Row],[Prenom]],"-",Tableau1[[#This Row],[Age]],"-",Tableau1[[#This Row],[Transporteur]])</f>
        <v>MOHAMADOU -BASSIROU-41-TOA</v>
      </c>
      <c r="O52" s="19">
        <f t="shared" ca="1" si="1"/>
        <v>2016</v>
      </c>
      <c r="P52">
        <f>YEAR(Tableau1[[#This Row],[Date_de_naissance]])</f>
        <v>1975</v>
      </c>
    </row>
    <row r="53" spans="1:16" ht="28.5" customHeight="1">
      <c r="A53" s="15" t="s">
        <v>163</v>
      </c>
      <c r="B53" s="19" t="s">
        <v>46</v>
      </c>
      <c r="C53" s="12">
        <v>25204</v>
      </c>
      <c r="D53" s="19" t="s">
        <v>190</v>
      </c>
      <c r="E53" s="19">
        <f ca="1">Tableau1[[#This Row],[Anne Aujourdhui]]-Tableau1[[#This Row],[Année de naissance]]</f>
        <v>47</v>
      </c>
      <c r="F53" s="19"/>
      <c r="G53" s="36" t="s">
        <v>142</v>
      </c>
      <c r="H53" s="12">
        <v>38548</v>
      </c>
      <c r="I53" s="15">
        <v>51047</v>
      </c>
      <c r="J53" s="15" t="s">
        <v>198</v>
      </c>
      <c r="K53" s="15"/>
      <c r="L53" s="12">
        <v>42324</v>
      </c>
      <c r="M53" s="12">
        <v>43055</v>
      </c>
      <c r="N53" s="54" t="str">
        <f ca="1">CONCATENATE(Tableau1[[#This Row],[Nom]],"-",Tableau1[[#This Row],[Prenom]],"-",Tableau1[[#This Row],[Age]],"-",Tableau1[[#This Row],[Transporteur]])</f>
        <v>MOHAMADOU  -AWALOU-47-TOA</v>
      </c>
      <c r="O53" s="19">
        <f t="shared" ca="1" si="1"/>
        <v>2016</v>
      </c>
      <c r="P53">
        <f>YEAR(Tableau1[[#This Row],[Date_de_naissance]])</f>
        <v>1969</v>
      </c>
    </row>
    <row r="54" spans="1:16" ht="28.5" customHeight="1">
      <c r="A54" s="15" t="s">
        <v>163</v>
      </c>
      <c r="B54" s="19" t="s">
        <v>164</v>
      </c>
      <c r="C54" s="12">
        <v>22647</v>
      </c>
      <c r="D54" s="19" t="s">
        <v>191</v>
      </c>
      <c r="E54" s="19">
        <f ca="1">Tableau1[[#This Row],[Anne Aujourdhui]]-Tableau1[[#This Row],[Année de naissance]]</f>
        <v>54</v>
      </c>
      <c r="F54" s="19"/>
      <c r="G54" s="36" t="s">
        <v>142</v>
      </c>
      <c r="H54" s="12">
        <v>38521</v>
      </c>
      <c r="I54" s="15">
        <v>51021</v>
      </c>
      <c r="J54" s="15" t="s">
        <v>198</v>
      </c>
      <c r="K54" s="15" t="s">
        <v>217</v>
      </c>
      <c r="L54" s="12">
        <v>41897</v>
      </c>
      <c r="M54" s="12">
        <v>42628</v>
      </c>
      <c r="N54" s="54" t="str">
        <f ca="1">CONCATENATE(Tableau1[[#This Row],[Nom]],"-",Tableau1[[#This Row],[Prenom]],"-",Tableau1[[#This Row],[Age]],"-",Tableau1[[#This Row],[Transporteur]])</f>
        <v>MOHAMADOU  -BARKINDO-54-TOA</v>
      </c>
      <c r="O54" s="19">
        <f t="shared" ca="1" si="1"/>
        <v>2016</v>
      </c>
      <c r="P54">
        <f>YEAR(Tableau1[[#This Row],[Date_de_naissance]])</f>
        <v>1962</v>
      </c>
    </row>
    <row r="55" spans="1:16" ht="28.5" customHeight="1">
      <c r="A55" s="16" t="s">
        <v>48</v>
      </c>
      <c r="B55" s="20" t="s">
        <v>49</v>
      </c>
      <c r="C55" s="13">
        <v>29411</v>
      </c>
      <c r="D55" s="20"/>
      <c r="E55" s="20">
        <f ca="1">Tableau1[[#This Row],[Anne Aujourdhui]]-Tableau1[[#This Row],[Année de naissance]]</f>
        <v>36</v>
      </c>
      <c r="F55" s="20"/>
      <c r="G55" s="36" t="s">
        <v>58</v>
      </c>
      <c r="H55" s="14">
        <v>40238</v>
      </c>
      <c r="I55" s="16">
        <v>59005</v>
      </c>
      <c r="J55" s="16" t="s">
        <v>20</v>
      </c>
      <c r="K55" s="16" t="s">
        <v>57</v>
      </c>
      <c r="L55" s="14">
        <v>42036</v>
      </c>
      <c r="M55" s="14">
        <v>42767</v>
      </c>
      <c r="N55" s="54" t="str">
        <f ca="1">CONCATENATE(Tableau1[[#This Row],[Nom]],"-",Tableau1[[#This Row],[Prenom]],"-",Tableau1[[#This Row],[Age]],"-",Tableau1[[#This Row],[Transporteur]])</f>
        <v>MOUHAMADOU-MOUCTAROU-36-HAMIDOU BOBO</v>
      </c>
      <c r="O55" s="19">
        <f t="shared" ca="1" si="1"/>
        <v>2016</v>
      </c>
      <c r="P55">
        <f>YEAR(Tableau1[[#This Row],[Date_de_naissance]])</f>
        <v>1980</v>
      </c>
    </row>
    <row r="56" spans="1:16" ht="28.5" customHeight="1">
      <c r="A56" s="16" t="s">
        <v>50</v>
      </c>
      <c r="B56" s="20" t="s">
        <v>51</v>
      </c>
      <c r="C56" s="13">
        <v>27503</v>
      </c>
      <c r="D56" s="20"/>
      <c r="E56" s="20">
        <f ca="1">Tableau1[[#This Row],[Anne Aujourdhui]]-Tableau1[[#This Row],[Année de naissance]]</f>
        <v>41</v>
      </c>
      <c r="F56" s="20"/>
      <c r="G56" s="36" t="s">
        <v>58</v>
      </c>
      <c r="H56" s="14">
        <v>42491</v>
      </c>
      <c r="I56" s="16">
        <v>59013</v>
      </c>
      <c r="J56" s="16" t="s">
        <v>40</v>
      </c>
      <c r="K56" s="16"/>
      <c r="L56" s="14">
        <v>42461</v>
      </c>
      <c r="M56" s="14">
        <v>43191</v>
      </c>
      <c r="N56" s="54" t="str">
        <f ca="1">CONCATENATE(Tableau1[[#This Row],[Nom]],"-",Tableau1[[#This Row],[Prenom]],"-",Tableau1[[#This Row],[Age]],"-",Tableau1[[#This Row],[Transporteur]])</f>
        <v>MOUSSA -HAMIDOU-41-HAMIDOU BOBO</v>
      </c>
      <c r="O56" s="19">
        <f t="shared" ca="1" si="1"/>
        <v>2016</v>
      </c>
      <c r="P56">
        <f>YEAR(Tableau1[[#This Row],[Date_de_naissance]])</f>
        <v>1975</v>
      </c>
    </row>
    <row r="57" spans="1:16" ht="28.5" customHeight="1">
      <c r="A57" s="26" t="s">
        <v>50</v>
      </c>
      <c r="B57" s="20" t="s">
        <v>54</v>
      </c>
      <c r="C57" s="25">
        <v>26027</v>
      </c>
      <c r="D57" s="20"/>
      <c r="E57" s="20">
        <f ca="1">Tableau1[[#This Row],[Anne Aujourdhui]]-Tableau1[[#This Row],[Année de naissance]]</f>
        <v>45</v>
      </c>
      <c r="F57" s="20"/>
      <c r="G57" s="36" t="s">
        <v>122</v>
      </c>
      <c r="H57" s="25">
        <v>39272</v>
      </c>
      <c r="I57" s="26">
        <v>55004</v>
      </c>
      <c r="J57" s="26" t="s">
        <v>20</v>
      </c>
      <c r="K57" s="26" t="s">
        <v>116</v>
      </c>
      <c r="L57" s="25">
        <v>42154</v>
      </c>
      <c r="M57" s="25">
        <v>42885</v>
      </c>
      <c r="N57" s="54" t="str">
        <f ca="1">CONCATENATE(Tableau1[[#This Row],[Nom]],"-",Tableau1[[#This Row],[Prenom]],"-",Tableau1[[#This Row],[Age]],"-",Tableau1[[#This Row],[Transporteur]])</f>
        <v>MOUSSA -YAYA-45-SONETRANSCAM</v>
      </c>
      <c r="O57" s="19">
        <f t="shared" ca="1" si="1"/>
        <v>2016</v>
      </c>
      <c r="P57">
        <f>YEAR(Tableau1[[#This Row],[Date_de_naissance]])</f>
        <v>1971</v>
      </c>
    </row>
    <row r="58" spans="1:16" ht="28.5" customHeight="1">
      <c r="A58" s="15" t="s">
        <v>50</v>
      </c>
      <c r="B58" s="19" t="s">
        <v>129</v>
      </c>
      <c r="C58" s="12">
        <v>29314</v>
      </c>
      <c r="D58" s="19" t="s">
        <v>196</v>
      </c>
      <c r="E58" s="19">
        <f ca="1">Tableau1[[#This Row],[Anne Aujourdhui]]-Tableau1[[#This Row],[Année de naissance]]</f>
        <v>36</v>
      </c>
      <c r="F58" s="19"/>
      <c r="G58" s="36" t="s">
        <v>142</v>
      </c>
      <c r="H58" s="12">
        <v>42528</v>
      </c>
      <c r="I58" s="15">
        <v>51045</v>
      </c>
      <c r="J58" s="15" t="s">
        <v>199</v>
      </c>
      <c r="K58" s="15" t="s">
        <v>223</v>
      </c>
      <c r="L58" s="12">
        <v>42541</v>
      </c>
      <c r="M58" s="12">
        <v>43271</v>
      </c>
      <c r="N58" s="54" t="str">
        <f ca="1">CONCATENATE(Tableau1[[#This Row],[Nom]],"-",Tableau1[[#This Row],[Prenom]],"-",Tableau1[[#This Row],[Age]],"-",Tableau1[[#This Row],[Transporteur]])</f>
        <v>MOUSSA -NASSOUROU-36-TOA</v>
      </c>
      <c r="O58" s="19">
        <f t="shared" ca="1" si="1"/>
        <v>2016</v>
      </c>
      <c r="P58">
        <f>YEAR(Tableau1[[#This Row],[Date_de_naissance]])</f>
        <v>1980</v>
      </c>
    </row>
    <row r="59" spans="1:16" ht="28.5" customHeight="1">
      <c r="A59" s="15" t="s">
        <v>178</v>
      </c>
      <c r="B59" s="19" t="s">
        <v>179</v>
      </c>
      <c r="C59" s="12">
        <v>32390</v>
      </c>
      <c r="D59" s="19" t="s">
        <v>16</v>
      </c>
      <c r="E59" s="19">
        <f ca="1">Tableau1[[#This Row],[Anne Aujourdhui]]-Tableau1[[#This Row],[Année de naissance]]</f>
        <v>28</v>
      </c>
      <c r="F59" s="19"/>
      <c r="G59" s="36" t="s">
        <v>142</v>
      </c>
      <c r="H59" s="12">
        <v>42528</v>
      </c>
      <c r="I59" s="15">
        <v>51049</v>
      </c>
      <c r="J59" s="15" t="s">
        <v>199</v>
      </c>
      <c r="K59" s="15"/>
      <c r="L59" s="12">
        <v>42541</v>
      </c>
      <c r="M59" s="12">
        <v>43271</v>
      </c>
      <c r="N59" s="54" t="str">
        <f ca="1">CONCATENATE(Tableau1[[#This Row],[Nom]],"-",Tableau1[[#This Row],[Prenom]],"-",Tableau1[[#This Row],[Age]],"-",Tableau1[[#This Row],[Transporteur]])</f>
        <v>NANA -IBRAHIMA-28-TOA</v>
      </c>
      <c r="O59" s="19">
        <f t="shared" ca="1" si="1"/>
        <v>2016</v>
      </c>
      <c r="P59">
        <f>YEAR(Tableau1[[#This Row],[Date_de_naissance]])</f>
        <v>1988</v>
      </c>
    </row>
    <row r="60" spans="1:16" ht="28.5" customHeight="1">
      <c r="A60" s="35" t="s">
        <v>77</v>
      </c>
      <c r="B60" s="20" t="s">
        <v>78</v>
      </c>
      <c r="C60" s="24">
        <v>19725</v>
      </c>
      <c r="D60" s="20" t="s">
        <v>91</v>
      </c>
      <c r="E60" s="20">
        <f ca="1">Tableau1[[#This Row],[Anne Aujourdhui]]-Tableau1[[#This Row],[Année de naissance]]</f>
        <v>62</v>
      </c>
      <c r="F60" s="20"/>
      <c r="G60" s="36" t="s">
        <v>95</v>
      </c>
      <c r="H60" s="24">
        <v>36161</v>
      </c>
      <c r="I60" s="22">
        <v>57011</v>
      </c>
      <c r="J60" s="22" t="s">
        <v>40</v>
      </c>
      <c r="K60" s="22"/>
      <c r="L60" s="24">
        <v>42387</v>
      </c>
      <c r="M60" s="24">
        <v>43118</v>
      </c>
      <c r="N60" s="54" t="str">
        <f ca="1">CONCATENATE(Tableau1[[#This Row],[Nom]],"-",Tableau1[[#This Row],[Prenom]],"-",Tableau1[[#This Row],[Age]],"-",Tableau1[[#This Row],[Transporteur]])</f>
        <v>Njeukui -Daniel-62-JUTRANS</v>
      </c>
      <c r="O60" s="19">
        <f t="shared" ca="1" si="1"/>
        <v>2016</v>
      </c>
      <c r="P60">
        <f>YEAR(Tableau1[[#This Row],[Date_de_naissance]])</f>
        <v>1954</v>
      </c>
    </row>
    <row r="61" spans="1:16" ht="28.5" customHeight="1">
      <c r="A61" s="35" t="s">
        <v>79</v>
      </c>
      <c r="B61" s="20" t="s">
        <v>80</v>
      </c>
      <c r="C61" s="24">
        <v>31718</v>
      </c>
      <c r="D61" s="20" t="s">
        <v>90</v>
      </c>
      <c r="E61" s="20">
        <f ca="1">Tableau1[[#This Row],[Anne Aujourdhui]]-Tableau1[[#This Row],[Année de naissance]]</f>
        <v>30</v>
      </c>
      <c r="F61" s="20"/>
      <c r="G61" s="36" t="s">
        <v>95</v>
      </c>
      <c r="H61" s="24">
        <v>38718</v>
      </c>
      <c r="I61" s="22">
        <v>57013</v>
      </c>
      <c r="J61" s="22" t="s">
        <v>20</v>
      </c>
      <c r="K61" s="22" t="s">
        <v>101</v>
      </c>
      <c r="L61" s="24">
        <v>42604</v>
      </c>
      <c r="M61" s="24">
        <v>43334</v>
      </c>
      <c r="N61" s="54" t="str">
        <f ca="1">CONCATENATE(Tableau1[[#This Row],[Nom]],"-",Tableau1[[#This Row],[Prenom]],"-",Tableau1[[#This Row],[Age]],"-",Tableau1[[#This Row],[Transporteur]])</f>
        <v>Nteupe Kafac Willy -Joël-30-JUTRANS</v>
      </c>
      <c r="O61" s="19">
        <f t="shared" ca="1" si="1"/>
        <v>2016</v>
      </c>
      <c r="P61">
        <f>YEAR(Tableau1[[#This Row],[Date_de_naissance]])</f>
        <v>1986</v>
      </c>
    </row>
    <row r="62" spans="1:16" ht="28.5" customHeight="1">
      <c r="A62" s="15" t="s">
        <v>167</v>
      </c>
      <c r="B62" s="19" t="s">
        <v>168</v>
      </c>
      <c r="C62" s="12">
        <v>25304</v>
      </c>
      <c r="D62" s="19" t="s">
        <v>193</v>
      </c>
      <c r="E62" s="19">
        <f ca="1">Tableau1[[#This Row],[Anne Aujourdhui]]-Tableau1[[#This Row],[Année de naissance]]</f>
        <v>47</v>
      </c>
      <c r="F62" s="19"/>
      <c r="G62" s="36" t="s">
        <v>142</v>
      </c>
      <c r="H62" s="12">
        <v>40528</v>
      </c>
      <c r="I62" s="15">
        <v>51043</v>
      </c>
      <c r="J62" s="15" t="s">
        <v>198</v>
      </c>
      <c r="K62" s="15" t="s">
        <v>220</v>
      </c>
      <c r="L62" s="12">
        <v>42264</v>
      </c>
      <c r="M62" s="12">
        <v>42995</v>
      </c>
      <c r="N62" s="54" t="str">
        <f ca="1">CONCATENATE(Tableau1[[#This Row],[Nom]],"-",Tableau1[[#This Row],[Prenom]],"-",Tableau1[[#This Row],[Age]],"-",Tableau1[[#This Row],[Transporteur]])</f>
        <v>OUMAROU-  FARIKOU-47-TOA</v>
      </c>
      <c r="O62" s="19">
        <f t="shared" ca="1" si="1"/>
        <v>2016</v>
      </c>
      <c r="P62">
        <f>YEAR(Tableau1[[#This Row],[Date_de_naissance]])</f>
        <v>1969</v>
      </c>
    </row>
    <row r="63" spans="1:16" ht="28.5" customHeight="1">
      <c r="A63" s="16" t="s">
        <v>52</v>
      </c>
      <c r="B63" s="20" t="s">
        <v>22</v>
      </c>
      <c r="C63" s="13">
        <v>30857</v>
      </c>
      <c r="D63" s="20"/>
      <c r="E63" s="20">
        <f ca="1">Tableau1[[#This Row],[Anne Aujourdhui]]-Tableau1[[#This Row],[Année de naissance]]</f>
        <v>32</v>
      </c>
      <c r="F63" s="20"/>
      <c r="G63" s="36" t="s">
        <v>58</v>
      </c>
      <c r="H63" s="14">
        <v>40330</v>
      </c>
      <c r="I63" s="16">
        <v>59002</v>
      </c>
      <c r="J63" s="16" t="s">
        <v>20</v>
      </c>
      <c r="K63" s="16" t="s">
        <v>59</v>
      </c>
      <c r="L63" s="14">
        <v>42309</v>
      </c>
      <c r="M63" s="14">
        <v>43040</v>
      </c>
      <c r="N63" s="54" t="str">
        <f ca="1">CONCATENATE(Tableau1[[#This Row],[Nom]],"-",Tableau1[[#This Row],[Prenom]],"-",Tableau1[[#This Row],[Age]],"-",Tableau1[[#This Row],[Transporteur]])</f>
        <v>OUMAROU -MOUSSA-32-HAMIDOU BOBO</v>
      </c>
      <c r="O63" s="19">
        <f t="shared" ca="1" si="1"/>
        <v>2016</v>
      </c>
      <c r="P63">
        <f>YEAR(Tableau1[[#This Row],[Date_de_naissance]])</f>
        <v>1984</v>
      </c>
    </row>
    <row r="64" spans="1:16" ht="28.5" customHeight="1">
      <c r="A64" s="16" t="s">
        <v>52</v>
      </c>
      <c r="B64" s="20" t="s">
        <v>53</v>
      </c>
      <c r="C64" s="13">
        <v>22647</v>
      </c>
      <c r="D64" s="20"/>
      <c r="E64" s="20">
        <f ca="1">Tableau1[[#This Row],[Anne Aujourdhui]]-Tableau1[[#This Row],[Année de naissance]]</f>
        <v>54</v>
      </c>
      <c r="F64" s="20"/>
      <c r="G64" s="36" t="s">
        <v>58</v>
      </c>
      <c r="H64" s="14">
        <v>38930</v>
      </c>
      <c r="I64" s="16">
        <v>59003</v>
      </c>
      <c r="J64" s="16" t="s">
        <v>20</v>
      </c>
      <c r="K64" s="16" t="s">
        <v>60</v>
      </c>
      <c r="L64" s="14">
        <v>42217</v>
      </c>
      <c r="M64" s="14">
        <v>42948</v>
      </c>
      <c r="N64" s="54" t="str">
        <f ca="1">CONCATENATE(Tableau1[[#This Row],[Nom]],"-",Tableau1[[#This Row],[Prenom]],"-",Tableau1[[#This Row],[Age]],"-",Tableau1[[#This Row],[Transporteur]])</f>
        <v>OUMAROU -NANA-54-HAMIDOU BOBO</v>
      </c>
      <c r="O64" s="19">
        <f t="shared" ca="1" si="1"/>
        <v>2016</v>
      </c>
      <c r="P64">
        <f>YEAR(Tableau1[[#This Row],[Date_de_naissance]])</f>
        <v>1962</v>
      </c>
    </row>
    <row r="65" spans="1:16" ht="28.5" customHeight="1">
      <c r="A65" s="15" t="s">
        <v>169</v>
      </c>
      <c r="B65" s="19" t="s">
        <v>170</v>
      </c>
      <c r="C65" s="12">
        <v>25204</v>
      </c>
      <c r="D65" s="19" t="s">
        <v>16</v>
      </c>
      <c r="E65" s="19">
        <f ca="1">Tableau1[[#This Row],[Anne Aujourdhui]]-Tableau1[[#This Row],[Année de naissance]]</f>
        <v>47</v>
      </c>
      <c r="F65" s="19"/>
      <c r="G65" s="36" t="s">
        <v>142</v>
      </c>
      <c r="H65" s="12">
        <v>39702</v>
      </c>
      <c r="I65" s="15">
        <v>51008</v>
      </c>
      <c r="J65" s="15" t="s">
        <v>198</v>
      </c>
      <c r="K65" s="15"/>
      <c r="L65" s="12">
        <v>42614</v>
      </c>
      <c r="M65" s="12">
        <v>43344</v>
      </c>
      <c r="N65" s="54" t="str">
        <f ca="1">CONCATENATE(Tableau1[[#This Row],[Nom]],"-",Tableau1[[#This Row],[Prenom]],"-",Tableau1[[#This Row],[Age]],"-",Tableau1[[#This Row],[Transporteur]])</f>
        <v>OUMAROU  -HAMMADOU-47-TOA</v>
      </c>
      <c r="O65" s="19">
        <f t="shared" ca="1" si="1"/>
        <v>2016</v>
      </c>
      <c r="P65">
        <f>YEAR(Tableau1[[#This Row],[Date_de_naissance]])</f>
        <v>1969</v>
      </c>
    </row>
    <row r="66" spans="1:16" ht="28.5" customHeight="1">
      <c r="A66" s="15" t="s">
        <v>123</v>
      </c>
      <c r="B66" s="19" t="s">
        <v>124</v>
      </c>
      <c r="C66" s="12">
        <v>29747</v>
      </c>
      <c r="D66" s="19" t="s">
        <v>135</v>
      </c>
      <c r="E66" s="19">
        <f ca="1">Tableau1[[#This Row],[Anne Aujourdhui]]-Tableau1[[#This Row],[Année de naissance]]</f>
        <v>35</v>
      </c>
      <c r="F66" s="19"/>
      <c r="G66" s="36" t="s">
        <v>142</v>
      </c>
      <c r="H66" s="12">
        <v>41808</v>
      </c>
      <c r="I66" s="15">
        <v>51036</v>
      </c>
      <c r="J66" s="15" t="s">
        <v>199</v>
      </c>
      <c r="K66" s="15"/>
      <c r="L66" s="12">
        <v>42135</v>
      </c>
      <c r="M66" s="12">
        <v>42866</v>
      </c>
      <c r="N66" s="54" t="str">
        <f ca="1">CONCATENATE(Tableau1[[#This Row],[Nom]],"-",Tableau1[[#This Row],[Prenom]],"-",Tableau1[[#This Row],[Age]],"-",Tableau1[[#This Row],[Transporteur]])</f>
        <v>OUSMANOU -BOUBA-35-TOA</v>
      </c>
      <c r="O66" s="19">
        <f t="shared" ref="O66:O77" ca="1" si="2">YEAR(TODAY())</f>
        <v>2016</v>
      </c>
      <c r="P66">
        <f>YEAR(Tableau1[[#This Row],[Date_de_naissance]])</f>
        <v>1981</v>
      </c>
    </row>
    <row r="67" spans="1:16" ht="28.5" customHeight="1">
      <c r="A67" s="26" t="s">
        <v>107</v>
      </c>
      <c r="B67" s="20" t="s">
        <v>108</v>
      </c>
      <c r="C67" s="25">
        <v>26062</v>
      </c>
      <c r="D67" s="20"/>
      <c r="E67" s="20">
        <f ca="1">Tableau1[[#This Row],[Anne Aujourdhui]]-Tableau1[[#This Row],[Année de naissance]]</f>
        <v>45</v>
      </c>
      <c r="F67" s="20"/>
      <c r="G67" s="36" t="s">
        <v>122</v>
      </c>
      <c r="H67" s="25">
        <v>40948</v>
      </c>
      <c r="I67" s="26">
        <v>55006</v>
      </c>
      <c r="J67" s="26" t="s">
        <v>20</v>
      </c>
      <c r="K67" s="26" t="s">
        <v>117</v>
      </c>
      <c r="L67" s="25">
        <v>42324</v>
      </c>
      <c r="M67" s="25">
        <v>43055</v>
      </c>
      <c r="N67" s="54" t="str">
        <f ca="1">CONCATENATE(Tableau1[[#This Row],[Nom]],"-",Tableau1[[#This Row],[Prenom]],"-",Tableau1[[#This Row],[Age]],"-",Tableau1[[#This Row],[Transporteur]])</f>
        <v>OUSSOUMANOU-SEHOU-45-SONETRANSCAM</v>
      </c>
      <c r="O67" s="19">
        <f t="shared" ca="1" si="2"/>
        <v>2016</v>
      </c>
      <c r="P67">
        <f>YEAR(Tableau1[[#This Row],[Date_de_naissance]])</f>
        <v>1971</v>
      </c>
    </row>
    <row r="68" spans="1:16" ht="27.75" customHeight="1">
      <c r="A68" s="35" t="s">
        <v>81</v>
      </c>
      <c r="B68" s="20" t="s">
        <v>82</v>
      </c>
      <c r="C68" s="24">
        <v>23023</v>
      </c>
      <c r="D68" s="20" t="s">
        <v>92</v>
      </c>
      <c r="E68" s="20">
        <f ca="1">Tableau1[[#This Row],[Anne Aujourdhui]]-Tableau1[[#This Row],[Année de naissance]]</f>
        <v>53</v>
      </c>
      <c r="F68" s="20"/>
      <c r="G68" s="36" t="s">
        <v>95</v>
      </c>
      <c r="H68" s="24">
        <v>41306</v>
      </c>
      <c r="I68" s="22">
        <v>57003</v>
      </c>
      <c r="J68" s="22" t="s">
        <v>20</v>
      </c>
      <c r="K68" s="22" t="s">
        <v>102</v>
      </c>
      <c r="L68" s="24">
        <v>42614</v>
      </c>
      <c r="M68" s="24">
        <v>43344</v>
      </c>
      <c r="N68" s="54" t="str">
        <f ca="1">CONCATENATE(Tableau1[[#This Row],[Nom]],"-",Tableau1[[#This Row],[Prenom]],"-",Tableau1[[#This Row],[Age]],"-",Tableau1[[#This Row],[Transporteur]])</f>
        <v>Panyere Tchamanga -Levy-53-JUTRANS</v>
      </c>
      <c r="O68" s="19">
        <f t="shared" ca="1" si="2"/>
        <v>2016</v>
      </c>
      <c r="P68">
        <f>YEAR(Tableau1[[#This Row],[Date_de_naissance]])</f>
        <v>1963</v>
      </c>
    </row>
    <row r="69" spans="1:16" ht="27.75" customHeight="1">
      <c r="A69" s="35" t="s">
        <v>83</v>
      </c>
      <c r="B69" s="20" t="s">
        <v>84</v>
      </c>
      <c r="C69" s="24">
        <v>22521</v>
      </c>
      <c r="D69" s="20" t="s">
        <v>93</v>
      </c>
      <c r="E69" s="20">
        <f ca="1">Tableau1[[#This Row],[Anne Aujourdhui]]-Tableau1[[#This Row],[Année de naissance]]</f>
        <v>55</v>
      </c>
      <c r="F69" s="20"/>
      <c r="G69" s="36" t="s">
        <v>95</v>
      </c>
      <c r="H69" s="24">
        <v>36892</v>
      </c>
      <c r="I69" s="22">
        <v>57007</v>
      </c>
      <c r="J69" s="22" t="s">
        <v>40</v>
      </c>
      <c r="K69" s="22"/>
      <c r="L69" s="24">
        <v>42320</v>
      </c>
      <c r="M69" s="24">
        <v>43051</v>
      </c>
      <c r="N69" s="54" t="str">
        <f ca="1">CONCATENATE(Tableau1[[#This Row],[Nom]],"-",Tableau1[[#This Row],[Prenom]],"-",Tableau1[[#This Row],[Age]],"-",Tableau1[[#This Row],[Transporteur]])</f>
        <v>Pate -Maurice-55-JUTRANS</v>
      </c>
      <c r="O69" s="19">
        <f t="shared" ca="1" si="2"/>
        <v>2016</v>
      </c>
      <c r="P69">
        <f>YEAR(Tableau1[[#This Row],[Date_de_naissance]])</f>
        <v>1961</v>
      </c>
    </row>
    <row r="70" spans="1:16" ht="27.75" customHeight="1">
      <c r="A70" s="35" t="s">
        <v>85</v>
      </c>
      <c r="B70" s="20" t="s">
        <v>86</v>
      </c>
      <c r="C70" s="24">
        <v>32424</v>
      </c>
      <c r="D70" s="20" t="s">
        <v>94</v>
      </c>
      <c r="E70" s="20">
        <f ca="1">Tableau1[[#This Row],[Anne Aujourdhui]]-Tableau1[[#This Row],[Année de naissance]]</f>
        <v>28</v>
      </c>
      <c r="F70" s="20"/>
      <c r="G70" s="36" t="s">
        <v>95</v>
      </c>
      <c r="H70" s="24">
        <v>40269</v>
      </c>
      <c r="I70" s="22">
        <v>57010</v>
      </c>
      <c r="J70" s="22" t="s">
        <v>20</v>
      </c>
      <c r="K70" s="22" t="s">
        <v>103</v>
      </c>
      <c r="L70" s="24">
        <v>42264</v>
      </c>
      <c r="M70" s="24">
        <v>42995</v>
      </c>
      <c r="N70" s="54" t="str">
        <f ca="1">CONCATENATE(Tableau1[[#This Row],[Nom]],"-",Tableau1[[#This Row],[Prenom]],"-",Tableau1[[#This Row],[Age]],"-",Tableau1[[#This Row],[Transporteur]])</f>
        <v>Pate Pate- Maurice-28-JUTRANS</v>
      </c>
      <c r="O70" s="19">
        <f t="shared" ca="1" si="2"/>
        <v>2016</v>
      </c>
      <c r="P70">
        <f>YEAR(Tableau1[[#This Row],[Date_de_naissance]])</f>
        <v>1988</v>
      </c>
    </row>
    <row r="71" spans="1:16" ht="27.75" customHeight="1">
      <c r="A71" s="15" t="s">
        <v>180</v>
      </c>
      <c r="B71" s="19" t="s">
        <v>181</v>
      </c>
      <c r="C71" s="12">
        <v>31063</v>
      </c>
      <c r="D71" s="19" t="s">
        <v>139</v>
      </c>
      <c r="E71" s="19">
        <f ca="1">Tableau1[[#This Row],[Anne Aujourdhui]]-Tableau1[[#This Row],[Année de naissance]]</f>
        <v>31</v>
      </c>
      <c r="F71" s="19"/>
      <c r="G71" s="36" t="s">
        <v>142</v>
      </c>
      <c r="H71" s="12">
        <v>42528</v>
      </c>
      <c r="I71" s="15">
        <v>51051</v>
      </c>
      <c r="J71" s="15" t="s">
        <v>199</v>
      </c>
      <c r="K71" s="15"/>
      <c r="L71" s="12">
        <v>42541</v>
      </c>
      <c r="M71" s="12">
        <v>43271</v>
      </c>
      <c r="N71" s="54" t="str">
        <f ca="1">CONCATENATE(Tableau1[[#This Row],[Nom]],"-",Tableau1[[#This Row],[Prenom]],"-",Tableau1[[#This Row],[Age]],"-",Tableau1[[#This Row],[Transporteur]])</f>
        <v>SALI- GARGA-31-TOA</v>
      </c>
      <c r="O71" s="19">
        <f t="shared" ca="1" si="2"/>
        <v>2016</v>
      </c>
      <c r="P71">
        <f>YEAR(Tableau1[[#This Row],[Date_de_naissance]])</f>
        <v>1985</v>
      </c>
    </row>
    <row r="72" spans="1:16" ht="27.75" customHeight="1">
      <c r="A72" s="15" t="s">
        <v>176</v>
      </c>
      <c r="B72" s="19" t="s">
        <v>177</v>
      </c>
      <c r="C72" s="12">
        <v>23010</v>
      </c>
      <c r="D72" s="19" t="s">
        <v>138</v>
      </c>
      <c r="E72" s="19">
        <f ca="1">Tableau1[[#This Row],[Anne Aujourdhui]]-Tableau1[[#This Row],[Année de naissance]]</f>
        <v>54</v>
      </c>
      <c r="F72" s="19"/>
      <c r="G72" s="36" t="s">
        <v>142</v>
      </c>
      <c r="H72" s="12">
        <v>42517</v>
      </c>
      <c r="I72" s="15">
        <v>51038</v>
      </c>
      <c r="J72" s="15" t="s">
        <v>198</v>
      </c>
      <c r="K72" s="15"/>
      <c r="L72" s="12">
        <v>42135</v>
      </c>
      <c r="M72" s="12">
        <v>42866</v>
      </c>
      <c r="N72" s="54" t="str">
        <f ca="1">CONCATENATE(Tableau1[[#This Row],[Nom]],"-",Tableau1[[#This Row],[Prenom]],"-",Tableau1[[#This Row],[Age]],"-",Tableau1[[#This Row],[Transporteur]])</f>
        <v>SEUNKEP -CELESTIN-54-TOA</v>
      </c>
      <c r="O72" s="19">
        <f t="shared" ca="1" si="2"/>
        <v>2016</v>
      </c>
      <c r="P72">
        <f>YEAR(Tableau1[[#This Row],[Date_de_naissance]])</f>
        <v>1962</v>
      </c>
    </row>
    <row r="73" spans="1:16" ht="27.75" customHeight="1">
      <c r="A73" s="15" t="s">
        <v>171</v>
      </c>
      <c r="B73" s="19" t="s">
        <v>172</v>
      </c>
      <c r="C73" s="12">
        <v>23743</v>
      </c>
      <c r="D73" s="19" t="s">
        <v>194</v>
      </c>
      <c r="E73" s="19">
        <f ca="1">Tableau1[[#This Row],[Anne Aujourdhui]]-Tableau1[[#This Row],[Année de naissance]]</f>
        <v>51</v>
      </c>
      <c r="F73" s="19"/>
      <c r="G73" s="36" t="s">
        <v>142</v>
      </c>
      <c r="H73" s="12">
        <v>39944</v>
      </c>
      <c r="I73" s="15">
        <v>51003</v>
      </c>
      <c r="J73" s="15" t="s">
        <v>198</v>
      </c>
      <c r="K73" s="15"/>
      <c r="L73" s="12">
        <v>42418</v>
      </c>
      <c r="M73" s="12">
        <v>43149</v>
      </c>
      <c r="N73" s="54" t="str">
        <f ca="1">CONCATENATE(Tableau1[[#This Row],[Nom]],"-",Tableau1[[#This Row],[Prenom]],"-",Tableau1[[#This Row],[Age]],"-",Tableau1[[#This Row],[Transporteur]])</f>
        <v>SOUDI IYAWA -LAWAL-51-TOA</v>
      </c>
      <c r="O73" s="19">
        <f t="shared" ca="1" si="2"/>
        <v>2016</v>
      </c>
      <c r="P73">
        <f>YEAR(Tableau1[[#This Row],[Date_de_naissance]])</f>
        <v>1965</v>
      </c>
    </row>
    <row r="74" spans="1:16" ht="27.75" customHeight="1">
      <c r="A74" s="15" t="s">
        <v>143</v>
      </c>
      <c r="B74" s="19"/>
      <c r="C74" s="12">
        <v>25569</v>
      </c>
      <c r="D74" s="19" t="s">
        <v>183</v>
      </c>
      <c r="E74" s="19">
        <f ca="1">Tableau1[[#This Row],[Anne Aujourdhui]]-Tableau1[[#This Row],[Année de naissance]]</f>
        <v>46</v>
      </c>
      <c r="F74" s="19"/>
      <c r="G74" s="36" t="s">
        <v>142</v>
      </c>
      <c r="H74" s="12">
        <v>41785</v>
      </c>
      <c r="I74" s="15">
        <v>51042</v>
      </c>
      <c r="J74" s="15" t="s">
        <v>199</v>
      </c>
      <c r="K74" s="15" t="s">
        <v>221</v>
      </c>
      <c r="L74" s="12">
        <v>42264</v>
      </c>
      <c r="M74" s="12">
        <v>42995</v>
      </c>
      <c r="N74" s="54" t="str">
        <f ca="1">CONCATENATE(Tableau1[[#This Row],[Nom]],"-",Tableau1[[#This Row],[Prenom]],"-",Tableau1[[#This Row],[Age]],"-",Tableau1[[#This Row],[Transporteur]])</f>
        <v>SOULEY IYA--46-TOA</v>
      </c>
      <c r="O74" s="19">
        <f t="shared" ca="1" si="2"/>
        <v>2016</v>
      </c>
      <c r="P74">
        <f>YEAR(Tableau1[[#This Row],[Date_de_naissance]])</f>
        <v>1970</v>
      </c>
    </row>
    <row r="75" spans="1:16" ht="27.75" customHeight="1">
      <c r="A75" s="15" t="s">
        <v>174</v>
      </c>
      <c r="B75" s="19" t="s">
        <v>125</v>
      </c>
      <c r="C75" s="12">
        <v>31222</v>
      </c>
      <c r="D75" s="19" t="s">
        <v>135</v>
      </c>
      <c r="E75" s="19">
        <f ca="1">Tableau1[[#This Row],[Anne Aujourdhui]]-Tableau1[[#This Row],[Année de naissance]]</f>
        <v>31</v>
      </c>
      <c r="F75" s="19"/>
      <c r="G75" s="36" t="s">
        <v>142</v>
      </c>
      <c r="H75" s="12">
        <v>42259</v>
      </c>
      <c r="I75" s="15">
        <v>51037</v>
      </c>
      <c r="J75" s="15" t="s">
        <v>198</v>
      </c>
      <c r="K75" s="15"/>
      <c r="L75" s="12">
        <v>42131</v>
      </c>
      <c r="M75" s="12">
        <v>42862</v>
      </c>
      <c r="N75" s="54" t="str">
        <f ca="1">CONCATENATE(Tableau1[[#This Row],[Nom]],"-",Tableau1[[#This Row],[Prenom]],"-",Tableau1[[#This Row],[Age]],"-",Tableau1[[#This Row],[Transporteur]])</f>
        <v>TATA -DAHIROU-31-TOA</v>
      </c>
      <c r="O75" s="19">
        <f t="shared" ca="1" si="2"/>
        <v>2016</v>
      </c>
      <c r="P75">
        <f>YEAR(Tableau1[[#This Row],[Date_de_naissance]])</f>
        <v>1985</v>
      </c>
    </row>
    <row r="76" spans="1:16" ht="27.75" customHeight="1">
      <c r="A76" s="16" t="s">
        <v>63</v>
      </c>
      <c r="B76" s="20" t="s">
        <v>32</v>
      </c>
      <c r="C76" s="13">
        <v>31413</v>
      </c>
      <c r="D76" s="20"/>
      <c r="E76" s="20">
        <f ca="1">Tableau1[[#This Row],[Anne Aujourdhui]]-Tableau1[[#This Row],[Année de naissance]]</f>
        <v>30</v>
      </c>
      <c r="F76" s="20"/>
      <c r="G76" s="36" t="s">
        <v>58</v>
      </c>
      <c r="H76" s="14">
        <v>41883</v>
      </c>
      <c r="I76" s="16">
        <v>59008</v>
      </c>
      <c r="J76" s="16" t="s">
        <v>20</v>
      </c>
      <c r="K76" s="61" t="s">
        <v>61</v>
      </c>
      <c r="L76" s="14">
        <v>41944</v>
      </c>
      <c r="M76" s="14">
        <v>42675</v>
      </c>
      <c r="N76" s="54" t="str">
        <f ca="1">CONCATENATE(Tableau1[[#This Row],[Nom]],"-",Tableau1[[#This Row],[Prenom]],"-",Tableau1[[#This Row],[Age]],"-",Tableau1[[#This Row],[Transporteur]])</f>
        <v>YAYA -SOULEYMANOU-30-HAMIDOU BOBO</v>
      </c>
      <c r="O76" s="19">
        <f t="shared" ca="1" si="2"/>
        <v>2016</v>
      </c>
      <c r="P76">
        <f>YEAR(Tableau1[[#This Row],[Date_de_naissance]])</f>
        <v>1986</v>
      </c>
    </row>
    <row r="77" spans="1:16" ht="27.75" customHeight="1">
      <c r="A77" s="15" t="s">
        <v>63</v>
      </c>
      <c r="B77" s="19" t="s">
        <v>175</v>
      </c>
      <c r="C77" s="12">
        <v>32785</v>
      </c>
      <c r="D77" s="19" t="s">
        <v>136</v>
      </c>
      <c r="E77" s="19">
        <f ca="1">Tableau1[[#This Row],[Anne Aujourdhui]]-Tableau1[[#This Row],[Année de naissance]]</f>
        <v>27</v>
      </c>
      <c r="F77" s="19"/>
      <c r="G77" s="36" t="s">
        <v>142</v>
      </c>
      <c r="H77" s="12">
        <v>41001</v>
      </c>
      <c r="I77" s="15" t="s">
        <v>197</v>
      </c>
      <c r="J77" s="15" t="s">
        <v>199</v>
      </c>
      <c r="K77" s="58" t="s">
        <v>222</v>
      </c>
      <c r="L77" s="12">
        <v>42135</v>
      </c>
      <c r="M77" s="12">
        <v>42866</v>
      </c>
      <c r="N77" s="54" t="str">
        <f ca="1">CONCATENATE(Tableau1[[#This Row],[Nom]],"-",Tableau1[[#This Row],[Prenom]],"-",Tableau1[[#This Row],[Age]],"-",Tableau1[[#This Row],[Transporteur]])</f>
        <v>YAYA -BOUBA -27-TOA</v>
      </c>
      <c r="O77" s="19">
        <f t="shared" ca="1" si="2"/>
        <v>2016</v>
      </c>
      <c r="P77">
        <f>YEAR(Tableau1[[#This Row],[Date_de_naissance]])</f>
        <v>1989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Consultation</vt:lpstr>
      <vt:lpstr>AFFICHE</vt:lpstr>
      <vt:lpstr>BD</vt:lpstr>
      <vt:lpstr>BD</vt:lpstr>
      <vt:lpstr>dept1</vt:lpstr>
      <vt:lpstr>search_box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SENATEUR RAHIM</dc:creator>
  <cp:lastModifiedBy>LCM00046</cp:lastModifiedBy>
  <dcterms:created xsi:type="dcterms:W3CDTF">2016-09-06T08:01:39Z</dcterms:created>
  <dcterms:modified xsi:type="dcterms:W3CDTF">2016-09-20T13:43:23Z</dcterms:modified>
</cp:coreProperties>
</file>