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NATEUR RAHIM\Desktop\Total\"/>
    </mc:Choice>
  </mc:AlternateContent>
  <bookViews>
    <workbookView xWindow="0" yWindow="0" windowWidth="14295" windowHeight="6240" activeTab="1"/>
  </bookViews>
  <sheets>
    <sheet name="Base" sheetId="4" r:id="rId1"/>
    <sheet name="Consultation" sheetId="6" r:id="rId2"/>
  </sheets>
  <definedNames>
    <definedName name="GO">#REF!</definedName>
    <definedName name="search_box">Consultation!$O$2</definedName>
    <definedName name="so">Base!$A$2:$A$202</definedName>
    <definedName name="sos">Tableau2[]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8" i="4" l="1"/>
  <c r="O129" i="4"/>
  <c r="O130" i="4"/>
  <c r="O131" i="4"/>
  <c r="O132" i="4"/>
  <c r="O120" i="4"/>
  <c r="O121" i="4"/>
  <c r="O122" i="4"/>
  <c r="O123" i="4"/>
  <c r="O124" i="4"/>
  <c r="O125" i="4"/>
  <c r="O126" i="4"/>
  <c r="O127" i="4"/>
  <c r="N122" i="4"/>
  <c r="E122" i="4" s="1"/>
  <c r="N123" i="4"/>
  <c r="E123" i="4" s="1"/>
  <c r="N124" i="4"/>
  <c r="E124" i="4" s="1"/>
  <c r="N125" i="4"/>
  <c r="E125" i="4" s="1"/>
  <c r="N126" i="4"/>
  <c r="E126" i="4" s="1"/>
  <c r="N127" i="4"/>
  <c r="E127" i="4" s="1"/>
  <c r="N128" i="4"/>
  <c r="E128" i="4" s="1"/>
  <c r="N129" i="4"/>
  <c r="E129" i="4" s="1"/>
  <c r="N130" i="4"/>
  <c r="E130" i="4" s="1"/>
  <c r="N131" i="4"/>
  <c r="E131" i="4" s="1"/>
  <c r="N132" i="4"/>
  <c r="E132" i="4" s="1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O109" i="4"/>
  <c r="O110" i="4"/>
  <c r="O111" i="4"/>
  <c r="O112" i="4"/>
  <c r="O113" i="4"/>
  <c r="O114" i="4"/>
  <c r="O115" i="4"/>
  <c r="O116" i="4"/>
  <c r="O117" i="4"/>
  <c r="O118" i="4"/>
  <c r="O119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95" i="4"/>
  <c r="O96" i="4"/>
  <c r="O89" i="4"/>
  <c r="O90" i="4"/>
  <c r="O91" i="4"/>
  <c r="O92" i="4"/>
  <c r="O93" i="4"/>
  <c r="O94" i="4"/>
  <c r="O82" i="4"/>
  <c r="O83" i="4"/>
  <c r="O84" i="4"/>
  <c r="O85" i="4"/>
  <c r="O86" i="4"/>
  <c r="O87" i="4"/>
  <c r="O88" i="4"/>
  <c r="O80" i="4"/>
  <c r="O81" i="4"/>
  <c r="O78" i="4"/>
  <c r="O79" i="4"/>
  <c r="T113" i="4"/>
  <c r="N78" i="4"/>
  <c r="E78" i="4" s="1"/>
  <c r="N79" i="4"/>
  <c r="E79" i="4" s="1"/>
  <c r="N80" i="4"/>
  <c r="N81" i="4"/>
  <c r="E81" i="4" s="1"/>
  <c r="N82" i="4"/>
  <c r="E82" i="4" s="1"/>
  <c r="N83" i="4"/>
  <c r="E83" i="4" s="1"/>
  <c r="N84" i="4"/>
  <c r="E84" i="4" s="1"/>
  <c r="N85" i="4"/>
  <c r="E85" i="4" s="1"/>
  <c r="N86" i="4"/>
  <c r="E86" i="4" s="1"/>
  <c r="N87" i="4"/>
  <c r="E87" i="4" s="1"/>
  <c r="N88" i="4"/>
  <c r="E88" i="4" s="1"/>
  <c r="N89" i="4"/>
  <c r="E89" i="4" s="1"/>
  <c r="N90" i="4"/>
  <c r="N91" i="4"/>
  <c r="E91" i="4" s="1"/>
  <c r="N92" i="4"/>
  <c r="E92" i="4" s="1"/>
  <c r="N93" i="4"/>
  <c r="E93" i="4" s="1"/>
  <c r="N94" i="4"/>
  <c r="N95" i="4"/>
  <c r="E95" i="4" s="1"/>
  <c r="N96" i="4"/>
  <c r="E96" i="4" s="1"/>
  <c r="N97" i="4"/>
  <c r="E97" i="4" s="1"/>
  <c r="N98" i="4"/>
  <c r="E98" i="4" s="1"/>
  <c r="N99" i="4"/>
  <c r="E99" i="4" s="1"/>
  <c r="N100" i="4"/>
  <c r="N101" i="4"/>
  <c r="E101" i="4" s="1"/>
  <c r="N102" i="4"/>
  <c r="E102" i="4" s="1"/>
  <c r="N103" i="4"/>
  <c r="E103" i="4" s="1"/>
  <c r="N104" i="4"/>
  <c r="N105" i="4"/>
  <c r="E105" i="4" s="1"/>
  <c r="N106" i="4"/>
  <c r="E106" i="4" s="1"/>
  <c r="N107" i="4"/>
  <c r="E107" i="4" s="1"/>
  <c r="N108" i="4"/>
  <c r="N109" i="4"/>
  <c r="E109" i="4" s="1"/>
  <c r="N110" i="4"/>
  <c r="E110" i="4" s="1"/>
  <c r="N111" i="4"/>
  <c r="E111" i="4" s="1"/>
  <c r="N112" i="4"/>
  <c r="E112" i="4" s="1"/>
  <c r="N113" i="4"/>
  <c r="E113" i="4" s="1"/>
  <c r="N114" i="4"/>
  <c r="E114" i="4" s="1"/>
  <c r="N115" i="4"/>
  <c r="N116" i="4"/>
  <c r="E116" i="4" s="1"/>
  <c r="N117" i="4"/>
  <c r="E117" i="4" s="1"/>
  <c r="N118" i="4"/>
  <c r="E118" i="4" s="1"/>
  <c r="N119" i="4"/>
  <c r="N120" i="4"/>
  <c r="E120" i="4" s="1"/>
  <c r="N121" i="4"/>
  <c r="E121" i="4" s="1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90" i="4"/>
  <c r="P91" i="4"/>
  <c r="P92" i="4"/>
  <c r="P93" i="4"/>
  <c r="P94" i="4"/>
  <c r="P79" i="4"/>
  <c r="P80" i="4"/>
  <c r="P81" i="4"/>
  <c r="P82" i="4"/>
  <c r="P83" i="4"/>
  <c r="P84" i="4"/>
  <c r="P85" i="4"/>
  <c r="P86" i="4"/>
  <c r="P87" i="4"/>
  <c r="P88" i="4"/>
  <c r="P89" i="4"/>
  <c r="H28" i="6"/>
  <c r="D28" i="6"/>
  <c r="D20" i="6"/>
  <c r="D26" i="6"/>
  <c r="H22" i="6"/>
  <c r="D24" i="6"/>
  <c r="D22" i="6"/>
  <c r="D16" i="6"/>
  <c r="H18" i="6"/>
  <c r="D18" i="6"/>
  <c r="D14" i="6"/>
  <c r="D12" i="6"/>
  <c r="P3" i="4"/>
  <c r="P2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O2" i="4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N2" i="4"/>
  <c r="E2" i="4" s="1"/>
  <c r="N3" i="4"/>
  <c r="E3" i="4" s="1"/>
  <c r="N4" i="4"/>
  <c r="E4" i="4" s="1"/>
  <c r="N5" i="4"/>
  <c r="E5" i="4" s="1"/>
  <c r="N6" i="4"/>
  <c r="E6" i="4" s="1"/>
  <c r="N7" i="4"/>
  <c r="E7" i="4" s="1"/>
  <c r="N8" i="4"/>
  <c r="E8" i="4" s="1"/>
  <c r="N9" i="4"/>
  <c r="E9" i="4" s="1"/>
  <c r="N10" i="4"/>
  <c r="E10" i="4" s="1"/>
  <c r="N11" i="4"/>
  <c r="E11" i="4" s="1"/>
  <c r="N12" i="4"/>
  <c r="E12" i="4" s="1"/>
  <c r="N13" i="4"/>
  <c r="E13" i="4" s="1"/>
  <c r="N14" i="4"/>
  <c r="E14" i="4" s="1"/>
  <c r="N15" i="4"/>
  <c r="E15" i="4" s="1"/>
  <c r="N16" i="4"/>
  <c r="E16" i="4" s="1"/>
  <c r="N17" i="4"/>
  <c r="E17" i="4" s="1"/>
  <c r="N18" i="4"/>
  <c r="E18" i="4" s="1"/>
  <c r="N19" i="4"/>
  <c r="E19" i="4" s="1"/>
  <c r="N20" i="4"/>
  <c r="E20" i="4" s="1"/>
  <c r="N21" i="4"/>
  <c r="E21" i="4" s="1"/>
  <c r="N22" i="4"/>
  <c r="E22" i="4" s="1"/>
  <c r="N23" i="4"/>
  <c r="E23" i="4" s="1"/>
  <c r="N24" i="4"/>
  <c r="E24" i="4" s="1"/>
  <c r="N25" i="4"/>
  <c r="E25" i="4" s="1"/>
  <c r="N26" i="4"/>
  <c r="E26" i="4" s="1"/>
  <c r="N27" i="4"/>
  <c r="E27" i="4" s="1"/>
  <c r="N28" i="4"/>
  <c r="E28" i="4" s="1"/>
  <c r="N29" i="4"/>
  <c r="E29" i="4" s="1"/>
  <c r="N30" i="4"/>
  <c r="E30" i="4" s="1"/>
  <c r="N31" i="4"/>
  <c r="E31" i="4" s="1"/>
  <c r="N32" i="4"/>
  <c r="E32" i="4" s="1"/>
  <c r="N33" i="4"/>
  <c r="E33" i="4" s="1"/>
  <c r="N34" i="4"/>
  <c r="E34" i="4" s="1"/>
  <c r="N35" i="4"/>
  <c r="E35" i="4" s="1"/>
  <c r="N36" i="4"/>
  <c r="E36" i="4" s="1"/>
  <c r="N37" i="4"/>
  <c r="E37" i="4" s="1"/>
  <c r="N38" i="4"/>
  <c r="E38" i="4" s="1"/>
  <c r="N39" i="4"/>
  <c r="E39" i="4" s="1"/>
  <c r="N40" i="4"/>
  <c r="E40" i="4" s="1"/>
  <c r="N41" i="4"/>
  <c r="E41" i="4" s="1"/>
  <c r="N42" i="4"/>
  <c r="E42" i="4" s="1"/>
  <c r="N43" i="4"/>
  <c r="E43" i="4" s="1"/>
  <c r="N44" i="4"/>
  <c r="E44" i="4" s="1"/>
  <c r="N45" i="4"/>
  <c r="E45" i="4" s="1"/>
  <c r="N46" i="4"/>
  <c r="E46" i="4" s="1"/>
  <c r="N47" i="4"/>
  <c r="E47" i="4" s="1"/>
  <c r="N48" i="4"/>
  <c r="E48" i="4" s="1"/>
  <c r="N49" i="4"/>
  <c r="E49" i="4" s="1"/>
  <c r="N50" i="4"/>
  <c r="E50" i="4" s="1"/>
  <c r="N51" i="4"/>
  <c r="E51" i="4" s="1"/>
  <c r="N52" i="4"/>
  <c r="E52" i="4" s="1"/>
  <c r="N53" i="4"/>
  <c r="E53" i="4" s="1"/>
  <c r="N54" i="4"/>
  <c r="E54" i="4" s="1"/>
  <c r="N55" i="4"/>
  <c r="E55" i="4" s="1"/>
  <c r="N56" i="4"/>
  <c r="E56" i="4" s="1"/>
  <c r="N57" i="4"/>
  <c r="E57" i="4" s="1"/>
  <c r="N58" i="4"/>
  <c r="E58" i="4" s="1"/>
  <c r="N59" i="4"/>
  <c r="E59" i="4" s="1"/>
  <c r="N60" i="4"/>
  <c r="E60" i="4" s="1"/>
  <c r="N61" i="4"/>
  <c r="E61" i="4" s="1"/>
  <c r="N62" i="4"/>
  <c r="E62" i="4" s="1"/>
  <c r="N63" i="4"/>
  <c r="E63" i="4" s="1"/>
  <c r="N64" i="4"/>
  <c r="E64" i="4" s="1"/>
  <c r="N65" i="4"/>
  <c r="E65" i="4" s="1"/>
  <c r="N66" i="4"/>
  <c r="E66" i="4" s="1"/>
  <c r="N67" i="4"/>
  <c r="E67" i="4" s="1"/>
  <c r="N68" i="4"/>
  <c r="E68" i="4" s="1"/>
  <c r="N69" i="4"/>
  <c r="E69" i="4" s="1"/>
  <c r="N70" i="4"/>
  <c r="E70" i="4" s="1"/>
  <c r="N71" i="4"/>
  <c r="E71" i="4" s="1"/>
  <c r="N72" i="4"/>
  <c r="E72" i="4" s="1"/>
  <c r="N73" i="4"/>
  <c r="E73" i="4" s="1"/>
  <c r="N74" i="4"/>
  <c r="E74" i="4" s="1"/>
  <c r="N75" i="4"/>
  <c r="E75" i="4" s="1"/>
  <c r="N76" i="4"/>
  <c r="E76" i="4" s="1"/>
  <c r="N77" i="4"/>
  <c r="E77" i="4" s="1"/>
  <c r="I10" i="6"/>
  <c r="E94" i="4" l="1"/>
  <c r="E90" i="4"/>
  <c r="E108" i="4"/>
  <c r="E104" i="4"/>
  <c r="E100" i="4"/>
  <c r="E80" i="4"/>
  <c r="E119" i="4"/>
  <c r="E115" i="4"/>
  <c r="H12" i="6"/>
</calcChain>
</file>

<file path=xl/sharedStrings.xml><?xml version="1.0" encoding="utf-8"?>
<sst xmlns="http://schemas.openxmlformats.org/spreadsheetml/2006/main" count="774" uniqueCount="415">
  <si>
    <t>Nom</t>
  </si>
  <si>
    <t>Prenom</t>
  </si>
  <si>
    <t>Lieu de naissance</t>
  </si>
  <si>
    <t>Age</t>
  </si>
  <si>
    <t>Contact</t>
  </si>
  <si>
    <t>Transporteur</t>
  </si>
  <si>
    <t>ADAMOU</t>
  </si>
  <si>
    <t>DJIDJI</t>
  </si>
  <si>
    <t>IBRAHIM</t>
  </si>
  <si>
    <t>AMASSEO</t>
  </si>
  <si>
    <t>ABDOUL KARIMOU</t>
  </si>
  <si>
    <t>MOHAMADOU</t>
  </si>
  <si>
    <t>NGAOUNDERE</t>
  </si>
  <si>
    <t>BERTOUA</t>
  </si>
  <si>
    <t>TIBATI</t>
  </si>
  <si>
    <t>KOBI</t>
  </si>
  <si>
    <t>AHMADOU</t>
  </si>
  <si>
    <t>MOUSSA</t>
  </si>
  <si>
    <t>ADL</t>
  </si>
  <si>
    <t>ABBA</t>
  </si>
  <si>
    <t>SOULEYMANOU</t>
  </si>
  <si>
    <t>ABDOULAYE</t>
  </si>
  <si>
    <t>DJAFAROU</t>
  </si>
  <si>
    <t>BASSIROU</t>
  </si>
  <si>
    <t>OUSMANOU</t>
  </si>
  <si>
    <t>ROUPHAÏ</t>
  </si>
  <si>
    <t>AWALOU</t>
  </si>
  <si>
    <t xml:space="preserve"> AWALOU</t>
  </si>
  <si>
    <t>MOUHAMADOU</t>
  </si>
  <si>
    <t>MOUCTAROU</t>
  </si>
  <si>
    <t>HAMIDOU</t>
  </si>
  <si>
    <t>NANA</t>
  </si>
  <si>
    <t>YAYA</t>
  </si>
  <si>
    <t>Lucas</t>
  </si>
  <si>
    <t>Bertin</t>
  </si>
  <si>
    <t>Adamou</t>
  </si>
  <si>
    <t>Claude</t>
  </si>
  <si>
    <t>Christian</t>
  </si>
  <si>
    <t>Justin</t>
  </si>
  <si>
    <t>Daniel</t>
  </si>
  <si>
    <t xml:space="preserve">Nteupe Kafac Willy </t>
  </si>
  <si>
    <t>Joël</t>
  </si>
  <si>
    <t xml:space="preserve">Panyere Tchamanga </t>
  </si>
  <si>
    <t>Levy</t>
  </si>
  <si>
    <t xml:space="preserve">Pate </t>
  </si>
  <si>
    <t>Maurice</t>
  </si>
  <si>
    <t>Pate Pate</t>
  </si>
  <si>
    <t xml:space="preserve"> Maurice</t>
  </si>
  <si>
    <t>Acha Tugi</t>
  </si>
  <si>
    <t>Foumban</t>
  </si>
  <si>
    <t>Yaoundé</t>
  </si>
  <si>
    <t>Banka</t>
  </si>
  <si>
    <t>Bangangte</t>
  </si>
  <si>
    <t>Bafang</t>
  </si>
  <si>
    <t>Bangou</t>
  </si>
  <si>
    <t>Douala</t>
  </si>
  <si>
    <t>ISSAKA</t>
  </si>
  <si>
    <t>SADOU</t>
  </si>
  <si>
    <t>OUSSOUMANOU</t>
  </si>
  <si>
    <t>SEHOU</t>
  </si>
  <si>
    <t xml:space="preserve">ABDOUL </t>
  </si>
  <si>
    <t>MALIKI</t>
  </si>
  <si>
    <t>ISSA</t>
  </si>
  <si>
    <t>BOUBA</t>
  </si>
  <si>
    <t>DAHIROU</t>
  </si>
  <si>
    <t>TIDJANI</t>
  </si>
  <si>
    <t>GARGA</t>
  </si>
  <si>
    <t>NASSOUROU</t>
  </si>
  <si>
    <t>LAMINOU</t>
  </si>
  <si>
    <t xml:space="preserve">ABOUBAKAR </t>
  </si>
  <si>
    <t>SOUAIBOU</t>
  </si>
  <si>
    <t>OUSSEINI</t>
  </si>
  <si>
    <t>BAFOUSSAM</t>
  </si>
  <si>
    <t>MAROUA</t>
  </si>
  <si>
    <t xml:space="preserve">MARTA </t>
  </si>
  <si>
    <t>BANGOU</t>
  </si>
  <si>
    <t>DAGAI</t>
  </si>
  <si>
    <t xml:space="preserve">NGAOUNDERE </t>
  </si>
  <si>
    <t>BANYO</t>
  </si>
  <si>
    <t>SOULEY IYA</t>
  </si>
  <si>
    <t>HAMADOU</t>
  </si>
  <si>
    <t>ADJI</t>
  </si>
  <si>
    <t>ALIOU</t>
  </si>
  <si>
    <t>ABDOURAMAN</t>
  </si>
  <si>
    <t>GARBA</t>
  </si>
  <si>
    <t>AWAL</t>
  </si>
  <si>
    <t>HAWALOU</t>
  </si>
  <si>
    <t>GAINA</t>
  </si>
  <si>
    <t>DJOUBAIROU</t>
  </si>
  <si>
    <t>BARKINDO</t>
  </si>
  <si>
    <t xml:space="preserve"> MADI</t>
  </si>
  <si>
    <t>MOUCTAWAKILOU</t>
  </si>
  <si>
    <t>OUMAROU</t>
  </si>
  <si>
    <t xml:space="preserve">  FARIKOU</t>
  </si>
  <si>
    <t>HAMMADOU</t>
  </si>
  <si>
    <t>LAWAL</t>
  </si>
  <si>
    <t>HAMADJODA</t>
  </si>
  <si>
    <t xml:space="preserve">BOUBA </t>
  </si>
  <si>
    <t xml:space="preserve">SEUNKEP </t>
  </si>
  <si>
    <t>CELESTIN</t>
  </si>
  <si>
    <t>IBRAHIMA</t>
  </si>
  <si>
    <t>SALI</t>
  </si>
  <si>
    <t>MEIGANGA</t>
  </si>
  <si>
    <t>TOURNINGAL</t>
  </si>
  <si>
    <t>YAOUNDE</t>
  </si>
  <si>
    <t xml:space="preserve"> MAYO</t>
  </si>
  <si>
    <t>TIGNERE</t>
  </si>
  <si>
    <t>BOUNNEDJE</t>
  </si>
  <si>
    <t>KOGNOLI</t>
  </si>
  <si>
    <t>MININ</t>
  </si>
  <si>
    <t>MALA</t>
  </si>
  <si>
    <t>MININ DIBATI</t>
  </si>
  <si>
    <t xml:space="preserve">BELEL  DIBI  </t>
  </si>
  <si>
    <t>NGAOUNDRE</t>
  </si>
  <si>
    <t xml:space="preserve"> TIBATI</t>
  </si>
  <si>
    <t>ABBO</t>
  </si>
  <si>
    <t>ABDOUL</t>
  </si>
  <si>
    <t>ABDOULRAHMAN</t>
  </si>
  <si>
    <t>ALIM</t>
  </si>
  <si>
    <t>AlI</t>
  </si>
  <si>
    <t>AMADOU</t>
  </si>
  <si>
    <t>BABA</t>
  </si>
  <si>
    <t>BAH MAAGHANG</t>
  </si>
  <si>
    <t>DEUGOUE ARMAND</t>
  </si>
  <si>
    <t>DEWA</t>
  </si>
  <si>
    <t>DJIBRINE</t>
  </si>
  <si>
    <t>DJUIMO DANIEL</t>
  </si>
  <si>
    <t>DJUIMO TAPOKO</t>
  </si>
  <si>
    <t>FONKOU</t>
  </si>
  <si>
    <t>HABOUBKAR</t>
  </si>
  <si>
    <t>HOUSSEINI</t>
  </si>
  <si>
    <t>IYA</t>
  </si>
  <si>
    <t>MAMADOU</t>
  </si>
  <si>
    <t>Njeukui</t>
  </si>
  <si>
    <t>SOUDI IYAWA</t>
  </si>
  <si>
    <t>TATA</t>
  </si>
  <si>
    <t>Yaya</t>
  </si>
  <si>
    <t>AZIZ</t>
  </si>
  <si>
    <t>Date_de_naissance</t>
  </si>
  <si>
    <t>HAMIDOU BOBO</t>
  </si>
  <si>
    <t>TOA</t>
  </si>
  <si>
    <t>SONETRANSCAM</t>
  </si>
  <si>
    <t>JUTRANS</t>
  </si>
  <si>
    <t>Date de récruitement</t>
  </si>
  <si>
    <t>RAS</t>
  </si>
  <si>
    <t>N° Clé d'identification</t>
  </si>
  <si>
    <t>TITULAIRE</t>
  </si>
  <si>
    <t>Titulaire</t>
  </si>
  <si>
    <t>REMPLACANT</t>
  </si>
  <si>
    <t>Remplaçant</t>
  </si>
  <si>
    <t>Statut</t>
  </si>
  <si>
    <t>LTTR 934 AA/ LTSR 893 AA</t>
  </si>
  <si>
    <t>LTTR 847 AG</t>
  </si>
  <si>
    <t>LTTR 886 AB</t>
  </si>
  <si>
    <t>LTTR 043 AL</t>
  </si>
  <si>
    <t>LTTR 304 AB-LTSR 418 AA</t>
  </si>
  <si>
    <t>LTTR 091 AC</t>
  </si>
  <si>
    <t>LTTR 783 AJ</t>
  </si>
  <si>
    <t>LTTR 042 AL</t>
  </si>
  <si>
    <t>CETR 164 AA-ADSR 0316 A</t>
  </si>
  <si>
    <t>CETR 272 AD/ LTSR 835 AL</t>
  </si>
  <si>
    <t>LTTR 995 AB/ LTSR 241 AC</t>
  </si>
  <si>
    <t>LTTR 101 AG-LTSR 577 AA</t>
  </si>
  <si>
    <t>LTTR 039 AL</t>
  </si>
  <si>
    <t>LTTR 478 AE</t>
  </si>
  <si>
    <t>LTTR 755 AG/SUSR 272 AA</t>
  </si>
  <si>
    <t>ADTR 025 AA</t>
  </si>
  <si>
    <t>LTTR 800 AH</t>
  </si>
  <si>
    <t>LTTR 268 AH/LTSR 607 AE</t>
  </si>
  <si>
    <t>LTTR 773 AG/LTSR 796 AA</t>
  </si>
  <si>
    <t>LT 938 EL</t>
  </si>
  <si>
    <t>ADTR 024 AA</t>
  </si>
  <si>
    <t>LT 068 FA</t>
  </si>
  <si>
    <t>LTTR 677 AD</t>
  </si>
  <si>
    <t>LTTR 753 AA</t>
  </si>
  <si>
    <t>LTTR 681 AD</t>
  </si>
  <si>
    <t>CETR 170 AA-LTSR 837 AA</t>
  </si>
  <si>
    <t>ADTR 038 AA</t>
  </si>
  <si>
    <t>LT 146 EF</t>
  </si>
  <si>
    <t>LTTR 865 AD</t>
  </si>
  <si>
    <t>LTTR 784 AJ</t>
  </si>
  <si>
    <t>LTTR  089 AC</t>
  </si>
  <si>
    <t>LTTR 038 AL</t>
  </si>
  <si>
    <t>LT 682 AI</t>
  </si>
  <si>
    <t>LTTR 846 AG</t>
  </si>
  <si>
    <t>LTTR 872 AJ-LTSR 978 AI</t>
  </si>
  <si>
    <t>LTTR 607 AA</t>
  </si>
  <si>
    <t>LTTR 041 AL</t>
  </si>
  <si>
    <t>LTTR 798 AH</t>
  </si>
  <si>
    <t>LTTR 799 AH</t>
  </si>
  <si>
    <t>LT 069 FA</t>
  </si>
  <si>
    <t>LTTR 479 AE</t>
  </si>
  <si>
    <t>LTTR 679 AD</t>
  </si>
  <si>
    <t>LT 457 CR</t>
  </si>
  <si>
    <t>LTTR 866 AD</t>
  </si>
  <si>
    <t>LTTR 932 AA/ LTSR 892 AA</t>
  </si>
  <si>
    <t>LTTR 994 AB/ LTSR 243 AC</t>
  </si>
  <si>
    <t>LTTR 887 AB</t>
  </si>
  <si>
    <t>LTTR 326 AE/LTSR 777 AH</t>
  </si>
  <si>
    <t>LT 101 EF</t>
  </si>
  <si>
    <t>LTTR 088 AC</t>
  </si>
  <si>
    <t>LTTR 8394 A/ ADSR 0071 A</t>
  </si>
  <si>
    <t>ADTR 026 AA</t>
  </si>
  <si>
    <t>Mat Vehicule</t>
  </si>
  <si>
    <t>Date</t>
  </si>
  <si>
    <t>Nombre de sanction sur 12 mois glissant</t>
  </si>
  <si>
    <t>Date du dernière retrait d'habilitation</t>
  </si>
  <si>
    <t>Date de naissance</t>
  </si>
  <si>
    <t>Lieu</t>
  </si>
  <si>
    <t>Clé ID</t>
  </si>
  <si>
    <t xml:space="preserve">Durée  retrait </t>
  </si>
  <si>
    <t>Nom du Transporteur</t>
  </si>
  <si>
    <t>Status</t>
  </si>
  <si>
    <t>Nombre de Sanction sur le dernière mois</t>
  </si>
  <si>
    <t>Date de récrutement</t>
  </si>
  <si>
    <t>Matricule Vehicule</t>
  </si>
  <si>
    <t>Nombre total de Sanction</t>
  </si>
  <si>
    <t>Habilitation CPC (Début)</t>
  </si>
  <si>
    <t>FIN</t>
  </si>
  <si>
    <t>1er sept. 2016 (recyclage)</t>
  </si>
  <si>
    <t>O5/01/2015</t>
  </si>
  <si>
    <t>Date de dernière formation CPC</t>
  </si>
  <si>
    <t>1er sept. 2018</t>
  </si>
  <si>
    <t>O5/01/17</t>
  </si>
  <si>
    <t>12/11/201</t>
  </si>
  <si>
    <t>Date de Fin formation CPC2</t>
  </si>
  <si>
    <t>Anne Aujourdhui</t>
  </si>
  <si>
    <t>Année de naissance</t>
  </si>
  <si>
    <t>Chauffeur</t>
  </si>
  <si>
    <t>Aboubakar</t>
  </si>
  <si>
    <t>Lamere</t>
  </si>
  <si>
    <t>LTTR 654 AK - LTSR 445 AA</t>
  </si>
  <si>
    <t>CAMTRAD</t>
  </si>
  <si>
    <t>FOMTUM</t>
  </si>
  <si>
    <t>Médard</t>
  </si>
  <si>
    <t>Nkongsamba</t>
  </si>
  <si>
    <t>LTTR 664 AK - LTSR 240 AA</t>
  </si>
  <si>
    <t>FOUODJI</t>
  </si>
  <si>
    <t>Jules</t>
  </si>
  <si>
    <t>LTTR 660 AK - LTSR 268 AB</t>
  </si>
  <si>
    <t>KEBUMA</t>
  </si>
  <si>
    <t>Teophilus</t>
  </si>
  <si>
    <t>Bamenda</t>
  </si>
  <si>
    <t>LTTR 264 AJ - LTSR 444 AA</t>
  </si>
  <si>
    <t>KOUGOUM Demanou</t>
  </si>
  <si>
    <t xml:space="preserve"> Johnny</t>
  </si>
  <si>
    <t>Mbouda</t>
  </si>
  <si>
    <t>LTTR 261 AJ - LTSR 446 AA</t>
  </si>
  <si>
    <t>Emmanuel</t>
  </si>
  <si>
    <t>Bafoussam</t>
  </si>
  <si>
    <t>LTTR 655 AK - LTSR 447 AA</t>
  </si>
  <si>
    <t>MOSIMA</t>
  </si>
  <si>
    <t>MOUNYICHE</t>
  </si>
  <si>
    <t>Soule</t>
  </si>
  <si>
    <t>Foumbot</t>
  </si>
  <si>
    <t>LTTR 651 AK - LTSR 026 AB</t>
  </si>
  <si>
    <t xml:space="preserve">NDANE </t>
  </si>
  <si>
    <t>Malantouen</t>
  </si>
  <si>
    <t>LTTR 653 AK - LTSR 238 AA</t>
  </si>
  <si>
    <t xml:space="preserve">NDJAYIG </t>
  </si>
  <si>
    <t xml:space="preserve"> Francis</t>
  </si>
  <si>
    <t>LTTR 267 AJ - LTSR 029 AB</t>
  </si>
  <si>
    <t>Julius</t>
  </si>
  <si>
    <t xml:space="preserve"> Limbé</t>
  </si>
  <si>
    <t>LTTR 263 AJ - LTSR 227 AA</t>
  </si>
  <si>
    <t xml:space="preserve">NGU </t>
  </si>
  <si>
    <t>Rudolf</t>
  </si>
  <si>
    <t>LTTR 652 AK - LTSR 023 AB</t>
  </si>
  <si>
    <t>Augustin</t>
  </si>
  <si>
    <t xml:space="preserve"> Bamenda</t>
  </si>
  <si>
    <t>LTTR 260 AJ - LTSR 6402 A</t>
  </si>
  <si>
    <t>NJIEMOUN</t>
  </si>
  <si>
    <t>Marom</t>
  </si>
  <si>
    <t>LTTR 656 AK - LTSR 172 AA</t>
  </si>
  <si>
    <t>NJUCHINGAMDI</t>
  </si>
  <si>
    <t>Arouna</t>
  </si>
  <si>
    <t>LTTR 650 AK - LTSR 039 AL</t>
  </si>
  <si>
    <t>NZOH</t>
  </si>
  <si>
    <t>Kavin</t>
  </si>
  <si>
    <t xml:space="preserve"> Kumba</t>
  </si>
  <si>
    <t>LTTR 257 AJ - LTSR 478 AB</t>
  </si>
  <si>
    <t>Martial</t>
  </si>
  <si>
    <t>LTTR 258 AJ - LTSR 6401 A</t>
  </si>
  <si>
    <t>Samuel</t>
  </si>
  <si>
    <t xml:space="preserve"> Mbouda</t>
  </si>
  <si>
    <t>NJI</t>
  </si>
  <si>
    <t>NGANG</t>
  </si>
  <si>
    <t>TCHOFFO</t>
  </si>
  <si>
    <t>TEGNIKO</t>
  </si>
  <si>
    <t>ANOMAH MUMBE</t>
  </si>
  <si>
    <t>Bertrand</t>
  </si>
  <si>
    <t>LTTR 645 AK - LTSR 262 AA</t>
  </si>
  <si>
    <t>DONGMO FOUELEFACK</t>
  </si>
  <si>
    <t>David</t>
  </si>
  <si>
    <t xml:space="preserve"> Bafou</t>
  </si>
  <si>
    <t>BEKOA MBARGA</t>
  </si>
  <si>
    <t>MERLIN</t>
  </si>
  <si>
    <t>Akoerman</t>
  </si>
  <si>
    <t>LT 307 AY</t>
  </si>
  <si>
    <t>BOKALLY NGALLY</t>
  </si>
  <si>
    <t>LUC LEONCE</t>
  </si>
  <si>
    <t xml:space="preserve"> Ombessa</t>
  </si>
  <si>
    <t>LT 049 AC</t>
  </si>
  <si>
    <t>BOTIE</t>
  </si>
  <si>
    <t>AMBROISE</t>
  </si>
  <si>
    <t>Balamba</t>
  </si>
  <si>
    <t>CE 465 CW</t>
  </si>
  <si>
    <t>CHATUE KUATE</t>
  </si>
  <si>
    <t>CALVIN</t>
  </si>
  <si>
    <t>Bandjoun</t>
  </si>
  <si>
    <t>LT 853 CN</t>
  </si>
  <si>
    <t>KPF</t>
  </si>
  <si>
    <t>CHINDJE CHINDJE</t>
  </si>
  <si>
    <t xml:space="preserve"> ROGER</t>
  </si>
  <si>
    <t>LT 149 BV</t>
  </si>
  <si>
    <t>DJEUMI NKOUATCHOUA GERCLAIN</t>
  </si>
  <si>
    <t xml:space="preserve"> GERCLAIN FREDIS</t>
  </si>
  <si>
    <t>LT 183 GO</t>
  </si>
  <si>
    <t>DONJIO JAFET</t>
  </si>
  <si>
    <t xml:space="preserve"> ALAIN BIDIACE</t>
  </si>
  <si>
    <t>LT 994 EV</t>
  </si>
  <si>
    <t>FOKO FELIX</t>
  </si>
  <si>
    <t>SADRAK</t>
  </si>
  <si>
    <t>LTTR 822 AG / LT SR 449 AH</t>
  </si>
  <si>
    <t>FOKO JEAN</t>
  </si>
  <si>
    <t>FLAUBERT</t>
  </si>
  <si>
    <t>Bamendou</t>
  </si>
  <si>
    <t>CE 468 CW</t>
  </si>
  <si>
    <t>FONEBOU</t>
  </si>
  <si>
    <t>JUDE NDIFOR</t>
  </si>
  <si>
    <t>Akum</t>
  </si>
  <si>
    <t>FEULEFACK</t>
  </si>
  <si>
    <t>CHRISTIAN MATHIEU</t>
  </si>
  <si>
    <t>HERVE ROMUALD</t>
  </si>
  <si>
    <t>Ndoungué</t>
  </si>
  <si>
    <t>LT 874 AH</t>
  </si>
  <si>
    <t>Malang</t>
  </si>
  <si>
    <t>LTTR 603 AH / LT SR 826 AI</t>
  </si>
  <si>
    <t>JIMMY MARIUS</t>
  </si>
  <si>
    <t>Baleng</t>
  </si>
  <si>
    <t>LT 050 AC</t>
  </si>
  <si>
    <t>JEAN BAPTISTE</t>
  </si>
  <si>
    <t>LT 193 DB</t>
  </si>
  <si>
    <t>KETIALMEN</t>
  </si>
  <si>
    <t>DESIRE</t>
  </si>
  <si>
    <t>Ntui</t>
  </si>
  <si>
    <t>LTTR 693 AI / LT SR 091 AJ</t>
  </si>
  <si>
    <t>ALAIN</t>
  </si>
  <si>
    <t>LT 465 CI</t>
  </si>
  <si>
    <t>KWAMO YEPMO</t>
  </si>
  <si>
    <t>MICHEL</t>
  </si>
  <si>
    <t>LT 192 DB</t>
  </si>
  <si>
    <t>JACQUES MARIE</t>
  </si>
  <si>
    <t xml:space="preserve"> Obala</t>
  </si>
  <si>
    <t>LT 933 AH</t>
  </si>
  <si>
    <t>LT 998 FS</t>
  </si>
  <si>
    <t>MBIANDJOU</t>
  </si>
  <si>
    <t>NESTOR</t>
  </si>
  <si>
    <t>SA'A</t>
  </si>
  <si>
    <t>LT 521 FW</t>
  </si>
  <si>
    <t>MELI</t>
  </si>
  <si>
    <t>DAVID</t>
  </si>
  <si>
    <t>Bangang</t>
  </si>
  <si>
    <t>LT 945 AH</t>
  </si>
  <si>
    <t xml:space="preserve"> JANVIER</t>
  </si>
  <si>
    <t>LT 140 EP</t>
  </si>
  <si>
    <t>MOUKOUDI NELLE</t>
  </si>
  <si>
    <t>CYRILLE ANTOINE</t>
  </si>
  <si>
    <t xml:space="preserve"> Douala</t>
  </si>
  <si>
    <t>LT 051 AC</t>
  </si>
  <si>
    <t xml:space="preserve">NENGOU </t>
  </si>
  <si>
    <t xml:space="preserve"> EMMANUEL</t>
  </si>
  <si>
    <t xml:space="preserve">NGOGANG </t>
  </si>
  <si>
    <t>THEODORE</t>
  </si>
  <si>
    <t>Sohok</t>
  </si>
  <si>
    <t>LTTR 779 AD / CE SR 285 AB</t>
  </si>
  <si>
    <t>NGU</t>
  </si>
  <si>
    <t>EMMANUEL NGU</t>
  </si>
  <si>
    <t>Limbé</t>
  </si>
  <si>
    <t>LT 754 FS</t>
  </si>
  <si>
    <t>JEAN JACQUES</t>
  </si>
  <si>
    <t>LTTR 688 AI / LT SR 841 AI</t>
  </si>
  <si>
    <t>SIMEN</t>
  </si>
  <si>
    <t>JEAN BOSCO</t>
  </si>
  <si>
    <t>LT 271 EY</t>
  </si>
  <si>
    <t xml:space="preserve">TADOMCHE </t>
  </si>
  <si>
    <t>BERNARD</t>
  </si>
  <si>
    <t>03/012/2013</t>
  </si>
  <si>
    <t>LT 932 AH</t>
  </si>
  <si>
    <t>TAMGHE</t>
  </si>
  <si>
    <t>TELE CLOVIS</t>
  </si>
  <si>
    <t xml:space="preserve"> Bafoussam</t>
  </si>
  <si>
    <t>LT 189 GO</t>
  </si>
  <si>
    <t>HERVE DIDIER</t>
  </si>
  <si>
    <t xml:space="preserve"> Bazou</t>
  </si>
  <si>
    <t>RODRIGUE</t>
  </si>
  <si>
    <t>LTTR 687 AI / LT SR 338 AI</t>
  </si>
  <si>
    <t>BARNABE</t>
  </si>
  <si>
    <t>RIGOBERT</t>
  </si>
  <si>
    <t>LT 052 AC</t>
  </si>
  <si>
    <t>CHRISTIAN GEORGES</t>
  </si>
  <si>
    <t xml:space="preserve">FONGANG </t>
  </si>
  <si>
    <t>KAMGANG</t>
  </si>
  <si>
    <t>WANSSOU TIENTCHEU</t>
  </si>
  <si>
    <t>TEGOUMNANG</t>
  </si>
  <si>
    <t>TCHEUGOUE</t>
  </si>
  <si>
    <t>TCHAKOUTIO</t>
  </si>
  <si>
    <t>SIBAFEU BOUGEKA</t>
  </si>
  <si>
    <t>MEZAZEM</t>
  </si>
  <si>
    <t>KEUGMENI</t>
  </si>
  <si>
    <t>KOUAM KUATE</t>
  </si>
  <si>
    <t>KAMGA</t>
  </si>
  <si>
    <t>KAMDEM CHINDJE</t>
  </si>
  <si>
    <t>GONGANG NJEUKUI</t>
  </si>
  <si>
    <t>kamgang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</si>
</sst>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1" fillId="0" borderId="0" xfId="0" applyNumberFormat="1" applyFont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5" fillId="2" borderId="0" xfId="0" applyFont="1" applyFill="1"/>
    <xf numFmtId="0" fontId="0" fillId="2" borderId="0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6" fillId="4" borderId="1" xfId="0" applyFont="1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7" fillId="4" borderId="11" xfId="0" applyFont="1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0" fillId="2" borderId="1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6" fillId="4" borderId="7" xfId="0" applyFont="1" applyFill="1" applyBorder="1"/>
    <xf numFmtId="0" fontId="6" fillId="4" borderId="0" xfId="0" applyFont="1" applyFill="1" applyBorder="1"/>
    <xf numFmtId="0" fontId="0" fillId="4" borderId="15" xfId="0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0" fillId="4" borderId="17" xfId="0" applyFill="1" applyBorder="1" applyAlignment="1">
      <alignment horizontal="center" wrapText="1"/>
    </xf>
    <xf numFmtId="0" fontId="0" fillId="2" borderId="18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 wrapText="1"/>
    </xf>
    <xf numFmtId="0" fontId="7" fillId="4" borderId="13" xfId="0" applyFont="1" applyFill="1" applyBorder="1" applyAlignment="1">
      <alignment horizontal="center" wrapText="1"/>
    </xf>
    <xf numFmtId="0" fontId="7" fillId="4" borderId="15" xfId="0" applyFont="1" applyFill="1" applyBorder="1" applyAlignment="1">
      <alignment horizontal="center" wrapText="1"/>
    </xf>
    <xf numFmtId="0" fontId="7" fillId="4" borderId="16" xfId="0" applyFont="1" applyFill="1" applyBorder="1" applyAlignment="1">
      <alignment horizontal="center" wrapText="1"/>
    </xf>
    <xf numFmtId="0" fontId="7" fillId="4" borderId="17" xfId="0" applyFont="1" applyFill="1" applyBorder="1" applyAlignment="1">
      <alignment horizontal="center" wrapText="1"/>
    </xf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8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B$10" fmlaRange="Base!$P$2:$P$976" noThreeD="1" sel="37" val="124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08F7.73F3FD8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5</xdr:row>
      <xdr:rowOff>114300</xdr:rowOff>
    </xdr:from>
    <xdr:to>
      <xdr:col>9</xdr:col>
      <xdr:colOff>409575</xdr:colOff>
      <xdr:row>7</xdr:row>
      <xdr:rowOff>66675</xdr:rowOff>
    </xdr:to>
    <xdr:sp macro="" textlink="">
      <xdr:nvSpPr>
        <xdr:cNvPr id="2" name="Organigramme : Alternative 1"/>
        <xdr:cNvSpPr/>
      </xdr:nvSpPr>
      <xdr:spPr>
        <a:xfrm>
          <a:off x="1133475" y="1066800"/>
          <a:ext cx="6134100" cy="333375"/>
        </a:xfrm>
        <a:prstGeom prst="flowChartAlternateProcess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IDENTIFIANT</a:t>
          </a:r>
        </a:p>
      </xdr:txBody>
    </xdr:sp>
    <xdr:clientData/>
  </xdr:twoCellAnchor>
  <xdr:twoCellAnchor>
    <xdr:from>
      <xdr:col>11</xdr:col>
      <xdr:colOff>361950</xdr:colOff>
      <xdr:row>5</xdr:row>
      <xdr:rowOff>114301</xdr:rowOff>
    </xdr:from>
    <xdr:to>
      <xdr:col>18</xdr:col>
      <xdr:colOff>466725</xdr:colOff>
      <xdr:row>7</xdr:row>
      <xdr:rowOff>76200</xdr:rowOff>
    </xdr:to>
    <xdr:sp macro="" textlink="">
      <xdr:nvSpPr>
        <xdr:cNvPr id="3" name="Organigramme : Alternative 2"/>
        <xdr:cNvSpPr/>
      </xdr:nvSpPr>
      <xdr:spPr>
        <a:xfrm>
          <a:off x="8743950" y="1066801"/>
          <a:ext cx="5438775" cy="342899"/>
        </a:xfrm>
        <a:prstGeom prst="flowChartAlternateProcess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SANCTION</a:t>
          </a:r>
        </a:p>
      </xdr:txBody>
    </xdr:sp>
    <xdr:clientData/>
  </xdr:twoCellAnchor>
  <xdr:twoCellAnchor editAs="oneCell">
    <xdr:from>
      <xdr:col>1</xdr:col>
      <xdr:colOff>66674</xdr:colOff>
      <xdr:row>0</xdr:row>
      <xdr:rowOff>0</xdr:rowOff>
    </xdr:from>
    <xdr:to>
      <xdr:col>4</xdr:col>
      <xdr:colOff>428625</xdr:colOff>
      <xdr:row>4</xdr:row>
      <xdr:rowOff>161925</xdr:rowOff>
    </xdr:to>
    <xdr:pic>
      <xdr:nvPicPr>
        <xdr:cNvPr id="4" name="yiv2506472186Image 3" descr="New logo Total instit"/>
        <xdr:cNvPicPr/>
      </xdr:nvPicPr>
      <xdr:blipFill rotWithShape="1">
        <a:blip xmlns:r="http://schemas.openxmlformats.org/officeDocument/2006/relationships" r:embed="rId1" r:link="rId2" cstate="print"/>
        <a:srcRect l="6087" t="12821" r="8696" b="20513"/>
        <a:stretch/>
      </xdr:blipFill>
      <xdr:spPr bwMode="auto">
        <a:xfrm>
          <a:off x="828674" y="0"/>
          <a:ext cx="2647951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180975</xdr:colOff>
      <xdr:row>30</xdr:row>
      <xdr:rowOff>76200</xdr:rowOff>
    </xdr:from>
    <xdr:to>
      <xdr:col>9</xdr:col>
      <xdr:colOff>438151</xdr:colOff>
      <xdr:row>32</xdr:row>
      <xdr:rowOff>38100</xdr:rowOff>
    </xdr:to>
    <xdr:sp macro="" textlink="">
      <xdr:nvSpPr>
        <xdr:cNvPr id="5" name="Rectangle à coins arrondis 4"/>
        <xdr:cNvSpPr/>
      </xdr:nvSpPr>
      <xdr:spPr>
        <a:xfrm>
          <a:off x="942975" y="5981700"/>
          <a:ext cx="6353176" cy="3429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STATUT D'HABILITATION</a:t>
          </a:r>
          <a:endParaRPr lang="fr-FR" sz="1400" b="1">
            <a:solidFill>
              <a:sysClr val="windowText" lastClr="00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295275</xdr:colOff>
      <xdr:row>30</xdr:row>
      <xdr:rowOff>85725</xdr:rowOff>
    </xdr:from>
    <xdr:to>
      <xdr:col>18</xdr:col>
      <xdr:colOff>523875</xdr:colOff>
      <xdr:row>32</xdr:row>
      <xdr:rowOff>19050</xdr:rowOff>
    </xdr:to>
    <xdr:sp macro="" textlink="">
      <xdr:nvSpPr>
        <xdr:cNvPr id="6" name="Rectangle à coins arrondis 5"/>
        <xdr:cNvSpPr/>
      </xdr:nvSpPr>
      <xdr:spPr>
        <a:xfrm>
          <a:off x="8677275" y="5991225"/>
          <a:ext cx="5562600" cy="3143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   </a:t>
          </a:r>
          <a:r>
            <a:rPr lang="fr-FR" sz="1400" b="1">
              <a:solidFill>
                <a:sysClr val="windowText" lastClr="000000"/>
              </a:solidFill>
            </a:rPr>
            <a:t>STATUT DE RETRAIT D'HABILITATION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704850</xdr:colOff>
          <xdr:row>0</xdr:row>
          <xdr:rowOff>180975</xdr:rowOff>
        </xdr:from>
        <xdr:to>
          <xdr:col>13</xdr:col>
          <xdr:colOff>714375</xdr:colOff>
          <xdr:row>2</xdr:row>
          <xdr:rowOff>171450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P202" totalsRowShown="0" headerRowDxfId="17" dataDxfId="16">
  <autoFilter ref="A1:P202"/>
  <tableColumns count="16">
    <tableColumn id="1" name="Nom" dataDxfId="15"/>
    <tableColumn id="2" name="Prenom" dataDxfId="14"/>
    <tableColumn id="3" name="Date_de_naissance" dataDxfId="13"/>
    <tableColumn id="4" name="Lieu de naissance" dataDxfId="12"/>
    <tableColumn id="5" name="Age" dataDxfId="11">
      <calculatedColumnFormula>Tableau2[[#This Row],[Anne Aujourdhui]]-Tableau2[[#This Row],[Année de naissance]]</calculatedColumnFormula>
    </tableColumn>
    <tableColumn id="6" name="Contact" dataDxfId="10"/>
    <tableColumn id="7" name="Transporteur" dataDxfId="9"/>
    <tableColumn id="8" name="Date de récruitement" dataDxfId="8"/>
    <tableColumn id="9" name="N° Clé d'identification" dataDxfId="7"/>
    <tableColumn id="10" name="Statut" dataDxfId="6"/>
    <tableColumn id="11" name="Mat Vehicule" dataDxfId="5"/>
    <tableColumn id="12" name="Date de dernière formation CPC" dataDxfId="4"/>
    <tableColumn id="13" name="Date de Fin formation CPC2" dataDxfId="3"/>
    <tableColumn id="14" name="Anne Aujourdhui" dataDxfId="2">
      <calculatedColumnFormula>YEAR(TODAY())</calculatedColumnFormula>
    </tableColumn>
    <tableColumn id="15" name="Année de naissance" dataDxfId="1">
      <calculatedColumnFormula>YEAR(Tableau2[[#This Row],[Date_de_naissance]])</calculatedColumnFormula>
    </tableColumn>
    <tableColumn id="16" name="Chauffeur" dataDxfId="0">
      <calculatedColumnFormula>CONCATENATE(A2,B2,C2,G2,D2)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2"/>
  <sheetViews>
    <sheetView zoomScale="70" zoomScaleNormal="70" workbookViewId="0">
      <pane ySplit="1" topLeftCell="A112" activePane="bottomLeft" state="frozen"/>
      <selection pane="bottomLeft" activeCell="R111" sqref="R111"/>
    </sheetView>
  </sheetViews>
  <sheetFormatPr baseColWidth="10" defaultRowHeight="15" x14ac:dyDescent="0.25"/>
  <cols>
    <col min="1" max="1" width="37" customWidth="1"/>
    <col min="2" max="2" width="22.85546875" customWidth="1"/>
    <col min="3" max="3" width="22.42578125" customWidth="1"/>
    <col min="4" max="4" width="24.7109375" customWidth="1"/>
    <col min="5" max="5" width="17.5703125" customWidth="1"/>
    <col min="6" max="6" width="24.28515625" customWidth="1"/>
    <col min="7" max="7" width="24.42578125" customWidth="1"/>
    <col min="8" max="8" width="26.5703125" customWidth="1"/>
    <col min="9" max="9" width="23.85546875" customWidth="1"/>
    <col min="10" max="10" width="25.7109375" customWidth="1"/>
    <col min="11" max="11" width="29.140625" customWidth="1"/>
    <col min="12" max="12" width="23.140625" customWidth="1"/>
    <col min="13" max="13" width="26.140625" customWidth="1"/>
    <col min="14" max="14" width="23.42578125" customWidth="1"/>
    <col min="15" max="15" width="23.28515625" customWidth="1"/>
    <col min="16" max="16" width="73.28515625" customWidth="1"/>
  </cols>
  <sheetData>
    <row r="1" spans="1:16" ht="36" customHeight="1" x14ac:dyDescent="0.25">
      <c r="A1" s="7" t="s">
        <v>0</v>
      </c>
      <c r="B1" s="8" t="s">
        <v>1</v>
      </c>
      <c r="C1" s="5" t="s">
        <v>138</v>
      </c>
      <c r="D1" s="5" t="s">
        <v>2</v>
      </c>
      <c r="E1" s="5" t="s">
        <v>3</v>
      </c>
      <c r="F1" s="5" t="s">
        <v>4</v>
      </c>
      <c r="G1" s="5" t="s">
        <v>5</v>
      </c>
      <c r="H1" s="12" t="s">
        <v>143</v>
      </c>
      <c r="I1" s="5" t="s">
        <v>145</v>
      </c>
      <c r="J1" s="5" t="s">
        <v>150</v>
      </c>
      <c r="K1" s="5" t="s">
        <v>203</v>
      </c>
      <c r="L1" s="58" t="s">
        <v>221</v>
      </c>
      <c r="M1" s="5" t="s">
        <v>225</v>
      </c>
      <c r="N1" s="5" t="s">
        <v>226</v>
      </c>
      <c r="O1" s="5" t="s">
        <v>227</v>
      </c>
      <c r="P1" s="5" t="s">
        <v>228</v>
      </c>
    </row>
    <row r="2" spans="1:16" x14ac:dyDescent="0.25">
      <c r="A2" s="1" t="s">
        <v>19</v>
      </c>
      <c r="B2" s="1" t="s">
        <v>20</v>
      </c>
      <c r="C2" s="9">
        <v>30924</v>
      </c>
      <c r="D2" s="1"/>
      <c r="E2" s="1">
        <f ca="1">Tableau2[[#This Row],[Anne Aujourdhui]]-Tableau2[[#This Row],[Année de naissance]]</f>
        <v>32</v>
      </c>
      <c r="F2" s="1"/>
      <c r="G2" s="1" t="s">
        <v>139</v>
      </c>
      <c r="H2" s="9">
        <v>40087</v>
      </c>
      <c r="I2" s="1">
        <v>59006</v>
      </c>
      <c r="J2" s="1" t="s">
        <v>146</v>
      </c>
      <c r="K2" s="1" t="s">
        <v>151</v>
      </c>
      <c r="L2" s="9">
        <v>42036</v>
      </c>
      <c r="M2" s="9">
        <v>42767</v>
      </c>
      <c r="N2" s="1">
        <f t="shared" ref="N2:N33" ca="1" si="0">YEAR(TODAY())</f>
        <v>2016</v>
      </c>
      <c r="O2" s="1">
        <f>YEAR(Tableau2[[#This Row],[Date_de_naissance]])</f>
        <v>1984</v>
      </c>
      <c r="P2" s="1" t="str">
        <f>CONCATENATE(A2,B2,C2,G2,D2)</f>
        <v>ABBASOULEYMANOU30924HAMIDOU BOBO</v>
      </c>
    </row>
    <row r="3" spans="1:16" x14ac:dyDescent="0.25">
      <c r="A3" s="1" t="s">
        <v>115</v>
      </c>
      <c r="B3" s="1" t="s">
        <v>80</v>
      </c>
      <c r="C3" s="9">
        <v>20455</v>
      </c>
      <c r="D3" s="1" t="s">
        <v>12</v>
      </c>
      <c r="E3" s="1">
        <f ca="1">Tableau2[[#This Row],[Anne Aujourdhui]]-Tableau2[[#This Row],[Année de naissance]]</f>
        <v>60</v>
      </c>
      <c r="F3" s="1"/>
      <c r="G3" s="1" t="s">
        <v>140</v>
      </c>
      <c r="H3" s="9">
        <v>33100</v>
      </c>
      <c r="I3" s="1">
        <v>51035</v>
      </c>
      <c r="J3" s="1" t="s">
        <v>146</v>
      </c>
      <c r="K3" s="1" t="s">
        <v>152</v>
      </c>
      <c r="L3" s="9">
        <v>42614</v>
      </c>
      <c r="M3" s="9">
        <v>43344</v>
      </c>
      <c r="N3" s="1">
        <f t="shared" ca="1" si="0"/>
        <v>2016</v>
      </c>
      <c r="O3" s="1">
        <f>YEAR(Tableau2[[#This Row],[Date_de_naissance]])</f>
        <v>1956</v>
      </c>
      <c r="P3" s="1" t="str">
        <f>CONCATENATE(A3,B3,C3,G3,D3)</f>
        <v>ABBOHAMADOU20455TOANGAOUNDERE</v>
      </c>
    </row>
    <row r="4" spans="1:16" x14ac:dyDescent="0.25">
      <c r="A4" s="1" t="s">
        <v>116</v>
      </c>
      <c r="B4" s="1" t="s">
        <v>61</v>
      </c>
      <c r="C4" s="9">
        <v>30635</v>
      </c>
      <c r="D4" s="1"/>
      <c r="E4" s="1">
        <f ca="1">Tableau2[[#This Row],[Anne Aujourdhui]]-Tableau2[[#This Row],[Année de naissance]]</f>
        <v>33</v>
      </c>
      <c r="F4" s="1"/>
      <c r="G4" s="1" t="s">
        <v>141</v>
      </c>
      <c r="H4" s="9">
        <v>41099</v>
      </c>
      <c r="I4" s="1">
        <v>55005</v>
      </c>
      <c r="J4" s="1" t="s">
        <v>146</v>
      </c>
      <c r="K4" s="1" t="s">
        <v>153</v>
      </c>
      <c r="L4" s="9">
        <v>42320</v>
      </c>
      <c r="M4" s="9">
        <v>43051</v>
      </c>
      <c r="N4" s="1">
        <f t="shared" ca="1" si="0"/>
        <v>2016</v>
      </c>
      <c r="O4" s="1">
        <f>YEAR(Tableau2[[#This Row],[Date_de_naissance]])</f>
        <v>1983</v>
      </c>
      <c r="P4" s="1" t="str">
        <f t="shared" ref="P2:P33" si="1">CONCATENATE(A4,B4,C4,G4,D4)</f>
        <v>ABDOULMALIKI30635SONETRANSCAM</v>
      </c>
    </row>
    <row r="5" spans="1:16" x14ac:dyDescent="0.25">
      <c r="A5" s="1" t="s">
        <v>60</v>
      </c>
      <c r="B5" s="1" t="s">
        <v>137</v>
      </c>
      <c r="C5" s="9">
        <v>31048</v>
      </c>
      <c r="D5" s="1"/>
      <c r="E5" s="1">
        <f ca="1">Tableau2[[#This Row],[Anne Aujourdhui]]-Tableau2[[#This Row],[Année de naissance]]</f>
        <v>31</v>
      </c>
      <c r="F5" s="1"/>
      <c r="G5" s="1" t="s">
        <v>141</v>
      </c>
      <c r="H5" s="9">
        <v>42145</v>
      </c>
      <c r="I5" s="1">
        <v>55007</v>
      </c>
      <c r="J5" s="1" t="s">
        <v>148</v>
      </c>
      <c r="K5" s="1" t="s">
        <v>154</v>
      </c>
      <c r="L5" s="9">
        <v>42324</v>
      </c>
      <c r="M5" s="9">
        <v>43055</v>
      </c>
      <c r="N5" s="1">
        <f t="shared" ca="1" si="0"/>
        <v>2016</v>
      </c>
      <c r="O5" s="1">
        <f>YEAR(Tableau2[[#This Row],[Date_de_naissance]])</f>
        <v>1985</v>
      </c>
      <c r="P5" s="1" t="str">
        <f t="shared" si="1"/>
        <v>ABDOUL AZIZ31048SONETRANSCAM</v>
      </c>
    </row>
    <row r="6" spans="1:16" x14ac:dyDescent="0.25">
      <c r="A6" s="1" t="s">
        <v>10</v>
      </c>
      <c r="B6" s="1" t="s">
        <v>11</v>
      </c>
      <c r="C6" s="9">
        <v>31048</v>
      </c>
      <c r="D6" s="1" t="s">
        <v>14</v>
      </c>
      <c r="E6" s="1">
        <f ca="1">Tableau2[[#This Row],[Anne Aujourdhui]]-Tableau2[[#This Row],[Année de naissance]]</f>
        <v>31</v>
      </c>
      <c r="F6" s="1"/>
      <c r="G6" s="1" t="s">
        <v>18</v>
      </c>
      <c r="H6" s="9">
        <v>41578</v>
      </c>
      <c r="I6" s="1">
        <v>61002</v>
      </c>
      <c r="J6" s="1" t="s">
        <v>146</v>
      </c>
      <c r="K6" s="1" t="s">
        <v>155</v>
      </c>
      <c r="L6" s="9">
        <v>41897</v>
      </c>
      <c r="M6" s="60">
        <v>42628</v>
      </c>
      <c r="N6" s="59">
        <f t="shared" ca="1" si="0"/>
        <v>2016</v>
      </c>
      <c r="O6" s="1">
        <f>YEAR(Tableau2[[#This Row],[Date_de_naissance]])</f>
        <v>1985</v>
      </c>
      <c r="P6" s="1" t="str">
        <f t="shared" si="1"/>
        <v>ABDOUL KARIMOUMOHAMADOU31048ADLTIBATI</v>
      </c>
    </row>
    <row r="7" spans="1:16" x14ac:dyDescent="0.25">
      <c r="A7" s="1" t="s">
        <v>21</v>
      </c>
      <c r="B7" s="1" t="s">
        <v>22</v>
      </c>
      <c r="C7" s="9">
        <v>27612</v>
      </c>
      <c r="D7" s="1"/>
      <c r="E7" s="1">
        <f ca="1">Tableau2[[#This Row],[Anne Aujourdhui]]-Tableau2[[#This Row],[Année de naissance]]</f>
        <v>41</v>
      </c>
      <c r="F7" s="1"/>
      <c r="G7" s="1" t="s">
        <v>139</v>
      </c>
      <c r="H7" s="9">
        <v>42461</v>
      </c>
      <c r="I7" s="1">
        <v>59012</v>
      </c>
      <c r="J7" s="1" t="s">
        <v>148</v>
      </c>
      <c r="K7" s="1"/>
      <c r="L7" s="9">
        <v>42491</v>
      </c>
      <c r="M7" s="9">
        <v>43221</v>
      </c>
      <c r="N7" s="1">
        <f t="shared" ca="1" si="0"/>
        <v>2016</v>
      </c>
      <c r="O7" s="1">
        <f>YEAR(Tableau2[[#This Row],[Date_de_naissance]])</f>
        <v>1975</v>
      </c>
      <c r="P7" s="1" t="str">
        <f t="shared" si="1"/>
        <v>ABDOULAYEDJAFAROU27612HAMIDOU BOBO</v>
      </c>
    </row>
    <row r="8" spans="1:16" x14ac:dyDescent="0.25">
      <c r="A8" s="6" t="s">
        <v>117</v>
      </c>
      <c r="B8" s="1" t="s">
        <v>81</v>
      </c>
      <c r="C8" s="9">
        <v>29696</v>
      </c>
      <c r="D8" s="1" t="s">
        <v>73</v>
      </c>
      <c r="E8" s="1">
        <f ca="1">Tableau2[[#This Row],[Anne Aujourdhui]]-Tableau2[[#This Row],[Année de naissance]]</f>
        <v>35</v>
      </c>
      <c r="F8" s="1"/>
      <c r="G8" s="1" t="s">
        <v>140</v>
      </c>
      <c r="H8" s="9">
        <v>37834</v>
      </c>
      <c r="I8" s="1">
        <v>51022</v>
      </c>
      <c r="J8" s="1" t="s">
        <v>146</v>
      </c>
      <c r="K8" s="1" t="s">
        <v>156</v>
      </c>
      <c r="L8" s="9">
        <v>42485</v>
      </c>
      <c r="M8" s="9">
        <v>43215</v>
      </c>
      <c r="N8" s="1">
        <f t="shared" ca="1" si="0"/>
        <v>2016</v>
      </c>
      <c r="O8" s="1">
        <f>YEAR(Tableau2[[#This Row],[Date_de_naissance]])</f>
        <v>1981</v>
      </c>
      <c r="P8" s="1" t="str">
        <f t="shared" si="1"/>
        <v>ABDOULRAHMANADJI29696TOAMAROUA</v>
      </c>
    </row>
    <row r="9" spans="1:16" x14ac:dyDescent="0.25">
      <c r="A9" s="4" t="s">
        <v>69</v>
      </c>
      <c r="B9" s="1" t="s">
        <v>11</v>
      </c>
      <c r="C9" s="9">
        <v>30762</v>
      </c>
      <c r="D9" s="1" t="s">
        <v>12</v>
      </c>
      <c r="E9" s="1">
        <f ca="1">Tableau2[[#This Row],[Anne Aujourdhui]]-Tableau2[[#This Row],[Année de naissance]]</f>
        <v>32</v>
      </c>
      <c r="F9" s="1"/>
      <c r="G9" s="1" t="s">
        <v>140</v>
      </c>
      <c r="H9" s="9">
        <v>41094</v>
      </c>
      <c r="I9" s="1">
        <v>51018</v>
      </c>
      <c r="J9" s="1" t="s">
        <v>146</v>
      </c>
      <c r="K9" s="1" t="s">
        <v>157</v>
      </c>
      <c r="L9" s="9">
        <v>41916</v>
      </c>
      <c r="M9" s="9">
        <v>42647</v>
      </c>
      <c r="N9" s="1">
        <f t="shared" ca="1" si="0"/>
        <v>2016</v>
      </c>
      <c r="O9" s="1">
        <f>YEAR(Tableau2[[#This Row],[Date_de_naissance]])</f>
        <v>1984</v>
      </c>
      <c r="P9" s="1" t="str">
        <f t="shared" si="1"/>
        <v>ABOUBAKAR MOHAMADOU30762TOANGAOUNDERE</v>
      </c>
    </row>
    <row r="10" spans="1:16" x14ac:dyDescent="0.25">
      <c r="A10" s="4" t="s">
        <v>69</v>
      </c>
      <c r="B10" s="1" t="s">
        <v>70</v>
      </c>
      <c r="C10" s="9">
        <v>31500</v>
      </c>
      <c r="D10" s="1" t="s">
        <v>77</v>
      </c>
      <c r="E10" s="1">
        <f ca="1">Tableau2[[#This Row],[Anne Aujourdhui]]-Tableau2[[#This Row],[Année de naissance]]</f>
        <v>30</v>
      </c>
      <c r="F10" s="1"/>
      <c r="G10" s="1" t="s">
        <v>140</v>
      </c>
      <c r="H10" s="9">
        <v>42352</v>
      </c>
      <c r="I10" s="1">
        <v>51046</v>
      </c>
      <c r="J10" s="1" t="s">
        <v>148</v>
      </c>
      <c r="K10" s="1"/>
      <c r="L10" s="9">
        <v>42541</v>
      </c>
      <c r="M10" s="9">
        <v>43271</v>
      </c>
      <c r="N10" s="1">
        <f t="shared" ca="1" si="0"/>
        <v>2016</v>
      </c>
      <c r="O10" s="1">
        <f>YEAR(Tableau2[[#This Row],[Date_de_naissance]])</f>
        <v>1986</v>
      </c>
      <c r="P10" s="1" t="str">
        <f t="shared" si="1"/>
        <v xml:space="preserve">ABOUBAKAR SOUAIBOU31500TOANGAOUNDERE </v>
      </c>
    </row>
    <row r="11" spans="1:16" x14ac:dyDescent="0.25">
      <c r="A11" s="4" t="s">
        <v>84</v>
      </c>
      <c r="B11" s="1" t="s">
        <v>82</v>
      </c>
      <c r="C11" s="9">
        <v>31695</v>
      </c>
      <c r="D11" s="1" t="s">
        <v>12</v>
      </c>
      <c r="E11" s="1">
        <f ca="1">Tableau2[[#This Row],[Anne Aujourdhui]]-Tableau2[[#This Row],[Année de naissance]]</f>
        <v>30</v>
      </c>
      <c r="F11" s="1"/>
      <c r="G11" s="1" t="s">
        <v>140</v>
      </c>
      <c r="H11" s="9">
        <v>40603</v>
      </c>
      <c r="I11" s="1">
        <v>51023</v>
      </c>
      <c r="J11" s="1" t="s">
        <v>146</v>
      </c>
      <c r="K11" s="1"/>
      <c r="L11" s="9">
        <v>42618</v>
      </c>
      <c r="M11" s="9">
        <v>43348</v>
      </c>
      <c r="N11" s="1">
        <f t="shared" ca="1" si="0"/>
        <v>2016</v>
      </c>
      <c r="O11" s="1">
        <f>YEAR(Tableau2[[#This Row],[Date_de_naissance]])</f>
        <v>1986</v>
      </c>
      <c r="P11" s="1" t="str">
        <f t="shared" si="1"/>
        <v>GARBAALIOU31695TOANGAOUNDERE</v>
      </c>
    </row>
    <row r="12" spans="1:16" x14ac:dyDescent="0.25">
      <c r="A12" s="1" t="s">
        <v>6</v>
      </c>
      <c r="B12" s="1" t="s">
        <v>81</v>
      </c>
      <c r="C12" s="9">
        <v>27375</v>
      </c>
      <c r="D12" s="1" t="s">
        <v>102</v>
      </c>
      <c r="E12" s="1">
        <f ca="1">Tableau2[[#This Row],[Anne Aujourdhui]]-Tableau2[[#This Row],[Année de naissance]]</f>
        <v>42</v>
      </c>
      <c r="F12" s="1"/>
      <c r="G12" s="1" t="s">
        <v>140</v>
      </c>
      <c r="H12" s="9">
        <v>41297</v>
      </c>
      <c r="I12" s="1">
        <v>51004</v>
      </c>
      <c r="J12" s="1" t="s">
        <v>148</v>
      </c>
      <c r="K12" s="1" t="s">
        <v>158</v>
      </c>
      <c r="L12" s="9">
        <v>42345</v>
      </c>
      <c r="M12" s="9">
        <v>43076</v>
      </c>
      <c r="N12" s="1">
        <f t="shared" ca="1" si="0"/>
        <v>2016</v>
      </c>
      <c r="O12" s="1">
        <f>YEAR(Tableau2[[#This Row],[Date_de_naissance]])</f>
        <v>1974</v>
      </c>
      <c r="P12" s="1" t="str">
        <f t="shared" si="1"/>
        <v>ADAMOUADJI27375TOAMEIGANGA</v>
      </c>
    </row>
    <row r="13" spans="1:16" x14ac:dyDescent="0.25">
      <c r="A13" s="1" t="s">
        <v>16</v>
      </c>
      <c r="B13" s="1" t="s">
        <v>17</v>
      </c>
      <c r="C13" s="9">
        <v>28747</v>
      </c>
      <c r="D13" s="1" t="s">
        <v>15</v>
      </c>
      <c r="E13" s="1">
        <f ca="1">Tableau2[[#This Row],[Anne Aujourdhui]]-Tableau2[[#This Row],[Année de naissance]]</f>
        <v>38</v>
      </c>
      <c r="F13" s="1"/>
      <c r="G13" s="1" t="s">
        <v>18</v>
      </c>
      <c r="H13" s="9">
        <v>42383</v>
      </c>
      <c r="I13" s="1">
        <v>61001</v>
      </c>
      <c r="J13" s="1" t="s">
        <v>146</v>
      </c>
      <c r="K13" s="1" t="s">
        <v>159</v>
      </c>
      <c r="L13" s="9">
        <v>42135</v>
      </c>
      <c r="M13" s="9">
        <v>42866</v>
      </c>
      <c r="N13" s="1">
        <f t="shared" ca="1" si="0"/>
        <v>2016</v>
      </c>
      <c r="O13" s="1">
        <f>YEAR(Tableau2[[#This Row],[Date_de_naissance]])</f>
        <v>1978</v>
      </c>
      <c r="P13" s="1" t="str">
        <f t="shared" si="1"/>
        <v>AHMADOUMOUSSA28747ADLKOBI</v>
      </c>
    </row>
    <row r="14" spans="1:16" x14ac:dyDescent="0.25">
      <c r="A14" s="1" t="s">
        <v>16</v>
      </c>
      <c r="B14" s="1" t="s">
        <v>23</v>
      </c>
      <c r="C14" s="9">
        <v>28856</v>
      </c>
      <c r="D14" s="1"/>
      <c r="E14" s="1">
        <f ca="1">Tableau2[[#This Row],[Anne Aujourdhui]]-Tableau2[[#This Row],[Année de naissance]]</f>
        <v>37</v>
      </c>
      <c r="F14" s="1"/>
      <c r="G14" s="1" t="s">
        <v>139</v>
      </c>
      <c r="H14" s="9">
        <v>40360</v>
      </c>
      <c r="I14" s="1">
        <v>59010</v>
      </c>
      <c r="J14" s="1" t="s">
        <v>146</v>
      </c>
      <c r="K14" s="1" t="s">
        <v>160</v>
      </c>
      <c r="L14" s="9">
        <v>42064</v>
      </c>
      <c r="M14" s="9">
        <v>42795</v>
      </c>
      <c r="N14" s="1">
        <f t="shared" ca="1" si="0"/>
        <v>2016</v>
      </c>
      <c r="O14" s="1">
        <f>YEAR(Tableau2[[#This Row],[Date_de_naissance]])</f>
        <v>1979</v>
      </c>
      <c r="P14" s="1" t="str">
        <f t="shared" si="1"/>
        <v>AHMADOUBASSIROU28856HAMIDOU BOBO</v>
      </c>
    </row>
    <row r="15" spans="1:16" x14ac:dyDescent="0.25">
      <c r="A15" s="1" t="s">
        <v>16</v>
      </c>
      <c r="B15" s="1" t="s">
        <v>65</v>
      </c>
      <c r="C15" s="9">
        <v>30213</v>
      </c>
      <c r="D15" s="1"/>
      <c r="E15" s="1">
        <f ca="1">Tableau2[[#This Row],[Anne Aujourdhui]]-Tableau2[[#This Row],[Année de naissance]]</f>
        <v>34</v>
      </c>
      <c r="F15" s="1"/>
      <c r="G15" s="1" t="s">
        <v>139</v>
      </c>
      <c r="H15" s="9">
        <v>41671</v>
      </c>
      <c r="I15" s="1">
        <v>59007</v>
      </c>
      <c r="J15" s="1" t="s">
        <v>148</v>
      </c>
      <c r="K15" s="1"/>
      <c r="L15" s="9">
        <v>42156</v>
      </c>
      <c r="M15" s="9">
        <v>42887</v>
      </c>
      <c r="N15" s="1">
        <f t="shared" ca="1" si="0"/>
        <v>2016</v>
      </c>
      <c r="O15" s="1">
        <f>YEAR(Tableau2[[#This Row],[Date_de_naissance]])</f>
        <v>1982</v>
      </c>
      <c r="P15" s="1" t="str">
        <f t="shared" si="1"/>
        <v>AHMADOUTIDJANI30213HAMIDOU BOBO</v>
      </c>
    </row>
    <row r="16" spans="1:16" x14ac:dyDescent="0.25">
      <c r="A16" s="1" t="s">
        <v>16</v>
      </c>
      <c r="B16" s="1" t="s">
        <v>65</v>
      </c>
      <c r="C16" s="9">
        <v>31778</v>
      </c>
      <c r="D16" s="1" t="s">
        <v>74</v>
      </c>
      <c r="E16" s="1">
        <f ca="1">Tableau2[[#This Row],[Anne Aujourdhui]]-Tableau2[[#This Row],[Année de naissance]]</f>
        <v>29</v>
      </c>
      <c r="F16" s="1"/>
      <c r="G16" s="1" t="s">
        <v>140</v>
      </c>
      <c r="H16" s="9">
        <v>42380</v>
      </c>
      <c r="I16" s="1">
        <v>51031</v>
      </c>
      <c r="J16" s="1" t="s">
        <v>148</v>
      </c>
      <c r="K16" s="1"/>
      <c r="L16" s="9">
        <v>42618</v>
      </c>
      <c r="M16" s="9">
        <v>42983</v>
      </c>
      <c r="N16" s="1">
        <f t="shared" ca="1" si="0"/>
        <v>2016</v>
      </c>
      <c r="O16" s="1">
        <f>YEAR(Tableau2[[#This Row],[Date_de_naissance]])</f>
        <v>1987</v>
      </c>
      <c r="P16" s="1" t="str">
        <f t="shared" si="1"/>
        <v xml:space="preserve">AHMADOUTIDJANI31778TOAMARTA </v>
      </c>
    </row>
    <row r="17" spans="1:16" x14ac:dyDescent="0.25">
      <c r="A17" s="1" t="s">
        <v>119</v>
      </c>
      <c r="B17" s="1" t="s">
        <v>24</v>
      </c>
      <c r="C17" s="9">
        <v>25109</v>
      </c>
      <c r="D17" s="1"/>
      <c r="E17" s="1">
        <f ca="1">Tableau2[[#This Row],[Anne Aujourdhui]]-Tableau2[[#This Row],[Année de naissance]]</f>
        <v>48</v>
      </c>
      <c r="F17" s="1"/>
      <c r="G17" s="1" t="s">
        <v>139</v>
      </c>
      <c r="H17" s="9">
        <v>40940</v>
      </c>
      <c r="I17" s="1">
        <v>59001</v>
      </c>
      <c r="J17" s="1" t="s">
        <v>146</v>
      </c>
      <c r="K17" s="1" t="s">
        <v>161</v>
      </c>
      <c r="L17" s="9">
        <v>42370</v>
      </c>
      <c r="M17" s="9">
        <v>43101</v>
      </c>
      <c r="N17" s="1">
        <f t="shared" ca="1" si="0"/>
        <v>2016</v>
      </c>
      <c r="O17" s="1">
        <f>YEAR(Tableau2[[#This Row],[Date_de_naissance]])</f>
        <v>1968</v>
      </c>
      <c r="P17" s="1" t="str">
        <f t="shared" si="1"/>
        <v>AlIOUSMANOU25109HAMIDOU BOBO</v>
      </c>
    </row>
    <row r="18" spans="1:16" x14ac:dyDescent="0.25">
      <c r="A18" s="1" t="s">
        <v>118</v>
      </c>
      <c r="B18" s="1" t="s">
        <v>7</v>
      </c>
      <c r="C18" s="9">
        <v>23377</v>
      </c>
      <c r="D18" s="1" t="s">
        <v>12</v>
      </c>
      <c r="E18" s="1">
        <f ca="1">Tableau2[[#This Row],[Anne Aujourdhui]]-Tableau2[[#This Row],[Année de naissance]]</f>
        <v>52</v>
      </c>
      <c r="F18" s="1"/>
      <c r="G18" s="1" t="s">
        <v>18</v>
      </c>
      <c r="H18" s="9">
        <v>40298</v>
      </c>
      <c r="I18" s="1">
        <v>61003</v>
      </c>
      <c r="J18" s="1" t="s">
        <v>146</v>
      </c>
      <c r="K18" s="1" t="s">
        <v>162</v>
      </c>
      <c r="L18" s="9">
        <v>42604</v>
      </c>
      <c r="M18" s="9">
        <v>43334</v>
      </c>
      <c r="N18" s="1">
        <f t="shared" ca="1" si="0"/>
        <v>2016</v>
      </c>
      <c r="O18" s="1">
        <f>YEAR(Tableau2[[#This Row],[Date_de_naissance]])</f>
        <v>1964</v>
      </c>
      <c r="P18" s="1" t="str">
        <f t="shared" si="1"/>
        <v>ALIMDJIDJI23377ADLNGAOUNDERE</v>
      </c>
    </row>
    <row r="19" spans="1:16" x14ac:dyDescent="0.25">
      <c r="A19" s="1" t="s">
        <v>118</v>
      </c>
      <c r="B19" s="1" t="s">
        <v>96</v>
      </c>
      <c r="C19" s="9">
        <v>31433</v>
      </c>
      <c r="D19" s="1" t="s">
        <v>113</v>
      </c>
      <c r="E19" s="1">
        <f ca="1">Tableau2[[#This Row],[Anne Aujourdhui]]-Tableau2[[#This Row],[Année de naissance]]</f>
        <v>30</v>
      </c>
      <c r="F19" s="1"/>
      <c r="G19" s="1" t="s">
        <v>140</v>
      </c>
      <c r="H19" s="9">
        <v>42104</v>
      </c>
      <c r="I19" s="1">
        <v>51041</v>
      </c>
      <c r="J19" s="1" t="s">
        <v>148</v>
      </c>
      <c r="K19" s="1"/>
      <c r="L19" s="9">
        <v>42135</v>
      </c>
      <c r="M19" s="9">
        <v>42866</v>
      </c>
      <c r="N19" s="1">
        <f t="shared" ca="1" si="0"/>
        <v>2016</v>
      </c>
      <c r="O19" s="1">
        <f>YEAR(Tableau2[[#This Row],[Date_de_naissance]])</f>
        <v>1986</v>
      </c>
      <c r="P19" s="1" t="str">
        <f t="shared" si="1"/>
        <v>ALIMHAMADJODA31433TOANGAOUNDRE</v>
      </c>
    </row>
    <row r="20" spans="1:16" x14ac:dyDescent="0.25">
      <c r="A20" s="1" t="s">
        <v>82</v>
      </c>
      <c r="B20" s="1" t="s">
        <v>66</v>
      </c>
      <c r="C20" s="9">
        <v>26665</v>
      </c>
      <c r="D20" s="1" t="s">
        <v>113</v>
      </c>
      <c r="E20" s="1">
        <f ca="1">Tableau2[[#This Row],[Anne Aujourdhui]]-Tableau2[[#This Row],[Année de naissance]]</f>
        <v>43</v>
      </c>
      <c r="F20" s="1"/>
      <c r="G20" s="1" t="s">
        <v>140</v>
      </c>
      <c r="H20" s="9">
        <v>37525</v>
      </c>
      <c r="I20" s="1">
        <v>51027</v>
      </c>
      <c r="J20" s="1" t="s">
        <v>146</v>
      </c>
      <c r="K20" s="1" t="s">
        <v>163</v>
      </c>
      <c r="L20" s="9">
        <v>42322</v>
      </c>
      <c r="M20" s="9">
        <v>43053</v>
      </c>
      <c r="N20" s="1">
        <f t="shared" ca="1" si="0"/>
        <v>2016</v>
      </c>
      <c r="O20" s="1">
        <f>YEAR(Tableau2[[#This Row],[Date_de_naissance]])</f>
        <v>1973</v>
      </c>
      <c r="P20" s="1" t="str">
        <f t="shared" si="1"/>
        <v>ALIOUGARGA26665TOANGAOUNDRE</v>
      </c>
    </row>
    <row r="21" spans="1:16" x14ac:dyDescent="0.25">
      <c r="A21" s="1" t="s">
        <v>82</v>
      </c>
      <c r="B21" s="1" t="s">
        <v>71</v>
      </c>
      <c r="C21" s="9">
        <v>28126</v>
      </c>
      <c r="D21" s="1" t="s">
        <v>78</v>
      </c>
      <c r="E21" s="1">
        <f ca="1">Tableau2[[#This Row],[Anne Aujourdhui]]-Tableau2[[#This Row],[Année de naissance]]</f>
        <v>39</v>
      </c>
      <c r="F21" s="1"/>
      <c r="G21" s="1" t="s">
        <v>140</v>
      </c>
      <c r="H21" s="9">
        <v>42556</v>
      </c>
      <c r="I21" s="1">
        <v>51032</v>
      </c>
      <c r="J21" s="1" t="s">
        <v>147</v>
      </c>
      <c r="K21" s="1"/>
      <c r="L21" s="9">
        <v>42238</v>
      </c>
      <c r="M21" s="9">
        <v>42969</v>
      </c>
      <c r="N21" s="1">
        <f t="shared" ca="1" si="0"/>
        <v>2016</v>
      </c>
      <c r="O21" s="1">
        <f>YEAR(Tableau2[[#This Row],[Date_de_naissance]])</f>
        <v>1977</v>
      </c>
      <c r="P21" s="1" t="str">
        <f t="shared" si="1"/>
        <v>ALIOUOUSSEINI28126TOABANYO</v>
      </c>
    </row>
    <row r="22" spans="1:16" x14ac:dyDescent="0.25">
      <c r="A22" s="2" t="s">
        <v>120</v>
      </c>
      <c r="B22" s="1" t="s">
        <v>25</v>
      </c>
      <c r="C22" s="9">
        <v>31540</v>
      </c>
      <c r="D22" s="1"/>
      <c r="E22" s="1">
        <f ca="1">Tableau2[[#This Row],[Anne Aujourdhui]]-Tableau2[[#This Row],[Année de naissance]]</f>
        <v>30</v>
      </c>
      <c r="F22" s="1"/>
      <c r="G22" s="1" t="s">
        <v>139</v>
      </c>
      <c r="H22" s="9">
        <v>41275</v>
      </c>
      <c r="I22" s="1">
        <v>59011</v>
      </c>
      <c r="J22" s="1" t="s">
        <v>148</v>
      </c>
      <c r="K22" s="1"/>
      <c r="L22" s="9">
        <v>42036</v>
      </c>
      <c r="M22" s="9">
        <v>42767</v>
      </c>
      <c r="N22" s="1">
        <f t="shared" ca="1" si="0"/>
        <v>2016</v>
      </c>
      <c r="O22" s="1">
        <f>YEAR(Tableau2[[#This Row],[Date_de_naissance]])</f>
        <v>1986</v>
      </c>
      <c r="P22" s="1" t="str">
        <f t="shared" si="1"/>
        <v>AMADOUROUPHAÏ31540HAMIDOU BOBO</v>
      </c>
    </row>
    <row r="23" spans="1:16" x14ac:dyDescent="0.25">
      <c r="A23" s="1" t="s">
        <v>121</v>
      </c>
      <c r="B23" s="1" t="s">
        <v>57</v>
      </c>
      <c r="C23" s="9">
        <v>26428</v>
      </c>
      <c r="D23" s="1"/>
      <c r="E23" s="1">
        <f ca="1">Tableau2[[#This Row],[Anne Aujourdhui]]-Tableau2[[#This Row],[Année de naissance]]</f>
        <v>44</v>
      </c>
      <c r="F23" s="1"/>
      <c r="G23" s="1" t="s">
        <v>141</v>
      </c>
      <c r="H23" s="9">
        <v>40969</v>
      </c>
      <c r="I23" s="1">
        <v>55002</v>
      </c>
      <c r="J23" s="1" t="s">
        <v>146</v>
      </c>
      <c r="K23" s="1" t="s">
        <v>164</v>
      </c>
      <c r="L23" s="1" t="s">
        <v>219</v>
      </c>
      <c r="M23" s="1" t="s">
        <v>222</v>
      </c>
      <c r="N23" s="1">
        <f t="shared" ca="1" si="0"/>
        <v>2016</v>
      </c>
      <c r="O23" s="1">
        <f>YEAR(Tableau2[[#This Row],[Date_de_naissance]])</f>
        <v>1972</v>
      </c>
      <c r="P23" s="1" t="str">
        <f t="shared" si="1"/>
        <v>BABASADOU26428SONETRANSCAM</v>
      </c>
    </row>
    <row r="24" spans="1:16" x14ac:dyDescent="0.25">
      <c r="A24" s="1" t="s">
        <v>121</v>
      </c>
      <c r="B24" s="1" t="s">
        <v>64</v>
      </c>
      <c r="C24" s="9">
        <v>22647</v>
      </c>
      <c r="D24" s="1" t="s">
        <v>12</v>
      </c>
      <c r="E24" s="1">
        <f ca="1">Tableau2[[#This Row],[Anne Aujourdhui]]-Tableau2[[#This Row],[Année de naissance]]</f>
        <v>54</v>
      </c>
      <c r="F24" s="1"/>
      <c r="G24" s="1" t="s">
        <v>140</v>
      </c>
      <c r="H24" s="9">
        <v>39027</v>
      </c>
      <c r="I24" s="1">
        <v>51039</v>
      </c>
      <c r="J24" s="1" t="s">
        <v>148</v>
      </c>
      <c r="K24" s="1"/>
      <c r="L24" s="9">
        <v>41967</v>
      </c>
      <c r="M24" s="9">
        <v>42698</v>
      </c>
      <c r="N24" s="1">
        <f t="shared" ca="1" si="0"/>
        <v>2016</v>
      </c>
      <c r="O24" s="1">
        <f>YEAR(Tableau2[[#This Row],[Date_de_naissance]])</f>
        <v>1962</v>
      </c>
      <c r="P24" s="1" t="str">
        <f t="shared" si="1"/>
        <v>BABADAHIROU22647TOANGAOUNDERE</v>
      </c>
    </row>
    <row r="25" spans="1:16" x14ac:dyDescent="0.25">
      <c r="A25" s="1" t="s">
        <v>122</v>
      </c>
      <c r="B25" s="1" t="s">
        <v>33</v>
      </c>
      <c r="C25" s="9">
        <v>27794</v>
      </c>
      <c r="D25" s="1" t="s">
        <v>48</v>
      </c>
      <c r="E25" s="1">
        <f ca="1">Tableau2[[#This Row],[Anne Aujourdhui]]-Tableau2[[#This Row],[Année de naissance]]</f>
        <v>40</v>
      </c>
      <c r="F25" s="1"/>
      <c r="G25" s="1" t="s">
        <v>142</v>
      </c>
      <c r="H25" s="9">
        <v>36526</v>
      </c>
      <c r="I25" s="1">
        <v>57004</v>
      </c>
      <c r="J25" s="1" t="s">
        <v>146</v>
      </c>
      <c r="K25" s="1" t="s">
        <v>165</v>
      </c>
      <c r="L25" s="9">
        <v>42555</v>
      </c>
      <c r="M25" s="9">
        <v>43285</v>
      </c>
      <c r="N25" s="1">
        <f t="shared" ca="1" si="0"/>
        <v>2016</v>
      </c>
      <c r="O25" s="1">
        <f>YEAR(Tableau2[[#This Row],[Date_de_naissance]])</f>
        <v>1976</v>
      </c>
      <c r="P25" s="1" t="str">
        <f t="shared" si="1"/>
        <v>BAH MAAGHANGLucas27794JUTRANSAcha Tugi</v>
      </c>
    </row>
    <row r="26" spans="1:16" x14ac:dyDescent="0.25">
      <c r="A26" s="1" t="s">
        <v>123</v>
      </c>
      <c r="B26" s="1" t="s">
        <v>34</v>
      </c>
      <c r="C26" s="9">
        <v>29160</v>
      </c>
      <c r="D26" s="1" t="s">
        <v>49</v>
      </c>
      <c r="E26" s="1">
        <f ca="1">Tableau2[[#This Row],[Anne Aujourdhui]]-Tableau2[[#This Row],[Année de naissance]]</f>
        <v>37</v>
      </c>
      <c r="F26" s="1"/>
      <c r="G26" s="1" t="s">
        <v>142</v>
      </c>
      <c r="H26" s="9">
        <v>39114</v>
      </c>
      <c r="I26" s="1">
        <v>57014</v>
      </c>
      <c r="J26" s="1" t="s">
        <v>148</v>
      </c>
      <c r="K26" s="1"/>
      <c r="L26" s="9">
        <v>42541</v>
      </c>
      <c r="M26" s="9">
        <v>43271</v>
      </c>
      <c r="N26" s="1">
        <f t="shared" ca="1" si="0"/>
        <v>2016</v>
      </c>
      <c r="O26" s="1">
        <f>YEAR(Tableau2[[#This Row],[Date_de_naissance]])</f>
        <v>1979</v>
      </c>
      <c r="P26" s="1" t="str">
        <f t="shared" si="1"/>
        <v>DEUGOUE ARMANDBertin29160JUTRANSFoumban</v>
      </c>
    </row>
    <row r="27" spans="1:16" x14ac:dyDescent="0.25">
      <c r="A27" s="1" t="s">
        <v>124</v>
      </c>
      <c r="B27" s="1" t="s">
        <v>24</v>
      </c>
      <c r="C27" s="9">
        <v>31464</v>
      </c>
      <c r="D27" s="1" t="s">
        <v>12</v>
      </c>
      <c r="E27" s="1">
        <f ca="1">Tableau2[[#This Row],[Anne Aujourdhui]]-Tableau2[[#This Row],[Année de naissance]]</f>
        <v>30</v>
      </c>
      <c r="F27" s="1"/>
      <c r="G27" s="1" t="s">
        <v>140</v>
      </c>
      <c r="H27" s="9">
        <v>42445</v>
      </c>
      <c r="I27" s="1">
        <v>51005</v>
      </c>
      <c r="J27" s="1" t="s">
        <v>146</v>
      </c>
      <c r="K27" s="1" t="s">
        <v>166</v>
      </c>
      <c r="L27" s="9">
        <v>42541</v>
      </c>
      <c r="M27" s="9">
        <v>43271</v>
      </c>
      <c r="N27" s="1">
        <f t="shared" ca="1" si="0"/>
        <v>2016</v>
      </c>
      <c r="O27" s="1">
        <f>YEAR(Tableau2[[#This Row],[Date_de_naissance]])</f>
        <v>1986</v>
      </c>
      <c r="P27" s="1" t="str">
        <f t="shared" si="1"/>
        <v>DEWAOUSMANOU31464TOANGAOUNDERE</v>
      </c>
    </row>
    <row r="28" spans="1:16" x14ac:dyDescent="0.25">
      <c r="A28" s="1" t="s">
        <v>124</v>
      </c>
      <c r="B28" s="1" t="s">
        <v>83</v>
      </c>
      <c r="C28" s="9">
        <v>23269</v>
      </c>
      <c r="D28" s="1" t="s">
        <v>103</v>
      </c>
      <c r="E28" s="1">
        <f ca="1">Tableau2[[#This Row],[Anne Aujourdhui]]-Tableau2[[#This Row],[Année de naissance]]</f>
        <v>53</v>
      </c>
      <c r="F28" s="1"/>
      <c r="G28" s="1" t="s">
        <v>140</v>
      </c>
      <c r="H28" s="9">
        <v>37405</v>
      </c>
      <c r="I28" s="1">
        <v>51018</v>
      </c>
      <c r="J28" s="1" t="s">
        <v>146</v>
      </c>
      <c r="K28" s="1" t="s">
        <v>167</v>
      </c>
      <c r="L28" s="9">
        <v>42600</v>
      </c>
      <c r="M28" s="9">
        <v>43330</v>
      </c>
      <c r="N28" s="1">
        <f t="shared" ca="1" si="0"/>
        <v>2016</v>
      </c>
      <c r="O28" s="1">
        <f>YEAR(Tableau2[[#This Row],[Date_de_naissance]])</f>
        <v>1963</v>
      </c>
      <c r="P28" s="1" t="str">
        <f t="shared" si="1"/>
        <v>DEWAABDOURAMAN23269TOATOURNINGAL</v>
      </c>
    </row>
    <row r="29" spans="1:16" x14ac:dyDescent="0.25">
      <c r="A29" s="1" t="s">
        <v>125</v>
      </c>
      <c r="B29" s="1" t="s">
        <v>35</v>
      </c>
      <c r="C29" s="9">
        <v>21916</v>
      </c>
      <c r="D29" s="1" t="s">
        <v>50</v>
      </c>
      <c r="E29" s="1">
        <f ca="1">Tableau2[[#This Row],[Anne Aujourdhui]]-Tableau2[[#This Row],[Année de naissance]]</f>
        <v>56</v>
      </c>
      <c r="F29" s="1"/>
      <c r="G29" s="1" t="s">
        <v>142</v>
      </c>
      <c r="H29" s="9">
        <v>42125</v>
      </c>
      <c r="I29" s="1">
        <v>57001</v>
      </c>
      <c r="J29" s="1" t="s">
        <v>146</v>
      </c>
      <c r="K29" s="1" t="s">
        <v>168</v>
      </c>
      <c r="L29" s="9">
        <v>42604</v>
      </c>
      <c r="M29" s="9">
        <v>43334</v>
      </c>
      <c r="N29" s="1">
        <f t="shared" ca="1" si="0"/>
        <v>2016</v>
      </c>
      <c r="O29" s="1">
        <f>YEAR(Tableau2[[#This Row],[Date_de_naissance]])</f>
        <v>1960</v>
      </c>
      <c r="P29" s="1" t="str">
        <f t="shared" si="1"/>
        <v>DJIBRINEAdamou21916JUTRANSYaoundé</v>
      </c>
    </row>
    <row r="30" spans="1:16" x14ac:dyDescent="0.25">
      <c r="A30" s="1" t="s">
        <v>126</v>
      </c>
      <c r="B30" s="1" t="s">
        <v>36</v>
      </c>
      <c r="C30" s="9">
        <v>31307</v>
      </c>
      <c r="D30" s="1" t="s">
        <v>50</v>
      </c>
      <c r="E30" s="1">
        <f ca="1">Tableau2[[#This Row],[Anne Aujourdhui]]-Tableau2[[#This Row],[Année de naissance]]</f>
        <v>31</v>
      </c>
      <c r="F30" s="1"/>
      <c r="G30" s="1" t="s">
        <v>142</v>
      </c>
      <c r="H30" s="9">
        <v>40238</v>
      </c>
      <c r="I30" s="1">
        <v>57012</v>
      </c>
      <c r="J30" s="1" t="s">
        <v>146</v>
      </c>
      <c r="K30" s="1" t="s">
        <v>169</v>
      </c>
      <c r="L30" s="9">
        <v>42129</v>
      </c>
      <c r="M30" s="9">
        <v>42860</v>
      </c>
      <c r="N30" s="1">
        <f t="shared" ca="1" si="0"/>
        <v>2016</v>
      </c>
      <c r="O30" s="1">
        <f>YEAR(Tableau2[[#This Row],[Date_de_naissance]])</f>
        <v>1985</v>
      </c>
      <c r="P30" s="1" t="str">
        <f t="shared" si="1"/>
        <v>DJUIMO DANIELClaude31307JUTRANSYaoundé</v>
      </c>
    </row>
    <row r="31" spans="1:16" x14ac:dyDescent="0.25">
      <c r="A31" s="1" t="s">
        <v>127</v>
      </c>
      <c r="B31" s="1" t="s">
        <v>37</v>
      </c>
      <c r="C31" s="9">
        <v>31267</v>
      </c>
      <c r="D31" s="1" t="s">
        <v>51</v>
      </c>
      <c r="E31" s="1">
        <f ca="1">Tableau2[[#This Row],[Anne Aujourdhui]]-Tableau2[[#This Row],[Année de naissance]]</f>
        <v>31</v>
      </c>
      <c r="F31" s="1"/>
      <c r="G31" s="1" t="s">
        <v>142</v>
      </c>
      <c r="H31" s="9">
        <v>39142</v>
      </c>
      <c r="I31" s="1">
        <v>57002</v>
      </c>
      <c r="J31" s="1" t="s">
        <v>146</v>
      </c>
      <c r="K31" s="1" t="s">
        <v>170</v>
      </c>
      <c r="L31" s="9">
        <v>42264</v>
      </c>
      <c r="M31" s="9">
        <v>42995</v>
      </c>
      <c r="N31" s="1">
        <f t="shared" ca="1" si="0"/>
        <v>2016</v>
      </c>
      <c r="O31" s="1">
        <f>YEAR(Tableau2[[#This Row],[Date_de_naissance]])</f>
        <v>1985</v>
      </c>
      <c r="P31" s="1" t="str">
        <f t="shared" si="1"/>
        <v>DJUIMO TAPOKOChristian31267JUTRANSBanka</v>
      </c>
    </row>
    <row r="32" spans="1:16" x14ac:dyDescent="0.25">
      <c r="A32" s="1" t="s">
        <v>128</v>
      </c>
      <c r="B32" s="1" t="s">
        <v>38</v>
      </c>
      <c r="C32" s="9">
        <v>20838</v>
      </c>
      <c r="D32" s="1" t="s">
        <v>49</v>
      </c>
      <c r="E32" s="1">
        <f ca="1">Tableau2[[#This Row],[Anne Aujourdhui]]-Tableau2[[#This Row],[Année de naissance]]</f>
        <v>59</v>
      </c>
      <c r="F32" s="1"/>
      <c r="G32" s="1" t="s">
        <v>142</v>
      </c>
      <c r="H32" s="9">
        <v>42430</v>
      </c>
      <c r="I32" s="1">
        <v>57009</v>
      </c>
      <c r="J32" s="1" t="s">
        <v>148</v>
      </c>
      <c r="K32" s="1"/>
      <c r="L32" s="9">
        <v>42067</v>
      </c>
      <c r="M32" s="9">
        <v>42798</v>
      </c>
      <c r="N32" s="1">
        <f t="shared" ca="1" si="0"/>
        <v>2016</v>
      </c>
      <c r="O32" s="1">
        <f>YEAR(Tableau2[[#This Row],[Date_de_naissance]])</f>
        <v>1957</v>
      </c>
      <c r="P32" s="1" t="str">
        <f t="shared" si="1"/>
        <v>FONKOUJustin20838JUTRANSFoumban</v>
      </c>
    </row>
    <row r="33" spans="1:16" x14ac:dyDescent="0.25">
      <c r="A33" s="1" t="s">
        <v>129</v>
      </c>
      <c r="B33" s="1" t="s">
        <v>84</v>
      </c>
      <c r="C33" s="9">
        <v>24838</v>
      </c>
      <c r="D33" s="1" t="s">
        <v>104</v>
      </c>
      <c r="E33" s="1">
        <f ca="1">Tableau2[[#This Row],[Anne Aujourdhui]]-Tableau2[[#This Row],[Année de naissance]]</f>
        <v>48</v>
      </c>
      <c r="F33" s="1"/>
      <c r="G33" s="1" t="s">
        <v>140</v>
      </c>
      <c r="H33" s="9">
        <v>38691</v>
      </c>
      <c r="I33" s="1">
        <v>51013</v>
      </c>
      <c r="J33" s="1" t="s">
        <v>146</v>
      </c>
      <c r="K33" s="1" t="s">
        <v>171</v>
      </c>
      <c r="L33" s="9">
        <v>42600</v>
      </c>
      <c r="M33" s="9">
        <v>43330</v>
      </c>
      <c r="N33" s="1">
        <f t="shared" ca="1" si="0"/>
        <v>2016</v>
      </c>
      <c r="O33" s="1">
        <f>YEAR(Tableau2[[#This Row],[Date_de_naissance]])</f>
        <v>1968</v>
      </c>
      <c r="P33" s="1" t="str">
        <f t="shared" si="1"/>
        <v>HABOUBKARGARBA24838TOAYAOUNDE</v>
      </c>
    </row>
    <row r="34" spans="1:16" x14ac:dyDescent="0.25">
      <c r="A34" s="1" t="s">
        <v>80</v>
      </c>
      <c r="B34" s="1" t="s">
        <v>26</v>
      </c>
      <c r="C34" s="9">
        <v>28546</v>
      </c>
      <c r="D34" s="1"/>
      <c r="E34" s="1">
        <f ca="1">Tableau2[[#This Row],[Anne Aujourdhui]]-Tableau2[[#This Row],[Année de naissance]]</f>
        <v>38</v>
      </c>
      <c r="F34" s="1"/>
      <c r="G34" s="1" t="s">
        <v>139</v>
      </c>
      <c r="H34" s="9">
        <v>38961</v>
      </c>
      <c r="I34" s="1">
        <v>59009</v>
      </c>
      <c r="J34" s="1" t="s">
        <v>146</v>
      </c>
      <c r="K34" s="1" t="s">
        <v>172</v>
      </c>
      <c r="L34" s="9">
        <v>42552</v>
      </c>
      <c r="M34" s="9">
        <v>43282</v>
      </c>
      <c r="N34" s="1">
        <f t="shared" ref="N34:N65" ca="1" si="2">YEAR(TODAY())</f>
        <v>2016</v>
      </c>
      <c r="O34" s="1">
        <f>YEAR(Tableau2[[#This Row],[Date_de_naissance]])</f>
        <v>1978</v>
      </c>
      <c r="P34" s="1" t="str">
        <f t="shared" ref="P34:P65" si="3">CONCATENATE(A34,B34,C34,G34,D34)</f>
        <v>HAMADOUAWALOU28546HAMIDOU BOBO</v>
      </c>
    </row>
    <row r="35" spans="1:16" x14ac:dyDescent="0.25">
      <c r="A35" s="1" t="s">
        <v>80</v>
      </c>
      <c r="B35" s="1" t="s">
        <v>86</v>
      </c>
      <c r="C35" s="9">
        <v>25204</v>
      </c>
      <c r="D35" s="1" t="s">
        <v>78</v>
      </c>
      <c r="E35" s="1">
        <f ca="1">Tableau2[[#This Row],[Anne Aujourdhui]]-Tableau2[[#This Row],[Année de naissance]]</f>
        <v>47</v>
      </c>
      <c r="F35" s="1"/>
      <c r="G35" s="1" t="s">
        <v>140</v>
      </c>
      <c r="H35" s="9">
        <v>39813</v>
      </c>
      <c r="I35" s="1">
        <v>51017</v>
      </c>
      <c r="J35" s="1" t="s">
        <v>146</v>
      </c>
      <c r="K35" s="1" t="s">
        <v>173</v>
      </c>
      <c r="L35" s="1" t="s">
        <v>220</v>
      </c>
      <c r="M35" s="1" t="s">
        <v>223</v>
      </c>
      <c r="N35" s="1">
        <f t="shared" ca="1" si="2"/>
        <v>2016</v>
      </c>
      <c r="O35" s="1">
        <f>YEAR(Tableau2[[#This Row],[Date_de_naissance]])</f>
        <v>1969</v>
      </c>
      <c r="P35" s="1" t="str">
        <f t="shared" si="3"/>
        <v>HAMADOUHAWALOU25204TOABANYO</v>
      </c>
    </row>
    <row r="36" spans="1:16" x14ac:dyDescent="0.25">
      <c r="A36" s="1" t="s">
        <v>30</v>
      </c>
      <c r="B36" s="1" t="s">
        <v>32</v>
      </c>
      <c r="C36" s="9">
        <v>1971</v>
      </c>
      <c r="D36" s="1"/>
      <c r="E36" s="1">
        <f ca="1">Tableau2[[#This Row],[Anne Aujourdhui]]-Tableau2[[#This Row],[Année de naissance]]</f>
        <v>111</v>
      </c>
      <c r="F36" s="1"/>
      <c r="G36" s="1" t="s">
        <v>141</v>
      </c>
      <c r="H36" s="9">
        <v>41395</v>
      </c>
      <c r="I36" s="1">
        <v>55008</v>
      </c>
      <c r="J36" s="1" t="s">
        <v>146</v>
      </c>
      <c r="K36" s="1" t="s">
        <v>174</v>
      </c>
      <c r="L36" s="9">
        <v>42534</v>
      </c>
      <c r="M36" s="9">
        <v>43264</v>
      </c>
      <c r="N36" s="1">
        <f t="shared" ca="1" si="2"/>
        <v>2016</v>
      </c>
      <c r="O36" s="1">
        <f>YEAR(Tableau2[[#This Row],[Date_de_naissance]])</f>
        <v>1905</v>
      </c>
      <c r="P36" s="1" t="str">
        <f t="shared" si="3"/>
        <v>HAMIDOUYAYA1971SONETRANSCAM</v>
      </c>
    </row>
    <row r="37" spans="1:16" x14ac:dyDescent="0.25">
      <c r="A37" s="1" t="s">
        <v>130</v>
      </c>
      <c r="B37" s="1" t="s">
        <v>32</v>
      </c>
      <c r="C37" s="9">
        <v>21186</v>
      </c>
      <c r="D37" s="1" t="s">
        <v>106</v>
      </c>
      <c r="E37" s="1">
        <f ca="1">Tableau2[[#This Row],[Anne Aujourdhui]]-Tableau2[[#This Row],[Année de naissance]]</f>
        <v>58</v>
      </c>
      <c r="F37" s="1"/>
      <c r="G37" s="1" t="s">
        <v>140</v>
      </c>
      <c r="H37" s="9">
        <v>40073</v>
      </c>
      <c r="I37" s="1">
        <v>51010</v>
      </c>
      <c r="J37" s="1" t="s">
        <v>146</v>
      </c>
      <c r="K37" s="1" t="s">
        <v>175</v>
      </c>
      <c r="L37" s="9">
        <v>42618</v>
      </c>
      <c r="M37" s="9">
        <v>43348</v>
      </c>
      <c r="N37" s="1">
        <f t="shared" ca="1" si="2"/>
        <v>2016</v>
      </c>
      <c r="O37" s="1">
        <f>YEAR(Tableau2[[#This Row],[Date_de_naissance]])</f>
        <v>1958</v>
      </c>
      <c r="P37" s="1" t="str">
        <f t="shared" si="3"/>
        <v>HOUSSEINIYAYA21186TOATIGNERE</v>
      </c>
    </row>
    <row r="38" spans="1:16" x14ac:dyDescent="0.25">
      <c r="A38" s="1" t="s">
        <v>8</v>
      </c>
      <c r="B38" s="1" t="s">
        <v>9</v>
      </c>
      <c r="C38" s="9">
        <v>25218</v>
      </c>
      <c r="D38" s="1" t="s">
        <v>13</v>
      </c>
      <c r="E38" s="1">
        <f ca="1">Tableau2[[#This Row],[Anne Aujourdhui]]-Tableau2[[#This Row],[Année de naissance]]</f>
        <v>47</v>
      </c>
      <c r="F38" s="1"/>
      <c r="G38" s="1" t="s">
        <v>18</v>
      </c>
      <c r="H38" s="9">
        <v>40351</v>
      </c>
      <c r="I38" s="1">
        <v>61004</v>
      </c>
      <c r="J38" s="1" t="s">
        <v>146</v>
      </c>
      <c r="K38" s="1" t="s">
        <v>176</v>
      </c>
      <c r="L38" s="9">
        <v>42446</v>
      </c>
      <c r="M38" s="9">
        <v>42446</v>
      </c>
      <c r="N38" s="1">
        <f t="shared" ca="1" si="2"/>
        <v>2016</v>
      </c>
      <c r="O38" s="1">
        <f>YEAR(Tableau2[[#This Row],[Date_de_naissance]])</f>
        <v>1969</v>
      </c>
      <c r="P38" s="1" t="str">
        <f t="shared" si="3"/>
        <v>IBRAHIMAMASSEO25218ADLBERTOUA</v>
      </c>
    </row>
    <row r="39" spans="1:16" x14ac:dyDescent="0.25">
      <c r="A39" s="1" t="s">
        <v>100</v>
      </c>
      <c r="B39" s="1" t="s">
        <v>62</v>
      </c>
      <c r="C39" s="9">
        <v>32853</v>
      </c>
      <c r="D39" s="1"/>
      <c r="E39" s="1">
        <f ca="1">Tableau2[[#This Row],[Anne Aujourdhui]]-Tableau2[[#This Row],[Année de naissance]]</f>
        <v>27</v>
      </c>
      <c r="F39" s="1"/>
      <c r="G39" s="1" t="s">
        <v>141</v>
      </c>
      <c r="H39" s="9">
        <v>42037</v>
      </c>
      <c r="I39" s="1">
        <v>55001</v>
      </c>
      <c r="J39" s="1" t="s">
        <v>146</v>
      </c>
      <c r="K39" s="1" t="s">
        <v>177</v>
      </c>
      <c r="L39" s="9">
        <v>42555</v>
      </c>
      <c r="M39" s="9">
        <v>43285</v>
      </c>
      <c r="N39" s="1">
        <f t="shared" ca="1" si="2"/>
        <v>2016</v>
      </c>
      <c r="O39" s="1">
        <f>YEAR(Tableau2[[#This Row],[Date_de_naissance]])</f>
        <v>1989</v>
      </c>
      <c r="P39" s="1" t="str">
        <f t="shared" si="3"/>
        <v>IBRAHIMAISSA32853SONETRANSCAM</v>
      </c>
    </row>
    <row r="40" spans="1:16" x14ac:dyDescent="0.25">
      <c r="A40" s="1" t="s">
        <v>62</v>
      </c>
      <c r="B40" s="1" t="s">
        <v>35</v>
      </c>
      <c r="C40" s="9">
        <v>25099</v>
      </c>
      <c r="D40" s="1" t="s">
        <v>50</v>
      </c>
      <c r="E40" s="1">
        <f ca="1">Tableau2[[#This Row],[Anne Aujourdhui]]-Tableau2[[#This Row],[Année de naissance]]</f>
        <v>48</v>
      </c>
      <c r="F40" s="1"/>
      <c r="G40" s="1" t="s">
        <v>142</v>
      </c>
      <c r="H40" s="9">
        <v>39083</v>
      </c>
      <c r="I40" s="1">
        <v>57006</v>
      </c>
      <c r="J40" s="1" t="s">
        <v>146</v>
      </c>
      <c r="K40" s="1" t="s">
        <v>178</v>
      </c>
      <c r="L40" s="9">
        <v>42320</v>
      </c>
      <c r="M40" s="9">
        <v>43051</v>
      </c>
      <c r="N40" s="1">
        <f t="shared" ca="1" si="2"/>
        <v>2016</v>
      </c>
      <c r="O40" s="1">
        <f>YEAR(Tableau2[[#This Row],[Date_de_naissance]])</f>
        <v>1968</v>
      </c>
      <c r="P40" s="1" t="str">
        <f t="shared" si="3"/>
        <v>ISSAAdamou25099JUTRANSYaoundé</v>
      </c>
    </row>
    <row r="41" spans="1:16" x14ac:dyDescent="0.25">
      <c r="A41" s="1" t="s">
        <v>62</v>
      </c>
      <c r="B41" s="1" t="s">
        <v>87</v>
      </c>
      <c r="C41" s="9">
        <v>31048</v>
      </c>
      <c r="D41" s="1" t="s">
        <v>107</v>
      </c>
      <c r="E41" s="1">
        <f ca="1">Tableau2[[#This Row],[Anne Aujourdhui]]-Tableau2[[#This Row],[Année de naissance]]</f>
        <v>31</v>
      </c>
      <c r="F41" s="1"/>
      <c r="G41" s="1" t="s">
        <v>140</v>
      </c>
      <c r="H41" s="9">
        <v>41061</v>
      </c>
      <c r="I41" s="1">
        <v>51020</v>
      </c>
      <c r="J41" s="1" t="s">
        <v>146</v>
      </c>
      <c r="K41" s="1" t="s">
        <v>179</v>
      </c>
      <c r="L41" s="9">
        <v>41899</v>
      </c>
      <c r="M41" s="9">
        <v>42630</v>
      </c>
      <c r="N41" s="1">
        <f t="shared" ca="1" si="2"/>
        <v>2016</v>
      </c>
      <c r="O41" s="1">
        <f>YEAR(Tableau2[[#This Row],[Date_de_naissance]])</f>
        <v>1985</v>
      </c>
      <c r="P41" s="1" t="str">
        <f t="shared" si="3"/>
        <v>ISSAGAINA31048TOABOUNNEDJE</v>
      </c>
    </row>
    <row r="42" spans="1:16" x14ac:dyDescent="0.25">
      <c r="A42" s="1" t="s">
        <v>56</v>
      </c>
      <c r="B42" s="1"/>
      <c r="C42" s="9">
        <v>29554</v>
      </c>
      <c r="D42" s="1"/>
      <c r="E42" s="1">
        <f ca="1">Tableau2[[#This Row],[Anne Aujourdhui]]-Tableau2[[#This Row],[Année de naissance]]</f>
        <v>36</v>
      </c>
      <c r="F42" s="1"/>
      <c r="G42" s="1" t="s">
        <v>141</v>
      </c>
      <c r="H42" s="9">
        <v>40948</v>
      </c>
      <c r="I42" s="1">
        <v>55009</v>
      </c>
      <c r="J42" s="1" t="s">
        <v>148</v>
      </c>
      <c r="K42" s="1" t="s">
        <v>180</v>
      </c>
      <c r="L42" s="9">
        <v>42324</v>
      </c>
      <c r="M42" s="9">
        <v>43055</v>
      </c>
      <c r="N42" s="1">
        <f t="shared" ca="1" si="2"/>
        <v>2016</v>
      </c>
      <c r="O42" s="1">
        <f>YEAR(Tableau2[[#This Row],[Date_de_naissance]])</f>
        <v>1980</v>
      </c>
      <c r="P42" s="1" t="str">
        <f t="shared" si="3"/>
        <v>ISSAKA29554SONETRANSCAM</v>
      </c>
    </row>
    <row r="43" spans="1:16" x14ac:dyDescent="0.25">
      <c r="A43" s="1" t="s">
        <v>131</v>
      </c>
      <c r="B43" s="1" t="s">
        <v>88</v>
      </c>
      <c r="C43" s="9">
        <v>31345</v>
      </c>
      <c r="D43" s="1" t="s">
        <v>12</v>
      </c>
      <c r="E43" s="1">
        <f ca="1">Tableau2[[#This Row],[Anne Aujourdhui]]-Tableau2[[#This Row],[Année de naissance]]</f>
        <v>31</v>
      </c>
      <c r="F43" s="1"/>
      <c r="G43" s="1" t="s">
        <v>140</v>
      </c>
      <c r="H43" s="9">
        <v>40049</v>
      </c>
      <c r="I43" s="1">
        <v>51019</v>
      </c>
      <c r="J43" s="1" t="s">
        <v>146</v>
      </c>
      <c r="K43" s="1" t="s">
        <v>181</v>
      </c>
      <c r="L43" s="9">
        <v>42349</v>
      </c>
      <c r="M43" s="9">
        <v>43080</v>
      </c>
      <c r="N43" s="1">
        <f t="shared" ca="1" si="2"/>
        <v>2016</v>
      </c>
      <c r="O43" s="1">
        <f>YEAR(Tableau2[[#This Row],[Date_de_naissance]])</f>
        <v>1985</v>
      </c>
      <c r="P43" s="1" t="str">
        <f t="shared" si="3"/>
        <v>IYADJOUBAIROU31345TOANGAOUNDERE</v>
      </c>
    </row>
    <row r="44" spans="1:16" x14ac:dyDescent="0.25">
      <c r="A44" s="1" t="s">
        <v>132</v>
      </c>
      <c r="B44" s="1" t="s">
        <v>21</v>
      </c>
      <c r="C44" s="9">
        <v>28126</v>
      </c>
      <c r="D44" s="1" t="s">
        <v>12</v>
      </c>
      <c r="E44" s="1">
        <f ca="1">Tableau2[[#This Row],[Anne Aujourdhui]]-Tableau2[[#This Row],[Année de naissance]]</f>
        <v>39</v>
      </c>
      <c r="F44" s="1"/>
      <c r="G44" s="1" t="s">
        <v>140</v>
      </c>
      <c r="H44" s="9">
        <v>40907</v>
      </c>
      <c r="I44" s="1">
        <v>51028</v>
      </c>
      <c r="J44" s="1" t="s">
        <v>146</v>
      </c>
      <c r="K44" s="1" t="s">
        <v>182</v>
      </c>
      <c r="L44" s="9">
        <v>42009</v>
      </c>
      <c r="M44" s="9">
        <v>42740</v>
      </c>
      <c r="N44" s="1">
        <f t="shared" ca="1" si="2"/>
        <v>2016</v>
      </c>
      <c r="O44" s="1">
        <f>YEAR(Tableau2[[#This Row],[Date_de_naissance]])</f>
        <v>1977</v>
      </c>
      <c r="P44" s="1" t="str">
        <f t="shared" si="3"/>
        <v>MAMADOUABDOULAYE28126TOANGAOUNDERE</v>
      </c>
    </row>
    <row r="45" spans="1:16" x14ac:dyDescent="0.25">
      <c r="A45" s="1" t="s">
        <v>11</v>
      </c>
      <c r="B45" s="1" t="s">
        <v>27</v>
      </c>
      <c r="C45" s="9">
        <v>32874</v>
      </c>
      <c r="D45" s="1"/>
      <c r="E45" s="1">
        <f ca="1">Tableau2[[#This Row],[Anne Aujourdhui]]-Tableau2[[#This Row],[Année de naissance]]</f>
        <v>26</v>
      </c>
      <c r="F45" s="1"/>
      <c r="G45" s="1" t="s">
        <v>139</v>
      </c>
      <c r="H45" s="9">
        <v>41883</v>
      </c>
      <c r="I45" s="1">
        <v>59004</v>
      </c>
      <c r="J45" s="1" t="s">
        <v>146</v>
      </c>
      <c r="K45" s="1" t="s">
        <v>183</v>
      </c>
      <c r="L45" s="9">
        <v>41944</v>
      </c>
      <c r="M45" s="9">
        <v>42675</v>
      </c>
      <c r="N45" s="1">
        <f t="shared" ca="1" si="2"/>
        <v>2016</v>
      </c>
      <c r="O45" s="1">
        <f>YEAR(Tableau2[[#This Row],[Date_de_naissance]])</f>
        <v>1990</v>
      </c>
      <c r="P45" s="1" t="str">
        <f t="shared" si="3"/>
        <v>MOHAMADOU AWALOU32874HAMIDOU BOBO</v>
      </c>
    </row>
    <row r="46" spans="1:16" x14ac:dyDescent="0.25">
      <c r="A46" s="1" t="s">
        <v>11</v>
      </c>
      <c r="B46" s="1" t="s">
        <v>90</v>
      </c>
      <c r="C46" s="9">
        <v>26299</v>
      </c>
      <c r="D46" s="1" t="s">
        <v>110</v>
      </c>
      <c r="E46" s="1">
        <f ca="1">Tableau2[[#This Row],[Anne Aujourdhui]]-Tableau2[[#This Row],[Année de naissance]]</f>
        <v>44</v>
      </c>
      <c r="F46" s="1"/>
      <c r="G46" s="1" t="s">
        <v>140</v>
      </c>
      <c r="H46" s="9">
        <v>42053</v>
      </c>
      <c r="I46" s="1">
        <v>51034</v>
      </c>
      <c r="J46" s="1" t="s">
        <v>148</v>
      </c>
      <c r="K46" s="1" t="s">
        <v>184</v>
      </c>
      <c r="L46" s="9">
        <v>42089</v>
      </c>
      <c r="M46" s="9">
        <v>42820</v>
      </c>
      <c r="N46" s="1">
        <f t="shared" ca="1" si="2"/>
        <v>2016</v>
      </c>
      <c r="O46" s="1">
        <f>YEAR(Tableau2[[#This Row],[Date_de_naissance]])</f>
        <v>1972</v>
      </c>
      <c r="P46" s="1" t="str">
        <f t="shared" si="3"/>
        <v>MOHAMADOU MADI26299TOAMALA</v>
      </c>
    </row>
    <row r="47" spans="1:16" x14ac:dyDescent="0.25">
      <c r="A47" s="1" t="s">
        <v>11</v>
      </c>
      <c r="B47" s="1" t="s">
        <v>6</v>
      </c>
      <c r="C47" s="9">
        <v>28533</v>
      </c>
      <c r="D47" s="1" t="s">
        <v>12</v>
      </c>
      <c r="E47" s="1">
        <f ca="1">Tableau2[[#This Row],[Anne Aujourdhui]]-Tableau2[[#This Row],[Année de naissance]]</f>
        <v>38</v>
      </c>
      <c r="F47" s="1"/>
      <c r="G47" s="1" t="s">
        <v>18</v>
      </c>
      <c r="H47" s="9">
        <v>38725</v>
      </c>
      <c r="I47" s="1">
        <v>612006</v>
      </c>
      <c r="J47" s="1" t="s">
        <v>146</v>
      </c>
      <c r="K47" s="1" t="s">
        <v>185</v>
      </c>
      <c r="L47" s="9">
        <v>42604</v>
      </c>
      <c r="M47" s="9">
        <v>43334</v>
      </c>
      <c r="N47" s="1">
        <f t="shared" ca="1" si="2"/>
        <v>2016</v>
      </c>
      <c r="O47" s="1">
        <f>YEAR(Tableau2[[#This Row],[Date_de_naissance]])</f>
        <v>1978</v>
      </c>
      <c r="P47" s="1" t="str">
        <f t="shared" si="3"/>
        <v>MOHAMADOUADAMOU28533ADLNGAOUNDERE</v>
      </c>
    </row>
    <row r="48" spans="1:16" x14ac:dyDescent="0.25">
      <c r="A48" s="1" t="s">
        <v>11</v>
      </c>
      <c r="B48" s="1" t="s">
        <v>85</v>
      </c>
      <c r="C48" s="9">
        <v>26299</v>
      </c>
      <c r="D48" s="1" t="s">
        <v>105</v>
      </c>
      <c r="E48" s="1">
        <f ca="1">Tableau2[[#This Row],[Anne Aujourdhui]]-Tableau2[[#This Row],[Année de naissance]]</f>
        <v>44</v>
      </c>
      <c r="F48" s="1"/>
      <c r="G48" s="1" t="s">
        <v>140</v>
      </c>
      <c r="H48" s="9">
        <v>38278</v>
      </c>
      <c r="I48" s="1">
        <v>51009</v>
      </c>
      <c r="J48" s="1" t="s">
        <v>146</v>
      </c>
      <c r="K48" s="1" t="s">
        <v>186</v>
      </c>
      <c r="L48" s="9">
        <v>42331</v>
      </c>
      <c r="M48" s="9">
        <v>43062</v>
      </c>
      <c r="N48" s="1">
        <f t="shared" ca="1" si="2"/>
        <v>2016</v>
      </c>
      <c r="O48" s="1">
        <f>YEAR(Tableau2[[#This Row],[Date_de_naissance]])</f>
        <v>1972</v>
      </c>
      <c r="P48" s="1" t="str">
        <f t="shared" si="3"/>
        <v>MOHAMADOUAWAL26299TOA MAYO</v>
      </c>
    </row>
    <row r="49" spans="1:16" x14ac:dyDescent="0.25">
      <c r="A49" s="1" t="s">
        <v>11</v>
      </c>
      <c r="B49" s="1" t="s">
        <v>26</v>
      </c>
      <c r="C49" s="9">
        <v>31471</v>
      </c>
      <c r="D49" s="1" t="s">
        <v>12</v>
      </c>
      <c r="E49" s="1">
        <f ca="1">Tableau2[[#This Row],[Anne Aujourdhui]]-Tableau2[[#This Row],[Année de naissance]]</f>
        <v>30</v>
      </c>
      <c r="F49" s="1"/>
      <c r="G49" s="1" t="s">
        <v>140</v>
      </c>
      <c r="H49" s="9">
        <v>40603</v>
      </c>
      <c r="I49" s="1">
        <v>51007</v>
      </c>
      <c r="J49" s="1" t="s">
        <v>146</v>
      </c>
      <c r="K49" s="1" t="s">
        <v>187</v>
      </c>
      <c r="L49" s="9">
        <v>42418</v>
      </c>
      <c r="M49" s="9">
        <v>43149</v>
      </c>
      <c r="N49" s="1">
        <f t="shared" ca="1" si="2"/>
        <v>2016</v>
      </c>
      <c r="O49" s="1">
        <f>YEAR(Tableau2[[#This Row],[Date_de_naissance]])</f>
        <v>1986</v>
      </c>
      <c r="P49" s="1" t="str">
        <f t="shared" si="3"/>
        <v>MOHAMADOUAWALOU31471TOANGAOUNDERE</v>
      </c>
    </row>
    <row r="50" spans="1:16" x14ac:dyDescent="0.25">
      <c r="A50" s="1" t="s">
        <v>11</v>
      </c>
      <c r="B50" s="1" t="s">
        <v>91</v>
      </c>
      <c r="C50" s="9">
        <v>27516</v>
      </c>
      <c r="D50" s="1" t="s">
        <v>12</v>
      </c>
      <c r="E50" s="1">
        <f ca="1">Tableau2[[#This Row],[Anne Aujourdhui]]-Tableau2[[#This Row],[Année de naissance]]</f>
        <v>41</v>
      </c>
      <c r="F50" s="1"/>
      <c r="G50" s="1" t="s">
        <v>140</v>
      </c>
      <c r="H50" s="9">
        <v>39347</v>
      </c>
      <c r="I50" s="1">
        <v>51015</v>
      </c>
      <c r="J50" s="1" t="s">
        <v>146</v>
      </c>
      <c r="K50" s="1" t="s">
        <v>188</v>
      </c>
      <c r="L50" s="9">
        <v>42264</v>
      </c>
      <c r="M50" s="9">
        <v>42995</v>
      </c>
      <c r="N50" s="1">
        <f t="shared" ca="1" si="2"/>
        <v>2016</v>
      </c>
      <c r="O50" s="1">
        <f>YEAR(Tableau2[[#This Row],[Date_de_naissance]])</f>
        <v>1975</v>
      </c>
      <c r="P50" s="1" t="str">
        <f t="shared" si="3"/>
        <v>MOHAMADOUMOUCTAWAKILOU27516TOANGAOUNDERE</v>
      </c>
    </row>
    <row r="51" spans="1:16" x14ac:dyDescent="0.25">
      <c r="A51" s="1" t="s">
        <v>11</v>
      </c>
      <c r="B51" s="1" t="s">
        <v>68</v>
      </c>
      <c r="C51" s="9">
        <v>32618</v>
      </c>
      <c r="D51" s="1" t="s">
        <v>12</v>
      </c>
      <c r="E51" s="1">
        <f ca="1">Tableau2[[#This Row],[Anne Aujourdhui]]-Tableau2[[#This Row],[Année de naissance]]</f>
        <v>27</v>
      </c>
      <c r="F51" s="1"/>
      <c r="G51" s="1" t="s">
        <v>140</v>
      </c>
      <c r="H51" s="9">
        <v>42050</v>
      </c>
      <c r="I51" s="1">
        <v>51050</v>
      </c>
      <c r="J51" s="1" t="s">
        <v>148</v>
      </c>
      <c r="K51" s="1"/>
      <c r="L51" s="9">
        <v>42541</v>
      </c>
      <c r="M51" s="9">
        <v>43271</v>
      </c>
      <c r="N51" s="1">
        <f t="shared" ca="1" si="2"/>
        <v>2016</v>
      </c>
      <c r="O51" s="1">
        <f>YEAR(Tableau2[[#This Row],[Date_de_naissance]])</f>
        <v>1989</v>
      </c>
      <c r="P51" s="1" t="str">
        <f t="shared" si="3"/>
        <v>MOHAMADOULAMINOU32618TOANGAOUNDERE</v>
      </c>
    </row>
    <row r="52" spans="1:16" x14ac:dyDescent="0.25">
      <c r="A52" s="1" t="s">
        <v>11</v>
      </c>
      <c r="B52" s="1" t="s">
        <v>23</v>
      </c>
      <c r="C52" s="9">
        <v>27395</v>
      </c>
      <c r="D52" s="1" t="s">
        <v>12</v>
      </c>
      <c r="E52" s="1">
        <f ca="1">Tableau2[[#This Row],[Anne Aujourdhui]]-Tableau2[[#This Row],[Année de naissance]]</f>
        <v>41</v>
      </c>
      <c r="F52" s="1"/>
      <c r="G52" s="1" t="s">
        <v>140</v>
      </c>
      <c r="H52" s="9">
        <v>38580</v>
      </c>
      <c r="I52" s="1" t="s">
        <v>144</v>
      </c>
      <c r="J52" s="1" t="s">
        <v>148</v>
      </c>
      <c r="K52" s="1"/>
      <c r="L52" s="9">
        <v>41964</v>
      </c>
      <c r="M52" s="9">
        <v>42695</v>
      </c>
      <c r="N52" s="1">
        <f t="shared" ca="1" si="2"/>
        <v>2016</v>
      </c>
      <c r="O52" s="1">
        <f>YEAR(Tableau2[[#This Row],[Date_de_naissance]])</f>
        <v>1975</v>
      </c>
      <c r="P52" s="1" t="str">
        <f t="shared" si="3"/>
        <v>MOHAMADOUBASSIROU27395TOANGAOUNDERE</v>
      </c>
    </row>
    <row r="53" spans="1:16" x14ac:dyDescent="0.25">
      <c r="A53" s="1" t="s">
        <v>11</v>
      </c>
      <c r="B53" s="1" t="s">
        <v>26</v>
      </c>
      <c r="C53" s="9">
        <v>25204</v>
      </c>
      <c r="D53" s="1" t="s">
        <v>108</v>
      </c>
      <c r="E53" s="1">
        <f ca="1">Tableau2[[#This Row],[Anne Aujourdhui]]-Tableau2[[#This Row],[Année de naissance]]</f>
        <v>47</v>
      </c>
      <c r="F53" s="1"/>
      <c r="G53" s="1" t="s">
        <v>140</v>
      </c>
      <c r="H53" s="9">
        <v>38548</v>
      </c>
      <c r="I53" s="1">
        <v>51047</v>
      </c>
      <c r="J53" s="1" t="s">
        <v>146</v>
      </c>
      <c r="K53" s="1"/>
      <c r="L53" s="9">
        <v>42324</v>
      </c>
      <c r="M53" s="9">
        <v>43055</v>
      </c>
      <c r="N53" s="1">
        <f t="shared" ca="1" si="2"/>
        <v>2016</v>
      </c>
      <c r="O53" s="1">
        <f>YEAR(Tableau2[[#This Row],[Date_de_naissance]])</f>
        <v>1969</v>
      </c>
      <c r="P53" s="1" t="str">
        <f t="shared" si="3"/>
        <v>MOHAMADOUAWALOU25204TOAKOGNOLI</v>
      </c>
    </row>
    <row r="54" spans="1:16" x14ac:dyDescent="0.25">
      <c r="A54" s="1" t="s">
        <v>11</v>
      </c>
      <c r="B54" s="1" t="s">
        <v>89</v>
      </c>
      <c r="C54" s="9">
        <v>22647</v>
      </c>
      <c r="D54" s="1" t="s">
        <v>109</v>
      </c>
      <c r="E54" s="1">
        <f ca="1">Tableau2[[#This Row],[Anne Aujourdhui]]-Tableau2[[#This Row],[Année de naissance]]</f>
        <v>54</v>
      </c>
      <c r="F54" s="1"/>
      <c r="G54" s="1" t="s">
        <v>140</v>
      </c>
      <c r="H54" s="9">
        <v>38521</v>
      </c>
      <c r="I54" s="1">
        <v>51021</v>
      </c>
      <c r="J54" s="1" t="s">
        <v>146</v>
      </c>
      <c r="K54" s="1" t="s">
        <v>189</v>
      </c>
      <c r="L54" s="9">
        <v>41897</v>
      </c>
      <c r="M54" s="9">
        <v>42628</v>
      </c>
      <c r="N54" s="1">
        <f t="shared" ca="1" si="2"/>
        <v>2016</v>
      </c>
      <c r="O54" s="1">
        <f>YEAR(Tableau2[[#This Row],[Date_de_naissance]])</f>
        <v>1962</v>
      </c>
      <c r="P54" s="1" t="str">
        <f t="shared" si="3"/>
        <v>MOHAMADOUBARKINDO22647TOAMININ</v>
      </c>
    </row>
    <row r="55" spans="1:16" x14ac:dyDescent="0.25">
      <c r="A55" s="1" t="s">
        <v>28</v>
      </c>
      <c r="B55" s="1" t="s">
        <v>29</v>
      </c>
      <c r="C55" s="9">
        <v>29411</v>
      </c>
      <c r="D55" s="1"/>
      <c r="E55" s="1">
        <f ca="1">Tableau2[[#This Row],[Anne Aujourdhui]]-Tableau2[[#This Row],[Année de naissance]]</f>
        <v>36</v>
      </c>
      <c r="F55" s="1"/>
      <c r="G55" s="1" t="s">
        <v>139</v>
      </c>
      <c r="H55" s="9">
        <v>40238</v>
      </c>
      <c r="I55" s="1">
        <v>59005</v>
      </c>
      <c r="J55" s="1" t="s">
        <v>146</v>
      </c>
      <c r="K55" s="1" t="s">
        <v>190</v>
      </c>
      <c r="L55" s="9">
        <v>42036</v>
      </c>
      <c r="M55" s="9">
        <v>42767</v>
      </c>
      <c r="N55" s="1">
        <f t="shared" ca="1" si="2"/>
        <v>2016</v>
      </c>
      <c r="O55" s="1">
        <f>YEAR(Tableau2[[#This Row],[Date_de_naissance]])</f>
        <v>1980</v>
      </c>
      <c r="P55" s="1" t="str">
        <f t="shared" si="3"/>
        <v>MOUHAMADOUMOUCTAROU29411HAMIDOU BOBO</v>
      </c>
    </row>
    <row r="56" spans="1:16" x14ac:dyDescent="0.25">
      <c r="A56" s="1" t="s">
        <v>17</v>
      </c>
      <c r="B56" s="1" t="s">
        <v>30</v>
      </c>
      <c r="C56" s="9">
        <v>27503</v>
      </c>
      <c r="D56" s="1"/>
      <c r="E56" s="1">
        <f ca="1">Tableau2[[#This Row],[Anne Aujourdhui]]-Tableau2[[#This Row],[Année de naissance]]</f>
        <v>41</v>
      </c>
      <c r="F56" s="1"/>
      <c r="G56" s="1" t="s">
        <v>139</v>
      </c>
      <c r="H56" s="9">
        <v>42491</v>
      </c>
      <c r="I56" s="1">
        <v>59013</v>
      </c>
      <c r="J56" s="1" t="s">
        <v>148</v>
      </c>
      <c r="K56" s="1"/>
      <c r="L56" s="9">
        <v>42461</v>
      </c>
      <c r="M56" s="9">
        <v>43191</v>
      </c>
      <c r="N56" s="1">
        <f t="shared" ca="1" si="2"/>
        <v>2016</v>
      </c>
      <c r="O56" s="1">
        <f>YEAR(Tableau2[[#This Row],[Date_de_naissance]])</f>
        <v>1975</v>
      </c>
      <c r="P56" s="1" t="str">
        <f t="shared" si="3"/>
        <v>MOUSSAHAMIDOU27503HAMIDOU BOBO</v>
      </c>
    </row>
    <row r="57" spans="1:16" x14ac:dyDescent="0.25">
      <c r="A57" s="1" t="s">
        <v>17</v>
      </c>
      <c r="B57" s="1" t="s">
        <v>32</v>
      </c>
      <c r="C57" s="9">
        <v>26027</v>
      </c>
      <c r="D57" s="1"/>
      <c r="E57" s="1">
        <f ca="1">Tableau2[[#This Row],[Anne Aujourdhui]]-Tableau2[[#This Row],[Année de naissance]]</f>
        <v>45</v>
      </c>
      <c r="F57" s="1"/>
      <c r="G57" s="1" t="s">
        <v>141</v>
      </c>
      <c r="H57" s="9">
        <v>39272</v>
      </c>
      <c r="I57" s="1">
        <v>55004</v>
      </c>
      <c r="J57" s="1" t="s">
        <v>146</v>
      </c>
      <c r="K57" s="1" t="s">
        <v>191</v>
      </c>
      <c r="L57" s="9">
        <v>42154</v>
      </c>
      <c r="M57" s="9">
        <v>42885</v>
      </c>
      <c r="N57" s="1">
        <f t="shared" ca="1" si="2"/>
        <v>2016</v>
      </c>
      <c r="O57" s="1">
        <f>YEAR(Tableau2[[#This Row],[Date_de_naissance]])</f>
        <v>1971</v>
      </c>
      <c r="P57" s="1" t="str">
        <f t="shared" si="3"/>
        <v>MOUSSAYAYA26027SONETRANSCAM</v>
      </c>
    </row>
    <row r="58" spans="1:16" x14ac:dyDescent="0.25">
      <c r="A58" s="1" t="s">
        <v>17</v>
      </c>
      <c r="B58" s="1" t="s">
        <v>67</v>
      </c>
      <c r="C58" s="9">
        <v>29314</v>
      </c>
      <c r="D58" s="1" t="s">
        <v>114</v>
      </c>
      <c r="E58" s="1">
        <f ca="1">Tableau2[[#This Row],[Anne Aujourdhui]]-Tableau2[[#This Row],[Année de naissance]]</f>
        <v>36</v>
      </c>
      <c r="F58" s="1"/>
      <c r="G58" s="1" t="s">
        <v>140</v>
      </c>
      <c r="H58" s="9">
        <v>42528</v>
      </c>
      <c r="I58" s="1">
        <v>51045</v>
      </c>
      <c r="J58" s="1" t="s">
        <v>148</v>
      </c>
      <c r="K58" s="1" t="s">
        <v>192</v>
      </c>
      <c r="L58" s="9">
        <v>42541</v>
      </c>
      <c r="M58" s="9">
        <v>43271</v>
      </c>
      <c r="N58" s="1">
        <f t="shared" ca="1" si="2"/>
        <v>2016</v>
      </c>
      <c r="O58" s="1">
        <f>YEAR(Tableau2[[#This Row],[Date_de_naissance]])</f>
        <v>1980</v>
      </c>
      <c r="P58" s="1" t="str">
        <f t="shared" si="3"/>
        <v>MOUSSANASSOUROU29314TOA TIBATI</v>
      </c>
    </row>
    <row r="59" spans="1:16" x14ac:dyDescent="0.25">
      <c r="A59" s="1" t="s">
        <v>31</v>
      </c>
      <c r="B59" s="1" t="s">
        <v>100</v>
      </c>
      <c r="C59" s="9">
        <v>32390</v>
      </c>
      <c r="D59" s="1" t="s">
        <v>12</v>
      </c>
      <c r="E59" s="1">
        <f ca="1">Tableau2[[#This Row],[Anne Aujourdhui]]-Tableau2[[#This Row],[Année de naissance]]</f>
        <v>28</v>
      </c>
      <c r="F59" s="1"/>
      <c r="G59" s="1" t="s">
        <v>140</v>
      </c>
      <c r="H59" s="9">
        <v>42528</v>
      </c>
      <c r="I59" s="1">
        <v>51049</v>
      </c>
      <c r="J59" s="1" t="s">
        <v>148</v>
      </c>
      <c r="K59" s="1"/>
      <c r="L59" s="9">
        <v>42541</v>
      </c>
      <c r="M59" s="9">
        <v>43271</v>
      </c>
      <c r="N59" s="1">
        <f t="shared" ca="1" si="2"/>
        <v>2016</v>
      </c>
      <c r="O59" s="1">
        <f>YEAR(Tableau2[[#This Row],[Date_de_naissance]])</f>
        <v>1988</v>
      </c>
      <c r="P59" s="1" t="str">
        <f t="shared" si="3"/>
        <v>NANAIBRAHIMA32390TOANGAOUNDERE</v>
      </c>
    </row>
    <row r="60" spans="1:16" x14ac:dyDescent="0.25">
      <c r="A60" s="1" t="s">
        <v>133</v>
      </c>
      <c r="B60" s="1" t="s">
        <v>39</v>
      </c>
      <c r="C60" s="9">
        <v>19725</v>
      </c>
      <c r="D60" s="1" t="s">
        <v>52</v>
      </c>
      <c r="E60" s="1">
        <f ca="1">Tableau2[[#This Row],[Anne Aujourdhui]]-Tableau2[[#This Row],[Année de naissance]]</f>
        <v>62</v>
      </c>
      <c r="F60" s="1"/>
      <c r="G60" s="1" t="s">
        <v>142</v>
      </c>
      <c r="H60" s="9">
        <v>36161</v>
      </c>
      <c r="I60" s="1">
        <v>57011</v>
      </c>
      <c r="J60" s="1" t="s">
        <v>148</v>
      </c>
      <c r="K60" s="1"/>
      <c r="L60" s="9">
        <v>42387</v>
      </c>
      <c r="M60" s="9">
        <v>43118</v>
      </c>
      <c r="N60" s="1">
        <f t="shared" ca="1" si="2"/>
        <v>2016</v>
      </c>
      <c r="O60" s="1">
        <f>YEAR(Tableau2[[#This Row],[Date_de_naissance]])</f>
        <v>1954</v>
      </c>
      <c r="P60" s="1" t="str">
        <f t="shared" si="3"/>
        <v>NjeukuiDaniel19725JUTRANSBangangte</v>
      </c>
    </row>
    <row r="61" spans="1:16" x14ac:dyDescent="0.25">
      <c r="A61" s="1" t="s">
        <v>40</v>
      </c>
      <c r="B61" s="1" t="s">
        <v>41</v>
      </c>
      <c r="C61" s="9">
        <v>31718</v>
      </c>
      <c r="D61" s="1" t="s">
        <v>51</v>
      </c>
      <c r="E61" s="1">
        <f ca="1">Tableau2[[#This Row],[Anne Aujourdhui]]-Tableau2[[#This Row],[Année de naissance]]</f>
        <v>30</v>
      </c>
      <c r="F61" s="1"/>
      <c r="G61" s="1" t="s">
        <v>142</v>
      </c>
      <c r="H61" s="9">
        <v>38718</v>
      </c>
      <c r="I61" s="1">
        <v>57013</v>
      </c>
      <c r="J61" s="1" t="s">
        <v>146</v>
      </c>
      <c r="K61" s="1" t="s">
        <v>193</v>
      </c>
      <c r="L61" s="9">
        <v>42604</v>
      </c>
      <c r="M61" s="9">
        <v>43334</v>
      </c>
      <c r="N61" s="1">
        <f t="shared" ca="1" si="2"/>
        <v>2016</v>
      </c>
      <c r="O61" s="1">
        <f>YEAR(Tableau2[[#This Row],[Date_de_naissance]])</f>
        <v>1986</v>
      </c>
      <c r="P61" s="1" t="str">
        <f t="shared" si="3"/>
        <v>Nteupe Kafac Willy Joël31718JUTRANSBanka</v>
      </c>
    </row>
    <row r="62" spans="1:16" x14ac:dyDescent="0.25">
      <c r="A62" s="1" t="s">
        <v>92</v>
      </c>
      <c r="B62" s="1" t="s">
        <v>93</v>
      </c>
      <c r="C62" s="9">
        <v>25304</v>
      </c>
      <c r="D62" s="1" t="s">
        <v>111</v>
      </c>
      <c r="E62" s="1">
        <f ca="1">Tableau2[[#This Row],[Anne Aujourdhui]]-Tableau2[[#This Row],[Année de naissance]]</f>
        <v>47</v>
      </c>
      <c r="F62" s="1"/>
      <c r="G62" s="1" t="s">
        <v>140</v>
      </c>
      <c r="H62" s="9">
        <v>40528</v>
      </c>
      <c r="I62" s="1">
        <v>51043</v>
      </c>
      <c r="J62" s="1" t="s">
        <v>146</v>
      </c>
      <c r="K62" s="1" t="s">
        <v>194</v>
      </c>
      <c r="L62" s="9">
        <v>42264</v>
      </c>
      <c r="M62" s="9">
        <v>42995</v>
      </c>
      <c r="N62" s="1">
        <f t="shared" ca="1" si="2"/>
        <v>2016</v>
      </c>
      <c r="O62" s="1">
        <f>YEAR(Tableau2[[#This Row],[Date_de_naissance]])</f>
        <v>1969</v>
      </c>
      <c r="P62" s="1" t="str">
        <f t="shared" si="3"/>
        <v>OUMAROU  FARIKOU25304TOAMININ DIBATI</v>
      </c>
    </row>
    <row r="63" spans="1:16" x14ac:dyDescent="0.25">
      <c r="A63" s="1" t="s">
        <v>92</v>
      </c>
      <c r="B63" s="1" t="s">
        <v>17</v>
      </c>
      <c r="C63" s="9">
        <v>30857</v>
      </c>
      <c r="D63" s="1"/>
      <c r="E63" s="1">
        <f ca="1">Tableau2[[#This Row],[Anne Aujourdhui]]-Tableau2[[#This Row],[Année de naissance]]</f>
        <v>32</v>
      </c>
      <c r="F63" s="1"/>
      <c r="G63" s="1" t="s">
        <v>139</v>
      </c>
      <c r="H63" s="9">
        <v>40330</v>
      </c>
      <c r="I63" s="1">
        <v>59002</v>
      </c>
      <c r="J63" s="1" t="s">
        <v>146</v>
      </c>
      <c r="K63" s="1" t="s">
        <v>195</v>
      </c>
      <c r="L63" s="9">
        <v>42309</v>
      </c>
      <c r="M63" s="9">
        <v>43040</v>
      </c>
      <c r="N63" s="1">
        <f t="shared" ca="1" si="2"/>
        <v>2016</v>
      </c>
      <c r="O63" s="1">
        <f>YEAR(Tableau2[[#This Row],[Date_de_naissance]])</f>
        <v>1984</v>
      </c>
      <c r="P63" s="1" t="str">
        <f t="shared" si="3"/>
        <v>OUMAROUMOUSSA30857HAMIDOU BOBO</v>
      </c>
    </row>
    <row r="64" spans="1:16" x14ac:dyDescent="0.25">
      <c r="A64" s="1" t="s">
        <v>92</v>
      </c>
      <c r="B64" s="1" t="s">
        <v>31</v>
      </c>
      <c r="C64" s="9">
        <v>22647</v>
      </c>
      <c r="D64" s="1"/>
      <c r="E64" s="1">
        <f ca="1">Tableau2[[#This Row],[Anne Aujourdhui]]-Tableau2[[#This Row],[Année de naissance]]</f>
        <v>54</v>
      </c>
      <c r="F64" s="1"/>
      <c r="G64" s="1" t="s">
        <v>139</v>
      </c>
      <c r="H64" s="9">
        <v>38930</v>
      </c>
      <c r="I64" s="1">
        <v>59003</v>
      </c>
      <c r="J64" s="1" t="s">
        <v>146</v>
      </c>
      <c r="K64" s="1" t="s">
        <v>196</v>
      </c>
      <c r="L64" s="9">
        <v>42217</v>
      </c>
      <c r="M64" s="9">
        <v>42948</v>
      </c>
      <c r="N64" s="1">
        <f t="shared" ca="1" si="2"/>
        <v>2016</v>
      </c>
      <c r="O64" s="1">
        <f>YEAR(Tableau2[[#This Row],[Date_de_naissance]])</f>
        <v>1962</v>
      </c>
      <c r="P64" s="1" t="str">
        <f t="shared" si="3"/>
        <v>OUMAROUNANA22647HAMIDOU BOBO</v>
      </c>
    </row>
    <row r="65" spans="1:16" x14ac:dyDescent="0.25">
      <c r="A65" s="1" t="s">
        <v>92</v>
      </c>
      <c r="B65" s="1" t="s">
        <v>94</v>
      </c>
      <c r="C65" s="9">
        <v>25204</v>
      </c>
      <c r="D65" s="1" t="s">
        <v>12</v>
      </c>
      <c r="E65" s="1">
        <f ca="1">Tableau2[[#This Row],[Anne Aujourdhui]]-Tableau2[[#This Row],[Année de naissance]]</f>
        <v>47</v>
      </c>
      <c r="F65" s="1"/>
      <c r="G65" s="1" t="s">
        <v>140</v>
      </c>
      <c r="H65" s="9">
        <v>39702</v>
      </c>
      <c r="I65" s="1">
        <v>51008</v>
      </c>
      <c r="J65" s="1" t="s">
        <v>146</v>
      </c>
      <c r="K65" s="1"/>
      <c r="L65" s="9">
        <v>42614</v>
      </c>
      <c r="M65" s="9">
        <v>43344</v>
      </c>
      <c r="N65" s="1">
        <f t="shared" ca="1" si="2"/>
        <v>2016</v>
      </c>
      <c r="O65" s="1">
        <f>YEAR(Tableau2[[#This Row],[Date_de_naissance]])</f>
        <v>1969</v>
      </c>
      <c r="P65" s="1" t="str">
        <f t="shared" si="3"/>
        <v>OUMAROUHAMMADOU25204TOANGAOUNDERE</v>
      </c>
    </row>
    <row r="66" spans="1:16" x14ac:dyDescent="0.25">
      <c r="A66" s="1" t="s">
        <v>24</v>
      </c>
      <c r="B66" s="1" t="s">
        <v>63</v>
      </c>
      <c r="C66" s="9">
        <v>29747</v>
      </c>
      <c r="D66" s="1" t="s">
        <v>72</v>
      </c>
      <c r="E66" s="1">
        <f ca="1">Tableau2[[#This Row],[Anne Aujourdhui]]-Tableau2[[#This Row],[Année de naissance]]</f>
        <v>35</v>
      </c>
      <c r="F66" s="1"/>
      <c r="G66" s="1" t="s">
        <v>140</v>
      </c>
      <c r="H66" s="9">
        <v>41808</v>
      </c>
      <c r="I66" s="1">
        <v>51036</v>
      </c>
      <c r="J66" s="1" t="s">
        <v>148</v>
      </c>
      <c r="K66" s="1"/>
      <c r="L66" s="9">
        <v>42135</v>
      </c>
      <c r="M66" s="9">
        <v>42866</v>
      </c>
      <c r="N66" s="1">
        <f t="shared" ref="N66:N78" ca="1" si="4">YEAR(TODAY())</f>
        <v>2016</v>
      </c>
      <c r="O66" s="1">
        <f>YEAR(Tableau2[[#This Row],[Date_de_naissance]])</f>
        <v>1981</v>
      </c>
      <c r="P66" s="1" t="str">
        <f t="shared" ref="P66:P78" si="5">CONCATENATE(A66,B66,C66,G66,D66)</f>
        <v>OUSMANOUBOUBA29747TOABAFOUSSAM</v>
      </c>
    </row>
    <row r="67" spans="1:16" x14ac:dyDescent="0.25">
      <c r="A67" s="1" t="s">
        <v>58</v>
      </c>
      <c r="B67" s="1" t="s">
        <v>59</v>
      </c>
      <c r="C67" s="9">
        <v>26062</v>
      </c>
      <c r="D67" s="1"/>
      <c r="E67" s="1">
        <f ca="1">Tableau2[[#This Row],[Anne Aujourdhui]]-Tableau2[[#This Row],[Année de naissance]]</f>
        <v>45</v>
      </c>
      <c r="F67" s="1"/>
      <c r="G67" s="1" t="s">
        <v>141</v>
      </c>
      <c r="H67" s="9">
        <v>40948</v>
      </c>
      <c r="I67" s="1">
        <v>55006</v>
      </c>
      <c r="J67" s="1" t="s">
        <v>146</v>
      </c>
      <c r="K67" s="1" t="s">
        <v>197</v>
      </c>
      <c r="L67" s="9">
        <v>42324</v>
      </c>
      <c r="M67" s="9">
        <v>43055</v>
      </c>
      <c r="N67" s="1">
        <f t="shared" ca="1" si="4"/>
        <v>2016</v>
      </c>
      <c r="O67" s="1">
        <f>YEAR(Tableau2[[#This Row],[Date_de_naissance]])</f>
        <v>1971</v>
      </c>
      <c r="P67" s="1" t="str">
        <f t="shared" si="5"/>
        <v>OUSSOUMANOUSEHOU26062SONETRANSCAM</v>
      </c>
    </row>
    <row r="68" spans="1:16" x14ac:dyDescent="0.25">
      <c r="A68" s="1" t="s">
        <v>42</v>
      </c>
      <c r="B68" s="1" t="s">
        <v>43</v>
      </c>
      <c r="C68" s="9">
        <v>23023</v>
      </c>
      <c r="D68" s="1" t="s">
        <v>53</v>
      </c>
      <c r="E68" s="1">
        <f ca="1">Tableau2[[#This Row],[Anne Aujourdhui]]-Tableau2[[#This Row],[Année de naissance]]</f>
        <v>53</v>
      </c>
      <c r="F68" s="1"/>
      <c r="G68" s="1" t="s">
        <v>142</v>
      </c>
      <c r="H68" s="9">
        <v>41306</v>
      </c>
      <c r="I68" s="1">
        <v>57003</v>
      </c>
      <c r="J68" s="1" t="s">
        <v>146</v>
      </c>
      <c r="K68" s="1" t="s">
        <v>198</v>
      </c>
      <c r="L68" s="9">
        <v>42614</v>
      </c>
      <c r="M68" s="9">
        <v>43344</v>
      </c>
      <c r="N68" s="1">
        <f t="shared" ca="1" si="4"/>
        <v>2016</v>
      </c>
      <c r="O68" s="1">
        <f>YEAR(Tableau2[[#This Row],[Date_de_naissance]])</f>
        <v>1963</v>
      </c>
      <c r="P68" s="1" t="str">
        <f t="shared" si="5"/>
        <v>Panyere Tchamanga Levy23023JUTRANSBafang</v>
      </c>
    </row>
    <row r="69" spans="1:16" x14ac:dyDescent="0.25">
      <c r="A69" s="1" t="s">
        <v>44</v>
      </c>
      <c r="B69" s="1" t="s">
        <v>45</v>
      </c>
      <c r="C69" s="9">
        <v>22521</v>
      </c>
      <c r="D69" s="1" t="s">
        <v>54</v>
      </c>
      <c r="E69" s="1">
        <f ca="1">Tableau2[[#This Row],[Anne Aujourdhui]]-Tableau2[[#This Row],[Année de naissance]]</f>
        <v>55</v>
      </c>
      <c r="F69" s="1"/>
      <c r="G69" s="1" t="s">
        <v>142</v>
      </c>
      <c r="H69" s="9">
        <v>36892</v>
      </c>
      <c r="I69" s="1">
        <v>57007</v>
      </c>
      <c r="J69" s="1" t="s">
        <v>148</v>
      </c>
      <c r="K69" s="1"/>
      <c r="L69" s="9">
        <v>42320</v>
      </c>
      <c r="M69" s="1" t="s">
        <v>224</v>
      </c>
      <c r="N69" s="1">
        <f t="shared" ca="1" si="4"/>
        <v>2016</v>
      </c>
      <c r="O69" s="1">
        <f>YEAR(Tableau2[[#This Row],[Date_de_naissance]])</f>
        <v>1961</v>
      </c>
      <c r="P69" s="1" t="str">
        <f t="shared" si="5"/>
        <v>Pate Maurice22521JUTRANSBangou</v>
      </c>
    </row>
    <row r="70" spans="1:16" x14ac:dyDescent="0.25">
      <c r="A70" s="1" t="s">
        <v>46</v>
      </c>
      <c r="B70" s="1" t="s">
        <v>47</v>
      </c>
      <c r="C70" s="9">
        <v>32424</v>
      </c>
      <c r="D70" s="1" t="s">
        <v>55</v>
      </c>
      <c r="E70" s="1">
        <f ca="1">Tableau2[[#This Row],[Anne Aujourdhui]]-Tableau2[[#This Row],[Année de naissance]]</f>
        <v>28</v>
      </c>
      <c r="F70" s="1"/>
      <c r="G70" s="1" t="s">
        <v>142</v>
      </c>
      <c r="H70" s="9">
        <v>40269</v>
      </c>
      <c r="I70" s="1">
        <v>57010</v>
      </c>
      <c r="J70" s="1" t="s">
        <v>146</v>
      </c>
      <c r="K70" s="1" t="s">
        <v>199</v>
      </c>
      <c r="L70" s="9">
        <v>42264</v>
      </c>
      <c r="M70" s="9">
        <v>42995</v>
      </c>
      <c r="N70" s="1">
        <f t="shared" ca="1" si="4"/>
        <v>2016</v>
      </c>
      <c r="O70" s="1">
        <f>YEAR(Tableau2[[#This Row],[Date_de_naissance]])</f>
        <v>1988</v>
      </c>
      <c r="P70" s="1" t="str">
        <f t="shared" si="5"/>
        <v>Pate Pate Maurice32424JUTRANSDouala</v>
      </c>
    </row>
    <row r="71" spans="1:16" x14ac:dyDescent="0.25">
      <c r="A71" s="1" t="s">
        <v>101</v>
      </c>
      <c r="B71" s="1" t="s">
        <v>66</v>
      </c>
      <c r="C71" s="9">
        <v>31063</v>
      </c>
      <c r="D71" s="1" t="s">
        <v>76</v>
      </c>
      <c r="E71" s="1">
        <f ca="1">Tableau2[[#This Row],[Anne Aujourdhui]]-Tableau2[[#This Row],[Année de naissance]]</f>
        <v>31</v>
      </c>
      <c r="F71" s="1"/>
      <c r="G71" s="1" t="s">
        <v>140</v>
      </c>
      <c r="H71" s="9">
        <v>42528</v>
      </c>
      <c r="I71" s="1">
        <v>51051</v>
      </c>
      <c r="J71" s="1" t="s">
        <v>148</v>
      </c>
      <c r="K71" s="1"/>
      <c r="L71" s="9">
        <v>42541</v>
      </c>
      <c r="M71" s="9">
        <v>43271</v>
      </c>
      <c r="N71" s="1">
        <f t="shared" ca="1" si="4"/>
        <v>2016</v>
      </c>
      <c r="O71" s="1">
        <f>YEAR(Tableau2[[#This Row],[Date_de_naissance]])</f>
        <v>1985</v>
      </c>
      <c r="P71" s="1" t="str">
        <f t="shared" si="5"/>
        <v>SALIGARGA31063TOADAGAI</v>
      </c>
    </row>
    <row r="72" spans="1:16" x14ac:dyDescent="0.25">
      <c r="A72" s="1" t="s">
        <v>98</v>
      </c>
      <c r="B72" s="1" t="s">
        <v>99</v>
      </c>
      <c r="C72" s="9">
        <v>23010</v>
      </c>
      <c r="D72" s="1" t="s">
        <v>75</v>
      </c>
      <c r="E72" s="1">
        <f ca="1">Tableau2[[#This Row],[Anne Aujourdhui]]-Tableau2[[#This Row],[Année de naissance]]</f>
        <v>54</v>
      </c>
      <c r="F72" s="1"/>
      <c r="G72" s="1" t="s">
        <v>140</v>
      </c>
      <c r="H72" s="9">
        <v>42517</v>
      </c>
      <c r="I72" s="1">
        <v>51038</v>
      </c>
      <c r="J72" s="1" t="s">
        <v>146</v>
      </c>
      <c r="K72" s="1"/>
      <c r="L72" s="9">
        <v>42135</v>
      </c>
      <c r="M72" s="9">
        <v>42866</v>
      </c>
      <c r="N72" s="1">
        <f t="shared" ca="1" si="4"/>
        <v>2016</v>
      </c>
      <c r="O72" s="1">
        <f>YEAR(Tableau2[[#This Row],[Date_de_naissance]])</f>
        <v>1962</v>
      </c>
      <c r="P72" s="1" t="str">
        <f t="shared" si="5"/>
        <v>SEUNKEP CELESTIN23010TOABANGOU</v>
      </c>
    </row>
    <row r="73" spans="1:16" x14ac:dyDescent="0.25">
      <c r="A73" s="1" t="s">
        <v>134</v>
      </c>
      <c r="B73" s="1" t="s">
        <v>95</v>
      </c>
      <c r="C73" s="9">
        <v>23743</v>
      </c>
      <c r="D73" s="1" t="s">
        <v>112</v>
      </c>
      <c r="E73" s="1">
        <f ca="1">Tableau2[[#This Row],[Anne Aujourdhui]]-Tableau2[[#This Row],[Année de naissance]]</f>
        <v>51</v>
      </c>
      <c r="F73" s="1"/>
      <c r="G73" s="1" t="s">
        <v>140</v>
      </c>
      <c r="H73" s="9">
        <v>39944</v>
      </c>
      <c r="I73" s="1">
        <v>51003</v>
      </c>
      <c r="J73" s="1" t="s">
        <v>146</v>
      </c>
      <c r="K73" s="1"/>
      <c r="L73" s="9">
        <v>42418</v>
      </c>
      <c r="M73" s="9">
        <v>43149</v>
      </c>
      <c r="N73" s="1">
        <f t="shared" ca="1" si="4"/>
        <v>2016</v>
      </c>
      <c r="O73" s="1">
        <f>YEAR(Tableau2[[#This Row],[Date_de_naissance]])</f>
        <v>1965</v>
      </c>
      <c r="P73" s="1" t="str">
        <f t="shared" si="5"/>
        <v xml:space="preserve">SOUDI IYAWALAWAL23743TOABELEL  DIBI  </v>
      </c>
    </row>
    <row r="74" spans="1:16" x14ac:dyDescent="0.25">
      <c r="A74" s="1" t="s">
        <v>79</v>
      </c>
      <c r="B74" s="1"/>
      <c r="C74" s="9">
        <v>25569</v>
      </c>
      <c r="D74" s="1" t="s">
        <v>102</v>
      </c>
      <c r="E74" s="1">
        <f ca="1">Tableau2[[#This Row],[Anne Aujourdhui]]-Tableau2[[#This Row],[Année de naissance]]</f>
        <v>46</v>
      </c>
      <c r="F74" s="1"/>
      <c r="G74" s="1" t="s">
        <v>140</v>
      </c>
      <c r="H74" s="9">
        <v>41785</v>
      </c>
      <c r="I74" s="1">
        <v>51042</v>
      </c>
      <c r="J74" s="1" t="s">
        <v>148</v>
      </c>
      <c r="K74" s="1" t="s">
        <v>200</v>
      </c>
      <c r="L74" s="9">
        <v>42264</v>
      </c>
      <c r="M74" s="9">
        <v>42995</v>
      </c>
      <c r="N74" s="1">
        <f t="shared" ca="1" si="4"/>
        <v>2016</v>
      </c>
      <c r="O74" s="1">
        <f>YEAR(Tableau2[[#This Row],[Date_de_naissance]])</f>
        <v>1970</v>
      </c>
      <c r="P74" s="1" t="str">
        <f t="shared" si="5"/>
        <v>SOULEY IYA25569TOAMEIGANGA</v>
      </c>
    </row>
    <row r="75" spans="1:16" x14ac:dyDescent="0.25">
      <c r="A75" s="1" t="s">
        <v>135</v>
      </c>
      <c r="B75" s="1" t="s">
        <v>64</v>
      </c>
      <c r="C75" s="9">
        <v>31222</v>
      </c>
      <c r="D75" s="1" t="s">
        <v>72</v>
      </c>
      <c r="E75" s="1">
        <f ca="1">Tableau2[[#This Row],[Anne Aujourdhui]]-Tableau2[[#This Row],[Année de naissance]]</f>
        <v>31</v>
      </c>
      <c r="F75" s="1"/>
      <c r="G75" s="1" t="s">
        <v>140</v>
      </c>
      <c r="H75" s="9">
        <v>42259</v>
      </c>
      <c r="I75" s="1">
        <v>51037</v>
      </c>
      <c r="J75" s="1" t="s">
        <v>146</v>
      </c>
      <c r="K75" s="1"/>
      <c r="L75" s="9">
        <v>42131</v>
      </c>
      <c r="M75" s="9">
        <v>42862</v>
      </c>
      <c r="N75" s="1">
        <f t="shared" ca="1" si="4"/>
        <v>2016</v>
      </c>
      <c r="O75" s="1">
        <f>YEAR(Tableau2[[#This Row],[Date_de_naissance]])</f>
        <v>1985</v>
      </c>
      <c r="P75" s="1" t="str">
        <f t="shared" si="5"/>
        <v>TATADAHIROU31222TOABAFOUSSAM</v>
      </c>
    </row>
    <row r="76" spans="1:16" x14ac:dyDescent="0.25">
      <c r="A76" s="1" t="s">
        <v>32</v>
      </c>
      <c r="B76" s="1" t="s">
        <v>20</v>
      </c>
      <c r="C76" s="9">
        <v>31413</v>
      </c>
      <c r="D76" s="1"/>
      <c r="E76" s="1">
        <f ca="1">Tableau2[[#This Row],[Anne Aujourdhui]]-Tableau2[[#This Row],[Année de naissance]]</f>
        <v>30</v>
      </c>
      <c r="F76" s="1"/>
      <c r="G76" s="1" t="s">
        <v>139</v>
      </c>
      <c r="H76" s="9">
        <v>41883</v>
      </c>
      <c r="I76" s="1">
        <v>59008</v>
      </c>
      <c r="J76" s="1" t="s">
        <v>146</v>
      </c>
      <c r="K76" s="1" t="s">
        <v>201</v>
      </c>
      <c r="L76" s="9">
        <v>41944</v>
      </c>
      <c r="M76" s="9">
        <v>42675</v>
      </c>
      <c r="N76" s="1">
        <f t="shared" ca="1" si="4"/>
        <v>2016</v>
      </c>
      <c r="O76" s="1">
        <f>YEAR(Tableau2[[#This Row],[Date_de_naissance]])</f>
        <v>1986</v>
      </c>
      <c r="P76" s="1" t="str">
        <f t="shared" si="5"/>
        <v>YAYASOULEYMANOU31413HAMIDOU BOBO</v>
      </c>
    </row>
    <row r="77" spans="1:16" x14ac:dyDescent="0.25">
      <c r="A77" s="1" t="s">
        <v>136</v>
      </c>
      <c r="B77" s="1" t="s">
        <v>97</v>
      </c>
      <c r="C77" s="9">
        <v>32785</v>
      </c>
      <c r="D77" s="1" t="s">
        <v>73</v>
      </c>
      <c r="E77" s="1">
        <f ca="1">Tableau2[[#This Row],[Anne Aujourdhui]]-Tableau2[[#This Row],[Année de naissance]]</f>
        <v>27</v>
      </c>
      <c r="F77" s="1"/>
      <c r="G77" s="1" t="s">
        <v>140</v>
      </c>
      <c r="H77" s="9">
        <v>41001</v>
      </c>
      <c r="I77" s="1" t="s">
        <v>144</v>
      </c>
      <c r="J77" s="1" t="s">
        <v>148</v>
      </c>
      <c r="K77" s="1" t="s">
        <v>202</v>
      </c>
      <c r="L77" s="9">
        <v>42135</v>
      </c>
      <c r="M77" s="9">
        <v>42866</v>
      </c>
      <c r="N77" s="1">
        <f t="shared" ca="1" si="4"/>
        <v>2016</v>
      </c>
      <c r="O77" s="1">
        <f>YEAR(Tableau2[[#This Row],[Date_de_naissance]])</f>
        <v>1989</v>
      </c>
      <c r="P77" s="1" t="str">
        <f t="shared" si="5"/>
        <v>YayaBOUBA 32785TOAMAROUA</v>
      </c>
    </row>
    <row r="78" spans="1:16" x14ac:dyDescent="0.25">
      <c r="A78" s="1" t="s">
        <v>120</v>
      </c>
      <c r="B78" s="1" t="s">
        <v>230</v>
      </c>
      <c r="C78" s="9">
        <v>30151</v>
      </c>
      <c r="D78" s="1" t="s">
        <v>49</v>
      </c>
      <c r="E78" s="1">
        <f ca="1">Tableau2[[#This Row],[Anne Aujourdhui]]-Tableau2[[#This Row],[Année de naissance]]</f>
        <v>34</v>
      </c>
      <c r="F78" s="1"/>
      <c r="G78" s="1" t="s">
        <v>232</v>
      </c>
      <c r="H78" s="9">
        <v>41548</v>
      </c>
      <c r="I78" s="1">
        <v>56018</v>
      </c>
      <c r="J78" s="1" t="s">
        <v>147</v>
      </c>
      <c r="K78" s="1" t="s">
        <v>231</v>
      </c>
      <c r="L78" s="9">
        <v>42386</v>
      </c>
      <c r="M78" s="9">
        <v>43117</v>
      </c>
      <c r="N78" s="61">
        <f t="shared" ref="N78:N121" ca="1" si="6">YEAR(TODAY())</f>
        <v>2016</v>
      </c>
      <c r="O78" s="1">
        <f>YEAR(Tableau2[[#This Row],[Date_de_naissance]])</f>
        <v>1982</v>
      </c>
      <c r="P78" s="61" t="str">
        <f t="shared" si="5"/>
        <v>AMADOULamere30151CAMTRADFoumban</v>
      </c>
    </row>
    <row r="79" spans="1:16" x14ac:dyDescent="0.25">
      <c r="A79" s="1" t="s">
        <v>233</v>
      </c>
      <c r="B79" s="1" t="s">
        <v>234</v>
      </c>
      <c r="C79" s="9">
        <v>24259</v>
      </c>
      <c r="D79" s="1" t="s">
        <v>235</v>
      </c>
      <c r="E79" s="1">
        <f ca="1">Tableau2[[#This Row],[Anne Aujourdhui]]-Tableau2[[#This Row],[Année de naissance]]</f>
        <v>50</v>
      </c>
      <c r="F79" s="1"/>
      <c r="G79" s="1" t="s">
        <v>232</v>
      </c>
      <c r="H79" s="9">
        <v>39539</v>
      </c>
      <c r="I79" s="1">
        <v>56023</v>
      </c>
      <c r="J79" s="1" t="s">
        <v>147</v>
      </c>
      <c r="K79" s="1" t="s">
        <v>236</v>
      </c>
      <c r="L79" s="9">
        <v>42169</v>
      </c>
      <c r="M79" s="9">
        <v>42900</v>
      </c>
      <c r="N79" s="61">
        <f t="shared" ca="1" si="6"/>
        <v>2016</v>
      </c>
      <c r="O79" s="1">
        <f>YEAR(Tableau2[[#This Row],[Date_de_naissance]])</f>
        <v>1966</v>
      </c>
      <c r="P79" s="61" t="str">
        <f t="shared" ref="P79:P89" si="7">CONCATENATE(A79,B79,C79,G79,D79)</f>
        <v>FOMTUMMédard24259CAMTRADNkongsamba</v>
      </c>
    </row>
    <row r="80" spans="1:16" x14ac:dyDescent="0.25">
      <c r="A80" s="1" t="s">
        <v>237</v>
      </c>
      <c r="B80" s="1" t="s">
        <v>238</v>
      </c>
      <c r="C80" s="9">
        <v>27461</v>
      </c>
      <c r="D80" s="1"/>
      <c r="E80" s="1">
        <f ca="1">Tableau2[[#This Row],[Anne Aujourdhui]]-Tableau2[[#This Row],[Année de naissance]]</f>
        <v>41</v>
      </c>
      <c r="F80" s="1"/>
      <c r="G80" s="1" t="s">
        <v>232</v>
      </c>
      <c r="H80" s="9">
        <v>39328</v>
      </c>
      <c r="I80" s="1">
        <v>56019</v>
      </c>
      <c r="J80" s="1" t="s">
        <v>147</v>
      </c>
      <c r="K80" s="1" t="s">
        <v>239</v>
      </c>
      <c r="L80" s="9">
        <v>42181</v>
      </c>
      <c r="M80" s="9">
        <v>42912</v>
      </c>
      <c r="N80" s="61">
        <f t="shared" ca="1" si="6"/>
        <v>2016</v>
      </c>
      <c r="O80" s="1">
        <f>YEAR(Tableau2[[#This Row],[Date_de_naissance]])</f>
        <v>1975</v>
      </c>
      <c r="P80" s="61" t="str">
        <f t="shared" si="7"/>
        <v>FOUODJIJules27461CAMTRAD</v>
      </c>
    </row>
    <row r="81" spans="1:16" x14ac:dyDescent="0.25">
      <c r="A81" s="1" t="s">
        <v>240</v>
      </c>
      <c r="B81" s="1" t="s">
        <v>241</v>
      </c>
      <c r="C81" s="9">
        <v>28856</v>
      </c>
      <c r="D81" s="1" t="s">
        <v>242</v>
      </c>
      <c r="E81" s="1">
        <f ca="1">Tableau2[[#This Row],[Anne Aujourdhui]]-Tableau2[[#This Row],[Année de naissance]]</f>
        <v>37</v>
      </c>
      <c r="F81" s="1"/>
      <c r="G81" s="1" t="s">
        <v>232</v>
      </c>
      <c r="H81" s="9">
        <v>40575</v>
      </c>
      <c r="I81" s="1">
        <v>56027</v>
      </c>
      <c r="J81" s="1" t="s">
        <v>147</v>
      </c>
      <c r="K81" s="1" t="s">
        <v>243</v>
      </c>
      <c r="L81" s="9">
        <v>42169</v>
      </c>
      <c r="M81" s="9">
        <v>42900</v>
      </c>
      <c r="N81" s="61">
        <f t="shared" ca="1" si="6"/>
        <v>2016</v>
      </c>
      <c r="O81" s="1">
        <f>YEAR(Tableau2[[#This Row],[Date_de_naissance]])</f>
        <v>1979</v>
      </c>
      <c r="P81" s="61" t="str">
        <f t="shared" si="7"/>
        <v>KEBUMATeophilus28856CAMTRADBamenda</v>
      </c>
    </row>
    <row r="82" spans="1:16" x14ac:dyDescent="0.25">
      <c r="A82" s="1" t="s">
        <v>244</v>
      </c>
      <c r="B82" s="1" t="s">
        <v>245</v>
      </c>
      <c r="C82" s="9">
        <v>28774</v>
      </c>
      <c r="D82" s="1" t="s">
        <v>246</v>
      </c>
      <c r="E82" s="1">
        <f ca="1">Tableau2[[#This Row],[Anne Aujourdhui]]-Tableau2[[#This Row],[Année de naissance]]</f>
        <v>38</v>
      </c>
      <c r="F82" s="1"/>
      <c r="G82" s="1" t="s">
        <v>232</v>
      </c>
      <c r="H82" s="9">
        <v>39234</v>
      </c>
      <c r="I82" s="1">
        <v>56009</v>
      </c>
      <c r="J82" s="1" t="s">
        <v>147</v>
      </c>
      <c r="K82" s="1" t="s">
        <v>247</v>
      </c>
      <c r="L82" s="9">
        <v>42169</v>
      </c>
      <c r="M82" s="9">
        <v>42900</v>
      </c>
      <c r="N82" s="61">
        <f t="shared" ca="1" si="6"/>
        <v>2016</v>
      </c>
      <c r="O82" s="1">
        <f>YEAR(Tableau2[[#This Row],[Date_de_naissance]])</f>
        <v>1978</v>
      </c>
      <c r="P82" s="61" t="str">
        <f t="shared" si="7"/>
        <v>KOUGOUM Demanou Johnny28774CAMTRADMbouda</v>
      </c>
    </row>
    <row r="83" spans="1:16" x14ac:dyDescent="0.25">
      <c r="A83" s="1" t="s">
        <v>251</v>
      </c>
      <c r="B83" s="1" t="s">
        <v>248</v>
      </c>
      <c r="C83" s="9">
        <v>31405</v>
      </c>
      <c r="D83" s="1" t="s">
        <v>249</v>
      </c>
      <c r="E83" s="1">
        <f ca="1">Tableau2[[#This Row],[Anne Aujourdhui]]-Tableau2[[#This Row],[Année de naissance]]</f>
        <v>31</v>
      </c>
      <c r="F83" s="1"/>
      <c r="G83" s="1" t="s">
        <v>232</v>
      </c>
      <c r="H83" s="9">
        <v>39417</v>
      </c>
      <c r="I83" s="1">
        <v>56020</v>
      </c>
      <c r="J83" s="1" t="s">
        <v>147</v>
      </c>
      <c r="K83" s="1" t="s">
        <v>250</v>
      </c>
      <c r="L83" s="9">
        <v>42181</v>
      </c>
      <c r="M83" s="9">
        <v>42912</v>
      </c>
      <c r="N83" s="61">
        <f t="shared" ca="1" si="6"/>
        <v>2016</v>
      </c>
      <c r="O83" s="1">
        <f>YEAR(Tableau2[[#This Row],[Date_de_naissance]])</f>
        <v>1985</v>
      </c>
      <c r="P83" s="61" t="str">
        <f t="shared" si="7"/>
        <v>MOSIMAEmmanuel31405CAMTRADBafoussam</v>
      </c>
    </row>
    <row r="84" spans="1:16" x14ac:dyDescent="0.25">
      <c r="A84" s="1" t="s">
        <v>252</v>
      </c>
      <c r="B84" s="1" t="s">
        <v>253</v>
      </c>
      <c r="C84" s="9">
        <v>26806</v>
      </c>
      <c r="D84" s="1" t="s">
        <v>254</v>
      </c>
      <c r="E84" s="1">
        <f ca="1">Tableau2[[#This Row],[Anne Aujourdhui]]-Tableau2[[#This Row],[Année de naissance]]</f>
        <v>43</v>
      </c>
      <c r="F84" s="1"/>
      <c r="G84" s="1" t="s">
        <v>232</v>
      </c>
      <c r="H84" s="9">
        <v>38930</v>
      </c>
      <c r="I84" s="1">
        <v>56016</v>
      </c>
      <c r="J84" s="1" t="s">
        <v>147</v>
      </c>
      <c r="K84" s="1" t="s">
        <v>255</v>
      </c>
      <c r="L84" s="9">
        <v>42169</v>
      </c>
      <c r="M84" s="9">
        <v>42900</v>
      </c>
      <c r="N84" s="61">
        <f t="shared" ca="1" si="6"/>
        <v>2016</v>
      </c>
      <c r="O84" s="1">
        <f>YEAR(Tableau2[[#This Row],[Date_de_naissance]])</f>
        <v>1973</v>
      </c>
      <c r="P84" s="61" t="str">
        <f t="shared" si="7"/>
        <v>MOUNYICHESoule26806CAMTRADFoumbot</v>
      </c>
    </row>
    <row r="85" spans="1:16" x14ac:dyDescent="0.25">
      <c r="A85" s="1" t="s">
        <v>256</v>
      </c>
      <c r="B85" s="1" t="s">
        <v>45</v>
      </c>
      <c r="C85" s="9">
        <v>23012</v>
      </c>
      <c r="D85" s="1" t="s">
        <v>257</v>
      </c>
      <c r="E85" s="1">
        <f ca="1">Tableau2[[#This Row],[Anne Aujourdhui]]-Tableau2[[#This Row],[Année de naissance]]</f>
        <v>53</v>
      </c>
      <c r="F85" s="1"/>
      <c r="G85" s="1" t="s">
        <v>232</v>
      </c>
      <c r="H85" s="9">
        <v>40330</v>
      </c>
      <c r="I85" s="1">
        <v>56017</v>
      </c>
      <c r="J85" s="1" t="s">
        <v>147</v>
      </c>
      <c r="K85" s="1" t="s">
        <v>258</v>
      </c>
      <c r="L85" s="9">
        <v>42169</v>
      </c>
      <c r="M85" s="9">
        <v>42900</v>
      </c>
      <c r="N85" s="61">
        <f t="shared" ca="1" si="6"/>
        <v>2016</v>
      </c>
      <c r="O85" s="1">
        <f>YEAR(Tableau2[[#This Row],[Date_de_naissance]])</f>
        <v>1963</v>
      </c>
      <c r="P85" s="61" t="str">
        <f t="shared" si="7"/>
        <v>NDANE Maurice23012CAMTRADMalantouen</v>
      </c>
    </row>
    <row r="86" spans="1:16" x14ac:dyDescent="0.25">
      <c r="A86" s="1" t="s">
        <v>259</v>
      </c>
      <c r="B86" s="1" t="s">
        <v>260</v>
      </c>
      <c r="C86" s="9">
        <v>29006</v>
      </c>
      <c r="D86" s="1" t="s">
        <v>50</v>
      </c>
      <c r="E86" s="1">
        <f ca="1">Tableau2[[#This Row],[Anne Aujourdhui]]-Tableau2[[#This Row],[Année de naissance]]</f>
        <v>37</v>
      </c>
      <c r="F86" s="1"/>
      <c r="G86" s="1" t="s">
        <v>232</v>
      </c>
      <c r="H86" s="9">
        <v>39600</v>
      </c>
      <c r="I86" s="1">
        <v>56002</v>
      </c>
      <c r="J86" s="1" t="s">
        <v>147</v>
      </c>
      <c r="K86" s="1" t="s">
        <v>261</v>
      </c>
      <c r="L86" s="9">
        <v>42169</v>
      </c>
      <c r="M86" s="9">
        <v>42900</v>
      </c>
      <c r="N86" s="61">
        <f t="shared" ca="1" si="6"/>
        <v>2016</v>
      </c>
      <c r="O86" s="1">
        <f>YEAR(Tableau2[[#This Row],[Date_de_naissance]])</f>
        <v>1979</v>
      </c>
      <c r="P86" s="61" t="str">
        <f t="shared" si="7"/>
        <v>NDJAYIG  Francis29006CAMTRADYaoundé</v>
      </c>
    </row>
    <row r="87" spans="1:16" x14ac:dyDescent="0.25">
      <c r="A87" s="1" t="s">
        <v>286</v>
      </c>
      <c r="B87" s="1" t="s">
        <v>262</v>
      </c>
      <c r="C87" s="9">
        <v>28758</v>
      </c>
      <c r="D87" s="1" t="s">
        <v>263</v>
      </c>
      <c r="E87" s="1">
        <f ca="1">Tableau2[[#This Row],[Anne Aujourdhui]]-Tableau2[[#This Row],[Année de naissance]]</f>
        <v>38</v>
      </c>
      <c r="F87" s="1"/>
      <c r="G87" s="1" t="s">
        <v>232</v>
      </c>
      <c r="H87" s="9">
        <v>39326</v>
      </c>
      <c r="I87" s="1">
        <v>56028</v>
      </c>
      <c r="J87" s="1" t="s">
        <v>147</v>
      </c>
      <c r="K87" s="1" t="s">
        <v>264</v>
      </c>
      <c r="L87" s="9">
        <v>42181</v>
      </c>
      <c r="M87" s="9">
        <v>42912</v>
      </c>
      <c r="N87" s="61">
        <f t="shared" ca="1" si="6"/>
        <v>2016</v>
      </c>
      <c r="O87" s="1">
        <f>YEAR(Tableau2[[#This Row],[Date_de_naissance]])</f>
        <v>1978</v>
      </c>
      <c r="P87" s="61" t="str">
        <f t="shared" si="7"/>
        <v>NGANGJulius28758CAMTRAD Limbé</v>
      </c>
    </row>
    <row r="88" spans="1:16" x14ac:dyDescent="0.25">
      <c r="A88" s="1" t="s">
        <v>265</v>
      </c>
      <c r="B88" s="1" t="s">
        <v>266</v>
      </c>
      <c r="C88" s="9">
        <v>31230</v>
      </c>
      <c r="D88" s="1" t="s">
        <v>242</v>
      </c>
      <c r="E88" s="1">
        <f ca="1">Tableau2[[#This Row],[Anne Aujourdhui]]-Tableau2[[#This Row],[Année de naissance]]</f>
        <v>31</v>
      </c>
      <c r="F88" s="1"/>
      <c r="G88" s="1" t="s">
        <v>232</v>
      </c>
      <c r="H88" s="9">
        <v>40634</v>
      </c>
      <c r="I88" s="1">
        <v>56024</v>
      </c>
      <c r="J88" s="1" t="s">
        <v>147</v>
      </c>
      <c r="K88" s="1" t="s">
        <v>267</v>
      </c>
      <c r="L88" s="9">
        <v>42527</v>
      </c>
      <c r="M88" s="9">
        <v>43257</v>
      </c>
      <c r="N88" s="61">
        <f t="shared" ca="1" si="6"/>
        <v>2016</v>
      </c>
      <c r="O88" s="1">
        <f>YEAR(Tableau2[[#This Row],[Date_de_naissance]])</f>
        <v>1985</v>
      </c>
      <c r="P88" s="61" t="str">
        <f t="shared" si="7"/>
        <v>NGU Rudolf31230CAMTRADBamenda</v>
      </c>
    </row>
    <row r="89" spans="1:16" x14ac:dyDescent="0.25">
      <c r="A89" s="1" t="s">
        <v>285</v>
      </c>
      <c r="B89" s="1" t="s">
        <v>268</v>
      </c>
      <c r="C89" s="9">
        <v>23377</v>
      </c>
      <c r="D89" s="1" t="s">
        <v>269</v>
      </c>
      <c r="E89" s="1">
        <f ca="1">Tableau2[[#This Row],[Anne Aujourdhui]]-Tableau2[[#This Row],[Année de naissance]]</f>
        <v>52</v>
      </c>
      <c r="F89" s="1"/>
      <c r="G89" s="1" t="s">
        <v>232</v>
      </c>
      <c r="H89" s="9">
        <v>39234</v>
      </c>
      <c r="I89" s="1">
        <v>56025</v>
      </c>
      <c r="J89" s="1" t="s">
        <v>147</v>
      </c>
      <c r="K89" s="1" t="s">
        <v>270</v>
      </c>
      <c r="L89" s="9">
        <v>42169</v>
      </c>
      <c r="M89" s="9">
        <v>42900</v>
      </c>
      <c r="N89" s="61">
        <f t="shared" ca="1" si="6"/>
        <v>2016</v>
      </c>
      <c r="O89" s="1">
        <f>YEAR(Tableau2[[#This Row],[Date_de_naissance]])</f>
        <v>1964</v>
      </c>
      <c r="P89" s="61" t="str">
        <f t="shared" si="7"/>
        <v>NJIAugustin23377CAMTRAD Bamenda</v>
      </c>
    </row>
    <row r="90" spans="1:16" x14ac:dyDescent="0.25">
      <c r="A90" s="1" t="s">
        <v>271</v>
      </c>
      <c r="B90" s="1" t="s">
        <v>229</v>
      </c>
      <c r="C90" s="9">
        <v>31174</v>
      </c>
      <c r="D90" s="1" t="s">
        <v>272</v>
      </c>
      <c r="E90" s="1">
        <f ca="1">Tableau2[[#This Row],[Anne Aujourdhui]]-Tableau2[[#This Row],[Année de naissance]]</f>
        <v>31</v>
      </c>
      <c r="F90" s="1"/>
      <c r="G90" s="1" t="s">
        <v>232</v>
      </c>
      <c r="H90" s="9">
        <v>39356</v>
      </c>
      <c r="I90" s="1">
        <v>56022</v>
      </c>
      <c r="J90" s="1" t="s">
        <v>147</v>
      </c>
      <c r="K90" s="1" t="s">
        <v>273</v>
      </c>
      <c r="L90" s="9">
        <v>42181</v>
      </c>
      <c r="M90" s="9">
        <v>42912</v>
      </c>
      <c r="N90" s="61">
        <f t="shared" ca="1" si="6"/>
        <v>2016</v>
      </c>
      <c r="O90" s="1">
        <f>YEAR(Tableau2[[#This Row],[Date_de_naissance]])</f>
        <v>1985</v>
      </c>
      <c r="P90" s="61" t="str">
        <f t="shared" ref="P90:P94" si="8">CONCATENATE(A90,B90,C90,G90,D90)</f>
        <v>NJIEMOUNAboubakar31174CAMTRADMarom</v>
      </c>
    </row>
    <row r="91" spans="1:16" x14ac:dyDescent="0.25">
      <c r="A91" s="1" t="s">
        <v>274</v>
      </c>
      <c r="B91" s="1" t="s">
        <v>275</v>
      </c>
      <c r="C91" s="9">
        <v>29221</v>
      </c>
      <c r="D91" s="1" t="s">
        <v>254</v>
      </c>
      <c r="E91" s="1">
        <f ca="1">Tableau2[[#This Row],[Anne Aujourdhui]]-Tableau2[[#This Row],[Année de naissance]]</f>
        <v>36</v>
      </c>
      <c r="F91" s="1"/>
      <c r="G91" s="1" t="s">
        <v>232</v>
      </c>
      <c r="H91" s="9">
        <v>41978</v>
      </c>
      <c r="I91" s="1">
        <v>56015</v>
      </c>
      <c r="J91" s="1" t="s">
        <v>147</v>
      </c>
      <c r="K91" s="1" t="s">
        <v>276</v>
      </c>
      <c r="L91" s="9">
        <v>42614</v>
      </c>
      <c r="M91" s="9">
        <v>43344</v>
      </c>
      <c r="N91" s="61">
        <f t="shared" ca="1" si="6"/>
        <v>2016</v>
      </c>
      <c r="O91" s="1">
        <f>YEAR(Tableau2[[#This Row],[Date_de_naissance]])</f>
        <v>1980</v>
      </c>
      <c r="P91" s="61" t="str">
        <f t="shared" si="8"/>
        <v>NJUCHINGAMDIArouna29221CAMTRADFoumbot</v>
      </c>
    </row>
    <row r="92" spans="1:16" x14ac:dyDescent="0.25">
      <c r="A92" s="1" t="s">
        <v>277</v>
      </c>
      <c r="B92" s="1" t="s">
        <v>278</v>
      </c>
      <c r="C92" s="9">
        <v>30568</v>
      </c>
      <c r="D92" s="1" t="s">
        <v>279</v>
      </c>
      <c r="E92" s="1">
        <f ca="1">Tableau2[[#This Row],[Anne Aujourdhui]]-Tableau2[[#This Row],[Année de naissance]]</f>
        <v>33</v>
      </c>
      <c r="F92" s="1"/>
      <c r="G92" s="1" t="s">
        <v>232</v>
      </c>
      <c r="H92" s="9">
        <v>42147</v>
      </c>
      <c r="I92" s="1">
        <v>56007</v>
      </c>
      <c r="J92" s="1" t="s">
        <v>147</v>
      </c>
      <c r="K92" s="1" t="s">
        <v>280</v>
      </c>
      <c r="L92" s="9">
        <v>42527</v>
      </c>
      <c r="M92" s="9">
        <v>42892</v>
      </c>
      <c r="N92" s="61">
        <f t="shared" ca="1" si="6"/>
        <v>2016</v>
      </c>
      <c r="O92" s="1">
        <f>YEAR(Tableau2[[#This Row],[Date_de_naissance]])</f>
        <v>1983</v>
      </c>
      <c r="P92" s="61" t="str">
        <f t="shared" si="8"/>
        <v>NZOHKavin30568CAMTRAD Kumba</v>
      </c>
    </row>
    <row r="93" spans="1:16" x14ac:dyDescent="0.25">
      <c r="A93" s="1" t="s">
        <v>288</v>
      </c>
      <c r="B93" s="1" t="s">
        <v>281</v>
      </c>
      <c r="C93" s="9">
        <v>29767</v>
      </c>
      <c r="D93" s="1" t="s">
        <v>55</v>
      </c>
      <c r="E93" s="1">
        <f ca="1">Tableau2[[#This Row],[Anne Aujourdhui]]-Tableau2[[#This Row],[Année de naissance]]</f>
        <v>35</v>
      </c>
      <c r="F93" s="1"/>
      <c r="G93" s="1" t="s">
        <v>232</v>
      </c>
      <c r="H93" s="9">
        <v>42522</v>
      </c>
      <c r="I93" s="1">
        <v>56006</v>
      </c>
      <c r="J93" s="1" t="s">
        <v>147</v>
      </c>
      <c r="K93" s="1" t="s">
        <v>282</v>
      </c>
      <c r="L93" s="9">
        <v>42252</v>
      </c>
      <c r="M93" s="9">
        <v>42983</v>
      </c>
      <c r="N93" s="61">
        <f t="shared" ca="1" si="6"/>
        <v>2016</v>
      </c>
      <c r="O93" s="1">
        <f>YEAR(Tableau2[[#This Row],[Date_de_naissance]])</f>
        <v>1981</v>
      </c>
      <c r="P93" s="61" t="str">
        <f t="shared" si="8"/>
        <v>TEGNIKOMartial29767CAMTRADDouala</v>
      </c>
    </row>
    <row r="94" spans="1:16" x14ac:dyDescent="0.25">
      <c r="A94" s="1" t="s">
        <v>287</v>
      </c>
      <c r="B94" s="1" t="s">
        <v>283</v>
      </c>
      <c r="C94" s="9">
        <v>28505</v>
      </c>
      <c r="D94" s="1" t="s">
        <v>284</v>
      </c>
      <c r="E94" s="1">
        <f ca="1">Tableau2[[#This Row],[Anne Aujourdhui]]-Tableau2[[#This Row],[Année de naissance]]</f>
        <v>38</v>
      </c>
      <c r="F94" s="1"/>
      <c r="G94" s="1" t="s">
        <v>232</v>
      </c>
      <c r="H94" s="9">
        <v>39326</v>
      </c>
      <c r="I94" s="1">
        <v>56021</v>
      </c>
      <c r="J94" s="1" t="s">
        <v>147</v>
      </c>
      <c r="K94" s="1" t="s">
        <v>291</v>
      </c>
      <c r="L94" s="9">
        <v>42169</v>
      </c>
      <c r="M94" s="9">
        <v>42900</v>
      </c>
      <c r="N94" s="61">
        <f t="shared" ca="1" si="6"/>
        <v>2016</v>
      </c>
      <c r="O94" s="1">
        <f>YEAR(Tableau2[[#This Row],[Date_de_naissance]])</f>
        <v>1978</v>
      </c>
      <c r="P94" s="61" t="str">
        <f t="shared" si="8"/>
        <v>TCHOFFOSamuel28505CAMTRAD Mbouda</v>
      </c>
    </row>
    <row r="95" spans="1:16" x14ac:dyDescent="0.25">
      <c r="A95" s="1" t="s">
        <v>289</v>
      </c>
      <c r="B95" s="1" t="s">
        <v>290</v>
      </c>
      <c r="C95" s="9">
        <v>31185</v>
      </c>
      <c r="D95" s="1" t="s">
        <v>242</v>
      </c>
      <c r="E95" s="1">
        <f ca="1">Tableau2[[#This Row],[Anne Aujourdhui]]-Tableau2[[#This Row],[Année de naissance]]</f>
        <v>31</v>
      </c>
      <c r="F95" s="1"/>
      <c r="G95" s="1" t="s">
        <v>232</v>
      </c>
      <c r="H95" s="9">
        <v>41671</v>
      </c>
      <c r="I95" s="1"/>
      <c r="J95" s="1" t="s">
        <v>149</v>
      </c>
      <c r="K95" s="1"/>
      <c r="L95" s="9">
        <v>42527</v>
      </c>
      <c r="M95" s="9">
        <v>43257</v>
      </c>
      <c r="N95" s="61">
        <f t="shared" ca="1" si="6"/>
        <v>2016</v>
      </c>
      <c r="O95" s="1">
        <f>YEAR(Tableau2[[#This Row],[Date_de_naissance]])</f>
        <v>1985</v>
      </c>
      <c r="P95" s="61" t="str">
        <f t="shared" ref="P95:P121" si="9">CONCATENATE(A95,B95,C95,G95,D95)</f>
        <v>ANOMAH MUMBEBertrand31185CAMTRADBamenda</v>
      </c>
    </row>
    <row r="96" spans="1:16" x14ac:dyDescent="0.25">
      <c r="A96" s="1" t="s">
        <v>292</v>
      </c>
      <c r="B96" s="1" t="s">
        <v>293</v>
      </c>
      <c r="C96" s="9">
        <v>26971</v>
      </c>
      <c r="D96" s="1" t="s">
        <v>294</v>
      </c>
      <c r="E96" s="1">
        <f ca="1">Tableau2[[#This Row],[Anne Aujourdhui]]-Tableau2[[#This Row],[Année de naissance]]</f>
        <v>43</v>
      </c>
      <c r="F96" s="1"/>
      <c r="G96" s="1" t="s">
        <v>232</v>
      </c>
      <c r="H96" s="9">
        <v>42605</v>
      </c>
      <c r="I96" s="1"/>
      <c r="J96" s="1" t="s">
        <v>149</v>
      </c>
      <c r="K96" s="1"/>
      <c r="L96" s="9">
        <v>42548</v>
      </c>
      <c r="M96" s="9">
        <v>43278</v>
      </c>
      <c r="N96" s="61">
        <f t="shared" ca="1" si="6"/>
        <v>2016</v>
      </c>
      <c r="O96" s="1">
        <f>YEAR(Tableau2[[#This Row],[Date_de_naissance]])</f>
        <v>1973</v>
      </c>
      <c r="P96" s="61" t="str">
        <f t="shared" si="9"/>
        <v>DONGMO FOUELEFACKDavid26971CAMTRAD Bafou</v>
      </c>
    </row>
    <row r="97" spans="1:19" x14ac:dyDescent="0.25">
      <c r="A97" s="1" t="s">
        <v>295</v>
      </c>
      <c r="B97" s="1" t="s">
        <v>296</v>
      </c>
      <c r="C97" s="9">
        <v>29674</v>
      </c>
      <c r="D97" s="1" t="s">
        <v>297</v>
      </c>
      <c r="E97" s="1">
        <f ca="1">Tableau2[[#This Row],[Anne Aujourdhui]]-Tableau2[[#This Row],[Année de naissance]]</f>
        <v>35</v>
      </c>
      <c r="F97" s="1"/>
      <c r="G97" s="1" t="s">
        <v>311</v>
      </c>
      <c r="H97" s="9">
        <v>42183</v>
      </c>
      <c r="I97" s="1">
        <v>63004</v>
      </c>
      <c r="J97" s="1" t="s">
        <v>146</v>
      </c>
      <c r="K97" s="1" t="s">
        <v>298</v>
      </c>
      <c r="L97" s="9">
        <v>42266</v>
      </c>
      <c r="M97" s="9">
        <v>42997</v>
      </c>
      <c r="N97" s="61">
        <f t="shared" ca="1" si="6"/>
        <v>2016</v>
      </c>
      <c r="O97" s="1">
        <f>YEAR(Tableau2[[#This Row],[Date_de_naissance]])</f>
        <v>1981</v>
      </c>
      <c r="P97" s="61" t="str">
        <f t="shared" si="9"/>
        <v>BEKOA MBARGAMERLIN29674KPFAkoerman</v>
      </c>
    </row>
    <row r="98" spans="1:19" x14ac:dyDescent="0.25">
      <c r="A98" s="1" t="s">
        <v>299</v>
      </c>
      <c r="B98" s="1" t="s">
        <v>300</v>
      </c>
      <c r="C98" s="9">
        <v>32706</v>
      </c>
      <c r="D98" s="1" t="s">
        <v>301</v>
      </c>
      <c r="E98" s="1">
        <f ca="1">Tableau2[[#This Row],[Anne Aujourdhui]]-Tableau2[[#This Row],[Année de naissance]]</f>
        <v>27</v>
      </c>
      <c r="F98" s="1"/>
      <c r="G98" s="1" t="s">
        <v>311</v>
      </c>
      <c r="H98" s="9">
        <v>42097</v>
      </c>
      <c r="I98" s="1">
        <v>63041</v>
      </c>
      <c r="J98" s="1" t="s">
        <v>146</v>
      </c>
      <c r="K98" s="1" t="s">
        <v>302</v>
      </c>
      <c r="L98" s="9">
        <v>42097</v>
      </c>
      <c r="M98" s="9">
        <v>42828</v>
      </c>
      <c r="N98" s="61">
        <f t="shared" ca="1" si="6"/>
        <v>2016</v>
      </c>
      <c r="O98" s="1">
        <f>YEAR(Tableau2[[#This Row],[Date_de_naissance]])</f>
        <v>1989</v>
      </c>
      <c r="P98" s="61" t="str">
        <f t="shared" si="9"/>
        <v>BOKALLY NGALLYLUC LEONCE32706KPF Ombessa</v>
      </c>
    </row>
    <row r="99" spans="1:19" x14ac:dyDescent="0.25">
      <c r="A99" s="1" t="s">
        <v>303</v>
      </c>
      <c r="B99" s="1" t="s">
        <v>304</v>
      </c>
      <c r="C99" s="9">
        <v>28101</v>
      </c>
      <c r="D99" s="1" t="s">
        <v>305</v>
      </c>
      <c r="E99" s="1">
        <f ca="1">Tableau2[[#This Row],[Anne Aujourdhui]]-Tableau2[[#This Row],[Année de naissance]]</f>
        <v>40</v>
      </c>
      <c r="F99" s="1"/>
      <c r="G99" s="1" t="s">
        <v>311</v>
      </c>
      <c r="H99" s="1">
        <v>2008</v>
      </c>
      <c r="I99" s="1">
        <v>63017</v>
      </c>
      <c r="J99" s="1" t="s">
        <v>146</v>
      </c>
      <c r="K99" s="1" t="s">
        <v>306</v>
      </c>
      <c r="L99" s="9">
        <v>42449</v>
      </c>
      <c r="M99" s="9">
        <v>43179</v>
      </c>
      <c r="N99" s="61">
        <f t="shared" ca="1" si="6"/>
        <v>2016</v>
      </c>
      <c r="O99" s="1">
        <f>YEAR(Tableau2[[#This Row],[Date_de_naissance]])</f>
        <v>1976</v>
      </c>
      <c r="P99" s="61" t="str">
        <f t="shared" si="9"/>
        <v>BOTIEAMBROISE28101KPFBalamba</v>
      </c>
    </row>
    <row r="100" spans="1:19" x14ac:dyDescent="0.25">
      <c r="A100" s="1" t="s">
        <v>307</v>
      </c>
      <c r="B100" s="1" t="s">
        <v>308</v>
      </c>
      <c r="C100" s="9">
        <v>32528</v>
      </c>
      <c r="D100" s="1" t="s">
        <v>309</v>
      </c>
      <c r="E100" s="1">
        <f ca="1">Tableau2[[#This Row],[Anne Aujourdhui]]-Tableau2[[#This Row],[Année de naissance]]</f>
        <v>27</v>
      </c>
      <c r="F100" s="1"/>
      <c r="G100" s="1" t="s">
        <v>311</v>
      </c>
      <c r="H100" s="9">
        <v>42449</v>
      </c>
      <c r="I100" s="1">
        <v>63042</v>
      </c>
      <c r="J100" s="1" t="s">
        <v>146</v>
      </c>
      <c r="K100" s="1" t="s">
        <v>310</v>
      </c>
      <c r="L100" s="9">
        <v>42320</v>
      </c>
      <c r="M100" s="9">
        <v>43051</v>
      </c>
      <c r="N100" s="61">
        <f t="shared" ca="1" si="6"/>
        <v>2016</v>
      </c>
      <c r="O100" s="1">
        <f>YEAR(Tableau2[[#This Row],[Date_de_naissance]])</f>
        <v>1989</v>
      </c>
      <c r="P100" s="61" t="str">
        <f t="shared" si="9"/>
        <v>CHATUE KUATECALVIN32528KPFBandjoun</v>
      </c>
    </row>
    <row r="101" spans="1:19" x14ac:dyDescent="0.25">
      <c r="A101" s="1" t="s">
        <v>312</v>
      </c>
      <c r="B101" s="1" t="s">
        <v>313</v>
      </c>
      <c r="C101" s="9">
        <v>27758</v>
      </c>
      <c r="D101" s="1" t="s">
        <v>249</v>
      </c>
      <c r="E101" s="1">
        <f ca="1">Tableau2[[#This Row],[Anne Aujourdhui]]-Tableau2[[#This Row],[Année de naissance]]</f>
        <v>41</v>
      </c>
      <c r="F101" s="1"/>
      <c r="G101" s="1" t="s">
        <v>311</v>
      </c>
      <c r="H101" s="9">
        <v>42431</v>
      </c>
      <c r="I101" s="1">
        <v>63045</v>
      </c>
      <c r="J101" s="1" t="s">
        <v>146</v>
      </c>
      <c r="K101" s="1" t="s">
        <v>314</v>
      </c>
      <c r="L101" s="9">
        <v>42509</v>
      </c>
      <c r="M101" s="9">
        <v>43239</v>
      </c>
      <c r="N101" s="61">
        <f t="shared" ca="1" si="6"/>
        <v>2016</v>
      </c>
      <c r="O101" s="1">
        <f>YEAR(Tableau2[[#This Row],[Date_de_naissance]])</f>
        <v>1975</v>
      </c>
      <c r="P101" s="61" t="str">
        <f t="shared" si="9"/>
        <v>CHINDJE CHINDJE ROGER27758KPFBafoussam</v>
      </c>
    </row>
    <row r="102" spans="1:19" x14ac:dyDescent="0.25">
      <c r="A102" s="1" t="s">
        <v>315</v>
      </c>
      <c r="B102" s="1" t="s">
        <v>316</v>
      </c>
      <c r="C102" s="9">
        <v>32143</v>
      </c>
      <c r="D102" s="1" t="s">
        <v>55</v>
      </c>
      <c r="E102" s="1">
        <f ca="1">Tableau2[[#This Row],[Anne Aujourdhui]]-Tableau2[[#This Row],[Année de naissance]]</f>
        <v>28</v>
      </c>
      <c r="F102" s="1"/>
      <c r="G102" s="1" t="s">
        <v>311</v>
      </c>
      <c r="H102" s="9">
        <v>42318</v>
      </c>
      <c r="I102" s="1">
        <v>63013</v>
      </c>
      <c r="J102" s="1" t="s">
        <v>146</v>
      </c>
      <c r="K102" s="1" t="s">
        <v>317</v>
      </c>
      <c r="L102" s="9">
        <v>42098</v>
      </c>
      <c r="M102" s="9">
        <v>42829</v>
      </c>
      <c r="N102" s="61">
        <f t="shared" ca="1" si="6"/>
        <v>2016</v>
      </c>
      <c r="O102" s="1">
        <f>YEAR(Tableau2[[#This Row],[Date_de_naissance]])</f>
        <v>1988</v>
      </c>
      <c r="P102" s="61" t="str">
        <f t="shared" si="9"/>
        <v>DJEUMI NKOUATCHOUA GERCLAIN GERCLAIN FREDIS32143KPFDouala</v>
      </c>
    </row>
    <row r="103" spans="1:19" x14ac:dyDescent="0.25">
      <c r="A103" s="1" t="s">
        <v>318</v>
      </c>
      <c r="B103" s="1" t="s">
        <v>319</v>
      </c>
      <c r="C103" s="9">
        <v>26642</v>
      </c>
      <c r="D103" s="1" t="s">
        <v>55</v>
      </c>
      <c r="E103" s="1">
        <f ca="1">Tableau2[[#This Row],[Anne Aujourdhui]]-Tableau2[[#This Row],[Année de naissance]]</f>
        <v>44</v>
      </c>
      <c r="F103" s="1"/>
      <c r="G103" s="1" t="s">
        <v>311</v>
      </c>
      <c r="H103" s="9">
        <v>42001</v>
      </c>
      <c r="I103" s="1">
        <v>63046</v>
      </c>
      <c r="J103" s="1" t="s">
        <v>146</v>
      </c>
      <c r="K103" s="1" t="s">
        <v>320</v>
      </c>
      <c r="L103" s="9">
        <v>42417</v>
      </c>
      <c r="M103" s="9">
        <v>43148</v>
      </c>
      <c r="N103" s="61">
        <f t="shared" ca="1" si="6"/>
        <v>2016</v>
      </c>
      <c r="O103" s="1">
        <f>YEAR(Tableau2[[#This Row],[Date_de_naissance]])</f>
        <v>1972</v>
      </c>
      <c r="P103" s="61" t="str">
        <f t="shared" si="9"/>
        <v>DONJIO JAFET ALAIN BIDIACE26642KPFDouala</v>
      </c>
    </row>
    <row r="104" spans="1:19" x14ac:dyDescent="0.25">
      <c r="A104" s="1" t="s">
        <v>321</v>
      </c>
      <c r="B104" s="1" t="s">
        <v>322</v>
      </c>
      <c r="C104" s="9">
        <v>30049</v>
      </c>
      <c r="D104" s="1" t="s">
        <v>326</v>
      </c>
      <c r="E104" s="1">
        <f ca="1">Tableau2[[#This Row],[Anne Aujourdhui]]-Tableau2[[#This Row],[Année de naissance]]</f>
        <v>34</v>
      </c>
      <c r="F104" s="1"/>
      <c r="G104" s="1" t="s">
        <v>311</v>
      </c>
      <c r="H104" s="9">
        <v>41974</v>
      </c>
      <c r="I104" s="1">
        <v>63001</v>
      </c>
      <c r="J104" s="1" t="s">
        <v>146</v>
      </c>
      <c r="K104" s="1" t="s">
        <v>323</v>
      </c>
      <c r="L104" s="9">
        <v>41957</v>
      </c>
      <c r="M104" s="9">
        <v>42688</v>
      </c>
      <c r="N104" s="61">
        <f t="shared" ca="1" si="6"/>
        <v>2016</v>
      </c>
      <c r="O104" s="1">
        <f>YEAR(Tableau2[[#This Row],[Date_de_naissance]])</f>
        <v>1982</v>
      </c>
      <c r="P104" s="61" t="str">
        <f t="shared" si="9"/>
        <v>FOKO FELIXSADRAK30049KPFBamendou</v>
      </c>
    </row>
    <row r="105" spans="1:19" x14ac:dyDescent="0.25">
      <c r="A105" s="1" t="s">
        <v>324</v>
      </c>
      <c r="B105" s="1" t="s">
        <v>325</v>
      </c>
      <c r="C105" s="9">
        <v>26471</v>
      </c>
      <c r="D105" s="1" t="s">
        <v>309</v>
      </c>
      <c r="E105" s="1">
        <f ca="1">Tableau2[[#This Row],[Anne Aujourdhui]]-Tableau2[[#This Row],[Année de naissance]]</f>
        <v>44</v>
      </c>
      <c r="F105" s="1"/>
      <c r="G105" s="1" t="s">
        <v>311</v>
      </c>
      <c r="H105" s="1">
        <v>2008</v>
      </c>
      <c r="I105" s="1">
        <v>63033</v>
      </c>
      <c r="J105" s="1" t="s">
        <v>146</v>
      </c>
      <c r="K105" s="1" t="s">
        <v>327</v>
      </c>
      <c r="L105" s="9">
        <v>42484</v>
      </c>
      <c r="M105" s="9">
        <v>43214</v>
      </c>
      <c r="N105" s="61">
        <f t="shared" ca="1" si="6"/>
        <v>2016</v>
      </c>
      <c r="O105" s="1">
        <f>YEAR(Tableau2[[#This Row],[Date_de_naissance]])</f>
        <v>1972</v>
      </c>
      <c r="P105" s="61" t="str">
        <f t="shared" si="9"/>
        <v>FOKO JEANFLAUBERT26471KPFBandjoun</v>
      </c>
    </row>
    <row r="106" spans="1:19" x14ac:dyDescent="0.25">
      <c r="A106" s="1" t="s">
        <v>328</v>
      </c>
      <c r="B106" s="1" t="s">
        <v>329</v>
      </c>
      <c r="C106" s="9">
        <v>28741</v>
      </c>
      <c r="D106" s="1" t="s">
        <v>330</v>
      </c>
      <c r="E106" s="1">
        <f ca="1">Tableau2[[#This Row],[Anne Aujourdhui]]-Tableau2[[#This Row],[Année de naissance]]</f>
        <v>38</v>
      </c>
      <c r="F106" s="1"/>
      <c r="G106" s="1" t="s">
        <v>311</v>
      </c>
      <c r="H106" s="9">
        <v>40909</v>
      </c>
      <c r="I106" s="1"/>
      <c r="J106" s="1" t="s">
        <v>148</v>
      </c>
      <c r="K106" s="1"/>
      <c r="L106" s="9">
        <v>41915</v>
      </c>
      <c r="M106" s="9">
        <v>42646</v>
      </c>
      <c r="N106" s="61">
        <f t="shared" ca="1" si="6"/>
        <v>2016</v>
      </c>
      <c r="O106" s="1">
        <f>YEAR(Tableau2[[#This Row],[Date_de_naissance]])</f>
        <v>1978</v>
      </c>
      <c r="P106" s="61" t="str">
        <f t="shared" si="9"/>
        <v>FONEBOUJUDE NDIFOR28741KPFAkum</v>
      </c>
    </row>
    <row r="107" spans="1:19" x14ac:dyDescent="0.25">
      <c r="A107" s="1" t="s">
        <v>331</v>
      </c>
      <c r="B107" s="1" t="s">
        <v>332</v>
      </c>
      <c r="C107" s="9">
        <v>30650</v>
      </c>
      <c r="D107" s="1" t="s">
        <v>326</v>
      </c>
      <c r="E107" s="1">
        <f ca="1">Tableau2[[#This Row],[Anne Aujourdhui]]-Tableau2[[#This Row],[Année de naissance]]</f>
        <v>33</v>
      </c>
      <c r="F107" s="1"/>
      <c r="G107" s="1" t="s">
        <v>311</v>
      </c>
      <c r="H107" s="9">
        <v>42567</v>
      </c>
      <c r="I107" s="1"/>
      <c r="J107" s="1" t="s">
        <v>148</v>
      </c>
      <c r="K107" s="1"/>
      <c r="L107" s="9">
        <v>42599</v>
      </c>
      <c r="M107" s="9">
        <v>43329</v>
      </c>
      <c r="N107" s="61">
        <f t="shared" ca="1" si="6"/>
        <v>2016</v>
      </c>
      <c r="O107" s="1">
        <f>YEAR(Tableau2[[#This Row],[Date_de_naissance]])</f>
        <v>1983</v>
      </c>
      <c r="P107" s="61" t="str">
        <f t="shared" si="9"/>
        <v>FEULEFACKCHRISTIAN MATHIEU30650KPFBamendou</v>
      </c>
    </row>
    <row r="108" spans="1:19" x14ac:dyDescent="0.25">
      <c r="A108" s="1" t="s">
        <v>413</v>
      </c>
      <c r="B108" s="1" t="s">
        <v>333</v>
      </c>
      <c r="C108" s="9">
        <v>27475</v>
      </c>
      <c r="D108" s="1" t="s">
        <v>334</v>
      </c>
      <c r="E108" s="1">
        <f ca="1">Tableau2[[#This Row],[Anne Aujourdhui]]-Tableau2[[#This Row],[Année de naissance]]</f>
        <v>41</v>
      </c>
      <c r="F108" s="1"/>
      <c r="G108" s="1" t="s">
        <v>311</v>
      </c>
      <c r="H108" s="1">
        <v>2013</v>
      </c>
      <c r="I108" s="1">
        <v>63003</v>
      </c>
      <c r="J108" s="1" t="s">
        <v>146</v>
      </c>
      <c r="K108" s="1" t="s">
        <v>335</v>
      </c>
      <c r="L108" s="9">
        <v>42227</v>
      </c>
      <c r="M108" s="9">
        <v>42958</v>
      </c>
      <c r="N108" s="61">
        <f t="shared" ca="1" si="6"/>
        <v>2016</v>
      </c>
      <c r="O108" s="1">
        <f>YEAR(Tableau2[[#This Row],[Date_de_naissance]])</f>
        <v>1975</v>
      </c>
      <c r="P108" s="61" t="str">
        <f t="shared" si="9"/>
        <v>GONGANG NJEUKUIHERVE ROMUALD27475KPFNdoungué</v>
      </c>
    </row>
    <row r="109" spans="1:19" ht="15.75" thickBot="1" x14ac:dyDescent="0.3">
      <c r="A109" s="1" t="s">
        <v>80</v>
      </c>
      <c r="B109" s="1"/>
      <c r="C109" s="9">
        <v>30711</v>
      </c>
      <c r="D109" s="1" t="s">
        <v>336</v>
      </c>
      <c r="E109" s="1">
        <f ca="1">Tableau2[[#This Row],[Anne Aujourdhui]]-Tableau2[[#This Row],[Année de naissance]]</f>
        <v>32</v>
      </c>
      <c r="F109" s="1"/>
      <c r="G109" s="1" t="s">
        <v>311</v>
      </c>
      <c r="H109" s="1">
        <v>2008</v>
      </c>
      <c r="I109" s="1">
        <v>63014</v>
      </c>
      <c r="J109" s="1" t="s">
        <v>146</v>
      </c>
      <c r="K109" s="1" t="s">
        <v>337</v>
      </c>
      <c r="L109" s="9">
        <v>42347</v>
      </c>
      <c r="M109" s="9">
        <v>43078</v>
      </c>
      <c r="N109" s="61">
        <f t="shared" ca="1" si="6"/>
        <v>2016</v>
      </c>
      <c r="O109" s="1">
        <f>YEAR(Tableau2[[#This Row],[Date_de_naissance]])</f>
        <v>1984</v>
      </c>
      <c r="P109" s="61" t="str">
        <f t="shared" si="9"/>
        <v>HAMADOU30711KPFMalang</v>
      </c>
    </row>
    <row r="110" spans="1:19" ht="15.75" thickBot="1" x14ac:dyDescent="0.3">
      <c r="A110" s="1" t="s">
        <v>412</v>
      </c>
      <c r="B110" s="1" t="s">
        <v>338</v>
      </c>
      <c r="C110" s="9">
        <v>30354</v>
      </c>
      <c r="D110" s="1" t="s">
        <v>339</v>
      </c>
      <c r="E110" s="1">
        <f ca="1">Tableau2[[#This Row],[Anne Aujourdhui]]-Tableau2[[#This Row],[Année de naissance]]</f>
        <v>33</v>
      </c>
      <c r="F110" s="1"/>
      <c r="G110" s="1" t="s">
        <v>311</v>
      </c>
      <c r="H110" s="1">
        <v>2015</v>
      </c>
      <c r="I110" s="1">
        <v>63006</v>
      </c>
      <c r="J110" s="1" t="s">
        <v>146</v>
      </c>
      <c r="K110" s="1" t="s">
        <v>340</v>
      </c>
      <c r="L110" s="1"/>
      <c r="M110" s="1"/>
      <c r="N110" s="61">
        <f t="shared" ca="1" si="6"/>
        <v>2016</v>
      </c>
      <c r="O110" s="1">
        <f>YEAR(Tableau2[[#This Row],[Date_de_naissance]])</f>
        <v>1983</v>
      </c>
      <c r="P110" s="61" t="str">
        <f t="shared" si="9"/>
        <v>KAMDEM CHINDJEJIMMY MARIUS30354KPFBaleng</v>
      </c>
      <c r="R110" s="10" t="s">
        <v>286</v>
      </c>
      <c r="S110" s="11"/>
    </row>
    <row r="111" spans="1:19" x14ac:dyDescent="0.25">
      <c r="A111" s="1" t="s">
        <v>411</v>
      </c>
      <c r="B111" s="1" t="s">
        <v>341</v>
      </c>
      <c r="C111" s="9">
        <v>25155</v>
      </c>
      <c r="D111" s="1" t="s">
        <v>309</v>
      </c>
      <c r="E111" s="1">
        <f ca="1">Tableau2[[#This Row],[Anne Aujourdhui]]-Tableau2[[#This Row],[Année de naissance]]</f>
        <v>48</v>
      </c>
      <c r="F111" s="1"/>
      <c r="G111" s="1" t="s">
        <v>311</v>
      </c>
      <c r="H111" s="1">
        <v>2010</v>
      </c>
      <c r="I111" s="1">
        <v>63002</v>
      </c>
      <c r="J111" s="1" t="s">
        <v>146</v>
      </c>
      <c r="K111" s="1" t="s">
        <v>342</v>
      </c>
      <c r="L111" s="9">
        <v>42449</v>
      </c>
      <c r="M111" s="9">
        <v>43179</v>
      </c>
      <c r="N111" s="61">
        <f t="shared" ca="1" si="6"/>
        <v>2016</v>
      </c>
      <c r="O111" s="1">
        <f>YEAR(Tableau2[[#This Row],[Date_de_naissance]])</f>
        <v>1968</v>
      </c>
      <c r="P111" s="61" t="str">
        <f t="shared" si="9"/>
        <v>KAMGAJEAN BAPTISTE25155KPFBandjoun</v>
      </c>
    </row>
    <row r="112" spans="1:19" ht="15.75" thickBot="1" x14ac:dyDescent="0.3">
      <c r="A112" s="1" t="s">
        <v>343</v>
      </c>
      <c r="B112" s="1" t="s">
        <v>344</v>
      </c>
      <c r="C112" s="9">
        <v>25618</v>
      </c>
      <c r="D112" s="1" t="s">
        <v>345</v>
      </c>
      <c r="E112" s="1">
        <f ca="1">Tableau2[[#This Row],[Anne Aujourdhui]]-Tableau2[[#This Row],[Année de naissance]]</f>
        <v>46</v>
      </c>
      <c r="F112" s="1"/>
      <c r="G112" s="1" t="s">
        <v>311</v>
      </c>
      <c r="H112" s="9">
        <v>38768</v>
      </c>
      <c r="I112" s="1">
        <v>63029</v>
      </c>
      <c r="J112" s="1" t="s">
        <v>146</v>
      </c>
      <c r="K112" s="1" t="s">
        <v>346</v>
      </c>
      <c r="L112" s="9">
        <v>42616</v>
      </c>
      <c r="M112" s="9">
        <v>43346</v>
      </c>
      <c r="N112" s="61">
        <f t="shared" ca="1" si="6"/>
        <v>2016</v>
      </c>
      <c r="O112" s="1">
        <f>YEAR(Tableau2[[#This Row],[Date_de_naissance]])</f>
        <v>1970</v>
      </c>
      <c r="P112" s="61" t="str">
        <f t="shared" si="9"/>
        <v>KETIALMENDESIRE25618KPFNtui</v>
      </c>
    </row>
    <row r="113" spans="1:20" ht="15.75" thickBot="1" x14ac:dyDescent="0.3">
      <c r="A113" s="1" t="s">
        <v>410</v>
      </c>
      <c r="B113" s="1" t="s">
        <v>347</v>
      </c>
      <c r="C113" s="9">
        <v>28760</v>
      </c>
      <c r="D113" s="1" t="s">
        <v>309</v>
      </c>
      <c r="E113" s="1">
        <f ca="1">Tableau2[[#This Row],[Anne Aujourdhui]]-Tableau2[[#This Row],[Année de naissance]]</f>
        <v>38</v>
      </c>
      <c r="F113" s="1"/>
      <c r="G113" s="1" t="s">
        <v>311</v>
      </c>
      <c r="H113" s="1">
        <v>2006</v>
      </c>
      <c r="I113" s="1">
        <v>63010</v>
      </c>
      <c r="J113" s="1" t="s">
        <v>146</v>
      </c>
      <c r="K113" s="1" t="s">
        <v>348</v>
      </c>
      <c r="L113" s="9">
        <v>42616</v>
      </c>
      <c r="M113" s="9">
        <v>43346</v>
      </c>
      <c r="N113" s="61">
        <f t="shared" ca="1" si="6"/>
        <v>2016</v>
      </c>
      <c r="O113" s="1">
        <f>YEAR(Tableau2[[#This Row],[Date_de_naissance]])</f>
        <v>1978</v>
      </c>
      <c r="P113" s="61" t="str">
        <f t="shared" si="9"/>
        <v>KOUAM KUATEALAIN28760KPFBandjoun</v>
      </c>
      <c r="T113" s="3" t="str">
        <f>IFERROR(VLOOKUP(R110,sos,1,FALSE),"faux")</f>
        <v>NGANG</v>
      </c>
    </row>
    <row r="114" spans="1:20" x14ac:dyDescent="0.25">
      <c r="A114" s="1" t="s">
        <v>349</v>
      </c>
      <c r="B114" s="1" t="s">
        <v>350</v>
      </c>
      <c r="C114" s="9">
        <v>22502</v>
      </c>
      <c r="D114" s="1" t="s">
        <v>235</v>
      </c>
      <c r="E114" s="1">
        <f ca="1">Tableau2[[#This Row],[Anne Aujourdhui]]-Tableau2[[#This Row],[Année de naissance]]</f>
        <v>55</v>
      </c>
      <c r="F114" s="1"/>
      <c r="G114" s="1" t="s">
        <v>311</v>
      </c>
      <c r="H114" s="1">
        <v>2010</v>
      </c>
      <c r="I114" s="1">
        <v>63009</v>
      </c>
      <c r="J114" s="1" t="s">
        <v>146</v>
      </c>
      <c r="K114" s="1" t="s">
        <v>351</v>
      </c>
      <c r="L114" s="9">
        <v>42599</v>
      </c>
      <c r="M114" s="9">
        <v>43329</v>
      </c>
      <c r="N114" s="61">
        <f t="shared" ca="1" si="6"/>
        <v>2016</v>
      </c>
      <c r="O114" s="1">
        <f>YEAR(Tableau2[[#This Row],[Date_de_naissance]])</f>
        <v>1961</v>
      </c>
      <c r="P114" s="61" t="str">
        <f t="shared" si="9"/>
        <v>KWAMO YEPMOMICHEL22502KPFNkongsamba</v>
      </c>
    </row>
    <row r="115" spans="1:20" x14ac:dyDescent="0.25">
      <c r="A115" s="1" t="s">
        <v>409</v>
      </c>
      <c r="B115" s="1" t="s">
        <v>352</v>
      </c>
      <c r="C115" s="9">
        <v>27894</v>
      </c>
      <c r="D115" s="1" t="s">
        <v>353</v>
      </c>
      <c r="E115" s="1">
        <f ca="1">Tableau2[[#This Row],[Anne Aujourdhui]]-Tableau2[[#This Row],[Année de naissance]]</f>
        <v>40</v>
      </c>
      <c r="F115" s="1"/>
      <c r="G115" s="1" t="s">
        <v>311</v>
      </c>
      <c r="H115" s="1">
        <v>2006</v>
      </c>
      <c r="I115" s="1">
        <v>63035</v>
      </c>
      <c r="J115" s="1" t="s">
        <v>146</v>
      </c>
      <c r="K115" s="1" t="s">
        <v>355</v>
      </c>
      <c r="L115" s="9">
        <v>41912</v>
      </c>
      <c r="M115" s="9">
        <v>42643</v>
      </c>
      <c r="N115" s="61">
        <f t="shared" ca="1" si="6"/>
        <v>2016</v>
      </c>
      <c r="O115" s="1">
        <f>YEAR(Tableau2[[#This Row],[Date_de_naissance]])</f>
        <v>1976</v>
      </c>
      <c r="P115" s="61" t="str">
        <f t="shared" si="9"/>
        <v>KEUGMENIJACQUES MARIE27894KPF Obala</v>
      </c>
    </row>
    <row r="116" spans="1:20" x14ac:dyDescent="0.25">
      <c r="A116" s="1" t="s">
        <v>356</v>
      </c>
      <c r="B116" s="1" t="s">
        <v>357</v>
      </c>
      <c r="C116" s="9">
        <v>25548</v>
      </c>
      <c r="D116" s="1" t="s">
        <v>358</v>
      </c>
      <c r="E116" s="1">
        <f ca="1">Tableau2[[#This Row],[Anne Aujourdhui]]-Tableau2[[#This Row],[Année de naissance]]</f>
        <v>47</v>
      </c>
      <c r="F116" s="1"/>
      <c r="G116" s="1" t="s">
        <v>311</v>
      </c>
      <c r="H116" s="1">
        <v>2015</v>
      </c>
      <c r="I116" s="1">
        <v>63047</v>
      </c>
      <c r="J116" s="1" t="s">
        <v>146</v>
      </c>
      <c r="K116" s="1" t="s">
        <v>359</v>
      </c>
      <c r="L116" s="9">
        <v>41900</v>
      </c>
      <c r="M116" s="9">
        <v>42631</v>
      </c>
      <c r="N116" s="61">
        <f t="shared" ca="1" si="6"/>
        <v>2016</v>
      </c>
      <c r="O116" s="1">
        <f>YEAR(Tableau2[[#This Row],[Date_de_naissance]])</f>
        <v>1969</v>
      </c>
      <c r="P116" s="61" t="str">
        <f t="shared" si="9"/>
        <v>MBIANDJOUNESTOR25548KPFSA'A</v>
      </c>
    </row>
    <row r="117" spans="1:20" x14ac:dyDescent="0.25">
      <c r="A117" s="1" t="s">
        <v>360</v>
      </c>
      <c r="B117" s="1" t="s">
        <v>361</v>
      </c>
      <c r="C117" s="9">
        <v>21551</v>
      </c>
      <c r="D117" s="1" t="s">
        <v>362</v>
      </c>
      <c r="E117" s="1">
        <f ca="1">Tableau2[[#This Row],[Anne Aujourdhui]]-Tableau2[[#This Row],[Année de naissance]]</f>
        <v>57</v>
      </c>
      <c r="F117" s="1"/>
      <c r="G117" s="1" t="s">
        <v>311</v>
      </c>
      <c r="H117" s="1">
        <v>2006</v>
      </c>
      <c r="I117" s="1">
        <v>63007</v>
      </c>
      <c r="J117" s="1" t="s">
        <v>146</v>
      </c>
      <c r="K117" s="1" t="s">
        <v>363</v>
      </c>
      <c r="L117" s="9">
        <v>42349</v>
      </c>
      <c r="M117" s="9">
        <v>43080</v>
      </c>
      <c r="N117" s="61">
        <f t="shared" ca="1" si="6"/>
        <v>2016</v>
      </c>
      <c r="O117" s="1">
        <f>YEAR(Tableau2[[#This Row],[Date_de_naissance]])</f>
        <v>1959</v>
      </c>
      <c r="P117" s="61" t="str">
        <f t="shared" si="9"/>
        <v>MELIDAVID21551KPFBangang</v>
      </c>
    </row>
    <row r="118" spans="1:20" x14ac:dyDescent="0.25">
      <c r="A118" s="1" t="s">
        <v>408</v>
      </c>
      <c r="B118" s="1" t="s">
        <v>364</v>
      </c>
      <c r="C118" s="9">
        <v>27603</v>
      </c>
      <c r="D118" s="1" t="s">
        <v>294</v>
      </c>
      <c r="E118" s="1">
        <f ca="1">Tableau2[[#This Row],[Anne Aujourdhui]]-Tableau2[[#This Row],[Année de naissance]]</f>
        <v>41</v>
      </c>
      <c r="F118" s="1"/>
      <c r="G118" s="1" t="s">
        <v>311</v>
      </c>
      <c r="H118" s="1">
        <v>2006</v>
      </c>
      <c r="I118" s="1">
        <v>63008</v>
      </c>
      <c r="J118" s="1" t="s">
        <v>146</v>
      </c>
      <c r="K118" s="1" t="s">
        <v>365</v>
      </c>
      <c r="L118" s="9">
        <v>42620</v>
      </c>
      <c r="M118" s="9">
        <v>43350</v>
      </c>
      <c r="N118" s="61">
        <f t="shared" ca="1" si="6"/>
        <v>2016</v>
      </c>
      <c r="O118" s="1">
        <f>YEAR(Tableau2[[#This Row],[Date_de_naissance]])</f>
        <v>1975</v>
      </c>
      <c r="P118" s="61" t="str">
        <f t="shared" si="9"/>
        <v>MEZAZEM JANVIER27603KPF Bafou</v>
      </c>
    </row>
    <row r="119" spans="1:20" x14ac:dyDescent="0.25">
      <c r="A119" s="1" t="s">
        <v>366</v>
      </c>
      <c r="B119" s="1" t="s">
        <v>367</v>
      </c>
      <c r="C119" s="9">
        <v>30868</v>
      </c>
      <c r="D119" s="1" t="s">
        <v>368</v>
      </c>
      <c r="E119" s="1">
        <f ca="1">Tableau2[[#This Row],[Anne Aujourdhui]]-Tableau2[[#This Row],[Année de naissance]]</f>
        <v>32</v>
      </c>
      <c r="F119" s="1"/>
      <c r="G119" s="1" t="s">
        <v>311</v>
      </c>
      <c r="H119" s="1">
        <v>2014</v>
      </c>
      <c r="I119" s="1">
        <v>63012</v>
      </c>
      <c r="J119" s="1" t="s">
        <v>146</v>
      </c>
      <c r="K119" s="1" t="s">
        <v>369</v>
      </c>
      <c r="L119" s="9">
        <v>42350</v>
      </c>
      <c r="M119" s="9">
        <v>43081</v>
      </c>
      <c r="N119" s="61">
        <f t="shared" ca="1" si="6"/>
        <v>2016</v>
      </c>
      <c r="O119" s="1">
        <f>YEAR(Tableau2[[#This Row],[Date_de_naissance]])</f>
        <v>1984</v>
      </c>
      <c r="P119" s="61" t="str">
        <f t="shared" si="9"/>
        <v>MOUKOUDI NELLECYRILLE ANTOINE30868KPF Douala</v>
      </c>
    </row>
    <row r="120" spans="1:20" x14ac:dyDescent="0.25">
      <c r="A120" s="1" t="s">
        <v>370</v>
      </c>
      <c r="B120" s="1" t="s">
        <v>371</v>
      </c>
      <c r="C120" s="9">
        <v>24211</v>
      </c>
      <c r="D120" s="1" t="s">
        <v>50</v>
      </c>
      <c r="E120" s="1">
        <f ca="1">Tableau2[[#This Row],[Anne Aujourdhui]]-Tableau2[[#This Row],[Année de naissance]]</f>
        <v>50</v>
      </c>
      <c r="F120" s="1"/>
      <c r="G120" s="1" t="s">
        <v>311</v>
      </c>
      <c r="H120" s="1">
        <v>2006</v>
      </c>
      <c r="I120" s="1"/>
      <c r="J120" s="1" t="s">
        <v>146</v>
      </c>
      <c r="K120" s="1" t="s">
        <v>354</v>
      </c>
      <c r="L120" s="9">
        <v>42319</v>
      </c>
      <c r="M120" s="9">
        <v>43050</v>
      </c>
      <c r="N120" s="61">
        <f t="shared" ca="1" si="6"/>
        <v>2016</v>
      </c>
      <c r="O120" s="1">
        <f>YEAR(Tableau2[[#This Row],[Date_de_naissance]])</f>
        <v>1966</v>
      </c>
      <c r="P120" s="61" t="str">
        <f t="shared" si="9"/>
        <v>NENGOU  EMMANUEL24211KPFYaoundé</v>
      </c>
    </row>
    <row r="121" spans="1:20" x14ac:dyDescent="0.25">
      <c r="A121" s="1" t="s">
        <v>372</v>
      </c>
      <c r="B121" s="1" t="s">
        <v>373</v>
      </c>
      <c r="C121" s="9">
        <v>26738</v>
      </c>
      <c r="D121" s="1" t="s">
        <v>374</v>
      </c>
      <c r="E121" s="1">
        <f ca="1">Tableau2[[#This Row],[Anne Aujourdhui]]-Tableau2[[#This Row],[Année de naissance]]</f>
        <v>43</v>
      </c>
      <c r="F121" s="1"/>
      <c r="G121" s="1" t="s">
        <v>311</v>
      </c>
      <c r="H121" s="1">
        <v>2006</v>
      </c>
      <c r="I121" s="1">
        <v>63027</v>
      </c>
      <c r="J121" s="1" t="s">
        <v>146</v>
      </c>
      <c r="K121" s="1" t="s">
        <v>375</v>
      </c>
      <c r="L121" s="9">
        <v>42616</v>
      </c>
      <c r="M121" s="9">
        <v>43346</v>
      </c>
      <c r="N121" s="61">
        <f t="shared" ca="1" si="6"/>
        <v>2016</v>
      </c>
      <c r="O121" s="1">
        <f>YEAR(Tableau2[[#This Row],[Date_de_naissance]])</f>
        <v>1973</v>
      </c>
      <c r="P121" s="61" t="str">
        <f t="shared" si="9"/>
        <v>NGOGANG THEODORE26738KPFSohok</v>
      </c>
    </row>
    <row r="122" spans="1:20" x14ac:dyDescent="0.25">
      <c r="A122" s="1" t="s">
        <v>376</v>
      </c>
      <c r="B122" s="1" t="s">
        <v>377</v>
      </c>
      <c r="C122" s="9">
        <v>30202</v>
      </c>
      <c r="D122" s="1" t="s">
        <v>378</v>
      </c>
      <c r="E122" s="1">
        <f ca="1">Tableau2[[#This Row],[Anne Aujourdhui]]-Tableau2[[#This Row],[Année de naissance]]</f>
        <v>34</v>
      </c>
      <c r="F122" s="1"/>
      <c r="G122" s="1" t="s">
        <v>311</v>
      </c>
      <c r="H122" s="1">
        <v>2008</v>
      </c>
      <c r="I122" s="1">
        <v>63014</v>
      </c>
      <c r="J122" s="1" t="s">
        <v>146</v>
      </c>
      <c r="K122" s="1" t="s">
        <v>379</v>
      </c>
      <c r="L122" s="9">
        <v>42265</v>
      </c>
      <c r="M122" s="9">
        <v>42996</v>
      </c>
      <c r="N122" s="61">
        <f t="shared" ref="N122:N153" ca="1" si="10">YEAR(TODAY())</f>
        <v>2016</v>
      </c>
      <c r="O122" s="1">
        <f>YEAR(Tableau2[[#This Row],[Date_de_naissance]])</f>
        <v>1982</v>
      </c>
      <c r="P122" s="61" t="str">
        <f t="shared" ref="P122:P153" si="11">CONCATENATE(A122,B122,C122,G122,D122)</f>
        <v>NGUEMMANUEL NGU30202KPFLimbé</v>
      </c>
    </row>
    <row r="123" spans="1:20" x14ac:dyDescent="0.25">
      <c r="A123" s="1" t="s">
        <v>407</v>
      </c>
      <c r="B123" s="1" t="s">
        <v>380</v>
      </c>
      <c r="C123" s="9">
        <v>26916</v>
      </c>
      <c r="D123" s="1" t="s">
        <v>284</v>
      </c>
      <c r="E123" s="1">
        <f ca="1">Tableau2[[#This Row],[Anne Aujourdhui]]-Tableau2[[#This Row],[Année de naissance]]</f>
        <v>43</v>
      </c>
      <c r="F123" s="1"/>
      <c r="G123" s="1" t="s">
        <v>311</v>
      </c>
      <c r="H123" s="9">
        <v>41723</v>
      </c>
      <c r="I123" s="1">
        <v>63040</v>
      </c>
      <c r="J123" s="1" t="s">
        <v>146</v>
      </c>
      <c r="K123" s="1" t="s">
        <v>381</v>
      </c>
      <c r="L123" s="9">
        <v>42263</v>
      </c>
      <c r="M123" s="9">
        <v>42994</v>
      </c>
      <c r="N123" s="61">
        <f t="shared" ca="1" si="10"/>
        <v>2016</v>
      </c>
      <c r="O123" s="1">
        <f>YEAR(Tableau2[[#This Row],[Date_de_naissance]])</f>
        <v>1973</v>
      </c>
      <c r="P123" s="61" t="str">
        <f t="shared" si="11"/>
        <v>SIBAFEU BOUGEKAJEAN JACQUES26916KPF Mbouda</v>
      </c>
    </row>
    <row r="124" spans="1:20" x14ac:dyDescent="0.25">
      <c r="A124" s="1" t="s">
        <v>382</v>
      </c>
      <c r="B124" s="1" t="s">
        <v>383</v>
      </c>
      <c r="C124" s="9">
        <v>24509</v>
      </c>
      <c r="D124" s="1" t="s">
        <v>54</v>
      </c>
      <c r="E124" s="1">
        <f ca="1">Tableau2[[#This Row],[Anne Aujourdhui]]-Tableau2[[#This Row],[Année de naissance]]</f>
        <v>49</v>
      </c>
      <c r="F124" s="1"/>
      <c r="G124" s="1" t="s">
        <v>311</v>
      </c>
      <c r="H124" s="1">
        <v>2014</v>
      </c>
      <c r="I124" s="1">
        <v>63030</v>
      </c>
      <c r="J124" s="1" t="s">
        <v>146</v>
      </c>
      <c r="K124" s="1" t="s">
        <v>384</v>
      </c>
      <c r="L124" s="9">
        <v>42340</v>
      </c>
      <c r="M124" s="9">
        <v>43071</v>
      </c>
      <c r="N124" s="61">
        <f t="shared" ca="1" si="10"/>
        <v>2016</v>
      </c>
      <c r="O124" s="1">
        <f>YEAR(Tableau2[[#This Row],[Date_de_naissance]])</f>
        <v>1967</v>
      </c>
      <c r="P124" s="61" t="str">
        <f t="shared" si="11"/>
        <v>SIMENJEAN BOSCO24509KPFBangou</v>
      </c>
    </row>
    <row r="125" spans="1:20" x14ac:dyDescent="0.25">
      <c r="A125" s="1" t="s">
        <v>385</v>
      </c>
      <c r="B125" s="1" t="s">
        <v>386</v>
      </c>
      <c r="C125" s="9">
        <v>29335</v>
      </c>
      <c r="D125" s="1" t="s">
        <v>309</v>
      </c>
      <c r="E125" s="1">
        <f ca="1">Tableau2[[#This Row],[Anne Aujourdhui]]-Tableau2[[#This Row],[Année de naissance]]</f>
        <v>36</v>
      </c>
      <c r="F125" s="1"/>
      <c r="G125" s="1" t="s">
        <v>311</v>
      </c>
      <c r="H125" s="1" t="s">
        <v>387</v>
      </c>
      <c r="I125" s="1">
        <v>63015</v>
      </c>
      <c r="J125" s="1" t="s">
        <v>146</v>
      </c>
      <c r="K125" s="1" t="s">
        <v>388</v>
      </c>
      <c r="L125" s="9">
        <v>42540</v>
      </c>
      <c r="M125" s="9">
        <v>43270</v>
      </c>
      <c r="N125" s="61">
        <f t="shared" ca="1" si="10"/>
        <v>2016</v>
      </c>
      <c r="O125" s="1">
        <f>YEAR(Tableau2[[#This Row],[Date_de_naissance]])</f>
        <v>1980</v>
      </c>
      <c r="P125" s="61" t="str">
        <f t="shared" si="11"/>
        <v>TADOMCHE BERNARD29335KPFBandjoun</v>
      </c>
    </row>
    <row r="126" spans="1:20" x14ac:dyDescent="0.25">
      <c r="A126" s="1" t="s">
        <v>389</v>
      </c>
      <c r="B126" s="1" t="s">
        <v>390</v>
      </c>
      <c r="C126" s="9">
        <v>30429</v>
      </c>
      <c r="D126" s="1" t="s">
        <v>391</v>
      </c>
      <c r="E126" s="1">
        <f ca="1">Tableau2[[#This Row],[Anne Aujourdhui]]-Tableau2[[#This Row],[Année de naissance]]</f>
        <v>33</v>
      </c>
      <c r="F126" s="1"/>
      <c r="G126" s="1" t="s">
        <v>311</v>
      </c>
      <c r="H126" s="1">
        <v>2014</v>
      </c>
      <c r="I126" s="1">
        <v>63005</v>
      </c>
      <c r="J126" s="1" t="s">
        <v>146</v>
      </c>
      <c r="K126" s="1" t="s">
        <v>392</v>
      </c>
      <c r="L126" s="9">
        <v>42263</v>
      </c>
      <c r="M126" s="9">
        <v>42994</v>
      </c>
      <c r="N126" s="61">
        <f t="shared" ca="1" si="10"/>
        <v>2016</v>
      </c>
      <c r="O126" s="1">
        <f>YEAR(Tableau2[[#This Row],[Date_de_naissance]])</f>
        <v>1983</v>
      </c>
      <c r="P126" s="61" t="str">
        <f t="shared" si="11"/>
        <v>TAMGHETELE CLOVIS30429KPF Bafoussam</v>
      </c>
    </row>
    <row r="127" spans="1:20" x14ac:dyDescent="0.25">
      <c r="A127" s="1" t="s">
        <v>406</v>
      </c>
      <c r="B127" s="1" t="s">
        <v>393</v>
      </c>
      <c r="C127" s="9">
        <v>29106</v>
      </c>
      <c r="D127" s="1" t="s">
        <v>394</v>
      </c>
      <c r="E127" s="1">
        <f ca="1">Tableau2[[#This Row],[Anne Aujourdhui]]-Tableau2[[#This Row],[Année de naissance]]</f>
        <v>37</v>
      </c>
      <c r="F127" s="1"/>
      <c r="G127" s="1" t="s">
        <v>311</v>
      </c>
      <c r="H127" s="9">
        <v>42555</v>
      </c>
      <c r="I127" s="1"/>
      <c r="J127" s="1" t="s">
        <v>148</v>
      </c>
      <c r="K127" s="1"/>
      <c r="L127" s="9">
        <v>42513</v>
      </c>
      <c r="M127" s="9">
        <v>43243</v>
      </c>
      <c r="N127" s="61">
        <f t="shared" ca="1" si="10"/>
        <v>2016</v>
      </c>
      <c r="O127" s="1">
        <f>YEAR(Tableau2[[#This Row],[Date_de_naissance]])</f>
        <v>1979</v>
      </c>
      <c r="P127" s="61" t="str">
        <f t="shared" si="11"/>
        <v>TCHAKOUTIOHERVE DIDIER29106KPF Bazou</v>
      </c>
    </row>
    <row r="128" spans="1:20" x14ac:dyDescent="0.25">
      <c r="A128" s="1" t="s">
        <v>405</v>
      </c>
      <c r="B128" s="1" t="s">
        <v>395</v>
      </c>
      <c r="C128" s="9">
        <v>28955</v>
      </c>
      <c r="D128" s="1" t="s">
        <v>334</v>
      </c>
      <c r="E128" s="1">
        <f ca="1">Tableau2[[#This Row],[Anne Aujourdhui]]-Tableau2[[#This Row],[Année de naissance]]</f>
        <v>37</v>
      </c>
      <c r="F128" s="1"/>
      <c r="G128" s="1" t="s">
        <v>311</v>
      </c>
      <c r="H128" s="1">
        <v>2015</v>
      </c>
      <c r="I128" s="1">
        <v>63011</v>
      </c>
      <c r="J128" s="1" t="s">
        <v>146</v>
      </c>
      <c r="K128" s="1" t="s">
        <v>396</v>
      </c>
      <c r="L128" s="9">
        <v>41898</v>
      </c>
      <c r="M128" s="9">
        <v>42629</v>
      </c>
      <c r="N128" s="61">
        <f t="shared" ca="1" si="10"/>
        <v>2016</v>
      </c>
      <c r="O128" s="1">
        <f>YEAR(Tableau2[[#This Row],[Date_de_naissance]])</f>
        <v>1979</v>
      </c>
      <c r="P128" s="61" t="str">
        <f t="shared" si="11"/>
        <v>TCHEUGOUERODRIGUE28955KPFNdoungué</v>
      </c>
    </row>
    <row r="129" spans="1:16" x14ac:dyDescent="0.25">
      <c r="A129" s="1" t="s">
        <v>287</v>
      </c>
      <c r="B129" s="1" t="s">
        <v>397</v>
      </c>
      <c r="C129" s="9">
        <v>29447</v>
      </c>
      <c r="D129" s="1" t="s">
        <v>246</v>
      </c>
      <c r="E129" s="1">
        <f ca="1">Tableau2[[#This Row],[Anne Aujourdhui]]-Tableau2[[#This Row],[Année de naissance]]</f>
        <v>36</v>
      </c>
      <c r="F129" s="1"/>
      <c r="G129" s="1" t="s">
        <v>311</v>
      </c>
      <c r="H129" s="9">
        <v>42491</v>
      </c>
      <c r="I129" s="1">
        <v>63044</v>
      </c>
      <c r="J129" s="1" t="s">
        <v>148</v>
      </c>
      <c r="K129" s="1"/>
      <c r="L129" s="9">
        <v>42620</v>
      </c>
      <c r="M129" s="9">
        <v>43350</v>
      </c>
      <c r="N129" s="61">
        <f t="shared" ca="1" si="10"/>
        <v>2016</v>
      </c>
      <c r="O129" s="1">
        <f>YEAR(Tableau2[[#This Row],[Date_de_naissance]])</f>
        <v>1980</v>
      </c>
      <c r="P129" s="61" t="str">
        <f t="shared" si="11"/>
        <v>TCHOFFOBARNABE29447KPFMbouda</v>
      </c>
    </row>
    <row r="130" spans="1:16" x14ac:dyDescent="0.25">
      <c r="A130" s="1" t="s">
        <v>404</v>
      </c>
      <c r="B130" s="1" t="s">
        <v>398</v>
      </c>
      <c r="C130" s="9">
        <v>29454</v>
      </c>
      <c r="D130" s="1" t="s">
        <v>50</v>
      </c>
      <c r="E130" s="1">
        <f ca="1">Tableau2[[#This Row],[Anne Aujourdhui]]-Tableau2[[#This Row],[Année de naissance]]</f>
        <v>36</v>
      </c>
      <c r="F130" s="1"/>
      <c r="G130" s="1" t="s">
        <v>311</v>
      </c>
      <c r="H130" s="1">
        <v>2012</v>
      </c>
      <c r="I130" s="1">
        <v>63028</v>
      </c>
      <c r="J130" s="1" t="s">
        <v>146</v>
      </c>
      <c r="K130" s="1" t="s">
        <v>399</v>
      </c>
      <c r="L130" s="9">
        <v>42045</v>
      </c>
      <c r="M130" s="9">
        <v>42776</v>
      </c>
      <c r="N130" s="61">
        <f t="shared" ca="1" si="10"/>
        <v>2016</v>
      </c>
      <c r="O130" s="1">
        <f>YEAR(Tableau2[[#This Row],[Date_de_naissance]])</f>
        <v>1980</v>
      </c>
      <c r="P130" s="61" t="str">
        <f t="shared" si="11"/>
        <v>TEGOUMNANGRIGOBERT29454KPFYaoundé</v>
      </c>
    </row>
    <row r="131" spans="1:16" x14ac:dyDescent="0.25">
      <c r="A131" s="1" t="s">
        <v>403</v>
      </c>
      <c r="B131" s="1" t="s">
        <v>400</v>
      </c>
      <c r="C131" s="9">
        <v>29621</v>
      </c>
      <c r="D131" s="1" t="s">
        <v>55</v>
      </c>
      <c r="E131" s="1">
        <f ca="1">Tableau2[[#This Row],[Anne Aujourdhui]]-Tableau2[[#This Row],[Année de naissance]]</f>
        <v>35</v>
      </c>
      <c r="F131" s="1"/>
      <c r="G131" s="1" t="s">
        <v>311</v>
      </c>
      <c r="H131" s="9">
        <v>42552</v>
      </c>
      <c r="I131" s="1"/>
      <c r="J131" s="1" t="s">
        <v>148</v>
      </c>
      <c r="K131" s="1"/>
      <c r="L131" s="9">
        <v>42021</v>
      </c>
      <c r="M131" s="9">
        <v>42752</v>
      </c>
      <c r="N131" s="61">
        <f t="shared" ca="1" si="10"/>
        <v>2016</v>
      </c>
      <c r="O131" s="1">
        <f>YEAR(Tableau2[[#This Row],[Date_de_naissance]])</f>
        <v>1981</v>
      </c>
      <c r="P131" s="61" t="str">
        <f t="shared" si="11"/>
        <v>WANSSOU TIENTCHEUCHRISTIAN GEORGES29621KPFDouala</v>
      </c>
    </row>
    <row r="132" spans="1:16" x14ac:dyDescent="0.25">
      <c r="A132" s="1" t="s">
        <v>402</v>
      </c>
      <c r="B132" s="1" t="s">
        <v>401</v>
      </c>
      <c r="C132" s="9">
        <v>28828</v>
      </c>
      <c r="D132" s="1" t="s">
        <v>55</v>
      </c>
      <c r="E132" s="1">
        <f ca="1">Tableau2[[#This Row],[Anne Aujourdhui]]-Tableau2[[#This Row],[Année de naissance]]</f>
        <v>38</v>
      </c>
      <c r="F132" s="1"/>
      <c r="G132" s="1" t="s">
        <v>311</v>
      </c>
      <c r="H132" s="9">
        <v>42583</v>
      </c>
      <c r="I132" s="1"/>
      <c r="J132" s="1" t="s">
        <v>148</v>
      </c>
      <c r="K132" s="1"/>
      <c r="L132" s="9">
        <v>42161</v>
      </c>
      <c r="M132" s="9">
        <v>42892</v>
      </c>
      <c r="N132" s="61">
        <f t="shared" ca="1" si="10"/>
        <v>2016</v>
      </c>
      <c r="O132" s="1">
        <f>YEAR(Tableau2[[#This Row],[Date_de_naissance]])</f>
        <v>1978</v>
      </c>
      <c r="P132" s="61" t="str">
        <f t="shared" si="11"/>
        <v>KAMGANGFONGANG 28828KPFDouala</v>
      </c>
    </row>
    <row r="133" spans="1:16" x14ac:dyDescent="0.25">
      <c r="A133" s="1"/>
      <c r="B133" s="1"/>
      <c r="C133" s="1"/>
      <c r="D133" s="1"/>
      <c r="E133" s="61"/>
      <c r="F133" s="1"/>
      <c r="G133" s="1"/>
      <c r="H133" s="1"/>
      <c r="I133" s="1"/>
      <c r="J133" s="1"/>
      <c r="K133" s="1"/>
      <c r="L133" s="1"/>
      <c r="M133" s="1"/>
      <c r="N133" s="61">
        <f t="shared" ca="1" si="10"/>
        <v>2016</v>
      </c>
      <c r="O133" s="61"/>
      <c r="P133" s="61" t="str">
        <f t="shared" si="11"/>
        <v/>
      </c>
    </row>
    <row r="134" spans="1:16" x14ac:dyDescent="0.25">
      <c r="A134" s="1"/>
      <c r="B134" s="1"/>
      <c r="C134" s="1"/>
      <c r="D134" s="1"/>
      <c r="E134" s="61"/>
      <c r="F134" s="1"/>
      <c r="G134" s="1"/>
      <c r="H134" s="1"/>
      <c r="I134" s="1"/>
      <c r="J134" s="1"/>
      <c r="K134" s="1"/>
      <c r="L134" s="1"/>
      <c r="M134" s="1"/>
      <c r="N134" s="61">
        <f t="shared" ca="1" si="10"/>
        <v>2016</v>
      </c>
      <c r="O134" s="61"/>
      <c r="P134" s="61" t="str">
        <f t="shared" si="11"/>
        <v/>
      </c>
    </row>
    <row r="135" spans="1:16" x14ac:dyDescent="0.25">
      <c r="A135" s="1"/>
      <c r="B135" s="1"/>
      <c r="C135" s="1"/>
      <c r="D135" s="1"/>
      <c r="E135" s="61"/>
      <c r="F135" s="1"/>
      <c r="G135" s="1"/>
      <c r="H135" s="1"/>
      <c r="I135" s="1"/>
      <c r="J135" s="1"/>
      <c r="K135" s="1"/>
      <c r="L135" s="1"/>
      <c r="M135" s="1"/>
      <c r="N135" s="61">
        <f t="shared" ca="1" si="10"/>
        <v>2016</v>
      </c>
      <c r="O135" s="61"/>
      <c r="P135" s="61" t="str">
        <f t="shared" si="11"/>
        <v/>
      </c>
    </row>
    <row r="136" spans="1:16" x14ac:dyDescent="0.25">
      <c r="A136" s="1"/>
      <c r="B136" s="1"/>
      <c r="C136" s="1"/>
      <c r="D136" s="1"/>
      <c r="E136" s="61"/>
      <c r="F136" s="1"/>
      <c r="G136" s="1"/>
      <c r="H136" s="1"/>
      <c r="I136" s="1"/>
      <c r="J136" s="1"/>
      <c r="K136" s="1"/>
      <c r="L136" s="1"/>
      <c r="M136" s="1"/>
      <c r="N136" s="61">
        <f t="shared" ca="1" si="10"/>
        <v>2016</v>
      </c>
      <c r="O136" s="61"/>
      <c r="P136" s="61" t="str">
        <f t="shared" si="11"/>
        <v/>
      </c>
    </row>
    <row r="137" spans="1:16" x14ac:dyDescent="0.25">
      <c r="A137" s="1"/>
      <c r="B137" s="1"/>
      <c r="C137" s="1"/>
      <c r="D137" s="1"/>
      <c r="E137" s="61"/>
      <c r="F137" s="1"/>
      <c r="G137" s="1"/>
      <c r="H137" s="1"/>
      <c r="I137" s="1"/>
      <c r="J137" s="1"/>
      <c r="K137" s="1"/>
      <c r="L137" s="1"/>
      <c r="M137" s="1"/>
      <c r="N137" s="61">
        <f t="shared" ca="1" si="10"/>
        <v>2016</v>
      </c>
      <c r="O137" s="61"/>
      <c r="P137" s="61" t="str">
        <f t="shared" si="11"/>
        <v/>
      </c>
    </row>
    <row r="138" spans="1:16" x14ac:dyDescent="0.25">
      <c r="A138" s="1"/>
      <c r="B138" s="1"/>
      <c r="C138" s="1"/>
      <c r="D138" s="1"/>
      <c r="E138" s="61"/>
      <c r="F138" s="1"/>
      <c r="G138" s="1"/>
      <c r="H138" s="1"/>
      <c r="I138" s="1"/>
      <c r="J138" s="1"/>
      <c r="K138" s="1"/>
      <c r="L138" s="1"/>
      <c r="M138" s="1"/>
      <c r="N138" s="61">
        <f t="shared" ca="1" si="10"/>
        <v>2016</v>
      </c>
      <c r="O138" s="61"/>
      <c r="P138" s="61" t="str">
        <f t="shared" si="11"/>
        <v/>
      </c>
    </row>
    <row r="139" spans="1:16" x14ac:dyDescent="0.25">
      <c r="A139" s="1"/>
      <c r="B139" s="1"/>
      <c r="C139" s="1"/>
      <c r="D139" s="1"/>
      <c r="E139" s="61"/>
      <c r="F139" s="1"/>
      <c r="G139" s="1"/>
      <c r="H139" s="1"/>
      <c r="I139" s="1"/>
      <c r="J139" s="1"/>
      <c r="K139" s="1"/>
      <c r="L139" s="1"/>
      <c r="M139" s="1"/>
      <c r="N139" s="61">
        <f t="shared" ca="1" si="10"/>
        <v>2016</v>
      </c>
      <c r="O139" s="61"/>
      <c r="P139" s="61" t="str">
        <f t="shared" si="11"/>
        <v/>
      </c>
    </row>
    <row r="140" spans="1:16" x14ac:dyDescent="0.25">
      <c r="A140" s="1"/>
      <c r="B140" s="1"/>
      <c r="C140" s="1"/>
      <c r="D140" s="1"/>
      <c r="E140" s="61"/>
      <c r="F140" s="1"/>
      <c r="G140" s="1"/>
      <c r="H140" s="1"/>
      <c r="I140" s="1"/>
      <c r="J140" s="1"/>
      <c r="K140" s="1"/>
      <c r="L140" s="1"/>
      <c r="M140" s="1"/>
      <c r="N140" s="61">
        <f t="shared" ca="1" si="10"/>
        <v>2016</v>
      </c>
      <c r="O140" s="61"/>
      <c r="P140" s="61" t="str">
        <f t="shared" si="11"/>
        <v/>
      </c>
    </row>
    <row r="141" spans="1:16" x14ac:dyDescent="0.25">
      <c r="A141" s="1"/>
      <c r="B141" s="1"/>
      <c r="C141" s="1"/>
      <c r="D141" s="1"/>
      <c r="E141" s="61"/>
      <c r="F141" s="1"/>
      <c r="G141" s="1"/>
      <c r="H141" s="1"/>
      <c r="I141" s="1"/>
      <c r="J141" s="1"/>
      <c r="K141" s="1"/>
      <c r="L141" s="1"/>
      <c r="M141" s="1"/>
      <c r="N141" s="61">
        <f t="shared" ca="1" si="10"/>
        <v>2016</v>
      </c>
      <c r="O141" s="61"/>
      <c r="P141" s="61" t="str">
        <f t="shared" si="11"/>
        <v/>
      </c>
    </row>
    <row r="142" spans="1:16" x14ac:dyDescent="0.25">
      <c r="A142" s="1"/>
      <c r="B142" s="1"/>
      <c r="C142" s="1"/>
      <c r="D142" s="1"/>
      <c r="E142" s="61"/>
      <c r="F142" s="1"/>
      <c r="G142" s="1"/>
      <c r="H142" s="1"/>
      <c r="I142" s="1"/>
      <c r="J142" s="1"/>
      <c r="K142" s="1"/>
      <c r="L142" s="1"/>
      <c r="M142" s="1"/>
      <c r="N142" s="61">
        <f t="shared" ca="1" si="10"/>
        <v>2016</v>
      </c>
      <c r="O142" s="61"/>
      <c r="P142" s="61" t="str">
        <f t="shared" si="11"/>
        <v/>
      </c>
    </row>
    <row r="143" spans="1:16" x14ac:dyDescent="0.25">
      <c r="A143" s="1"/>
      <c r="B143" s="1"/>
      <c r="C143" s="1"/>
      <c r="D143" s="1"/>
      <c r="E143" s="61"/>
      <c r="F143" s="1"/>
      <c r="G143" s="1"/>
      <c r="H143" s="1"/>
      <c r="I143" s="1"/>
      <c r="J143" s="1"/>
      <c r="K143" s="1"/>
      <c r="L143" s="1"/>
      <c r="M143" s="1"/>
      <c r="N143" s="61">
        <f t="shared" ca="1" si="10"/>
        <v>2016</v>
      </c>
      <c r="O143" s="61"/>
      <c r="P143" s="61" t="str">
        <f t="shared" si="11"/>
        <v/>
      </c>
    </row>
    <row r="144" spans="1:16" x14ac:dyDescent="0.25">
      <c r="A144" s="1"/>
      <c r="B144" s="1"/>
      <c r="C144" s="1"/>
      <c r="D144" s="1"/>
      <c r="E144" s="61"/>
      <c r="F144" s="1"/>
      <c r="G144" s="1"/>
      <c r="H144" s="1"/>
      <c r="I144" s="1"/>
      <c r="J144" s="1"/>
      <c r="K144" s="1"/>
      <c r="L144" s="1"/>
      <c r="M144" s="1"/>
      <c r="N144" s="61">
        <f t="shared" ca="1" si="10"/>
        <v>2016</v>
      </c>
      <c r="O144" s="61"/>
      <c r="P144" s="61" t="str">
        <f t="shared" si="11"/>
        <v/>
      </c>
    </row>
    <row r="145" spans="1:16" x14ac:dyDescent="0.25">
      <c r="A145" s="1"/>
      <c r="B145" s="1"/>
      <c r="C145" s="1"/>
      <c r="D145" s="1"/>
      <c r="E145" s="61"/>
      <c r="F145" s="1"/>
      <c r="G145" s="1"/>
      <c r="H145" s="1"/>
      <c r="I145" s="1"/>
      <c r="J145" s="1"/>
      <c r="K145" s="1"/>
      <c r="L145" s="1"/>
      <c r="M145" s="1"/>
      <c r="N145" s="61">
        <f t="shared" ca="1" si="10"/>
        <v>2016</v>
      </c>
      <c r="O145" s="61"/>
      <c r="P145" s="61" t="str">
        <f t="shared" si="11"/>
        <v/>
      </c>
    </row>
    <row r="146" spans="1:16" x14ac:dyDescent="0.25">
      <c r="A146" s="1"/>
      <c r="B146" s="1"/>
      <c r="C146" s="1"/>
      <c r="D146" s="1"/>
      <c r="E146" s="61"/>
      <c r="F146" s="1"/>
      <c r="G146" s="1"/>
      <c r="H146" s="1"/>
      <c r="I146" s="1"/>
      <c r="J146" s="1"/>
      <c r="K146" s="1"/>
      <c r="L146" s="1"/>
      <c r="M146" s="1"/>
      <c r="N146" s="61">
        <f t="shared" ca="1" si="10"/>
        <v>2016</v>
      </c>
      <c r="O146" s="61"/>
      <c r="P146" s="61" t="str">
        <f t="shared" si="11"/>
        <v/>
      </c>
    </row>
    <row r="147" spans="1:16" x14ac:dyDescent="0.25">
      <c r="A147" s="1"/>
      <c r="B147" s="1"/>
      <c r="C147" s="1"/>
      <c r="D147" s="1"/>
      <c r="E147" s="61"/>
      <c r="F147" s="1"/>
      <c r="G147" s="1"/>
      <c r="H147" s="1"/>
      <c r="I147" s="1"/>
      <c r="J147" s="1"/>
      <c r="K147" s="1"/>
      <c r="L147" s="1"/>
      <c r="M147" s="1"/>
      <c r="N147" s="61">
        <f t="shared" ca="1" si="10"/>
        <v>2016</v>
      </c>
      <c r="O147" s="61"/>
      <c r="P147" s="61" t="str">
        <f t="shared" si="11"/>
        <v/>
      </c>
    </row>
    <row r="148" spans="1:16" x14ac:dyDescent="0.25">
      <c r="A148" s="1"/>
      <c r="B148" s="1"/>
      <c r="C148" s="1"/>
      <c r="D148" s="1"/>
      <c r="E148" s="61"/>
      <c r="F148" s="1"/>
      <c r="G148" s="1"/>
      <c r="H148" s="1"/>
      <c r="I148" s="1"/>
      <c r="J148" s="1"/>
      <c r="K148" s="1"/>
      <c r="L148" s="1"/>
      <c r="M148" s="1"/>
      <c r="N148" s="61">
        <f t="shared" ca="1" si="10"/>
        <v>2016</v>
      </c>
      <c r="O148" s="61"/>
      <c r="P148" s="61" t="str">
        <f t="shared" si="11"/>
        <v/>
      </c>
    </row>
    <row r="149" spans="1:16" x14ac:dyDescent="0.25">
      <c r="A149" s="1"/>
      <c r="B149" s="1"/>
      <c r="C149" s="1"/>
      <c r="D149" s="1"/>
      <c r="E149" s="61"/>
      <c r="F149" s="1"/>
      <c r="G149" s="1"/>
      <c r="H149" s="1"/>
      <c r="I149" s="1"/>
      <c r="J149" s="1"/>
      <c r="K149" s="1"/>
      <c r="L149" s="1"/>
      <c r="M149" s="1"/>
      <c r="N149" s="61">
        <f t="shared" ca="1" si="10"/>
        <v>2016</v>
      </c>
      <c r="O149" s="61"/>
      <c r="P149" s="61" t="str">
        <f t="shared" si="11"/>
        <v/>
      </c>
    </row>
    <row r="150" spans="1:16" x14ac:dyDescent="0.25">
      <c r="A150" s="1"/>
      <c r="B150" s="1"/>
      <c r="C150" s="1"/>
      <c r="D150" s="1"/>
      <c r="E150" s="61"/>
      <c r="F150" s="1"/>
      <c r="G150" s="1"/>
      <c r="H150" s="1"/>
      <c r="I150" s="1"/>
      <c r="J150" s="1"/>
      <c r="K150" s="1"/>
      <c r="L150" s="1"/>
      <c r="M150" s="1"/>
      <c r="N150" s="61">
        <f t="shared" ca="1" si="10"/>
        <v>2016</v>
      </c>
      <c r="O150" s="61"/>
      <c r="P150" s="61" t="str">
        <f t="shared" si="11"/>
        <v/>
      </c>
    </row>
    <row r="151" spans="1:16" x14ac:dyDescent="0.25">
      <c r="A151" s="1"/>
      <c r="B151" s="1"/>
      <c r="C151" s="1"/>
      <c r="D151" s="1"/>
      <c r="E151" s="61"/>
      <c r="F151" s="1"/>
      <c r="G151" s="1"/>
      <c r="H151" s="1"/>
      <c r="I151" s="1"/>
      <c r="J151" s="1"/>
      <c r="K151" s="1"/>
      <c r="L151" s="1"/>
      <c r="M151" s="1"/>
      <c r="N151" s="61">
        <f t="shared" ca="1" si="10"/>
        <v>2016</v>
      </c>
      <c r="O151" s="61"/>
      <c r="P151" s="61" t="str">
        <f t="shared" si="11"/>
        <v/>
      </c>
    </row>
    <row r="152" spans="1:16" x14ac:dyDescent="0.25">
      <c r="A152" s="1"/>
      <c r="B152" s="1"/>
      <c r="C152" s="1"/>
      <c r="D152" s="1"/>
      <c r="E152" s="61"/>
      <c r="F152" s="1"/>
      <c r="G152" s="1"/>
      <c r="H152" s="1"/>
      <c r="I152" s="1"/>
      <c r="J152" s="1"/>
      <c r="K152" s="1"/>
      <c r="L152" s="1"/>
      <c r="M152" s="1"/>
      <c r="N152" s="61">
        <f t="shared" ca="1" si="10"/>
        <v>2016</v>
      </c>
      <c r="O152" s="61"/>
      <c r="P152" s="61" t="str">
        <f t="shared" si="11"/>
        <v/>
      </c>
    </row>
    <row r="153" spans="1:16" x14ac:dyDescent="0.25">
      <c r="A153" s="1"/>
      <c r="B153" s="1"/>
      <c r="C153" s="1"/>
      <c r="D153" s="1"/>
      <c r="E153" s="61"/>
      <c r="F153" s="1"/>
      <c r="G153" s="1"/>
      <c r="H153" s="1"/>
      <c r="I153" s="1"/>
      <c r="J153" s="1"/>
      <c r="K153" s="1"/>
      <c r="L153" s="1"/>
      <c r="M153" s="1"/>
      <c r="N153" s="61">
        <f t="shared" ca="1" si="10"/>
        <v>2016</v>
      </c>
      <c r="O153" s="61"/>
      <c r="P153" s="61" t="str">
        <f t="shared" si="11"/>
        <v/>
      </c>
    </row>
    <row r="154" spans="1:16" x14ac:dyDescent="0.25">
      <c r="A154" s="1"/>
      <c r="B154" s="1"/>
      <c r="C154" s="1"/>
      <c r="D154" s="1"/>
      <c r="E154" s="61"/>
      <c r="F154" s="1"/>
      <c r="G154" s="1"/>
      <c r="H154" s="1"/>
      <c r="I154" s="1"/>
      <c r="J154" s="1"/>
      <c r="K154" s="1"/>
      <c r="L154" s="1"/>
      <c r="M154" s="1"/>
      <c r="N154" s="61">
        <f t="shared" ref="N154:N185" ca="1" si="12">YEAR(TODAY())</f>
        <v>2016</v>
      </c>
      <c r="O154" s="61"/>
      <c r="P154" s="61" t="str">
        <f t="shared" ref="P154:P185" si="13">CONCATENATE(A154,B154,C154,G154,D154)</f>
        <v/>
      </c>
    </row>
    <row r="155" spans="1:16" x14ac:dyDescent="0.25">
      <c r="A155" s="1"/>
      <c r="B155" s="1"/>
      <c r="C155" s="1"/>
      <c r="D155" s="1"/>
      <c r="E155" s="61"/>
      <c r="F155" s="1"/>
      <c r="G155" s="1"/>
      <c r="H155" s="1"/>
      <c r="I155" s="1"/>
      <c r="J155" s="1"/>
      <c r="K155" s="1"/>
      <c r="L155" s="1"/>
      <c r="M155" s="1"/>
      <c r="N155" s="61">
        <f t="shared" ca="1" si="12"/>
        <v>2016</v>
      </c>
      <c r="O155" s="61"/>
      <c r="P155" s="61" t="str">
        <f t="shared" si="13"/>
        <v/>
      </c>
    </row>
    <row r="156" spans="1:16" x14ac:dyDescent="0.25">
      <c r="A156" s="1"/>
      <c r="B156" s="1"/>
      <c r="C156" s="1"/>
      <c r="D156" s="1"/>
      <c r="E156" s="61"/>
      <c r="F156" s="1"/>
      <c r="G156" s="1"/>
      <c r="H156" s="1"/>
      <c r="I156" s="1"/>
      <c r="J156" s="1"/>
      <c r="K156" s="1"/>
      <c r="L156" s="1"/>
      <c r="M156" s="1"/>
      <c r="N156" s="61">
        <f t="shared" ca="1" si="12"/>
        <v>2016</v>
      </c>
      <c r="O156" s="61"/>
      <c r="P156" s="61" t="str">
        <f t="shared" si="13"/>
        <v/>
      </c>
    </row>
    <row r="157" spans="1:16" x14ac:dyDescent="0.25">
      <c r="A157" s="1"/>
      <c r="B157" s="1"/>
      <c r="C157" s="1"/>
      <c r="D157" s="1"/>
      <c r="E157" s="61"/>
      <c r="F157" s="1"/>
      <c r="G157" s="1"/>
      <c r="H157" s="1"/>
      <c r="I157" s="1"/>
      <c r="J157" s="1"/>
      <c r="K157" s="1"/>
      <c r="L157" s="1"/>
      <c r="M157" s="1"/>
      <c r="N157" s="61">
        <f t="shared" ca="1" si="12"/>
        <v>2016</v>
      </c>
      <c r="O157" s="61"/>
      <c r="P157" s="61" t="str">
        <f t="shared" si="13"/>
        <v/>
      </c>
    </row>
    <row r="158" spans="1:16" x14ac:dyDescent="0.25">
      <c r="A158" s="1"/>
      <c r="B158" s="1"/>
      <c r="C158" s="1"/>
      <c r="D158" s="1"/>
      <c r="E158" s="61"/>
      <c r="F158" s="1"/>
      <c r="G158" s="1"/>
      <c r="H158" s="1"/>
      <c r="I158" s="1"/>
      <c r="J158" s="1"/>
      <c r="K158" s="1"/>
      <c r="L158" s="1"/>
      <c r="M158" s="1"/>
      <c r="N158" s="61">
        <f t="shared" ca="1" si="12"/>
        <v>2016</v>
      </c>
      <c r="O158" s="61"/>
      <c r="P158" s="61" t="str">
        <f t="shared" si="13"/>
        <v/>
      </c>
    </row>
    <row r="159" spans="1:16" x14ac:dyDescent="0.25">
      <c r="A159" s="1"/>
      <c r="B159" s="1"/>
      <c r="C159" s="1"/>
      <c r="D159" s="1"/>
      <c r="E159" s="61"/>
      <c r="F159" s="1"/>
      <c r="G159" s="1"/>
      <c r="H159" s="1"/>
      <c r="I159" s="1"/>
      <c r="J159" s="1"/>
      <c r="K159" s="1"/>
      <c r="L159" s="1"/>
      <c r="M159" s="1"/>
      <c r="N159" s="61">
        <f t="shared" ca="1" si="12"/>
        <v>2016</v>
      </c>
      <c r="O159" s="61"/>
      <c r="P159" s="61" t="str">
        <f t="shared" si="13"/>
        <v/>
      </c>
    </row>
    <row r="160" spans="1:16" x14ac:dyDescent="0.25">
      <c r="A160" s="1"/>
      <c r="B160" s="1"/>
      <c r="C160" s="1"/>
      <c r="D160" s="1"/>
      <c r="E160" s="61"/>
      <c r="F160" s="1"/>
      <c r="G160" s="1"/>
      <c r="H160" s="1"/>
      <c r="I160" s="1"/>
      <c r="J160" s="1"/>
      <c r="K160" s="1"/>
      <c r="L160" s="1"/>
      <c r="M160" s="1"/>
      <c r="N160" s="61">
        <f t="shared" ca="1" si="12"/>
        <v>2016</v>
      </c>
      <c r="O160" s="61"/>
      <c r="P160" s="61" t="str">
        <f t="shared" si="13"/>
        <v/>
      </c>
    </row>
    <row r="161" spans="1:16" x14ac:dyDescent="0.25">
      <c r="A161" s="1"/>
      <c r="B161" s="1"/>
      <c r="C161" s="1"/>
      <c r="D161" s="1"/>
      <c r="E161" s="61"/>
      <c r="F161" s="1"/>
      <c r="G161" s="1"/>
      <c r="H161" s="1"/>
      <c r="I161" s="1"/>
      <c r="J161" s="1"/>
      <c r="K161" s="1"/>
      <c r="L161" s="1"/>
      <c r="M161" s="1"/>
      <c r="N161" s="61">
        <f t="shared" ca="1" si="12"/>
        <v>2016</v>
      </c>
      <c r="O161" s="61"/>
      <c r="P161" s="61" t="str">
        <f t="shared" si="13"/>
        <v/>
      </c>
    </row>
    <row r="162" spans="1:16" x14ac:dyDescent="0.25">
      <c r="A162" s="1"/>
      <c r="B162" s="1"/>
      <c r="C162" s="1"/>
      <c r="D162" s="1"/>
      <c r="E162" s="61"/>
      <c r="F162" s="1"/>
      <c r="G162" s="1"/>
      <c r="H162" s="1"/>
      <c r="I162" s="1"/>
      <c r="J162" s="1"/>
      <c r="K162" s="1"/>
      <c r="L162" s="1"/>
      <c r="M162" s="1"/>
      <c r="N162" s="61">
        <f t="shared" ca="1" si="12"/>
        <v>2016</v>
      </c>
      <c r="O162" s="61"/>
      <c r="P162" s="61" t="str">
        <f t="shared" si="13"/>
        <v/>
      </c>
    </row>
    <row r="163" spans="1:16" x14ac:dyDescent="0.25">
      <c r="A163" s="1"/>
      <c r="B163" s="1"/>
      <c r="C163" s="1"/>
      <c r="D163" s="1"/>
      <c r="E163" s="61"/>
      <c r="F163" s="1"/>
      <c r="G163" s="1"/>
      <c r="H163" s="1"/>
      <c r="I163" s="1"/>
      <c r="J163" s="1"/>
      <c r="K163" s="1"/>
      <c r="L163" s="1"/>
      <c r="M163" s="1"/>
      <c r="N163" s="61">
        <f t="shared" ca="1" si="12"/>
        <v>2016</v>
      </c>
      <c r="O163" s="61"/>
      <c r="P163" s="61" t="str">
        <f t="shared" si="13"/>
        <v/>
      </c>
    </row>
    <row r="164" spans="1:16" x14ac:dyDescent="0.25">
      <c r="A164" s="1"/>
      <c r="B164" s="1"/>
      <c r="C164" s="1"/>
      <c r="D164" s="1"/>
      <c r="E164" s="61"/>
      <c r="F164" s="1"/>
      <c r="G164" s="1"/>
      <c r="H164" s="1"/>
      <c r="I164" s="1"/>
      <c r="J164" s="1"/>
      <c r="K164" s="1"/>
      <c r="L164" s="1"/>
      <c r="M164" s="1"/>
      <c r="N164" s="61">
        <f t="shared" ca="1" si="12"/>
        <v>2016</v>
      </c>
      <c r="O164" s="61"/>
      <c r="P164" s="61" t="str">
        <f t="shared" si="13"/>
        <v/>
      </c>
    </row>
    <row r="165" spans="1:16" x14ac:dyDescent="0.25">
      <c r="A165" s="1"/>
      <c r="B165" s="1"/>
      <c r="C165" s="1"/>
      <c r="D165" s="1"/>
      <c r="E165" s="61"/>
      <c r="F165" s="1"/>
      <c r="G165" s="1"/>
      <c r="H165" s="1"/>
      <c r="I165" s="1"/>
      <c r="J165" s="1"/>
      <c r="K165" s="1"/>
      <c r="L165" s="1"/>
      <c r="M165" s="1"/>
      <c r="N165" s="61">
        <f t="shared" ca="1" si="12"/>
        <v>2016</v>
      </c>
      <c r="O165" s="61"/>
      <c r="P165" s="61" t="str">
        <f t="shared" si="13"/>
        <v/>
      </c>
    </row>
    <row r="166" spans="1:16" x14ac:dyDescent="0.25">
      <c r="A166" s="1"/>
      <c r="B166" s="1"/>
      <c r="C166" s="1"/>
      <c r="D166" s="1"/>
      <c r="E166" s="61"/>
      <c r="F166" s="1"/>
      <c r="G166" s="1"/>
      <c r="H166" s="1"/>
      <c r="I166" s="1"/>
      <c r="J166" s="1"/>
      <c r="K166" s="1"/>
      <c r="L166" s="1"/>
      <c r="M166" s="1"/>
      <c r="N166" s="61">
        <f t="shared" ca="1" si="12"/>
        <v>2016</v>
      </c>
      <c r="O166" s="61"/>
      <c r="P166" s="61" t="str">
        <f t="shared" si="13"/>
        <v/>
      </c>
    </row>
    <row r="167" spans="1:16" x14ac:dyDescent="0.25">
      <c r="A167" s="1"/>
      <c r="B167" s="1"/>
      <c r="C167" s="1"/>
      <c r="D167" s="1"/>
      <c r="E167" s="61"/>
      <c r="F167" s="1"/>
      <c r="G167" s="1"/>
      <c r="H167" s="1"/>
      <c r="I167" s="1"/>
      <c r="J167" s="1"/>
      <c r="K167" s="1"/>
      <c r="L167" s="1"/>
      <c r="M167" s="1"/>
      <c r="N167" s="61">
        <f t="shared" ca="1" si="12"/>
        <v>2016</v>
      </c>
      <c r="O167" s="61"/>
      <c r="P167" s="61" t="str">
        <f t="shared" si="13"/>
        <v/>
      </c>
    </row>
    <row r="168" spans="1:16" x14ac:dyDescent="0.25">
      <c r="A168" s="1"/>
      <c r="B168" s="1"/>
      <c r="C168" s="1"/>
      <c r="D168" s="1"/>
      <c r="E168" s="61"/>
      <c r="F168" s="1"/>
      <c r="G168" s="1"/>
      <c r="H168" s="1"/>
      <c r="I168" s="1"/>
      <c r="J168" s="1"/>
      <c r="K168" s="1"/>
      <c r="L168" s="1"/>
      <c r="M168" s="1"/>
      <c r="N168" s="61">
        <f t="shared" ca="1" si="12"/>
        <v>2016</v>
      </c>
      <c r="O168" s="61"/>
      <c r="P168" s="61" t="str">
        <f t="shared" si="13"/>
        <v/>
      </c>
    </row>
    <row r="169" spans="1:16" x14ac:dyDescent="0.25">
      <c r="A169" s="1"/>
      <c r="B169" s="1"/>
      <c r="C169" s="1"/>
      <c r="D169" s="1"/>
      <c r="E169" s="61"/>
      <c r="F169" s="1"/>
      <c r="G169" s="1"/>
      <c r="H169" s="1"/>
      <c r="I169" s="1"/>
      <c r="J169" s="1"/>
      <c r="K169" s="1"/>
      <c r="L169" s="1"/>
      <c r="M169" s="1"/>
      <c r="N169" s="61">
        <f t="shared" ca="1" si="12"/>
        <v>2016</v>
      </c>
      <c r="O169" s="61"/>
      <c r="P169" s="61" t="str">
        <f t="shared" si="13"/>
        <v/>
      </c>
    </row>
    <row r="170" spans="1:16" x14ac:dyDescent="0.25">
      <c r="A170" s="1"/>
      <c r="B170" s="1"/>
      <c r="C170" s="1"/>
      <c r="D170" s="1"/>
      <c r="E170" s="61"/>
      <c r="F170" s="1"/>
      <c r="G170" s="1"/>
      <c r="H170" s="1"/>
      <c r="I170" s="1"/>
      <c r="J170" s="1"/>
      <c r="K170" s="1"/>
      <c r="L170" s="1"/>
      <c r="M170" s="1"/>
      <c r="N170" s="61">
        <f t="shared" ca="1" si="12"/>
        <v>2016</v>
      </c>
      <c r="O170" s="61"/>
      <c r="P170" s="61" t="str">
        <f t="shared" si="13"/>
        <v/>
      </c>
    </row>
    <row r="171" spans="1:16" x14ac:dyDescent="0.25">
      <c r="A171" s="1"/>
      <c r="B171" s="1"/>
      <c r="C171" s="1"/>
      <c r="D171" s="1"/>
      <c r="E171" s="61"/>
      <c r="F171" s="1"/>
      <c r="G171" s="1"/>
      <c r="H171" s="1"/>
      <c r="I171" s="1"/>
      <c r="J171" s="1"/>
      <c r="K171" s="1"/>
      <c r="L171" s="1"/>
      <c r="M171" s="1"/>
      <c r="N171" s="61">
        <f t="shared" ca="1" si="12"/>
        <v>2016</v>
      </c>
      <c r="O171" s="61"/>
      <c r="P171" s="61" t="str">
        <f t="shared" si="13"/>
        <v/>
      </c>
    </row>
    <row r="172" spans="1:16" x14ac:dyDescent="0.25">
      <c r="A172" s="1"/>
      <c r="B172" s="1"/>
      <c r="C172" s="1"/>
      <c r="D172" s="1"/>
      <c r="E172" s="61"/>
      <c r="F172" s="1"/>
      <c r="G172" s="1"/>
      <c r="H172" s="1"/>
      <c r="I172" s="1"/>
      <c r="J172" s="1"/>
      <c r="K172" s="1"/>
      <c r="L172" s="1"/>
      <c r="M172" s="1"/>
      <c r="N172" s="61">
        <f t="shared" ca="1" si="12"/>
        <v>2016</v>
      </c>
      <c r="O172" s="61"/>
      <c r="P172" s="61" t="str">
        <f t="shared" si="13"/>
        <v/>
      </c>
    </row>
    <row r="173" spans="1:16" x14ac:dyDescent="0.25">
      <c r="A173" s="1"/>
      <c r="B173" s="1"/>
      <c r="C173" s="1"/>
      <c r="D173" s="1"/>
      <c r="E173" s="61"/>
      <c r="F173" s="1"/>
      <c r="G173" s="1"/>
      <c r="H173" s="1"/>
      <c r="I173" s="1"/>
      <c r="J173" s="1"/>
      <c r="K173" s="1"/>
      <c r="L173" s="1"/>
      <c r="M173" s="1"/>
      <c r="N173" s="61">
        <f t="shared" ca="1" si="12"/>
        <v>2016</v>
      </c>
      <c r="O173" s="61"/>
      <c r="P173" s="61" t="str">
        <f t="shared" si="13"/>
        <v/>
      </c>
    </row>
    <row r="174" spans="1:16" x14ac:dyDescent="0.25">
      <c r="A174" s="1"/>
      <c r="B174" s="1"/>
      <c r="C174" s="1"/>
      <c r="D174" s="1"/>
      <c r="E174" s="61"/>
      <c r="F174" s="1"/>
      <c r="G174" s="1"/>
      <c r="H174" s="1"/>
      <c r="I174" s="1"/>
      <c r="J174" s="1"/>
      <c r="K174" s="1"/>
      <c r="L174" s="1"/>
      <c r="M174" s="1"/>
      <c r="N174" s="61">
        <f t="shared" ca="1" si="12"/>
        <v>2016</v>
      </c>
      <c r="O174" s="61"/>
      <c r="P174" s="61" t="str">
        <f t="shared" si="13"/>
        <v/>
      </c>
    </row>
    <row r="175" spans="1:16" x14ac:dyDescent="0.25">
      <c r="A175" s="1"/>
      <c r="B175" s="1"/>
      <c r="C175" s="1"/>
      <c r="D175" s="1"/>
      <c r="E175" s="61"/>
      <c r="F175" s="1"/>
      <c r="G175" s="1"/>
      <c r="H175" s="1"/>
      <c r="I175" s="1"/>
      <c r="J175" s="1"/>
      <c r="K175" s="1"/>
      <c r="L175" s="1"/>
      <c r="M175" s="1"/>
      <c r="N175" s="61">
        <f t="shared" ca="1" si="12"/>
        <v>2016</v>
      </c>
      <c r="O175" s="61"/>
      <c r="P175" s="61" t="str">
        <f t="shared" si="13"/>
        <v/>
      </c>
    </row>
    <row r="176" spans="1:16" x14ac:dyDescent="0.25">
      <c r="A176" s="1"/>
      <c r="B176" s="1"/>
      <c r="C176" s="1"/>
      <c r="D176" s="1"/>
      <c r="E176" s="61"/>
      <c r="F176" s="1"/>
      <c r="G176" s="1"/>
      <c r="H176" s="1"/>
      <c r="I176" s="1"/>
      <c r="J176" s="1"/>
      <c r="K176" s="1"/>
      <c r="L176" s="1"/>
      <c r="M176" s="1"/>
      <c r="N176" s="61">
        <f t="shared" ca="1" si="12"/>
        <v>2016</v>
      </c>
      <c r="O176" s="61"/>
      <c r="P176" s="61" t="str">
        <f t="shared" si="13"/>
        <v/>
      </c>
    </row>
    <row r="177" spans="1:16" x14ac:dyDescent="0.25">
      <c r="A177" s="1"/>
      <c r="B177" s="1"/>
      <c r="C177" s="1"/>
      <c r="D177" s="1"/>
      <c r="E177" s="61"/>
      <c r="F177" s="1"/>
      <c r="G177" s="1"/>
      <c r="H177" s="1"/>
      <c r="I177" s="1"/>
      <c r="J177" s="1"/>
      <c r="K177" s="1"/>
      <c r="L177" s="1"/>
      <c r="M177" s="1"/>
      <c r="N177" s="61">
        <f t="shared" ca="1" si="12"/>
        <v>2016</v>
      </c>
      <c r="O177" s="61"/>
      <c r="P177" s="61" t="str">
        <f t="shared" si="13"/>
        <v/>
      </c>
    </row>
    <row r="178" spans="1:16" x14ac:dyDescent="0.25">
      <c r="A178" s="1"/>
      <c r="B178" s="1"/>
      <c r="C178" s="1"/>
      <c r="D178" s="1"/>
      <c r="E178" s="61"/>
      <c r="F178" s="1"/>
      <c r="G178" s="1"/>
      <c r="H178" s="1"/>
      <c r="I178" s="1"/>
      <c r="J178" s="1"/>
      <c r="K178" s="1"/>
      <c r="L178" s="1"/>
      <c r="M178" s="1"/>
      <c r="N178" s="61">
        <f t="shared" ca="1" si="12"/>
        <v>2016</v>
      </c>
      <c r="O178" s="61"/>
      <c r="P178" s="61" t="str">
        <f t="shared" si="13"/>
        <v/>
      </c>
    </row>
    <row r="179" spans="1:16" x14ac:dyDescent="0.25">
      <c r="A179" s="1"/>
      <c r="B179" s="1"/>
      <c r="C179" s="1"/>
      <c r="D179" s="1"/>
      <c r="E179" s="61"/>
      <c r="F179" s="1"/>
      <c r="G179" s="1"/>
      <c r="H179" s="1"/>
      <c r="I179" s="1"/>
      <c r="J179" s="1"/>
      <c r="K179" s="1"/>
      <c r="L179" s="1"/>
      <c r="M179" s="1"/>
      <c r="N179" s="61">
        <f t="shared" ca="1" si="12"/>
        <v>2016</v>
      </c>
      <c r="O179" s="61"/>
      <c r="P179" s="61" t="str">
        <f t="shared" si="13"/>
        <v/>
      </c>
    </row>
    <row r="180" spans="1:16" x14ac:dyDescent="0.25">
      <c r="A180" s="1"/>
      <c r="B180" s="1"/>
      <c r="C180" s="1"/>
      <c r="D180" s="1"/>
      <c r="E180" s="61"/>
      <c r="F180" s="1"/>
      <c r="G180" s="1"/>
      <c r="H180" s="1"/>
      <c r="I180" s="1"/>
      <c r="J180" s="1"/>
      <c r="K180" s="1"/>
      <c r="L180" s="1"/>
      <c r="M180" s="1"/>
      <c r="N180" s="61">
        <f t="shared" ca="1" si="12"/>
        <v>2016</v>
      </c>
      <c r="O180" s="61"/>
      <c r="P180" s="61" t="str">
        <f t="shared" si="13"/>
        <v/>
      </c>
    </row>
    <row r="181" spans="1:16" x14ac:dyDescent="0.25">
      <c r="A181" s="1"/>
      <c r="B181" s="1"/>
      <c r="C181" s="1"/>
      <c r="D181" s="1"/>
      <c r="E181" s="61"/>
      <c r="F181" s="1"/>
      <c r="G181" s="1"/>
      <c r="H181" s="1"/>
      <c r="I181" s="1"/>
      <c r="J181" s="1"/>
      <c r="K181" s="1"/>
      <c r="L181" s="1"/>
      <c r="M181" s="1"/>
      <c r="N181" s="61">
        <f t="shared" ca="1" si="12"/>
        <v>2016</v>
      </c>
      <c r="O181" s="61"/>
      <c r="P181" s="61" t="str">
        <f t="shared" si="13"/>
        <v/>
      </c>
    </row>
    <row r="182" spans="1:16" x14ac:dyDescent="0.25">
      <c r="A182" s="1"/>
      <c r="B182" s="1"/>
      <c r="C182" s="1"/>
      <c r="D182" s="1"/>
      <c r="E182" s="61"/>
      <c r="F182" s="1"/>
      <c r="G182" s="1"/>
      <c r="H182" s="1"/>
      <c r="I182" s="1"/>
      <c r="J182" s="1"/>
      <c r="K182" s="1"/>
      <c r="L182" s="1"/>
      <c r="M182" s="1"/>
      <c r="N182" s="61">
        <f t="shared" ca="1" si="12"/>
        <v>2016</v>
      </c>
      <c r="O182" s="61"/>
      <c r="P182" s="61" t="str">
        <f t="shared" si="13"/>
        <v/>
      </c>
    </row>
    <row r="183" spans="1:16" x14ac:dyDescent="0.25">
      <c r="A183" s="1"/>
      <c r="B183" s="1"/>
      <c r="C183" s="1"/>
      <c r="D183" s="1"/>
      <c r="E183" s="61"/>
      <c r="F183" s="1"/>
      <c r="G183" s="1"/>
      <c r="H183" s="1"/>
      <c r="I183" s="1"/>
      <c r="J183" s="1"/>
      <c r="K183" s="1"/>
      <c r="L183" s="1"/>
      <c r="M183" s="1"/>
      <c r="N183" s="61">
        <f t="shared" ca="1" si="12"/>
        <v>2016</v>
      </c>
      <c r="O183" s="61"/>
      <c r="P183" s="61" t="str">
        <f t="shared" si="13"/>
        <v/>
      </c>
    </row>
    <row r="184" spans="1:16" x14ac:dyDescent="0.25">
      <c r="A184" s="1"/>
      <c r="B184" s="1"/>
      <c r="C184" s="1"/>
      <c r="D184" s="1"/>
      <c r="E184" s="61"/>
      <c r="F184" s="1"/>
      <c r="G184" s="1"/>
      <c r="H184" s="1"/>
      <c r="I184" s="1"/>
      <c r="J184" s="1"/>
      <c r="K184" s="1"/>
      <c r="L184" s="1"/>
      <c r="M184" s="1"/>
      <c r="N184" s="61">
        <f t="shared" ca="1" si="12"/>
        <v>2016</v>
      </c>
      <c r="O184" s="61"/>
      <c r="P184" s="61" t="str">
        <f t="shared" si="13"/>
        <v/>
      </c>
    </row>
    <row r="185" spans="1:16" x14ac:dyDescent="0.25">
      <c r="A185" s="1"/>
      <c r="B185" s="1"/>
      <c r="C185" s="1"/>
      <c r="D185" s="1"/>
      <c r="E185" s="61"/>
      <c r="F185" s="1"/>
      <c r="G185" s="1"/>
      <c r="H185" s="1"/>
      <c r="I185" s="1"/>
      <c r="J185" s="1"/>
      <c r="K185" s="1"/>
      <c r="L185" s="1"/>
      <c r="M185" s="1"/>
      <c r="N185" s="61">
        <f t="shared" ca="1" si="12"/>
        <v>2016</v>
      </c>
      <c r="O185" s="61"/>
      <c r="P185" s="61" t="str">
        <f t="shared" si="13"/>
        <v/>
      </c>
    </row>
    <row r="186" spans="1:16" x14ac:dyDescent="0.25">
      <c r="A186" s="1"/>
      <c r="B186" s="1"/>
      <c r="C186" s="1"/>
      <c r="D186" s="1"/>
      <c r="E186" s="61"/>
      <c r="F186" s="1"/>
      <c r="G186" s="1"/>
      <c r="H186" s="1"/>
      <c r="I186" s="1"/>
      <c r="J186" s="1"/>
      <c r="K186" s="1"/>
      <c r="L186" s="1"/>
      <c r="M186" s="1"/>
      <c r="N186" s="61">
        <f t="shared" ref="N186:N202" ca="1" si="14">YEAR(TODAY())</f>
        <v>2016</v>
      </c>
      <c r="O186" s="61"/>
      <c r="P186" s="61" t="str">
        <f t="shared" ref="P186:P202" si="15">CONCATENATE(A186,B186,C186,G186,D186)</f>
        <v/>
      </c>
    </row>
    <row r="187" spans="1:16" x14ac:dyDescent="0.25">
      <c r="A187" s="1"/>
      <c r="B187" s="1"/>
      <c r="C187" s="1"/>
      <c r="D187" s="1"/>
      <c r="E187" s="61"/>
      <c r="F187" s="1"/>
      <c r="G187" s="1"/>
      <c r="H187" s="1"/>
      <c r="I187" s="1"/>
      <c r="J187" s="1"/>
      <c r="K187" s="1"/>
      <c r="L187" s="1"/>
      <c r="M187" s="1"/>
      <c r="N187" s="61">
        <f t="shared" ca="1" si="14"/>
        <v>2016</v>
      </c>
      <c r="O187" s="61"/>
      <c r="P187" s="61" t="str">
        <f t="shared" si="15"/>
        <v/>
      </c>
    </row>
    <row r="188" spans="1:16" x14ac:dyDescent="0.25">
      <c r="A188" s="1"/>
      <c r="B188" s="1"/>
      <c r="C188" s="1"/>
      <c r="D188" s="1"/>
      <c r="E188" s="61"/>
      <c r="F188" s="1"/>
      <c r="G188" s="1"/>
      <c r="H188" s="1"/>
      <c r="I188" s="1"/>
      <c r="J188" s="1"/>
      <c r="K188" s="1"/>
      <c r="L188" s="1"/>
      <c r="M188" s="1"/>
      <c r="N188" s="61">
        <f t="shared" ca="1" si="14"/>
        <v>2016</v>
      </c>
      <c r="O188" s="61"/>
      <c r="P188" s="61" t="str">
        <f t="shared" si="15"/>
        <v/>
      </c>
    </row>
    <row r="189" spans="1:16" x14ac:dyDescent="0.25">
      <c r="A189" s="1"/>
      <c r="B189" s="1"/>
      <c r="C189" s="1"/>
      <c r="D189" s="1"/>
      <c r="E189" s="61"/>
      <c r="F189" s="1"/>
      <c r="G189" s="1"/>
      <c r="H189" s="1"/>
      <c r="I189" s="1"/>
      <c r="J189" s="1"/>
      <c r="K189" s="1"/>
      <c r="L189" s="1"/>
      <c r="M189" s="1"/>
      <c r="N189" s="61">
        <f t="shared" ca="1" si="14"/>
        <v>2016</v>
      </c>
      <c r="O189" s="61"/>
      <c r="P189" s="61" t="str">
        <f t="shared" si="15"/>
        <v/>
      </c>
    </row>
    <row r="190" spans="1:16" x14ac:dyDescent="0.25">
      <c r="A190" s="1"/>
      <c r="B190" s="1"/>
      <c r="C190" s="1"/>
      <c r="D190" s="1"/>
      <c r="E190" s="61"/>
      <c r="F190" s="1"/>
      <c r="G190" s="1"/>
      <c r="H190" s="1"/>
      <c r="I190" s="1"/>
      <c r="J190" s="1"/>
      <c r="K190" s="1"/>
      <c r="L190" s="1"/>
      <c r="M190" s="1"/>
      <c r="N190" s="61">
        <f t="shared" ca="1" si="14"/>
        <v>2016</v>
      </c>
      <c r="O190" s="61"/>
      <c r="P190" s="61" t="str">
        <f t="shared" si="15"/>
        <v/>
      </c>
    </row>
    <row r="191" spans="1:16" x14ac:dyDescent="0.25">
      <c r="A191" s="1"/>
      <c r="B191" s="1"/>
      <c r="C191" s="1"/>
      <c r="D191" s="1"/>
      <c r="E191" s="61"/>
      <c r="F191" s="1"/>
      <c r="G191" s="1"/>
      <c r="H191" s="1"/>
      <c r="I191" s="1"/>
      <c r="J191" s="1"/>
      <c r="K191" s="1"/>
      <c r="L191" s="1"/>
      <c r="M191" s="1"/>
      <c r="N191" s="61">
        <f t="shared" ca="1" si="14"/>
        <v>2016</v>
      </c>
      <c r="O191" s="61"/>
      <c r="P191" s="61" t="str">
        <f t="shared" si="15"/>
        <v/>
      </c>
    </row>
    <row r="192" spans="1:16" x14ac:dyDescent="0.25">
      <c r="A192" s="1"/>
      <c r="B192" s="1"/>
      <c r="C192" s="1"/>
      <c r="D192" s="1"/>
      <c r="E192" s="61"/>
      <c r="F192" s="1"/>
      <c r="G192" s="1"/>
      <c r="H192" s="1"/>
      <c r="I192" s="1"/>
      <c r="J192" s="1"/>
      <c r="K192" s="1"/>
      <c r="L192" s="1"/>
      <c r="M192" s="1"/>
      <c r="N192" s="61">
        <f t="shared" ca="1" si="14"/>
        <v>2016</v>
      </c>
      <c r="O192" s="61"/>
      <c r="P192" s="61" t="str">
        <f t="shared" si="15"/>
        <v/>
      </c>
    </row>
    <row r="193" spans="1:16" x14ac:dyDescent="0.25">
      <c r="A193" s="1"/>
      <c r="B193" s="1"/>
      <c r="C193" s="1"/>
      <c r="D193" s="1"/>
      <c r="E193" s="61"/>
      <c r="F193" s="1"/>
      <c r="G193" s="1"/>
      <c r="H193" s="1"/>
      <c r="I193" s="1"/>
      <c r="J193" s="1"/>
      <c r="K193" s="1"/>
      <c r="L193" s="1"/>
      <c r="M193" s="1"/>
      <c r="N193" s="61">
        <f t="shared" ca="1" si="14"/>
        <v>2016</v>
      </c>
      <c r="O193" s="61"/>
      <c r="P193" s="61" t="str">
        <f t="shared" si="15"/>
        <v/>
      </c>
    </row>
    <row r="194" spans="1:16" x14ac:dyDescent="0.25">
      <c r="A194" s="1"/>
      <c r="B194" s="1"/>
      <c r="C194" s="1"/>
      <c r="D194" s="1"/>
      <c r="E194" s="61"/>
      <c r="F194" s="1"/>
      <c r="G194" s="1"/>
      <c r="H194" s="1"/>
      <c r="I194" s="1"/>
      <c r="J194" s="1"/>
      <c r="K194" s="1"/>
      <c r="L194" s="1"/>
      <c r="M194" s="1"/>
      <c r="N194" s="61">
        <f t="shared" ca="1" si="14"/>
        <v>2016</v>
      </c>
      <c r="O194" s="61"/>
      <c r="P194" s="61" t="str">
        <f t="shared" si="15"/>
        <v/>
      </c>
    </row>
    <row r="195" spans="1:16" x14ac:dyDescent="0.25">
      <c r="A195" s="1"/>
      <c r="B195" s="1"/>
      <c r="C195" s="1"/>
      <c r="D195" s="1"/>
      <c r="E195" s="61"/>
      <c r="F195" s="1"/>
      <c r="G195" s="1"/>
      <c r="H195" s="1"/>
      <c r="I195" s="1"/>
      <c r="J195" s="1"/>
      <c r="K195" s="1"/>
      <c r="L195" s="1"/>
      <c r="M195" s="1"/>
      <c r="N195" s="61">
        <f t="shared" ca="1" si="14"/>
        <v>2016</v>
      </c>
      <c r="O195" s="61"/>
      <c r="P195" s="61" t="str">
        <f t="shared" si="15"/>
        <v/>
      </c>
    </row>
    <row r="196" spans="1:16" x14ac:dyDescent="0.25">
      <c r="A196" s="1"/>
      <c r="B196" s="1"/>
      <c r="C196" s="1"/>
      <c r="D196" s="1"/>
      <c r="E196" s="61"/>
      <c r="F196" s="1"/>
      <c r="G196" s="1"/>
      <c r="H196" s="1"/>
      <c r="I196" s="1"/>
      <c r="J196" s="1"/>
      <c r="K196" s="1"/>
      <c r="L196" s="1"/>
      <c r="M196" s="1"/>
      <c r="N196" s="61">
        <f t="shared" ca="1" si="14"/>
        <v>2016</v>
      </c>
      <c r="O196" s="61"/>
      <c r="P196" s="61" t="str">
        <f t="shared" si="15"/>
        <v/>
      </c>
    </row>
    <row r="197" spans="1:16" x14ac:dyDescent="0.25">
      <c r="A197" s="1"/>
      <c r="B197" s="1"/>
      <c r="C197" s="1"/>
      <c r="D197" s="1"/>
      <c r="E197" s="61"/>
      <c r="F197" s="1"/>
      <c r="G197" s="1"/>
      <c r="H197" s="1"/>
      <c r="I197" s="1"/>
      <c r="J197" s="1"/>
      <c r="K197" s="1"/>
      <c r="L197" s="1"/>
      <c r="M197" s="1"/>
      <c r="N197" s="61">
        <f t="shared" ca="1" si="14"/>
        <v>2016</v>
      </c>
      <c r="O197" s="61"/>
      <c r="P197" s="61" t="str">
        <f t="shared" si="15"/>
        <v/>
      </c>
    </row>
    <row r="198" spans="1:16" x14ac:dyDescent="0.25">
      <c r="A198" s="1"/>
      <c r="B198" s="1"/>
      <c r="C198" s="1"/>
      <c r="D198" s="1"/>
      <c r="E198" s="61"/>
      <c r="F198" s="1"/>
      <c r="G198" s="1"/>
      <c r="H198" s="1"/>
      <c r="I198" s="1"/>
      <c r="J198" s="1"/>
      <c r="K198" s="1"/>
      <c r="L198" s="1"/>
      <c r="M198" s="1"/>
      <c r="N198" s="61">
        <f t="shared" ca="1" si="14"/>
        <v>2016</v>
      </c>
      <c r="O198" s="61"/>
      <c r="P198" s="61" t="str">
        <f t="shared" si="15"/>
        <v/>
      </c>
    </row>
    <row r="199" spans="1:16" x14ac:dyDescent="0.25">
      <c r="A199" s="1"/>
      <c r="B199" s="1"/>
      <c r="C199" s="1"/>
      <c r="D199" s="1"/>
      <c r="E199" s="61"/>
      <c r="F199" s="1"/>
      <c r="G199" s="1"/>
      <c r="H199" s="1"/>
      <c r="I199" s="1"/>
      <c r="J199" s="1"/>
      <c r="K199" s="1"/>
      <c r="L199" s="1"/>
      <c r="M199" s="1"/>
      <c r="N199" s="61">
        <f t="shared" ca="1" si="14"/>
        <v>2016</v>
      </c>
      <c r="O199" s="61"/>
      <c r="P199" s="61" t="str">
        <f t="shared" si="15"/>
        <v/>
      </c>
    </row>
    <row r="200" spans="1:16" x14ac:dyDescent="0.25">
      <c r="A200" s="1"/>
      <c r="B200" s="1"/>
      <c r="C200" s="1"/>
      <c r="D200" s="1"/>
      <c r="E200" s="61"/>
      <c r="F200" s="1"/>
      <c r="G200" s="1"/>
      <c r="H200" s="1"/>
      <c r="I200" s="1"/>
      <c r="J200" s="1"/>
      <c r="K200" s="1"/>
      <c r="L200" s="1"/>
      <c r="M200" s="1"/>
      <c r="N200" s="61">
        <f t="shared" ca="1" si="14"/>
        <v>2016</v>
      </c>
      <c r="O200" s="61"/>
      <c r="P200" s="61" t="str">
        <f t="shared" si="15"/>
        <v/>
      </c>
    </row>
    <row r="201" spans="1:16" x14ac:dyDescent="0.25">
      <c r="A201" s="1"/>
      <c r="B201" s="1"/>
      <c r="C201" s="1"/>
      <c r="D201" s="1"/>
      <c r="E201" s="61"/>
      <c r="F201" s="1"/>
      <c r="G201" s="1"/>
      <c r="H201" s="1"/>
      <c r="I201" s="1"/>
      <c r="J201" s="1"/>
      <c r="K201" s="1"/>
      <c r="L201" s="1"/>
      <c r="M201" s="1"/>
      <c r="N201" s="61">
        <f t="shared" ca="1" si="14"/>
        <v>2016</v>
      </c>
      <c r="O201" s="61"/>
      <c r="P201" s="61" t="str">
        <f t="shared" si="15"/>
        <v/>
      </c>
    </row>
    <row r="202" spans="1:16" x14ac:dyDescent="0.25">
      <c r="A202" s="1"/>
      <c r="B202" s="1"/>
      <c r="C202" s="1"/>
      <c r="D202" s="1"/>
      <c r="E202" s="61"/>
      <c r="F202" s="1"/>
      <c r="G202" s="1"/>
      <c r="H202" s="1"/>
      <c r="I202" s="1"/>
      <c r="J202" s="1"/>
      <c r="K202" s="1"/>
      <c r="L202" s="1"/>
      <c r="M202" s="1"/>
      <c r="N202" s="61">
        <f t="shared" ca="1" si="14"/>
        <v>2016</v>
      </c>
      <c r="O202" s="61"/>
      <c r="P202" s="61" t="str">
        <f t="shared" si="15"/>
        <v/>
      </c>
    </row>
  </sheetData>
  <mergeCells count="1">
    <mergeCell ref="R110:S110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52"/>
  <sheetViews>
    <sheetView tabSelected="1" topLeftCell="A6" workbookViewId="0">
      <selection activeCell="O2" sqref="O2:S3"/>
    </sheetView>
  </sheetViews>
  <sheetFormatPr baseColWidth="10" defaultRowHeight="15" x14ac:dyDescent="0.25"/>
  <sheetData>
    <row r="1" spans="1:19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4" t="s">
        <v>414</v>
      </c>
      <c r="P2" s="14"/>
      <c r="Q2" s="14"/>
      <c r="R2" s="14"/>
      <c r="S2" s="14"/>
    </row>
    <row r="3" spans="1:19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4"/>
      <c r="P3" s="14"/>
      <c r="Q3" s="14"/>
      <c r="R3" s="14"/>
      <c r="S3" s="14"/>
    </row>
    <row r="4" spans="1:19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5"/>
      <c r="P4" s="15"/>
      <c r="Q4" s="15"/>
      <c r="R4" s="15"/>
      <c r="S4" s="15"/>
    </row>
    <row r="5" spans="1:19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</row>
    <row r="6" spans="1:19" x14ac:dyDescent="0.25">
      <c r="A6" s="16"/>
      <c r="B6" s="17"/>
      <c r="C6" s="18"/>
      <c r="D6" s="18"/>
      <c r="E6" s="18"/>
      <c r="F6" s="18"/>
      <c r="G6" s="18"/>
      <c r="H6" s="18"/>
      <c r="I6" s="18"/>
      <c r="J6" s="19"/>
      <c r="K6" s="13"/>
      <c r="L6" s="17"/>
      <c r="M6" s="18"/>
      <c r="N6" s="18"/>
      <c r="O6" s="18"/>
      <c r="P6" s="18"/>
      <c r="Q6" s="18"/>
      <c r="R6" s="18"/>
      <c r="S6" s="19"/>
    </row>
    <row r="7" spans="1:19" x14ac:dyDescent="0.25">
      <c r="A7" s="13"/>
      <c r="B7" s="20"/>
      <c r="C7" s="21"/>
      <c r="D7" s="21"/>
      <c r="E7" s="21"/>
      <c r="F7" s="21"/>
      <c r="G7" s="21"/>
      <c r="H7" s="21"/>
      <c r="I7" s="21"/>
      <c r="J7" s="22"/>
      <c r="K7" s="13"/>
      <c r="L7" s="20"/>
      <c r="M7" s="21"/>
      <c r="N7" s="21"/>
      <c r="O7" s="21"/>
      <c r="P7" s="21"/>
      <c r="Q7" s="21"/>
      <c r="R7" s="21"/>
      <c r="S7" s="22"/>
    </row>
    <row r="8" spans="1:19" x14ac:dyDescent="0.25">
      <c r="A8" s="13"/>
      <c r="B8" s="20"/>
      <c r="C8" s="21"/>
      <c r="D8" s="21"/>
      <c r="E8" s="21"/>
      <c r="F8" s="21"/>
      <c r="G8" s="21"/>
      <c r="H8" s="21"/>
      <c r="I8" s="21"/>
      <c r="J8" s="22"/>
      <c r="K8" s="13"/>
      <c r="L8" s="20"/>
      <c r="M8" s="21"/>
      <c r="N8" s="21"/>
      <c r="O8" s="21"/>
      <c r="P8" s="21"/>
      <c r="Q8" s="21"/>
      <c r="R8" s="21"/>
      <c r="S8" s="22"/>
    </row>
    <row r="9" spans="1:19" ht="15.75" thickBot="1" x14ac:dyDescent="0.3">
      <c r="A9" s="13"/>
      <c r="B9" s="20"/>
      <c r="C9" s="21"/>
      <c r="D9" s="21"/>
      <c r="E9" s="21"/>
      <c r="F9" s="21"/>
      <c r="G9" s="21"/>
      <c r="H9" s="21"/>
      <c r="I9" s="21"/>
      <c r="J9" s="22"/>
      <c r="K9" s="13"/>
      <c r="L9" s="20"/>
      <c r="M9" s="21"/>
      <c r="N9" s="21"/>
      <c r="O9" s="21"/>
      <c r="P9" s="21"/>
      <c r="Q9" s="21"/>
      <c r="R9" s="21"/>
      <c r="S9" s="22"/>
    </row>
    <row r="10" spans="1:19" ht="15.75" thickBot="1" x14ac:dyDescent="0.3">
      <c r="A10" s="13"/>
      <c r="B10" s="21">
        <v>37</v>
      </c>
      <c r="C10" s="21"/>
      <c r="D10" s="21"/>
      <c r="E10" s="21"/>
      <c r="F10" s="21"/>
      <c r="G10" s="21"/>
      <c r="H10" s="23" t="s">
        <v>204</v>
      </c>
      <c r="I10" s="24">
        <f ca="1">TODAY()</f>
        <v>42632</v>
      </c>
      <c r="J10" s="25"/>
      <c r="K10" s="13"/>
      <c r="L10" s="20"/>
      <c r="M10" s="21"/>
      <c r="N10" s="21"/>
      <c r="O10" s="21"/>
      <c r="P10" s="21"/>
      <c r="Q10" s="21"/>
      <c r="R10" s="21"/>
      <c r="S10" s="22"/>
    </row>
    <row r="11" spans="1:19" ht="15.75" thickBot="1" x14ac:dyDescent="0.3">
      <c r="A11" s="13"/>
      <c r="B11" s="20"/>
      <c r="C11" s="21"/>
      <c r="D11" s="21"/>
      <c r="E11" s="21"/>
      <c r="F11" s="21"/>
      <c r="G11" s="21"/>
      <c r="H11" s="21"/>
      <c r="I11" s="21"/>
      <c r="J11" s="22"/>
      <c r="K11" s="13"/>
      <c r="L11" s="20"/>
      <c r="M11" s="21"/>
      <c r="N11" s="21"/>
      <c r="O11" s="21"/>
      <c r="P11" s="21"/>
      <c r="Q11" s="21"/>
      <c r="R11" s="21"/>
      <c r="S11" s="22"/>
    </row>
    <row r="12" spans="1:19" ht="15.75" thickBot="1" x14ac:dyDescent="0.3">
      <c r="A12" s="13"/>
      <c r="B12" s="26" t="s">
        <v>0</v>
      </c>
      <c r="C12" s="27"/>
      <c r="D12" s="28" t="str">
        <f>IFERROR(VLOOKUP(search_box,sos,1,FALSE),"Non_Existant")</f>
        <v>KAMGANG</v>
      </c>
      <c r="E12" s="28"/>
      <c r="F12" s="28"/>
      <c r="G12" s="23" t="s">
        <v>3</v>
      </c>
      <c r="H12" s="29">
        <f ca="1">IFERROR(VLOOKUP(search_box,sos,5,FALSE),"Non_Existant")</f>
        <v>38</v>
      </c>
      <c r="I12" s="25"/>
      <c r="J12" s="22"/>
      <c r="K12" s="13"/>
      <c r="L12" s="30" t="s">
        <v>205</v>
      </c>
      <c r="M12" s="31"/>
      <c r="N12" s="32"/>
      <c r="O12" s="21"/>
      <c r="P12" s="33"/>
      <c r="Q12" s="34"/>
      <c r="R12" s="35"/>
      <c r="S12" s="22"/>
    </row>
    <row r="13" spans="1:19" ht="15.75" thickBot="1" x14ac:dyDescent="0.3">
      <c r="A13" s="13"/>
      <c r="B13" s="36"/>
      <c r="C13" s="37"/>
      <c r="D13" s="21"/>
      <c r="E13" s="21"/>
      <c r="F13" s="21"/>
      <c r="G13" s="37"/>
      <c r="H13" s="21"/>
      <c r="I13" s="21"/>
      <c r="J13" s="22"/>
      <c r="K13" s="13"/>
      <c r="L13" s="38"/>
      <c r="M13" s="39"/>
      <c r="N13" s="40"/>
      <c r="O13" s="21"/>
      <c r="P13" s="41"/>
      <c r="Q13" s="42"/>
      <c r="R13" s="43"/>
      <c r="S13" s="22"/>
    </row>
    <row r="14" spans="1:19" ht="15.75" thickBot="1" x14ac:dyDescent="0.3">
      <c r="A14" s="13"/>
      <c r="B14" s="26" t="s">
        <v>1</v>
      </c>
      <c r="C14" s="27"/>
      <c r="D14" s="29" t="str">
        <f>IFERROR(VLOOKUP(search_box,sos,2,FALSE),"Non_Existant")</f>
        <v xml:space="preserve">FONGANG </v>
      </c>
      <c r="E14" s="29"/>
      <c r="F14" s="25"/>
      <c r="G14" s="37"/>
      <c r="H14" s="21"/>
      <c r="I14" s="21"/>
      <c r="J14" s="22"/>
      <c r="K14" s="13"/>
      <c r="L14" s="20"/>
      <c r="M14" s="21"/>
      <c r="N14" s="21"/>
      <c r="O14" s="21"/>
      <c r="P14" s="21"/>
      <c r="Q14" s="21"/>
      <c r="R14" s="21"/>
      <c r="S14" s="22"/>
    </row>
    <row r="15" spans="1:19" ht="15.75" thickBot="1" x14ac:dyDescent="0.3">
      <c r="A15" s="13"/>
      <c r="B15" s="36"/>
      <c r="C15" s="37"/>
      <c r="D15" s="21"/>
      <c r="E15" s="21"/>
      <c r="F15" s="21"/>
      <c r="G15" s="37"/>
      <c r="H15" s="21"/>
      <c r="I15" s="21"/>
      <c r="J15" s="22"/>
      <c r="K15" s="13"/>
      <c r="L15" s="20"/>
      <c r="M15" s="21"/>
      <c r="N15" s="21"/>
      <c r="O15" s="21"/>
      <c r="P15" s="21"/>
      <c r="Q15" s="21"/>
      <c r="R15" s="21"/>
      <c r="S15" s="22"/>
    </row>
    <row r="16" spans="1:19" ht="15.75" thickBot="1" x14ac:dyDescent="0.3">
      <c r="A16" s="13"/>
      <c r="B16" s="26" t="s">
        <v>4</v>
      </c>
      <c r="C16" s="27"/>
      <c r="D16" s="29">
        <f>IFERROR(VLOOKUP(search_box,sos,6,FALSE),"Non_Existant")</f>
        <v>0</v>
      </c>
      <c r="E16" s="29"/>
      <c r="F16" s="25"/>
      <c r="G16" s="37"/>
      <c r="H16" s="21"/>
      <c r="I16" s="21"/>
      <c r="J16" s="21"/>
      <c r="K16" s="16"/>
      <c r="L16" s="30" t="s">
        <v>206</v>
      </c>
      <c r="M16" s="31"/>
      <c r="N16" s="32"/>
      <c r="O16" s="21"/>
      <c r="P16" s="33"/>
      <c r="Q16" s="34"/>
      <c r="R16" s="35"/>
      <c r="S16" s="22"/>
    </row>
    <row r="17" spans="1:19" ht="15.75" thickBot="1" x14ac:dyDescent="0.3">
      <c r="A17" s="13"/>
      <c r="B17" s="36"/>
      <c r="C17" s="37"/>
      <c r="D17" s="21"/>
      <c r="E17" s="21"/>
      <c r="F17" s="21"/>
      <c r="G17" s="37"/>
      <c r="H17" s="21"/>
      <c r="I17" s="21"/>
      <c r="J17" s="22"/>
      <c r="K17" s="13"/>
      <c r="L17" s="38"/>
      <c r="M17" s="39"/>
      <c r="N17" s="40"/>
      <c r="O17" s="21"/>
      <c r="P17" s="41"/>
      <c r="Q17" s="42"/>
      <c r="R17" s="43"/>
      <c r="S17" s="22"/>
    </row>
    <row r="18" spans="1:19" ht="15.75" thickBot="1" x14ac:dyDescent="0.3">
      <c r="A18" s="13"/>
      <c r="B18" s="26" t="s">
        <v>207</v>
      </c>
      <c r="C18" s="27"/>
      <c r="D18" s="29">
        <f>IFERROR(VLOOKUP(search_box,sos,3,FALSE),"Non_Existant")</f>
        <v>28828</v>
      </c>
      <c r="E18" s="29"/>
      <c r="F18" s="29"/>
      <c r="G18" s="23" t="s">
        <v>208</v>
      </c>
      <c r="H18" s="29" t="str">
        <f>IFERROR(VLOOKUP(search_box,sos,4,FALSE),"Non_Existant")</f>
        <v>Douala</v>
      </c>
      <c r="I18" s="25"/>
      <c r="J18" s="22"/>
      <c r="K18" s="13"/>
      <c r="L18" s="20"/>
      <c r="M18" s="21"/>
      <c r="N18" s="21"/>
      <c r="O18" s="21"/>
      <c r="P18" s="21"/>
      <c r="Q18" s="21"/>
      <c r="R18" s="21"/>
      <c r="S18" s="22"/>
    </row>
    <row r="19" spans="1:19" ht="15.75" thickBot="1" x14ac:dyDescent="0.3">
      <c r="A19" s="13"/>
      <c r="B19" s="36"/>
      <c r="C19" s="37"/>
      <c r="D19" s="21"/>
      <c r="E19" s="21"/>
      <c r="F19" s="21"/>
      <c r="G19" s="37"/>
      <c r="H19" s="21"/>
      <c r="I19" s="21"/>
      <c r="J19" s="22"/>
      <c r="K19" s="13"/>
      <c r="L19" s="20"/>
      <c r="M19" s="21"/>
      <c r="N19" s="21"/>
      <c r="O19" s="21"/>
      <c r="P19" s="21"/>
      <c r="Q19" s="21"/>
      <c r="R19" s="21"/>
      <c r="S19" s="22"/>
    </row>
    <row r="20" spans="1:19" ht="15.75" thickBot="1" x14ac:dyDescent="0.3">
      <c r="A20" s="13"/>
      <c r="B20" s="26" t="s">
        <v>209</v>
      </c>
      <c r="C20" s="27"/>
      <c r="D20" s="29">
        <f>IFERROR(VLOOKUP(search_box,sos,9,FALSE),"Non_Existant")</f>
        <v>0</v>
      </c>
      <c r="E20" s="25"/>
      <c r="F20" s="21"/>
      <c r="G20" s="37"/>
      <c r="H20" s="21"/>
      <c r="I20" s="21"/>
      <c r="J20" s="22"/>
      <c r="K20" s="13"/>
      <c r="L20" s="26" t="s">
        <v>210</v>
      </c>
      <c r="M20" s="44"/>
      <c r="N20" s="45"/>
      <c r="O20" s="21"/>
      <c r="P20" s="46"/>
      <c r="Q20" s="29"/>
      <c r="R20" s="25"/>
      <c r="S20" s="22"/>
    </row>
    <row r="21" spans="1:19" ht="15.75" thickBot="1" x14ac:dyDescent="0.3">
      <c r="A21" s="13"/>
      <c r="B21" s="36"/>
      <c r="C21" s="37"/>
      <c r="D21" s="21"/>
      <c r="E21" s="21"/>
      <c r="F21" s="21"/>
      <c r="G21" s="37"/>
      <c r="H21" s="21"/>
      <c r="I21" s="21"/>
      <c r="J21" s="22"/>
      <c r="K21" s="13"/>
      <c r="L21" s="20"/>
      <c r="M21" s="21"/>
      <c r="N21" s="21"/>
      <c r="O21" s="21"/>
      <c r="P21" s="47"/>
      <c r="Q21" s="47"/>
      <c r="R21" s="47"/>
      <c r="S21" s="22"/>
    </row>
    <row r="22" spans="1:19" ht="15.75" thickBot="1" x14ac:dyDescent="0.3">
      <c r="A22" s="13"/>
      <c r="B22" s="26" t="s">
        <v>211</v>
      </c>
      <c r="C22" s="27"/>
      <c r="D22" s="29" t="str">
        <f>IFERROR(VLOOKUP(search_box,sos,7,FALSE),"Non_Existant")</f>
        <v>KPF</v>
      </c>
      <c r="E22" s="29"/>
      <c r="F22" s="29"/>
      <c r="G22" s="23" t="s">
        <v>212</v>
      </c>
      <c r="H22" s="29" t="str">
        <f>IFERROR(VLOOKUP(search_box,sos,10,FALSE),"Non_Existant")</f>
        <v>REMPLACANT</v>
      </c>
      <c r="I22" s="25"/>
      <c r="J22" s="22"/>
      <c r="K22" s="13"/>
      <c r="L22" s="20"/>
      <c r="M22" s="21"/>
      <c r="N22" s="21"/>
      <c r="O22" s="21"/>
      <c r="P22" s="21"/>
      <c r="Q22" s="21"/>
      <c r="R22" s="21"/>
      <c r="S22" s="22"/>
    </row>
    <row r="23" spans="1:19" ht="15.75" thickBot="1" x14ac:dyDescent="0.3">
      <c r="A23" s="13"/>
      <c r="B23" s="48"/>
      <c r="C23" s="49"/>
      <c r="D23" s="21"/>
      <c r="E23" s="21"/>
      <c r="F23" s="21"/>
      <c r="G23" s="37"/>
      <c r="H23" s="21"/>
      <c r="I23" s="21"/>
      <c r="J23" s="22"/>
      <c r="K23" s="13"/>
      <c r="L23" s="30" t="s">
        <v>213</v>
      </c>
      <c r="M23" s="31"/>
      <c r="N23" s="32"/>
      <c r="O23" s="21"/>
      <c r="P23" s="33"/>
      <c r="Q23" s="34"/>
      <c r="R23" s="35"/>
      <c r="S23" s="22"/>
    </row>
    <row r="24" spans="1:19" ht="15.75" thickBot="1" x14ac:dyDescent="0.3">
      <c r="A24" s="13"/>
      <c r="B24" s="26" t="s">
        <v>214</v>
      </c>
      <c r="C24" s="27"/>
      <c r="D24" s="29">
        <f>IFERROR(VLOOKUP(search_box,sos,8,FALSE),"Non_Existant")</f>
        <v>42583</v>
      </c>
      <c r="E24" s="29"/>
      <c r="F24" s="25"/>
      <c r="G24" s="37"/>
      <c r="H24" s="21"/>
      <c r="I24" s="21"/>
      <c r="J24" s="22"/>
      <c r="K24" s="13"/>
      <c r="L24" s="38"/>
      <c r="M24" s="39"/>
      <c r="N24" s="40"/>
      <c r="O24" s="21"/>
      <c r="P24" s="41"/>
      <c r="Q24" s="42"/>
      <c r="R24" s="43"/>
      <c r="S24" s="22"/>
    </row>
    <row r="25" spans="1:19" ht="15.75" thickBot="1" x14ac:dyDescent="0.3">
      <c r="A25" s="13"/>
      <c r="B25" s="36"/>
      <c r="C25" s="37"/>
      <c r="D25" s="21"/>
      <c r="E25" s="21"/>
      <c r="F25" s="21"/>
      <c r="G25" s="37"/>
      <c r="H25" s="21"/>
      <c r="I25" s="21"/>
      <c r="J25" s="22"/>
      <c r="K25" s="13"/>
      <c r="L25" s="20"/>
      <c r="M25" s="21"/>
      <c r="N25" s="21"/>
      <c r="O25" s="21"/>
      <c r="P25" s="21"/>
      <c r="Q25" s="21"/>
      <c r="R25" s="21"/>
      <c r="S25" s="22"/>
    </row>
    <row r="26" spans="1:19" ht="15.75" thickBot="1" x14ac:dyDescent="0.3">
      <c r="A26" s="13"/>
      <c r="B26" s="26" t="s">
        <v>215</v>
      </c>
      <c r="C26" s="27"/>
      <c r="D26" s="29">
        <f>IFERROR(VLOOKUP(search_box,sos,11,FALSE),"Non_Existant")</f>
        <v>0</v>
      </c>
      <c r="E26" s="29"/>
      <c r="F26" s="25"/>
      <c r="G26" s="37"/>
      <c r="H26" s="21"/>
      <c r="I26" s="21"/>
      <c r="J26" s="22"/>
      <c r="K26" s="13"/>
      <c r="L26" s="20"/>
      <c r="M26" s="21"/>
      <c r="N26" s="21"/>
      <c r="O26" s="21"/>
      <c r="P26" s="21"/>
      <c r="Q26" s="21"/>
      <c r="R26" s="21"/>
      <c r="S26" s="22"/>
    </row>
    <row r="27" spans="1:19" ht="15.75" thickBot="1" x14ac:dyDescent="0.3">
      <c r="A27" s="13"/>
      <c r="B27" s="36"/>
      <c r="C27" s="37"/>
      <c r="D27" s="21"/>
      <c r="E27" s="21"/>
      <c r="F27" s="21"/>
      <c r="G27" s="37"/>
      <c r="H27" s="21"/>
      <c r="I27" s="21"/>
      <c r="J27" s="22"/>
      <c r="K27" s="13"/>
      <c r="L27" s="30" t="s">
        <v>216</v>
      </c>
      <c r="M27" s="50"/>
      <c r="N27" s="51"/>
      <c r="O27" s="21"/>
      <c r="P27" s="33"/>
      <c r="Q27" s="34"/>
      <c r="R27" s="35"/>
      <c r="S27" s="22"/>
    </row>
    <row r="28" spans="1:19" ht="15.75" thickBot="1" x14ac:dyDescent="0.3">
      <c r="A28" s="13"/>
      <c r="B28" s="26" t="s">
        <v>217</v>
      </c>
      <c r="C28" s="27"/>
      <c r="D28" s="29">
        <f>IFERROR(VLOOKUP(search_box,sos,12,FALSE),"Non_Existant")</f>
        <v>42161</v>
      </c>
      <c r="E28" s="29"/>
      <c r="F28" s="29"/>
      <c r="G28" s="23" t="s">
        <v>218</v>
      </c>
      <c r="H28" s="29">
        <f>IFERROR(VLOOKUP(search_box,sos,13,FALSE),"Non_Existant")</f>
        <v>42892</v>
      </c>
      <c r="I28" s="25"/>
      <c r="J28" s="22"/>
      <c r="K28" s="13"/>
      <c r="L28" s="52"/>
      <c r="M28" s="53"/>
      <c r="N28" s="54"/>
      <c r="O28" s="21"/>
      <c r="P28" s="41"/>
      <c r="Q28" s="42"/>
      <c r="R28" s="43"/>
      <c r="S28" s="22"/>
    </row>
    <row r="29" spans="1:19" x14ac:dyDescent="0.25">
      <c r="B29" s="55"/>
      <c r="C29" s="56"/>
      <c r="D29" s="56"/>
      <c r="E29" s="56"/>
      <c r="F29" s="56"/>
      <c r="G29" s="56"/>
      <c r="H29" s="56"/>
      <c r="I29" s="56"/>
      <c r="J29" s="57"/>
      <c r="K29" s="13"/>
      <c r="L29" s="55"/>
      <c r="M29" s="56"/>
      <c r="N29" s="56"/>
      <c r="O29" s="56"/>
      <c r="P29" s="56"/>
      <c r="Q29" s="56"/>
      <c r="R29" s="56"/>
      <c r="S29" s="57"/>
    </row>
    <row r="30" spans="1:19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6"/>
      <c r="M30" s="16"/>
      <c r="N30" s="16"/>
      <c r="O30" s="16"/>
      <c r="P30" s="16"/>
      <c r="Q30" s="16"/>
      <c r="R30" s="16"/>
      <c r="S30" s="16"/>
    </row>
    <row r="31" spans="1:19" x14ac:dyDescent="0.25">
      <c r="A31" s="13"/>
      <c r="B31" s="17"/>
      <c r="C31" s="18"/>
      <c r="D31" s="18"/>
      <c r="E31" s="18"/>
      <c r="F31" s="18"/>
      <c r="G31" s="18"/>
      <c r="H31" s="18"/>
      <c r="I31" s="18"/>
      <c r="J31" s="19"/>
      <c r="L31" s="17"/>
      <c r="M31" s="18"/>
      <c r="N31" s="18"/>
      <c r="O31" s="18"/>
      <c r="P31" s="18"/>
      <c r="Q31" s="18"/>
      <c r="R31" s="18"/>
      <c r="S31" s="19"/>
    </row>
    <row r="32" spans="1:19" x14ac:dyDescent="0.25">
      <c r="A32" s="13"/>
      <c r="B32" s="20"/>
      <c r="C32" s="21"/>
      <c r="D32" s="21"/>
      <c r="E32" s="21"/>
      <c r="F32" s="21"/>
      <c r="G32" s="21"/>
      <c r="H32" s="21"/>
      <c r="I32" s="21"/>
      <c r="J32" s="22"/>
      <c r="K32" s="13"/>
      <c r="L32" s="20"/>
      <c r="M32" s="21"/>
      <c r="N32" s="21"/>
      <c r="O32" s="21"/>
      <c r="P32" s="21"/>
      <c r="Q32" s="21"/>
      <c r="R32" s="21"/>
      <c r="S32" s="22"/>
    </row>
    <row r="33" spans="1:19" x14ac:dyDescent="0.25">
      <c r="A33" s="13"/>
      <c r="B33" s="20"/>
      <c r="C33" s="21"/>
      <c r="D33" s="21"/>
      <c r="E33" s="21"/>
      <c r="F33" s="21"/>
      <c r="G33" s="21"/>
      <c r="H33" s="21"/>
      <c r="I33" s="21"/>
      <c r="J33" s="22"/>
      <c r="K33" s="13"/>
      <c r="L33" s="20"/>
      <c r="M33" s="21"/>
      <c r="N33" s="21"/>
      <c r="O33" s="21"/>
      <c r="P33" s="21"/>
      <c r="Q33" s="21"/>
      <c r="R33" s="21"/>
      <c r="S33" s="22"/>
    </row>
    <row r="34" spans="1:19" x14ac:dyDescent="0.25">
      <c r="A34" s="13"/>
      <c r="B34" s="20"/>
      <c r="C34" s="21"/>
      <c r="D34" s="21"/>
      <c r="E34" s="21"/>
      <c r="F34" s="21"/>
      <c r="G34" s="21"/>
      <c r="H34" s="21"/>
      <c r="I34" s="21"/>
      <c r="J34" s="22"/>
      <c r="K34" s="13"/>
      <c r="L34" s="20"/>
      <c r="M34" s="21"/>
      <c r="N34" s="21"/>
      <c r="O34" s="21"/>
      <c r="P34" s="21"/>
      <c r="Q34" s="21"/>
      <c r="R34" s="21"/>
      <c r="S34" s="22"/>
    </row>
    <row r="35" spans="1:19" x14ac:dyDescent="0.25">
      <c r="A35" s="13"/>
      <c r="B35" s="20"/>
      <c r="C35" s="21"/>
      <c r="D35" s="21"/>
      <c r="E35" s="21"/>
      <c r="F35" s="21"/>
      <c r="G35" s="21"/>
      <c r="H35" s="21"/>
      <c r="I35" s="21"/>
      <c r="J35" s="22"/>
      <c r="K35" s="13"/>
      <c r="L35" s="20"/>
      <c r="M35" s="21"/>
      <c r="N35" s="21"/>
      <c r="O35" s="21"/>
      <c r="P35" s="21"/>
      <c r="Q35" s="21"/>
      <c r="R35" s="21"/>
      <c r="S35" s="22"/>
    </row>
    <row r="36" spans="1:19" x14ac:dyDescent="0.25">
      <c r="A36" s="13"/>
      <c r="B36" s="20"/>
      <c r="C36" s="21"/>
      <c r="D36" s="21"/>
      <c r="E36" s="21"/>
      <c r="F36" s="21"/>
      <c r="G36" s="21"/>
      <c r="H36" s="21"/>
      <c r="I36" s="21"/>
      <c r="J36" s="22"/>
      <c r="K36" s="13"/>
      <c r="L36" s="20"/>
      <c r="M36" s="21"/>
      <c r="N36" s="21"/>
      <c r="O36" s="21"/>
      <c r="P36" s="21"/>
      <c r="Q36" s="21"/>
      <c r="R36" s="21"/>
      <c r="S36" s="22"/>
    </row>
    <row r="37" spans="1:19" x14ac:dyDescent="0.25">
      <c r="A37" s="13"/>
      <c r="B37" s="20"/>
      <c r="C37" s="21"/>
      <c r="D37" s="21"/>
      <c r="E37" s="21"/>
      <c r="F37" s="21"/>
      <c r="G37" s="21"/>
      <c r="H37" s="21"/>
      <c r="I37" s="21"/>
      <c r="J37" s="22"/>
      <c r="K37" s="13"/>
      <c r="L37" s="20"/>
      <c r="M37" s="21"/>
      <c r="N37" s="21"/>
      <c r="O37" s="21"/>
      <c r="P37" s="21"/>
      <c r="Q37" s="21"/>
      <c r="R37" s="21"/>
      <c r="S37" s="22"/>
    </row>
    <row r="38" spans="1:19" x14ac:dyDescent="0.25">
      <c r="A38" s="13"/>
      <c r="B38" s="20"/>
      <c r="C38" s="21"/>
      <c r="D38" s="21"/>
      <c r="E38" s="21"/>
      <c r="F38" s="21"/>
      <c r="G38" s="21"/>
      <c r="H38" s="21"/>
      <c r="I38" s="21"/>
      <c r="J38" s="22"/>
      <c r="K38" s="13"/>
      <c r="L38" s="20"/>
      <c r="M38" s="21"/>
      <c r="N38" s="21"/>
      <c r="O38" s="21"/>
      <c r="P38" s="21"/>
      <c r="Q38" s="21"/>
      <c r="R38" s="21"/>
      <c r="S38" s="22"/>
    </row>
    <row r="39" spans="1:19" x14ac:dyDescent="0.25">
      <c r="A39" s="13"/>
      <c r="B39" s="20"/>
      <c r="C39" s="21"/>
      <c r="D39" s="21"/>
      <c r="E39" s="21"/>
      <c r="F39" s="21"/>
      <c r="G39" s="21"/>
      <c r="H39" s="21"/>
      <c r="I39" s="21"/>
      <c r="J39" s="22"/>
      <c r="K39" s="13"/>
      <c r="L39" s="20"/>
      <c r="M39" s="21"/>
      <c r="N39" s="21"/>
      <c r="O39" s="21"/>
      <c r="P39" s="21"/>
      <c r="Q39" s="21"/>
      <c r="R39" s="21"/>
      <c r="S39" s="22"/>
    </row>
    <row r="40" spans="1:19" x14ac:dyDescent="0.25">
      <c r="A40" s="13"/>
      <c r="B40" s="20"/>
      <c r="C40" s="21"/>
      <c r="D40" s="21"/>
      <c r="E40" s="21"/>
      <c r="F40" s="21"/>
      <c r="G40" s="21"/>
      <c r="H40" s="21"/>
      <c r="I40" s="21"/>
      <c r="J40" s="22"/>
      <c r="K40" s="13"/>
      <c r="L40" s="20"/>
      <c r="M40" s="21"/>
      <c r="N40" s="21"/>
      <c r="O40" s="21"/>
      <c r="P40" s="21"/>
      <c r="Q40" s="21"/>
      <c r="R40" s="21"/>
      <c r="S40" s="22"/>
    </row>
    <row r="41" spans="1:19" x14ac:dyDescent="0.25">
      <c r="A41" s="13"/>
      <c r="B41" s="20"/>
      <c r="C41" s="21"/>
      <c r="D41" s="21"/>
      <c r="E41" s="21"/>
      <c r="F41" s="21"/>
      <c r="G41" s="21"/>
      <c r="H41" s="21"/>
      <c r="I41" s="21"/>
      <c r="J41" s="22"/>
      <c r="K41" s="13"/>
      <c r="L41" s="20"/>
      <c r="M41" s="21"/>
      <c r="N41" s="21"/>
      <c r="O41" s="21"/>
      <c r="P41" s="21"/>
      <c r="Q41" s="21"/>
      <c r="R41" s="21"/>
      <c r="S41" s="22"/>
    </row>
    <row r="42" spans="1:19" x14ac:dyDescent="0.25">
      <c r="A42" s="13"/>
      <c r="B42" s="20"/>
      <c r="C42" s="21"/>
      <c r="D42" s="21"/>
      <c r="E42" s="21"/>
      <c r="F42" s="21"/>
      <c r="G42" s="21"/>
      <c r="H42" s="21"/>
      <c r="I42" s="21"/>
      <c r="J42" s="22"/>
      <c r="K42" s="13"/>
      <c r="L42" s="20"/>
      <c r="M42" s="21"/>
      <c r="N42" s="21"/>
      <c r="O42" s="21"/>
      <c r="P42" s="21"/>
      <c r="Q42" s="21"/>
      <c r="R42" s="21"/>
      <c r="S42" s="22"/>
    </row>
    <row r="43" spans="1:19" x14ac:dyDescent="0.25">
      <c r="A43" s="13"/>
      <c r="B43" s="20"/>
      <c r="C43" s="21"/>
      <c r="D43" s="21"/>
      <c r="E43" s="21"/>
      <c r="F43" s="21"/>
      <c r="G43" s="21"/>
      <c r="H43" s="21"/>
      <c r="I43" s="21"/>
      <c r="J43" s="22"/>
      <c r="K43" s="13"/>
      <c r="L43" s="20"/>
      <c r="M43" s="21"/>
      <c r="N43" s="21"/>
      <c r="O43" s="21"/>
      <c r="P43" s="21"/>
      <c r="Q43" s="21"/>
      <c r="R43" s="21"/>
      <c r="S43" s="22"/>
    </row>
    <row r="44" spans="1:19" x14ac:dyDescent="0.25">
      <c r="A44" s="13"/>
      <c r="B44" s="20"/>
      <c r="C44" s="21"/>
      <c r="D44" s="21"/>
      <c r="E44" s="21"/>
      <c r="F44" s="21"/>
      <c r="G44" s="21"/>
      <c r="H44" s="21"/>
      <c r="I44" s="21"/>
      <c r="J44" s="22"/>
      <c r="K44" s="13"/>
      <c r="L44" s="20"/>
      <c r="M44" s="21"/>
      <c r="N44" s="21"/>
      <c r="O44" s="21"/>
      <c r="P44" s="21"/>
      <c r="Q44" s="21"/>
      <c r="R44" s="21"/>
      <c r="S44" s="22"/>
    </row>
    <row r="45" spans="1:19" x14ac:dyDescent="0.25">
      <c r="A45" s="13"/>
      <c r="B45" s="20"/>
      <c r="C45" s="21"/>
      <c r="D45" s="21"/>
      <c r="E45" s="21"/>
      <c r="F45" s="21"/>
      <c r="G45" s="21"/>
      <c r="H45" s="21"/>
      <c r="I45" s="21"/>
      <c r="J45" s="22"/>
      <c r="K45" s="13"/>
      <c r="L45" s="20"/>
      <c r="M45" s="21"/>
      <c r="N45" s="21"/>
      <c r="O45" s="21"/>
      <c r="P45" s="21"/>
      <c r="Q45" s="21"/>
      <c r="R45" s="21"/>
      <c r="S45" s="22"/>
    </row>
    <row r="46" spans="1:19" x14ac:dyDescent="0.25">
      <c r="A46" s="13"/>
      <c r="B46" s="20"/>
      <c r="C46" s="21"/>
      <c r="D46" s="21"/>
      <c r="E46" s="21"/>
      <c r="F46" s="21"/>
      <c r="G46" s="21"/>
      <c r="H46" s="21"/>
      <c r="I46" s="21"/>
      <c r="J46" s="22"/>
      <c r="K46" s="13"/>
      <c r="L46" s="20"/>
      <c r="M46" s="21"/>
      <c r="N46" s="21"/>
      <c r="O46" s="21"/>
      <c r="P46" s="21"/>
      <c r="Q46" s="21"/>
      <c r="R46" s="21"/>
      <c r="S46" s="22"/>
    </row>
    <row r="47" spans="1:19" x14ac:dyDescent="0.25">
      <c r="A47" s="13"/>
      <c r="B47" s="20"/>
      <c r="C47" s="21"/>
      <c r="D47" s="21"/>
      <c r="E47" s="21"/>
      <c r="F47" s="21"/>
      <c r="G47" s="21"/>
      <c r="H47" s="21"/>
      <c r="I47" s="21"/>
      <c r="J47" s="22"/>
      <c r="K47" s="13"/>
      <c r="L47" s="20"/>
      <c r="M47" s="21"/>
      <c r="N47" s="21"/>
      <c r="O47" s="21"/>
      <c r="P47" s="21"/>
      <c r="Q47" s="21"/>
      <c r="R47" s="21"/>
      <c r="S47" s="22"/>
    </row>
    <row r="48" spans="1:19" x14ac:dyDescent="0.25">
      <c r="A48" s="13"/>
      <c r="B48" s="20"/>
      <c r="C48" s="21"/>
      <c r="D48" s="21"/>
      <c r="E48" s="21"/>
      <c r="F48" s="21"/>
      <c r="G48" s="21"/>
      <c r="H48" s="21"/>
      <c r="I48" s="21"/>
      <c r="J48" s="22"/>
      <c r="K48" s="13"/>
      <c r="L48" s="20"/>
      <c r="M48" s="21"/>
      <c r="N48" s="21"/>
      <c r="O48" s="21"/>
      <c r="P48" s="21"/>
      <c r="Q48" s="21"/>
      <c r="R48" s="21"/>
      <c r="S48" s="22"/>
    </row>
    <row r="49" spans="1:19" x14ac:dyDescent="0.25">
      <c r="A49" s="13"/>
      <c r="B49" s="20"/>
      <c r="C49" s="21"/>
      <c r="D49" s="21"/>
      <c r="E49" s="21"/>
      <c r="F49" s="21"/>
      <c r="G49" s="21"/>
      <c r="H49" s="21"/>
      <c r="I49" s="21"/>
      <c r="J49" s="22"/>
      <c r="K49" s="13"/>
      <c r="L49" s="20"/>
      <c r="M49" s="21"/>
      <c r="N49" s="21"/>
      <c r="O49" s="21"/>
      <c r="P49" s="21"/>
      <c r="Q49" s="21"/>
      <c r="R49" s="21"/>
      <c r="S49" s="22"/>
    </row>
    <row r="50" spans="1:19" x14ac:dyDescent="0.25">
      <c r="A50" s="13"/>
      <c r="B50" s="20"/>
      <c r="C50" s="21"/>
      <c r="D50" s="21"/>
      <c r="E50" s="21"/>
      <c r="F50" s="21"/>
      <c r="G50" s="21"/>
      <c r="H50" s="21"/>
      <c r="I50" s="21"/>
      <c r="J50" s="22"/>
      <c r="K50" s="13"/>
      <c r="L50" s="20"/>
      <c r="M50" s="21"/>
      <c r="N50" s="21"/>
      <c r="O50" s="21"/>
      <c r="P50" s="21"/>
      <c r="Q50" s="21"/>
      <c r="R50" s="21"/>
      <c r="S50" s="22"/>
    </row>
    <row r="51" spans="1:19" x14ac:dyDescent="0.25">
      <c r="A51" s="13"/>
      <c r="B51" s="20"/>
      <c r="C51" s="21"/>
      <c r="D51" s="21"/>
      <c r="E51" s="21"/>
      <c r="F51" s="21"/>
      <c r="G51" s="21"/>
      <c r="H51" s="21"/>
      <c r="I51" s="21"/>
      <c r="J51" s="22"/>
      <c r="K51" s="13"/>
      <c r="L51" s="20"/>
      <c r="M51" s="21"/>
      <c r="N51" s="21"/>
      <c r="O51" s="21"/>
      <c r="P51" s="21"/>
      <c r="Q51" s="21"/>
      <c r="R51" s="21"/>
      <c r="S51" s="22"/>
    </row>
    <row r="52" spans="1:19" x14ac:dyDescent="0.25">
      <c r="A52" s="13"/>
      <c r="B52" s="55"/>
      <c r="C52" s="56"/>
      <c r="D52" s="56"/>
      <c r="E52" s="56"/>
      <c r="F52" s="56"/>
      <c r="G52" s="56"/>
      <c r="H52" s="56"/>
      <c r="I52" s="56"/>
      <c r="J52" s="57"/>
      <c r="K52" s="13"/>
      <c r="L52" s="55"/>
      <c r="M52" s="56"/>
      <c r="N52" s="56"/>
      <c r="O52" s="56"/>
      <c r="P52" s="56"/>
      <c r="Q52" s="56"/>
      <c r="R52" s="56"/>
      <c r="S52" s="57"/>
    </row>
  </sheetData>
  <mergeCells count="35">
    <mergeCell ref="B26:C26"/>
    <mergeCell ref="D26:F26"/>
    <mergeCell ref="L27:N28"/>
    <mergeCell ref="P27:R28"/>
    <mergeCell ref="B28:C28"/>
    <mergeCell ref="D28:F28"/>
    <mergeCell ref="H28:I28"/>
    <mergeCell ref="P20:R20"/>
    <mergeCell ref="B22:C22"/>
    <mergeCell ref="D22:F22"/>
    <mergeCell ref="H22:I22"/>
    <mergeCell ref="B23:C23"/>
    <mergeCell ref="L23:N24"/>
    <mergeCell ref="P23:R24"/>
    <mergeCell ref="B24:C24"/>
    <mergeCell ref="D24:F24"/>
    <mergeCell ref="B18:C18"/>
    <mergeCell ref="D18:F18"/>
    <mergeCell ref="H18:I18"/>
    <mergeCell ref="B20:C20"/>
    <mergeCell ref="D20:E20"/>
    <mergeCell ref="L20:N20"/>
    <mergeCell ref="B14:C14"/>
    <mergeCell ref="D14:F14"/>
    <mergeCell ref="B16:C16"/>
    <mergeCell ref="D16:F16"/>
    <mergeCell ref="L16:N17"/>
    <mergeCell ref="P16:R17"/>
    <mergeCell ref="O2:S3"/>
    <mergeCell ref="I10:J10"/>
    <mergeCell ref="B12:C12"/>
    <mergeCell ref="D12:F12"/>
    <mergeCell ref="H12:I12"/>
    <mergeCell ref="L12:N13"/>
    <mergeCell ref="P12:R1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8</xdr:col>
                    <xdr:colOff>704850</xdr:colOff>
                    <xdr:row>0</xdr:row>
                    <xdr:rowOff>180975</xdr:rowOff>
                  </from>
                  <to>
                    <xdr:col>13</xdr:col>
                    <xdr:colOff>714375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</vt:lpstr>
      <vt:lpstr>Consultation</vt:lpstr>
      <vt:lpstr>search_box</vt:lpstr>
      <vt:lpstr>so</vt:lpstr>
      <vt:lpstr>sos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SENATEUR RAHIM</cp:lastModifiedBy>
  <dcterms:created xsi:type="dcterms:W3CDTF">2016-09-06T08:01:39Z</dcterms:created>
  <dcterms:modified xsi:type="dcterms:W3CDTF">2016-09-19T16:08:01Z</dcterms:modified>
</cp:coreProperties>
</file>