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I:\ASPTT\TRAVAIL\ORIGINAL Jean Paul\"/>
    </mc:Choice>
  </mc:AlternateContent>
  <bookViews>
    <workbookView xWindow="0" yWindow="0" windowWidth="23580" windowHeight="11850" tabRatio="757"/>
  </bookViews>
  <sheets>
    <sheet name="Accueil" sheetId="36" r:id="rId1"/>
    <sheet name="Engagés" sheetId="35" r:id="rId2"/>
    <sheet name="Dép_Arr" sheetId="1" r:id="rId3"/>
    <sheet name=" 1ér_Tour" sheetId="37" r:id="rId4"/>
    <sheet name=" 2éme" sheetId="21" r:id="rId5"/>
    <sheet name=" 3éme" sheetId="22" r:id="rId6"/>
    <sheet name=" 4éme" sheetId="24" r:id="rId7"/>
    <sheet name=" 5éme" sheetId="26" r:id="rId8"/>
    <sheet name="6éme " sheetId="27" r:id="rId9"/>
    <sheet name="7éme" sheetId="28" r:id="rId10"/>
    <sheet name="8éme" sheetId="29" r:id="rId11"/>
    <sheet name="9éme" sheetId="30" r:id="rId12"/>
    <sheet name="10éme" sheetId="31" r:id="rId13"/>
    <sheet name="Récap" sheetId="34" r:id="rId14"/>
  </sheets>
  <definedNames>
    <definedName name="Cat">OFFSET(Engagés!$D$4,,,COUNTA(Engagés!$E:$E)-1)</definedName>
    <definedName name="Sex" localSheetId="3">OFFSET(#REF!,,,COUNTA(Engagés!$E:$E)-1)</definedName>
    <definedName name="Sex" localSheetId="4">OFFSET(#REF!,,,COUNTA(Engagés!$E:$E)-1)</definedName>
    <definedName name="Sex" localSheetId="5">OFFSET(#REF!,,,COUNTA(Engagés!$E:$E)-1)</definedName>
    <definedName name="Sex" localSheetId="6">OFFSET(#REF!,,,COUNTA(Engagés!$E:$E)-1)</definedName>
    <definedName name="Sex" localSheetId="7">OFFSET(#REF!,,,COUNTA(Engagés!$E:$E)-1)</definedName>
    <definedName name="Sex" localSheetId="12">OFFSET(#REF!,,,COUNTA(Engagés!$E:$E)-1)</definedName>
    <definedName name="Sex" localSheetId="8">OFFSET(#REF!,,,COUNTA(Engagés!$E:$E)-1)</definedName>
    <definedName name="Sex" localSheetId="9">OFFSET(#REF!,,,COUNTA(Engagés!$E:$E)-1)</definedName>
    <definedName name="Sex" localSheetId="10">OFFSET(#REF!,,,COUNTA(Engagés!$E:$E)-1)</definedName>
    <definedName name="Sex" localSheetId="11">OFFSET(#REF!,,,COUNTA(Engagés!$E:$E)-1)</definedName>
    <definedName name="Sex">OFFSET(#REF!,,,COUNTA(Engagés!$E:$E)-1)</definedName>
    <definedName name="Temps">OFFSET(Engagés!$I$4,,,COUNTA(Engagés!$E:$E)-1)</definedName>
    <definedName name="_xlnm.Print_Area" localSheetId="1">Engagés!$A$1:$S$116</definedName>
  </definedNames>
  <calcPr calcId="162913"/>
</workbook>
</file>

<file path=xl/calcChain.xml><?xml version="1.0" encoding="utf-8"?>
<calcChain xmlns="http://schemas.openxmlformats.org/spreadsheetml/2006/main">
  <c r="F4" i="37" l="1"/>
  <c r="F4" i="21"/>
  <c r="F4" i="22"/>
  <c r="F4" i="24"/>
  <c r="F4" i="26"/>
  <c r="F4" i="27"/>
  <c r="A4" i="27"/>
  <c r="F4" i="28"/>
  <c r="F4" i="29"/>
  <c r="F4" i="31"/>
  <c r="F4" i="30"/>
  <c r="G5" i="35"/>
  <c r="G12" i="35"/>
  <c r="I1" i="35"/>
  <c r="E24" i="35" l="1"/>
  <c r="E25" i="35"/>
  <c r="E26" i="35"/>
  <c r="E27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47" i="35"/>
  <c r="E48" i="35"/>
  <c r="E49" i="35"/>
  <c r="E50" i="35"/>
  <c r="E51" i="35"/>
  <c r="E52" i="35"/>
  <c r="E53" i="35"/>
  <c r="E54" i="35"/>
  <c r="E55" i="35"/>
  <c r="E56" i="35"/>
  <c r="E57" i="35"/>
  <c r="E58" i="35"/>
  <c r="E59" i="35"/>
  <c r="E60" i="35"/>
  <c r="E61" i="35"/>
  <c r="E62" i="35"/>
  <c r="E63" i="35"/>
  <c r="E64" i="35"/>
  <c r="E65" i="35"/>
  <c r="E66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84" i="35"/>
  <c r="E85" i="35"/>
  <c r="E86" i="35"/>
  <c r="E87" i="35"/>
  <c r="E88" i="35"/>
  <c r="E89" i="35"/>
  <c r="E90" i="35"/>
  <c r="E91" i="35"/>
  <c r="E92" i="35"/>
  <c r="E93" i="35"/>
  <c r="E94" i="35"/>
  <c r="E95" i="35"/>
  <c r="E96" i="35"/>
  <c r="E97" i="35"/>
  <c r="E98" i="35"/>
  <c r="E99" i="35"/>
  <c r="E100" i="35"/>
  <c r="E101" i="35"/>
  <c r="E102" i="35"/>
  <c r="E103" i="35"/>
  <c r="E12" i="35"/>
  <c r="E5" i="35"/>
  <c r="M4" i="35"/>
  <c r="P103" i="1"/>
  <c r="O103" i="1"/>
  <c r="N103" i="1"/>
  <c r="M103" i="1"/>
  <c r="P102" i="1"/>
  <c r="O102" i="1"/>
  <c r="N102" i="1"/>
  <c r="M102" i="1"/>
  <c r="P101" i="1"/>
  <c r="O101" i="1"/>
  <c r="N101" i="1"/>
  <c r="M101" i="1"/>
  <c r="P100" i="1"/>
  <c r="O100" i="1"/>
  <c r="N100" i="1"/>
  <c r="M100" i="1"/>
  <c r="P99" i="1"/>
  <c r="O99" i="1"/>
  <c r="N99" i="1"/>
  <c r="M99" i="1"/>
  <c r="P98" i="1"/>
  <c r="O98" i="1"/>
  <c r="N98" i="1"/>
  <c r="M98" i="1"/>
  <c r="P97" i="1"/>
  <c r="O97" i="1"/>
  <c r="N97" i="1"/>
  <c r="M97" i="1"/>
  <c r="P96" i="1"/>
  <c r="O96" i="1"/>
  <c r="N96" i="1"/>
  <c r="M96" i="1"/>
  <c r="P95" i="1"/>
  <c r="O95" i="1"/>
  <c r="N95" i="1"/>
  <c r="M95" i="1"/>
  <c r="P94" i="1"/>
  <c r="O94" i="1"/>
  <c r="N94" i="1"/>
  <c r="M94" i="1"/>
  <c r="P93" i="1"/>
  <c r="O93" i="1"/>
  <c r="N93" i="1"/>
  <c r="M93" i="1"/>
  <c r="P92" i="1"/>
  <c r="O92" i="1"/>
  <c r="N92" i="1"/>
  <c r="M92" i="1"/>
  <c r="P91" i="1"/>
  <c r="O91" i="1"/>
  <c r="N91" i="1"/>
  <c r="M91" i="1"/>
  <c r="P90" i="1"/>
  <c r="O90" i="1"/>
  <c r="N90" i="1"/>
  <c r="M90" i="1"/>
  <c r="P89" i="1"/>
  <c r="O89" i="1"/>
  <c r="N89" i="1"/>
  <c r="M89" i="1"/>
  <c r="P88" i="1"/>
  <c r="O88" i="1"/>
  <c r="N88" i="1"/>
  <c r="M88" i="1"/>
  <c r="P87" i="1"/>
  <c r="O87" i="1"/>
  <c r="N87" i="1"/>
  <c r="M87" i="1"/>
  <c r="P86" i="1"/>
  <c r="O86" i="1"/>
  <c r="N86" i="1"/>
  <c r="M86" i="1"/>
  <c r="P85" i="1"/>
  <c r="O85" i="1"/>
  <c r="N85" i="1"/>
  <c r="M85" i="1"/>
  <c r="P84" i="1"/>
  <c r="O84" i="1"/>
  <c r="N84" i="1"/>
  <c r="M84" i="1"/>
  <c r="P83" i="1"/>
  <c r="O83" i="1"/>
  <c r="N83" i="1"/>
  <c r="M83" i="1"/>
  <c r="P82" i="1"/>
  <c r="O82" i="1"/>
  <c r="N82" i="1"/>
  <c r="M82" i="1"/>
  <c r="P81" i="1"/>
  <c r="O81" i="1"/>
  <c r="N81" i="1"/>
  <c r="M81" i="1"/>
  <c r="P80" i="1"/>
  <c r="O80" i="1"/>
  <c r="N80" i="1"/>
  <c r="M80" i="1"/>
  <c r="P79" i="1"/>
  <c r="O79" i="1"/>
  <c r="N79" i="1"/>
  <c r="M79" i="1"/>
  <c r="P78" i="1"/>
  <c r="O78" i="1"/>
  <c r="N78" i="1"/>
  <c r="M78" i="1"/>
  <c r="P77" i="1"/>
  <c r="O77" i="1"/>
  <c r="N77" i="1"/>
  <c r="M77" i="1"/>
  <c r="P76" i="1"/>
  <c r="O76" i="1"/>
  <c r="N76" i="1"/>
  <c r="M76" i="1"/>
  <c r="P75" i="1"/>
  <c r="O75" i="1"/>
  <c r="N75" i="1"/>
  <c r="M75" i="1"/>
  <c r="P74" i="1"/>
  <c r="O74" i="1"/>
  <c r="N74" i="1"/>
  <c r="M74" i="1"/>
  <c r="P73" i="1"/>
  <c r="O73" i="1"/>
  <c r="N73" i="1"/>
  <c r="M73" i="1"/>
  <c r="P72" i="1"/>
  <c r="O72" i="1"/>
  <c r="N72" i="1"/>
  <c r="M72" i="1"/>
  <c r="P71" i="1"/>
  <c r="O71" i="1"/>
  <c r="N71" i="1"/>
  <c r="M71" i="1"/>
  <c r="P70" i="1"/>
  <c r="O70" i="1"/>
  <c r="N70" i="1"/>
  <c r="M70" i="1"/>
  <c r="P69" i="1"/>
  <c r="O69" i="1"/>
  <c r="N69" i="1"/>
  <c r="M69" i="1"/>
  <c r="P68" i="1"/>
  <c r="O68" i="1"/>
  <c r="N68" i="1"/>
  <c r="M68" i="1"/>
  <c r="P67" i="1"/>
  <c r="O67" i="1"/>
  <c r="N67" i="1"/>
  <c r="M67" i="1"/>
  <c r="P66" i="1"/>
  <c r="O66" i="1"/>
  <c r="N66" i="1"/>
  <c r="M66" i="1"/>
  <c r="P65" i="1"/>
  <c r="O65" i="1"/>
  <c r="N65" i="1"/>
  <c r="M65" i="1"/>
  <c r="P64" i="1"/>
  <c r="O64" i="1"/>
  <c r="N64" i="1"/>
  <c r="M64" i="1"/>
  <c r="P63" i="1"/>
  <c r="O63" i="1"/>
  <c r="N63" i="1"/>
  <c r="M63" i="1"/>
  <c r="P62" i="1"/>
  <c r="O62" i="1"/>
  <c r="N62" i="1"/>
  <c r="M62" i="1"/>
  <c r="P61" i="1"/>
  <c r="O61" i="1"/>
  <c r="N61" i="1"/>
  <c r="M61" i="1"/>
  <c r="P60" i="1"/>
  <c r="O60" i="1"/>
  <c r="N60" i="1"/>
  <c r="M60" i="1"/>
  <c r="P59" i="1"/>
  <c r="O59" i="1"/>
  <c r="N59" i="1"/>
  <c r="M59" i="1"/>
  <c r="P58" i="1"/>
  <c r="O58" i="1"/>
  <c r="N58" i="1"/>
  <c r="M58" i="1"/>
  <c r="P57" i="1"/>
  <c r="O57" i="1"/>
  <c r="N57" i="1"/>
  <c r="M57" i="1"/>
  <c r="P56" i="1"/>
  <c r="O56" i="1"/>
  <c r="N56" i="1"/>
  <c r="M56" i="1"/>
  <c r="P55" i="1"/>
  <c r="O55" i="1"/>
  <c r="N55" i="1"/>
  <c r="M55" i="1"/>
  <c r="P54" i="1"/>
  <c r="O54" i="1"/>
  <c r="N54" i="1"/>
  <c r="M54" i="1"/>
  <c r="P53" i="1"/>
  <c r="O53" i="1"/>
  <c r="N53" i="1"/>
  <c r="M53" i="1"/>
  <c r="P52" i="1"/>
  <c r="O52" i="1"/>
  <c r="N52" i="1"/>
  <c r="M52" i="1"/>
  <c r="P51" i="1"/>
  <c r="O51" i="1"/>
  <c r="N51" i="1"/>
  <c r="M51" i="1"/>
  <c r="P50" i="1"/>
  <c r="O50" i="1"/>
  <c r="N50" i="1"/>
  <c r="M50" i="1"/>
  <c r="P49" i="1"/>
  <c r="O49" i="1"/>
  <c r="N49" i="1"/>
  <c r="M49" i="1"/>
  <c r="P48" i="1"/>
  <c r="O48" i="1"/>
  <c r="N48" i="1"/>
  <c r="M48" i="1"/>
  <c r="P47" i="1"/>
  <c r="O47" i="1"/>
  <c r="N47" i="1"/>
  <c r="M47" i="1"/>
  <c r="P46" i="1"/>
  <c r="O46" i="1"/>
  <c r="N46" i="1"/>
  <c r="M46" i="1"/>
  <c r="P45" i="1"/>
  <c r="O45" i="1"/>
  <c r="N45" i="1"/>
  <c r="M45" i="1"/>
  <c r="P44" i="1"/>
  <c r="O44" i="1"/>
  <c r="N44" i="1"/>
  <c r="M44" i="1"/>
  <c r="P43" i="1"/>
  <c r="O43" i="1"/>
  <c r="N43" i="1"/>
  <c r="M43" i="1"/>
  <c r="P42" i="1"/>
  <c r="O42" i="1"/>
  <c r="N42" i="1"/>
  <c r="M42" i="1"/>
  <c r="P41" i="1"/>
  <c r="O41" i="1"/>
  <c r="N41" i="1"/>
  <c r="M41" i="1"/>
  <c r="P40" i="1"/>
  <c r="O40" i="1"/>
  <c r="N40" i="1"/>
  <c r="M40" i="1"/>
  <c r="P39" i="1"/>
  <c r="O39" i="1"/>
  <c r="N39" i="1"/>
  <c r="M39" i="1"/>
  <c r="P38" i="1"/>
  <c r="O38" i="1"/>
  <c r="N38" i="1"/>
  <c r="M38" i="1"/>
  <c r="P37" i="1"/>
  <c r="O37" i="1"/>
  <c r="N37" i="1"/>
  <c r="M37" i="1"/>
  <c r="P36" i="1"/>
  <c r="O36" i="1"/>
  <c r="N36" i="1"/>
  <c r="M36" i="1"/>
  <c r="P35" i="1"/>
  <c r="O35" i="1"/>
  <c r="N35" i="1"/>
  <c r="M35" i="1"/>
  <c r="P34" i="1"/>
  <c r="O34" i="1"/>
  <c r="N34" i="1"/>
  <c r="M34" i="1"/>
  <c r="P33" i="1"/>
  <c r="O33" i="1"/>
  <c r="N33" i="1"/>
  <c r="M33" i="1"/>
  <c r="P32" i="1"/>
  <c r="O32" i="1"/>
  <c r="N32" i="1"/>
  <c r="M32" i="1"/>
  <c r="P31" i="1"/>
  <c r="O31" i="1"/>
  <c r="N31" i="1"/>
  <c r="M31" i="1"/>
  <c r="P30" i="1"/>
  <c r="O30" i="1"/>
  <c r="N30" i="1"/>
  <c r="M30" i="1"/>
  <c r="P29" i="1"/>
  <c r="O29" i="1"/>
  <c r="N29" i="1"/>
  <c r="M29" i="1"/>
  <c r="P28" i="1"/>
  <c r="O28" i="1"/>
  <c r="N28" i="1"/>
  <c r="M28" i="1"/>
  <c r="P27" i="1"/>
  <c r="O27" i="1"/>
  <c r="N27" i="1"/>
  <c r="M27" i="1"/>
  <c r="P26" i="1"/>
  <c r="O26" i="1"/>
  <c r="N26" i="1"/>
  <c r="M26" i="1"/>
  <c r="P25" i="1"/>
  <c r="O25" i="1"/>
  <c r="N25" i="1"/>
  <c r="M25" i="1"/>
  <c r="P24" i="1"/>
  <c r="O24" i="1"/>
  <c r="N24" i="1"/>
  <c r="M24" i="1"/>
  <c r="P22" i="1"/>
  <c r="O22" i="1"/>
  <c r="N22" i="1"/>
  <c r="M22" i="1"/>
  <c r="P21" i="1"/>
  <c r="O21" i="1"/>
  <c r="N21" i="1"/>
  <c r="M21" i="1"/>
  <c r="P20" i="1"/>
  <c r="O20" i="1"/>
  <c r="N20" i="1"/>
  <c r="M20" i="1"/>
  <c r="P19" i="1"/>
  <c r="O19" i="1"/>
  <c r="N19" i="1"/>
  <c r="M19" i="1"/>
  <c r="P18" i="1"/>
  <c r="O18" i="1"/>
  <c r="N18" i="1"/>
  <c r="M18" i="1"/>
  <c r="P17" i="1"/>
  <c r="O17" i="1"/>
  <c r="N17" i="1"/>
  <c r="M17" i="1"/>
  <c r="P16" i="1"/>
  <c r="O16" i="1"/>
  <c r="N16" i="1"/>
  <c r="M16" i="1"/>
  <c r="P15" i="1"/>
  <c r="O15" i="1"/>
  <c r="N15" i="1"/>
  <c r="M15" i="1"/>
  <c r="P14" i="1"/>
  <c r="O14" i="1"/>
  <c r="N14" i="1"/>
  <c r="M14" i="1"/>
  <c r="P13" i="1"/>
  <c r="O13" i="1"/>
  <c r="N13" i="1"/>
  <c r="M13" i="1"/>
  <c r="P12" i="1"/>
  <c r="O12" i="1"/>
  <c r="N12" i="1"/>
  <c r="M12" i="1"/>
  <c r="P11" i="1"/>
  <c r="O11" i="1"/>
  <c r="N11" i="1"/>
  <c r="M11" i="1"/>
  <c r="P10" i="1"/>
  <c r="O10" i="1"/>
  <c r="N10" i="1"/>
  <c r="M10" i="1"/>
  <c r="P9" i="1"/>
  <c r="O9" i="1"/>
  <c r="N9" i="1"/>
  <c r="M9" i="1"/>
  <c r="P8" i="1"/>
  <c r="O8" i="1"/>
  <c r="N8" i="1"/>
  <c r="M8" i="1"/>
  <c r="P7" i="1"/>
  <c r="O7" i="1"/>
  <c r="N7" i="1"/>
  <c r="M7" i="1"/>
  <c r="P6" i="1"/>
  <c r="O6" i="1"/>
  <c r="N6" i="1"/>
  <c r="M6" i="1"/>
  <c r="P5" i="1"/>
  <c r="O5" i="1"/>
  <c r="N5" i="1"/>
  <c r="M5" i="1"/>
  <c r="P4" i="1"/>
  <c r="O4" i="1"/>
  <c r="N4" i="1"/>
  <c r="M4" i="1"/>
  <c r="D4" i="30"/>
  <c r="P103" i="27"/>
  <c r="O103" i="27"/>
  <c r="N103" i="27"/>
  <c r="M103" i="27"/>
  <c r="P102" i="27"/>
  <c r="O102" i="27"/>
  <c r="N102" i="27"/>
  <c r="M102" i="27"/>
  <c r="P101" i="27"/>
  <c r="O101" i="27"/>
  <c r="N101" i="27"/>
  <c r="M101" i="27"/>
  <c r="P100" i="27"/>
  <c r="O100" i="27"/>
  <c r="N100" i="27"/>
  <c r="M100" i="27"/>
  <c r="P99" i="27"/>
  <c r="O99" i="27"/>
  <c r="N99" i="27"/>
  <c r="M99" i="27"/>
  <c r="P98" i="27"/>
  <c r="O98" i="27"/>
  <c r="N98" i="27"/>
  <c r="M98" i="27"/>
  <c r="P97" i="27"/>
  <c r="O97" i="27"/>
  <c r="N97" i="27"/>
  <c r="M97" i="27"/>
  <c r="P96" i="27"/>
  <c r="O96" i="27"/>
  <c r="N96" i="27"/>
  <c r="M96" i="27"/>
  <c r="P95" i="27"/>
  <c r="O95" i="27"/>
  <c r="N95" i="27"/>
  <c r="M95" i="27"/>
  <c r="P94" i="27"/>
  <c r="O94" i="27"/>
  <c r="N94" i="27"/>
  <c r="M94" i="27"/>
  <c r="P93" i="27"/>
  <c r="O93" i="27"/>
  <c r="N93" i="27"/>
  <c r="M93" i="27"/>
  <c r="P92" i="27"/>
  <c r="O92" i="27"/>
  <c r="N92" i="27"/>
  <c r="M92" i="27"/>
  <c r="P91" i="27"/>
  <c r="O91" i="27"/>
  <c r="N91" i="27"/>
  <c r="M91" i="27"/>
  <c r="P90" i="27"/>
  <c r="O90" i="27"/>
  <c r="N90" i="27"/>
  <c r="M90" i="27"/>
  <c r="P89" i="27"/>
  <c r="O89" i="27"/>
  <c r="N89" i="27"/>
  <c r="M89" i="27"/>
  <c r="P88" i="27"/>
  <c r="O88" i="27"/>
  <c r="N88" i="27"/>
  <c r="M88" i="27"/>
  <c r="P87" i="27"/>
  <c r="O87" i="27"/>
  <c r="N87" i="27"/>
  <c r="M87" i="27"/>
  <c r="P86" i="27"/>
  <c r="O86" i="27"/>
  <c r="N86" i="27"/>
  <c r="M86" i="27"/>
  <c r="P85" i="27"/>
  <c r="O85" i="27"/>
  <c r="N85" i="27"/>
  <c r="M85" i="27"/>
  <c r="P84" i="27"/>
  <c r="O84" i="27"/>
  <c r="N84" i="27"/>
  <c r="M84" i="27"/>
  <c r="P83" i="27"/>
  <c r="O83" i="27"/>
  <c r="N83" i="27"/>
  <c r="M83" i="27"/>
  <c r="P82" i="27"/>
  <c r="O82" i="27"/>
  <c r="N82" i="27"/>
  <c r="M82" i="27"/>
  <c r="P81" i="27"/>
  <c r="O81" i="27"/>
  <c r="N81" i="27"/>
  <c r="M81" i="27"/>
  <c r="P80" i="27"/>
  <c r="O80" i="27"/>
  <c r="N80" i="27"/>
  <c r="M80" i="27"/>
  <c r="P79" i="27"/>
  <c r="O79" i="27"/>
  <c r="N79" i="27"/>
  <c r="M79" i="27"/>
  <c r="P78" i="27"/>
  <c r="O78" i="27"/>
  <c r="N78" i="27"/>
  <c r="M78" i="27"/>
  <c r="P77" i="27"/>
  <c r="O77" i="27"/>
  <c r="N77" i="27"/>
  <c r="M77" i="27"/>
  <c r="P76" i="27"/>
  <c r="O76" i="27"/>
  <c r="N76" i="27"/>
  <c r="M76" i="27"/>
  <c r="P75" i="27"/>
  <c r="O75" i="27"/>
  <c r="N75" i="27"/>
  <c r="M75" i="27"/>
  <c r="P74" i="27"/>
  <c r="O74" i="27"/>
  <c r="N74" i="27"/>
  <c r="M74" i="27"/>
  <c r="P73" i="27"/>
  <c r="O73" i="27"/>
  <c r="N73" i="27"/>
  <c r="M73" i="27"/>
  <c r="P72" i="27"/>
  <c r="O72" i="27"/>
  <c r="N72" i="27"/>
  <c r="M72" i="27"/>
  <c r="P71" i="27"/>
  <c r="O71" i="27"/>
  <c r="N71" i="27"/>
  <c r="M71" i="27"/>
  <c r="P70" i="27"/>
  <c r="O70" i="27"/>
  <c r="N70" i="27"/>
  <c r="M70" i="27"/>
  <c r="P69" i="27"/>
  <c r="O69" i="27"/>
  <c r="N69" i="27"/>
  <c r="M69" i="27"/>
  <c r="P68" i="27"/>
  <c r="O68" i="27"/>
  <c r="N68" i="27"/>
  <c r="M68" i="27"/>
  <c r="P67" i="27"/>
  <c r="O67" i="27"/>
  <c r="N67" i="27"/>
  <c r="M67" i="27"/>
  <c r="P66" i="27"/>
  <c r="O66" i="27"/>
  <c r="N66" i="27"/>
  <c r="M66" i="27"/>
  <c r="P65" i="27"/>
  <c r="O65" i="27"/>
  <c r="N65" i="27"/>
  <c r="M65" i="27"/>
  <c r="P64" i="27"/>
  <c r="O64" i="27"/>
  <c r="N64" i="27"/>
  <c r="M64" i="27"/>
  <c r="P63" i="27"/>
  <c r="O63" i="27"/>
  <c r="N63" i="27"/>
  <c r="M63" i="27"/>
  <c r="P62" i="27"/>
  <c r="O62" i="27"/>
  <c r="N62" i="27"/>
  <c r="M62" i="27"/>
  <c r="P61" i="27"/>
  <c r="O61" i="27"/>
  <c r="N61" i="27"/>
  <c r="M61" i="27"/>
  <c r="P60" i="27"/>
  <c r="O60" i="27"/>
  <c r="N60" i="27"/>
  <c r="M60" i="27"/>
  <c r="P59" i="27"/>
  <c r="O59" i="27"/>
  <c r="N59" i="27"/>
  <c r="M59" i="27"/>
  <c r="P58" i="27"/>
  <c r="O58" i="27"/>
  <c r="N58" i="27"/>
  <c r="M58" i="27"/>
  <c r="P57" i="27"/>
  <c r="O57" i="27"/>
  <c r="N57" i="27"/>
  <c r="M57" i="27"/>
  <c r="P56" i="27"/>
  <c r="O56" i="27"/>
  <c r="N56" i="27"/>
  <c r="M56" i="27"/>
  <c r="P55" i="27"/>
  <c r="O55" i="27"/>
  <c r="N55" i="27"/>
  <c r="M55" i="27"/>
  <c r="P54" i="27"/>
  <c r="O54" i="27"/>
  <c r="N54" i="27"/>
  <c r="M54" i="27"/>
  <c r="P53" i="27"/>
  <c r="O53" i="27"/>
  <c r="N53" i="27"/>
  <c r="M53" i="27"/>
  <c r="P52" i="27"/>
  <c r="O52" i="27"/>
  <c r="N52" i="27"/>
  <c r="M52" i="27"/>
  <c r="P51" i="27"/>
  <c r="O51" i="27"/>
  <c r="N51" i="27"/>
  <c r="M51" i="27"/>
  <c r="P50" i="27"/>
  <c r="O50" i="27"/>
  <c r="N50" i="27"/>
  <c r="M50" i="27"/>
  <c r="P49" i="27"/>
  <c r="O49" i="27"/>
  <c r="N49" i="27"/>
  <c r="M49" i="27"/>
  <c r="P48" i="27"/>
  <c r="O48" i="27"/>
  <c r="N48" i="27"/>
  <c r="M48" i="27"/>
  <c r="P47" i="27"/>
  <c r="O47" i="27"/>
  <c r="N47" i="27"/>
  <c r="M47" i="27"/>
  <c r="P46" i="27"/>
  <c r="O46" i="27"/>
  <c r="N46" i="27"/>
  <c r="M46" i="27"/>
  <c r="P45" i="27"/>
  <c r="O45" i="27"/>
  <c r="N45" i="27"/>
  <c r="M45" i="27"/>
  <c r="P44" i="27"/>
  <c r="O44" i="27"/>
  <c r="N44" i="27"/>
  <c r="M44" i="27"/>
  <c r="P43" i="27"/>
  <c r="O43" i="27"/>
  <c r="N43" i="27"/>
  <c r="M43" i="27"/>
  <c r="P42" i="27"/>
  <c r="O42" i="27"/>
  <c r="N42" i="27"/>
  <c r="M42" i="27"/>
  <c r="P41" i="27"/>
  <c r="O41" i="27"/>
  <c r="N41" i="27"/>
  <c r="M41" i="27"/>
  <c r="P40" i="27"/>
  <c r="O40" i="27"/>
  <c r="N40" i="27"/>
  <c r="M40" i="27"/>
  <c r="P39" i="27"/>
  <c r="O39" i="27"/>
  <c r="N39" i="27"/>
  <c r="M39" i="27"/>
  <c r="P38" i="27"/>
  <c r="O38" i="27"/>
  <c r="N38" i="27"/>
  <c r="M38" i="27"/>
  <c r="P37" i="27"/>
  <c r="O37" i="27"/>
  <c r="N37" i="27"/>
  <c r="M37" i="27"/>
  <c r="P36" i="27"/>
  <c r="O36" i="27"/>
  <c r="N36" i="27"/>
  <c r="M36" i="27"/>
  <c r="P35" i="27"/>
  <c r="O35" i="27"/>
  <c r="N35" i="27"/>
  <c r="M35" i="27"/>
  <c r="P34" i="27"/>
  <c r="O34" i="27"/>
  <c r="N34" i="27"/>
  <c r="M34" i="27"/>
  <c r="P33" i="27"/>
  <c r="O33" i="27"/>
  <c r="N33" i="27"/>
  <c r="M33" i="27"/>
  <c r="P32" i="27"/>
  <c r="O32" i="27"/>
  <c r="N32" i="27"/>
  <c r="M32" i="27"/>
  <c r="P31" i="27"/>
  <c r="O31" i="27"/>
  <c r="N31" i="27"/>
  <c r="M31" i="27"/>
  <c r="P30" i="27"/>
  <c r="O30" i="27"/>
  <c r="N30" i="27"/>
  <c r="M30" i="27"/>
  <c r="P29" i="27"/>
  <c r="O29" i="27"/>
  <c r="N29" i="27"/>
  <c r="M29" i="27"/>
  <c r="P28" i="27"/>
  <c r="O28" i="27"/>
  <c r="N28" i="27"/>
  <c r="M28" i="27"/>
  <c r="P27" i="27"/>
  <c r="O27" i="27"/>
  <c r="N27" i="27"/>
  <c r="M27" i="27"/>
  <c r="P26" i="27"/>
  <c r="O26" i="27"/>
  <c r="N26" i="27"/>
  <c r="M26" i="27"/>
  <c r="P25" i="27"/>
  <c r="O25" i="27"/>
  <c r="N25" i="27"/>
  <c r="M25" i="27"/>
  <c r="P24" i="27"/>
  <c r="O24" i="27"/>
  <c r="N24" i="27"/>
  <c r="M24" i="27"/>
  <c r="P12" i="27"/>
  <c r="O12" i="27"/>
  <c r="N12" i="27"/>
  <c r="M12" i="27"/>
  <c r="P8" i="27"/>
  <c r="O8" i="27"/>
  <c r="N8" i="27"/>
  <c r="M8" i="27"/>
  <c r="P5" i="27"/>
  <c r="O5" i="27"/>
  <c r="N5" i="27"/>
  <c r="M5" i="27"/>
  <c r="M103" i="31" l="1"/>
  <c r="M102" i="31"/>
  <c r="M101" i="31"/>
  <c r="M100" i="31"/>
  <c r="M99" i="31"/>
  <c r="M98" i="31"/>
  <c r="M97" i="31"/>
  <c r="M96" i="31"/>
  <c r="M95" i="31"/>
  <c r="M94" i="31"/>
  <c r="M93" i="31"/>
  <c r="M92" i="31"/>
  <c r="M91" i="31"/>
  <c r="M90" i="31"/>
  <c r="M89" i="31"/>
  <c r="M88" i="31"/>
  <c r="M87" i="31"/>
  <c r="M86" i="31"/>
  <c r="M85" i="31"/>
  <c r="M84" i="31"/>
  <c r="M83" i="31"/>
  <c r="M82" i="31"/>
  <c r="M81" i="31"/>
  <c r="M80" i="31"/>
  <c r="M79" i="31"/>
  <c r="M78" i="31"/>
  <c r="M77" i="31"/>
  <c r="M76" i="31"/>
  <c r="M75" i="31"/>
  <c r="M74" i="31"/>
  <c r="M73" i="31"/>
  <c r="M72" i="31"/>
  <c r="M71" i="31"/>
  <c r="M70" i="31"/>
  <c r="M69" i="31"/>
  <c r="M68" i="31"/>
  <c r="M67" i="31"/>
  <c r="M66" i="31"/>
  <c r="M65" i="31"/>
  <c r="M64" i="31"/>
  <c r="M63" i="31"/>
  <c r="M62" i="31"/>
  <c r="M61" i="31"/>
  <c r="M60" i="31"/>
  <c r="M59" i="31"/>
  <c r="M58" i="31"/>
  <c r="M57" i="31"/>
  <c r="M56" i="31"/>
  <c r="M55" i="31"/>
  <c r="M54" i="31"/>
  <c r="M53" i="31"/>
  <c r="M52" i="31"/>
  <c r="M51" i="31"/>
  <c r="M50" i="31"/>
  <c r="M49" i="31"/>
  <c r="M48" i="31"/>
  <c r="M47" i="31"/>
  <c r="M46" i="31"/>
  <c r="M45" i="31"/>
  <c r="M44" i="31"/>
  <c r="M43" i="31"/>
  <c r="M42" i="31"/>
  <c r="M41" i="31"/>
  <c r="M40" i="31"/>
  <c r="M39" i="31"/>
  <c r="M38" i="31"/>
  <c r="M37" i="31"/>
  <c r="M36" i="31"/>
  <c r="M35" i="31"/>
  <c r="M34" i="31"/>
  <c r="M33" i="31"/>
  <c r="M32" i="31"/>
  <c r="M31" i="31"/>
  <c r="M30" i="31"/>
  <c r="M29" i="31"/>
  <c r="M28" i="31"/>
  <c r="M27" i="31"/>
  <c r="M26" i="31"/>
  <c r="M25" i="31"/>
  <c r="M24" i="31"/>
  <c r="M103" i="30"/>
  <c r="M102" i="30"/>
  <c r="M101" i="30"/>
  <c r="M100" i="30"/>
  <c r="M99" i="30"/>
  <c r="M98" i="30"/>
  <c r="M97" i="30"/>
  <c r="M96" i="30"/>
  <c r="M95" i="30"/>
  <c r="M94" i="30"/>
  <c r="M93" i="30"/>
  <c r="M92" i="30"/>
  <c r="M91" i="30"/>
  <c r="M90" i="30"/>
  <c r="M89" i="30"/>
  <c r="M88" i="30"/>
  <c r="M87" i="30"/>
  <c r="M86" i="30"/>
  <c r="M85" i="30"/>
  <c r="M84" i="30"/>
  <c r="M83" i="30"/>
  <c r="M82" i="30"/>
  <c r="M81" i="30"/>
  <c r="M80" i="30"/>
  <c r="M79" i="30"/>
  <c r="M78" i="30"/>
  <c r="M77" i="30"/>
  <c r="M76" i="30"/>
  <c r="M75" i="30"/>
  <c r="M74" i="30"/>
  <c r="M73" i="30"/>
  <c r="M72" i="30"/>
  <c r="M71" i="30"/>
  <c r="M70" i="30"/>
  <c r="M69" i="30"/>
  <c r="M68" i="30"/>
  <c r="M67" i="30"/>
  <c r="M66" i="30"/>
  <c r="M65" i="30"/>
  <c r="M64" i="30"/>
  <c r="M63" i="30"/>
  <c r="M62" i="30"/>
  <c r="M61" i="30"/>
  <c r="M60" i="30"/>
  <c r="M59" i="30"/>
  <c r="M58" i="30"/>
  <c r="M57" i="30"/>
  <c r="M56" i="30"/>
  <c r="M55" i="30"/>
  <c r="M54" i="30"/>
  <c r="M53" i="30"/>
  <c r="M52" i="30"/>
  <c r="M51" i="30"/>
  <c r="M50" i="30"/>
  <c r="M49" i="30"/>
  <c r="M48" i="30"/>
  <c r="M47" i="30"/>
  <c r="M46" i="30"/>
  <c r="M45" i="30"/>
  <c r="M44" i="30"/>
  <c r="M43" i="30"/>
  <c r="M42" i="30"/>
  <c r="M41" i="30"/>
  <c r="M40" i="30"/>
  <c r="M39" i="30"/>
  <c r="M38" i="30"/>
  <c r="M37" i="30"/>
  <c r="M36" i="30"/>
  <c r="M35" i="30"/>
  <c r="M34" i="30"/>
  <c r="M33" i="30"/>
  <c r="M32" i="30"/>
  <c r="M31" i="30"/>
  <c r="M30" i="30"/>
  <c r="M29" i="30"/>
  <c r="M28" i="30"/>
  <c r="M27" i="30"/>
  <c r="M26" i="30"/>
  <c r="M25" i="30"/>
  <c r="M24" i="30"/>
  <c r="M103" i="29"/>
  <c r="M102" i="29"/>
  <c r="M101" i="29"/>
  <c r="M100" i="29"/>
  <c r="M99" i="29"/>
  <c r="M98" i="29"/>
  <c r="M97" i="29"/>
  <c r="M96" i="29"/>
  <c r="M95" i="29"/>
  <c r="M94" i="29"/>
  <c r="M93" i="29"/>
  <c r="M92" i="29"/>
  <c r="M91" i="29"/>
  <c r="M90" i="29"/>
  <c r="M89" i="29"/>
  <c r="M88" i="29"/>
  <c r="M87" i="29"/>
  <c r="M86" i="29"/>
  <c r="M85" i="29"/>
  <c r="M84" i="29"/>
  <c r="M83" i="29"/>
  <c r="M82" i="29"/>
  <c r="M81" i="29"/>
  <c r="M80" i="29"/>
  <c r="M79" i="29"/>
  <c r="M78" i="29"/>
  <c r="M77" i="29"/>
  <c r="M76" i="29"/>
  <c r="M75" i="29"/>
  <c r="M74" i="29"/>
  <c r="M73" i="29"/>
  <c r="M72" i="29"/>
  <c r="M71" i="29"/>
  <c r="M70" i="29"/>
  <c r="M69" i="29"/>
  <c r="M68" i="29"/>
  <c r="M67" i="29"/>
  <c r="M66" i="29"/>
  <c r="M65" i="29"/>
  <c r="M64" i="29"/>
  <c r="M63" i="29"/>
  <c r="M62" i="29"/>
  <c r="M61" i="29"/>
  <c r="M60" i="29"/>
  <c r="M59" i="29"/>
  <c r="M58" i="29"/>
  <c r="M57" i="29"/>
  <c r="M56" i="29"/>
  <c r="M55" i="29"/>
  <c r="M54" i="29"/>
  <c r="M53" i="29"/>
  <c r="M52" i="29"/>
  <c r="M51" i="29"/>
  <c r="M50" i="29"/>
  <c r="M49" i="29"/>
  <c r="M48" i="29"/>
  <c r="M47" i="29"/>
  <c r="M46" i="29"/>
  <c r="M45" i="29"/>
  <c r="M44" i="29"/>
  <c r="M43" i="29"/>
  <c r="M42" i="29"/>
  <c r="M41" i="29"/>
  <c r="M40" i="29"/>
  <c r="M39" i="29"/>
  <c r="M38" i="29"/>
  <c r="M37" i="29"/>
  <c r="M36" i="29"/>
  <c r="M35" i="29"/>
  <c r="M34" i="29"/>
  <c r="M33" i="29"/>
  <c r="M32" i="29"/>
  <c r="M31" i="29"/>
  <c r="M30" i="29"/>
  <c r="M29" i="29"/>
  <c r="M28" i="29"/>
  <c r="M27" i="29"/>
  <c r="M26" i="29"/>
  <c r="M25" i="29"/>
  <c r="M24" i="29"/>
  <c r="M103" i="28"/>
  <c r="M102" i="28"/>
  <c r="M101" i="28"/>
  <c r="M100" i="28"/>
  <c r="M99" i="28"/>
  <c r="M98" i="28"/>
  <c r="M97" i="28"/>
  <c r="M96" i="28"/>
  <c r="M95" i="28"/>
  <c r="M94" i="28"/>
  <c r="M93" i="28"/>
  <c r="M92" i="28"/>
  <c r="M91" i="28"/>
  <c r="M90" i="28"/>
  <c r="M89" i="28"/>
  <c r="M88" i="28"/>
  <c r="M87" i="28"/>
  <c r="M86" i="28"/>
  <c r="M85" i="28"/>
  <c r="M84" i="28"/>
  <c r="M83" i="28"/>
  <c r="M82" i="28"/>
  <c r="M81" i="28"/>
  <c r="M80" i="28"/>
  <c r="M79" i="28"/>
  <c r="M78" i="28"/>
  <c r="M77" i="28"/>
  <c r="M76" i="28"/>
  <c r="M75" i="28"/>
  <c r="M74" i="28"/>
  <c r="M73" i="28"/>
  <c r="M72" i="28"/>
  <c r="M71" i="28"/>
  <c r="M70" i="28"/>
  <c r="M69" i="28"/>
  <c r="M68" i="28"/>
  <c r="M67" i="28"/>
  <c r="M66" i="28"/>
  <c r="M65" i="28"/>
  <c r="M64" i="28"/>
  <c r="M63" i="28"/>
  <c r="M62" i="28"/>
  <c r="M61" i="28"/>
  <c r="M60" i="28"/>
  <c r="M59" i="28"/>
  <c r="M58" i="28"/>
  <c r="M57" i="28"/>
  <c r="M56" i="28"/>
  <c r="M55" i="28"/>
  <c r="M54" i="28"/>
  <c r="M53" i="28"/>
  <c r="M52" i="28"/>
  <c r="M51" i="28"/>
  <c r="M50" i="28"/>
  <c r="M49" i="28"/>
  <c r="M48" i="28"/>
  <c r="M47" i="28"/>
  <c r="M46" i="28"/>
  <c r="M45" i="28"/>
  <c r="M44" i="28"/>
  <c r="M43" i="28"/>
  <c r="M42" i="28"/>
  <c r="M41" i="28"/>
  <c r="M40" i="28"/>
  <c r="M39" i="28"/>
  <c r="M38" i="28"/>
  <c r="M37" i="28"/>
  <c r="M36" i="28"/>
  <c r="M35" i="28"/>
  <c r="M34" i="28"/>
  <c r="M33" i="28"/>
  <c r="M32" i="28"/>
  <c r="M31" i="28"/>
  <c r="M30" i="28"/>
  <c r="M29" i="28"/>
  <c r="M28" i="28"/>
  <c r="M27" i="28"/>
  <c r="M26" i="28"/>
  <c r="M25" i="28"/>
  <c r="M24" i="28"/>
  <c r="M103" i="26"/>
  <c r="M102" i="26"/>
  <c r="M101" i="26"/>
  <c r="M100" i="26"/>
  <c r="M99" i="26"/>
  <c r="M98" i="26"/>
  <c r="M97" i="26"/>
  <c r="M96" i="26"/>
  <c r="M95" i="26"/>
  <c r="M94" i="26"/>
  <c r="M93" i="26"/>
  <c r="M92" i="26"/>
  <c r="M91" i="26"/>
  <c r="M90" i="26"/>
  <c r="M89" i="26"/>
  <c r="M88" i="26"/>
  <c r="M87" i="26"/>
  <c r="M86" i="26"/>
  <c r="M85" i="26"/>
  <c r="M84" i="26"/>
  <c r="M83" i="26"/>
  <c r="M82" i="26"/>
  <c r="M81" i="26"/>
  <c r="M80" i="26"/>
  <c r="M79" i="26"/>
  <c r="M78" i="26"/>
  <c r="M77" i="26"/>
  <c r="M76" i="26"/>
  <c r="M75" i="26"/>
  <c r="M74" i="26"/>
  <c r="M73" i="26"/>
  <c r="M72" i="26"/>
  <c r="M71" i="26"/>
  <c r="M70" i="26"/>
  <c r="M69" i="26"/>
  <c r="M68" i="26"/>
  <c r="M67" i="26"/>
  <c r="M66" i="26"/>
  <c r="M65" i="26"/>
  <c r="M64" i="26"/>
  <c r="M63" i="26"/>
  <c r="M62" i="26"/>
  <c r="M61" i="26"/>
  <c r="M60" i="26"/>
  <c r="M59" i="26"/>
  <c r="M58" i="26"/>
  <c r="M57" i="26"/>
  <c r="M56" i="26"/>
  <c r="M55" i="26"/>
  <c r="M54" i="26"/>
  <c r="M53" i="26"/>
  <c r="M52" i="26"/>
  <c r="M51" i="26"/>
  <c r="M50" i="26"/>
  <c r="M49" i="26"/>
  <c r="M48" i="26"/>
  <c r="M47" i="26"/>
  <c r="M46" i="26"/>
  <c r="M45" i="26"/>
  <c r="M44" i="26"/>
  <c r="M43" i="26"/>
  <c r="M42" i="26"/>
  <c r="M41" i="26"/>
  <c r="M40" i="26"/>
  <c r="M39" i="26"/>
  <c r="M38" i="26"/>
  <c r="M37" i="26"/>
  <c r="M36" i="26"/>
  <c r="M35" i="26"/>
  <c r="M34" i="26"/>
  <c r="M33" i="26"/>
  <c r="M32" i="26"/>
  <c r="M31" i="26"/>
  <c r="M30" i="26"/>
  <c r="M29" i="26"/>
  <c r="M28" i="26"/>
  <c r="M27" i="26"/>
  <c r="M26" i="26"/>
  <c r="M25" i="26"/>
  <c r="M24" i="26"/>
  <c r="M103" i="24"/>
  <c r="M102" i="24"/>
  <c r="M101" i="24"/>
  <c r="M100" i="24"/>
  <c r="M99" i="24"/>
  <c r="M98" i="24"/>
  <c r="M97" i="24"/>
  <c r="M96" i="24"/>
  <c r="M95" i="24"/>
  <c r="M94" i="24"/>
  <c r="M93" i="24"/>
  <c r="M92" i="24"/>
  <c r="M91" i="24"/>
  <c r="M90" i="24"/>
  <c r="M89" i="24"/>
  <c r="M88" i="24"/>
  <c r="M87" i="24"/>
  <c r="M86" i="24"/>
  <c r="M85" i="24"/>
  <c r="M84" i="24"/>
  <c r="M83" i="24"/>
  <c r="M82" i="24"/>
  <c r="M81" i="24"/>
  <c r="M80" i="24"/>
  <c r="M79" i="24"/>
  <c r="M78" i="24"/>
  <c r="M77" i="24"/>
  <c r="M76" i="24"/>
  <c r="M75" i="24"/>
  <c r="M74" i="24"/>
  <c r="M73" i="24"/>
  <c r="M72" i="24"/>
  <c r="M71" i="24"/>
  <c r="M70" i="24"/>
  <c r="M69" i="24"/>
  <c r="M68" i="24"/>
  <c r="M67" i="24"/>
  <c r="M66" i="24"/>
  <c r="M65" i="24"/>
  <c r="M64" i="24"/>
  <c r="M63" i="24"/>
  <c r="M62" i="24"/>
  <c r="M61" i="24"/>
  <c r="M60" i="24"/>
  <c r="M59" i="24"/>
  <c r="M58" i="24"/>
  <c r="M57" i="24"/>
  <c r="M56" i="24"/>
  <c r="M55" i="24"/>
  <c r="M54" i="24"/>
  <c r="M53" i="24"/>
  <c r="M52" i="24"/>
  <c r="M51" i="24"/>
  <c r="M50" i="24"/>
  <c r="M49" i="24"/>
  <c r="M48" i="24"/>
  <c r="M47" i="24"/>
  <c r="M46" i="24"/>
  <c r="M45" i="24"/>
  <c r="M44" i="24"/>
  <c r="M43" i="24"/>
  <c r="M42" i="24"/>
  <c r="M41" i="24"/>
  <c r="M40" i="24"/>
  <c r="M39" i="24"/>
  <c r="M38" i="24"/>
  <c r="M37" i="24"/>
  <c r="M36" i="24"/>
  <c r="M35" i="24"/>
  <c r="M34" i="24"/>
  <c r="M33" i="24"/>
  <c r="M32" i="24"/>
  <c r="M31" i="24"/>
  <c r="M30" i="24"/>
  <c r="M29" i="24"/>
  <c r="M28" i="24"/>
  <c r="M27" i="24"/>
  <c r="M26" i="24"/>
  <c r="M25" i="24"/>
  <c r="M24" i="24"/>
  <c r="M103" i="22"/>
  <c r="M102" i="22"/>
  <c r="M101" i="22"/>
  <c r="M100" i="22"/>
  <c r="M99" i="22"/>
  <c r="M98" i="22"/>
  <c r="M97" i="22"/>
  <c r="M96" i="22"/>
  <c r="M95" i="22"/>
  <c r="M94" i="22"/>
  <c r="M93" i="22"/>
  <c r="M92" i="22"/>
  <c r="M91" i="22"/>
  <c r="M90" i="22"/>
  <c r="M89" i="22"/>
  <c r="M88" i="22"/>
  <c r="M87" i="22"/>
  <c r="M86" i="22"/>
  <c r="M85" i="22"/>
  <c r="M84" i="22"/>
  <c r="M83" i="22"/>
  <c r="M82" i="22"/>
  <c r="M81" i="22"/>
  <c r="M80" i="22"/>
  <c r="M79" i="22"/>
  <c r="M78" i="22"/>
  <c r="M77" i="22"/>
  <c r="M76" i="22"/>
  <c r="M75" i="22"/>
  <c r="M74" i="22"/>
  <c r="M73" i="22"/>
  <c r="M72" i="22"/>
  <c r="M71" i="22"/>
  <c r="M70" i="22"/>
  <c r="M69" i="22"/>
  <c r="M68" i="22"/>
  <c r="M67" i="22"/>
  <c r="M66" i="22"/>
  <c r="M65" i="22"/>
  <c r="M64" i="22"/>
  <c r="M63" i="22"/>
  <c r="M62" i="22"/>
  <c r="M61" i="22"/>
  <c r="M60" i="22"/>
  <c r="M59" i="22"/>
  <c r="M58" i="22"/>
  <c r="M57" i="22"/>
  <c r="M56" i="22"/>
  <c r="M55" i="22"/>
  <c r="M54" i="22"/>
  <c r="M53" i="22"/>
  <c r="M52" i="22"/>
  <c r="M51" i="22"/>
  <c r="M50" i="22"/>
  <c r="M49" i="22"/>
  <c r="M48" i="22"/>
  <c r="M47" i="22"/>
  <c r="M46" i="22"/>
  <c r="M45" i="22"/>
  <c r="M44" i="22"/>
  <c r="M43" i="22"/>
  <c r="M42" i="22"/>
  <c r="M41" i="22"/>
  <c r="M40" i="22"/>
  <c r="M39" i="22"/>
  <c r="M38" i="22"/>
  <c r="M37" i="22"/>
  <c r="M36" i="22"/>
  <c r="M35" i="22"/>
  <c r="M34" i="22"/>
  <c r="M33" i="22"/>
  <c r="M32" i="22"/>
  <c r="M31" i="22"/>
  <c r="M30" i="22"/>
  <c r="M29" i="22"/>
  <c r="M28" i="22"/>
  <c r="M27" i="22"/>
  <c r="M26" i="22"/>
  <c r="M25" i="22"/>
  <c r="M24" i="22"/>
  <c r="M103" i="21"/>
  <c r="M102" i="21"/>
  <c r="M101" i="21"/>
  <c r="M100" i="21"/>
  <c r="M99" i="21"/>
  <c r="M98" i="21"/>
  <c r="M97" i="21"/>
  <c r="M96" i="21"/>
  <c r="M95" i="21"/>
  <c r="M94" i="21"/>
  <c r="M93" i="21"/>
  <c r="M92" i="21"/>
  <c r="M91" i="21"/>
  <c r="M90" i="21"/>
  <c r="M89" i="21"/>
  <c r="M88" i="21"/>
  <c r="M87" i="21"/>
  <c r="M86" i="21"/>
  <c r="M85" i="21"/>
  <c r="M84" i="21"/>
  <c r="M83" i="21"/>
  <c r="M82" i="21"/>
  <c r="M81" i="21"/>
  <c r="M80" i="21"/>
  <c r="M79" i="21"/>
  <c r="M78" i="21"/>
  <c r="M77" i="21"/>
  <c r="M76" i="21"/>
  <c r="M75" i="21"/>
  <c r="M74" i="21"/>
  <c r="M73" i="21"/>
  <c r="M72" i="21"/>
  <c r="M71" i="21"/>
  <c r="M70" i="21"/>
  <c r="M69" i="21"/>
  <c r="M68" i="21"/>
  <c r="M67" i="21"/>
  <c r="M66" i="21"/>
  <c r="M65" i="21"/>
  <c r="M64" i="21"/>
  <c r="M63" i="21"/>
  <c r="M62" i="21"/>
  <c r="M61" i="21"/>
  <c r="M60" i="21"/>
  <c r="M59" i="21"/>
  <c r="M58" i="21"/>
  <c r="M57" i="21"/>
  <c r="M56" i="21"/>
  <c r="M55" i="21"/>
  <c r="M54" i="21"/>
  <c r="M53" i="21"/>
  <c r="M52" i="21"/>
  <c r="M51" i="21"/>
  <c r="M50" i="21"/>
  <c r="M49" i="21"/>
  <c r="M48" i="21"/>
  <c r="M47" i="21"/>
  <c r="M46" i="21"/>
  <c r="M45" i="21"/>
  <c r="M44" i="21"/>
  <c r="M43" i="21"/>
  <c r="M42" i="21"/>
  <c r="M41" i="21"/>
  <c r="M40" i="21"/>
  <c r="M39" i="21"/>
  <c r="M38" i="21"/>
  <c r="M37" i="21"/>
  <c r="M36" i="21"/>
  <c r="M35" i="21"/>
  <c r="M34" i="21"/>
  <c r="M33" i="21"/>
  <c r="M32" i="21"/>
  <c r="M31" i="21"/>
  <c r="M30" i="21"/>
  <c r="M29" i="21"/>
  <c r="M28" i="21"/>
  <c r="M27" i="21"/>
  <c r="M26" i="21"/>
  <c r="M25" i="21"/>
  <c r="M24" i="21"/>
  <c r="M24" i="37"/>
  <c r="M25" i="37"/>
  <c r="M26" i="37"/>
  <c r="M27" i="37"/>
  <c r="M28" i="37"/>
  <c r="M29" i="37"/>
  <c r="M30" i="37"/>
  <c r="M31" i="37"/>
  <c r="M32" i="37"/>
  <c r="M33" i="37"/>
  <c r="M34" i="37"/>
  <c r="M35" i="37"/>
  <c r="M36" i="37"/>
  <c r="M37" i="37"/>
  <c r="M38" i="37"/>
  <c r="M39" i="37"/>
  <c r="M40" i="37"/>
  <c r="M41" i="37"/>
  <c r="M42" i="37"/>
  <c r="M43" i="37"/>
  <c r="M44" i="37"/>
  <c r="M45" i="37"/>
  <c r="M46" i="37"/>
  <c r="M47" i="37"/>
  <c r="M48" i="37"/>
  <c r="M49" i="37"/>
  <c r="M50" i="37"/>
  <c r="M51" i="37"/>
  <c r="M52" i="37"/>
  <c r="M53" i="37"/>
  <c r="M54" i="37"/>
  <c r="M55" i="37"/>
  <c r="M56" i="37"/>
  <c r="M57" i="37"/>
  <c r="M58" i="37"/>
  <c r="M59" i="37"/>
  <c r="M60" i="37"/>
  <c r="M61" i="37"/>
  <c r="M62" i="37"/>
  <c r="M63" i="37"/>
  <c r="M64" i="37"/>
  <c r="M65" i="37"/>
  <c r="M66" i="37"/>
  <c r="M67" i="37"/>
  <c r="M68" i="37"/>
  <c r="M69" i="37"/>
  <c r="M70" i="37"/>
  <c r="M71" i="37"/>
  <c r="M72" i="37"/>
  <c r="M73" i="37"/>
  <c r="M74" i="37"/>
  <c r="M75" i="37"/>
  <c r="M76" i="37"/>
  <c r="M77" i="37"/>
  <c r="M78" i="37"/>
  <c r="M79" i="37"/>
  <c r="M80" i="37"/>
  <c r="M81" i="37"/>
  <c r="M82" i="37"/>
  <c r="M83" i="37"/>
  <c r="M84" i="37"/>
  <c r="M85" i="37"/>
  <c r="M86" i="37"/>
  <c r="M87" i="37"/>
  <c r="M88" i="37"/>
  <c r="M89" i="37"/>
  <c r="M90" i="37"/>
  <c r="M91" i="37"/>
  <c r="M92" i="37"/>
  <c r="M93" i="37"/>
  <c r="M94" i="37"/>
  <c r="M95" i="37"/>
  <c r="M96" i="37"/>
  <c r="M97" i="37"/>
  <c r="M98" i="37"/>
  <c r="M99" i="37"/>
  <c r="M100" i="37"/>
  <c r="M101" i="37"/>
  <c r="M102" i="37"/>
  <c r="M103" i="37"/>
  <c r="B103" i="37"/>
  <c r="B102" i="37"/>
  <c r="B101" i="37"/>
  <c r="B100" i="37"/>
  <c r="B99" i="37"/>
  <c r="B98" i="37"/>
  <c r="B97" i="37"/>
  <c r="B96" i="37"/>
  <c r="B95" i="37"/>
  <c r="B94" i="37"/>
  <c r="B93" i="37"/>
  <c r="B92" i="37"/>
  <c r="B91" i="37"/>
  <c r="B90" i="37"/>
  <c r="B89" i="37"/>
  <c r="B88" i="37"/>
  <c r="B87" i="37"/>
  <c r="B86" i="37"/>
  <c r="B85" i="37"/>
  <c r="B84" i="37"/>
  <c r="B83" i="37"/>
  <c r="B82" i="37"/>
  <c r="B81" i="37"/>
  <c r="B80" i="37"/>
  <c r="B79" i="37"/>
  <c r="B78" i="37"/>
  <c r="B77" i="37"/>
  <c r="B76" i="37"/>
  <c r="B75" i="37"/>
  <c r="B74" i="37"/>
  <c r="B73" i="37"/>
  <c r="B72" i="37"/>
  <c r="B71" i="37"/>
  <c r="B70" i="37"/>
  <c r="B69" i="37"/>
  <c r="B68" i="37"/>
  <c r="B67" i="37"/>
  <c r="B66" i="37"/>
  <c r="B65" i="37"/>
  <c r="B64" i="37"/>
  <c r="B63" i="37"/>
  <c r="B62" i="37"/>
  <c r="B61" i="37"/>
  <c r="B60" i="37"/>
  <c r="B59" i="37"/>
  <c r="B58" i="37"/>
  <c r="B57" i="37"/>
  <c r="B56" i="37"/>
  <c r="B55" i="37"/>
  <c r="B54" i="37"/>
  <c r="B53" i="37"/>
  <c r="B52" i="37"/>
  <c r="B51" i="37"/>
  <c r="B50" i="37"/>
  <c r="B49" i="37"/>
  <c r="B48" i="37"/>
  <c r="B47" i="37"/>
  <c r="B46" i="37"/>
  <c r="B45" i="37"/>
  <c r="B44" i="37"/>
  <c r="B43" i="37"/>
  <c r="B42" i="37"/>
  <c r="B41" i="37"/>
  <c r="B40" i="37"/>
  <c r="B39" i="37"/>
  <c r="B38" i="37"/>
  <c r="B37" i="37"/>
  <c r="B36" i="37"/>
  <c r="B35" i="37"/>
  <c r="B34" i="37"/>
  <c r="B33" i="37"/>
  <c r="B32" i="37"/>
  <c r="B31" i="37"/>
  <c r="B30" i="37"/>
  <c r="B29" i="37"/>
  <c r="B28" i="37"/>
  <c r="B27" i="37"/>
  <c r="B26" i="37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7" i="37"/>
  <c r="B6" i="37"/>
  <c r="B5" i="37"/>
  <c r="B4" i="37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D25" i="27"/>
  <c r="P103" i="22"/>
  <c r="O103" i="22"/>
  <c r="N103" i="22"/>
  <c r="P102" i="22"/>
  <c r="O102" i="22"/>
  <c r="N102" i="22"/>
  <c r="P101" i="22"/>
  <c r="O101" i="22"/>
  <c r="N101" i="22"/>
  <c r="P100" i="22"/>
  <c r="O100" i="22"/>
  <c r="N100" i="22"/>
  <c r="P99" i="22"/>
  <c r="O99" i="22"/>
  <c r="N99" i="22"/>
  <c r="P98" i="22"/>
  <c r="O98" i="22"/>
  <c r="N98" i="22"/>
  <c r="P97" i="22"/>
  <c r="O97" i="22"/>
  <c r="N97" i="22"/>
  <c r="P96" i="22"/>
  <c r="O96" i="22"/>
  <c r="N96" i="22"/>
  <c r="P95" i="22"/>
  <c r="O95" i="22"/>
  <c r="N95" i="22"/>
  <c r="P94" i="22"/>
  <c r="O94" i="22"/>
  <c r="N94" i="22"/>
  <c r="P93" i="22"/>
  <c r="O93" i="22"/>
  <c r="N93" i="22"/>
  <c r="P92" i="22"/>
  <c r="O92" i="22"/>
  <c r="N92" i="22"/>
  <c r="P91" i="22"/>
  <c r="O91" i="22"/>
  <c r="N91" i="22"/>
  <c r="P90" i="22"/>
  <c r="O90" i="22"/>
  <c r="N90" i="22"/>
  <c r="P89" i="22"/>
  <c r="O89" i="22"/>
  <c r="N89" i="22"/>
  <c r="P88" i="22"/>
  <c r="O88" i="22"/>
  <c r="N88" i="22"/>
  <c r="P87" i="22"/>
  <c r="O87" i="22"/>
  <c r="N87" i="22"/>
  <c r="P86" i="22"/>
  <c r="O86" i="22"/>
  <c r="N86" i="22"/>
  <c r="P85" i="22"/>
  <c r="O85" i="22"/>
  <c r="N85" i="22"/>
  <c r="P84" i="22"/>
  <c r="O84" i="22"/>
  <c r="N84" i="22"/>
  <c r="P83" i="22"/>
  <c r="O83" i="22"/>
  <c r="N83" i="22"/>
  <c r="P82" i="22"/>
  <c r="O82" i="22"/>
  <c r="N82" i="22"/>
  <c r="P81" i="22"/>
  <c r="O81" i="22"/>
  <c r="N81" i="22"/>
  <c r="P80" i="22"/>
  <c r="O80" i="22"/>
  <c r="N80" i="22"/>
  <c r="P79" i="22"/>
  <c r="O79" i="22"/>
  <c r="N79" i="22"/>
  <c r="P78" i="22"/>
  <c r="O78" i="22"/>
  <c r="N78" i="22"/>
  <c r="P77" i="22"/>
  <c r="O77" i="22"/>
  <c r="N77" i="22"/>
  <c r="P76" i="22"/>
  <c r="O76" i="22"/>
  <c r="N76" i="22"/>
  <c r="P75" i="22"/>
  <c r="O75" i="22"/>
  <c r="N75" i="22"/>
  <c r="P74" i="22"/>
  <c r="O74" i="22"/>
  <c r="N74" i="22"/>
  <c r="P73" i="22"/>
  <c r="O73" i="22"/>
  <c r="N73" i="22"/>
  <c r="P72" i="22"/>
  <c r="O72" i="22"/>
  <c r="N72" i="22"/>
  <c r="P71" i="22"/>
  <c r="O71" i="22"/>
  <c r="N71" i="22"/>
  <c r="P70" i="22"/>
  <c r="O70" i="22"/>
  <c r="N70" i="22"/>
  <c r="P69" i="22"/>
  <c r="O69" i="22"/>
  <c r="N69" i="22"/>
  <c r="P68" i="22"/>
  <c r="O68" i="22"/>
  <c r="N68" i="22"/>
  <c r="P67" i="22"/>
  <c r="O67" i="22"/>
  <c r="N67" i="22"/>
  <c r="P66" i="22"/>
  <c r="O66" i="22"/>
  <c r="N66" i="22"/>
  <c r="P65" i="22"/>
  <c r="O65" i="22"/>
  <c r="N65" i="22"/>
  <c r="P64" i="22"/>
  <c r="O64" i="22"/>
  <c r="N64" i="22"/>
  <c r="P63" i="22"/>
  <c r="O63" i="22"/>
  <c r="N63" i="22"/>
  <c r="P62" i="22"/>
  <c r="O62" i="22"/>
  <c r="N62" i="22"/>
  <c r="P61" i="22"/>
  <c r="O61" i="22"/>
  <c r="N61" i="22"/>
  <c r="P60" i="22"/>
  <c r="O60" i="22"/>
  <c r="N60" i="22"/>
  <c r="P59" i="22"/>
  <c r="O59" i="22"/>
  <c r="N59" i="22"/>
  <c r="P58" i="22"/>
  <c r="O58" i="22"/>
  <c r="N58" i="22"/>
  <c r="P57" i="22"/>
  <c r="O57" i="22"/>
  <c r="N57" i="22"/>
  <c r="P56" i="22"/>
  <c r="O56" i="22"/>
  <c r="N56" i="22"/>
  <c r="P55" i="22"/>
  <c r="O55" i="22"/>
  <c r="N55" i="22"/>
  <c r="P54" i="22"/>
  <c r="O54" i="22"/>
  <c r="N54" i="22"/>
  <c r="P53" i="22"/>
  <c r="O53" i="22"/>
  <c r="N53" i="22"/>
  <c r="P52" i="22"/>
  <c r="O52" i="22"/>
  <c r="N52" i="22"/>
  <c r="P51" i="22"/>
  <c r="O51" i="22"/>
  <c r="N51" i="22"/>
  <c r="P50" i="22"/>
  <c r="O50" i="22"/>
  <c r="N50" i="22"/>
  <c r="P49" i="22"/>
  <c r="O49" i="22"/>
  <c r="N49" i="22"/>
  <c r="P48" i="22"/>
  <c r="O48" i="22"/>
  <c r="N48" i="22"/>
  <c r="P47" i="22"/>
  <c r="O47" i="22"/>
  <c r="N47" i="22"/>
  <c r="P46" i="22"/>
  <c r="O46" i="22"/>
  <c r="N46" i="22"/>
  <c r="P45" i="22"/>
  <c r="O45" i="22"/>
  <c r="N45" i="22"/>
  <c r="P44" i="22"/>
  <c r="O44" i="22"/>
  <c r="N44" i="22"/>
  <c r="P43" i="22"/>
  <c r="O43" i="22"/>
  <c r="N43" i="22"/>
  <c r="P42" i="22"/>
  <c r="O42" i="22"/>
  <c r="N42" i="22"/>
  <c r="P41" i="22"/>
  <c r="O41" i="22"/>
  <c r="N41" i="22"/>
  <c r="P40" i="22"/>
  <c r="O40" i="22"/>
  <c r="N40" i="22"/>
  <c r="P39" i="22"/>
  <c r="O39" i="22"/>
  <c r="N39" i="22"/>
  <c r="P38" i="22"/>
  <c r="O38" i="22"/>
  <c r="N38" i="22"/>
  <c r="P37" i="22"/>
  <c r="O37" i="22"/>
  <c r="N37" i="22"/>
  <c r="P36" i="22"/>
  <c r="O36" i="22"/>
  <c r="N36" i="22"/>
  <c r="P35" i="22"/>
  <c r="O35" i="22"/>
  <c r="N35" i="22"/>
  <c r="P34" i="22"/>
  <c r="O34" i="22"/>
  <c r="N34" i="22"/>
  <c r="P33" i="22"/>
  <c r="O33" i="22"/>
  <c r="N33" i="22"/>
  <c r="P32" i="22"/>
  <c r="O32" i="22"/>
  <c r="N32" i="22"/>
  <c r="P31" i="22"/>
  <c r="O31" i="22"/>
  <c r="N31" i="22"/>
  <c r="P30" i="22"/>
  <c r="O30" i="22"/>
  <c r="N30" i="22"/>
  <c r="P29" i="22"/>
  <c r="O29" i="22"/>
  <c r="N29" i="22"/>
  <c r="P28" i="22"/>
  <c r="O28" i="22"/>
  <c r="N28" i="22"/>
  <c r="P27" i="22"/>
  <c r="O27" i="22"/>
  <c r="N27" i="22"/>
  <c r="P26" i="22"/>
  <c r="O26" i="22"/>
  <c r="N26" i="22"/>
  <c r="P25" i="22"/>
  <c r="O25" i="22"/>
  <c r="N25" i="22"/>
  <c r="P24" i="22"/>
  <c r="O24" i="22"/>
  <c r="N24" i="22"/>
  <c r="P103" i="24"/>
  <c r="O103" i="24"/>
  <c r="N103" i="24"/>
  <c r="P102" i="24"/>
  <c r="O102" i="24"/>
  <c r="N102" i="24"/>
  <c r="P101" i="24"/>
  <c r="O101" i="24"/>
  <c r="N101" i="24"/>
  <c r="P100" i="24"/>
  <c r="O100" i="24"/>
  <c r="N100" i="24"/>
  <c r="P99" i="24"/>
  <c r="O99" i="24"/>
  <c r="N99" i="24"/>
  <c r="P98" i="24"/>
  <c r="O98" i="24"/>
  <c r="N98" i="24"/>
  <c r="P97" i="24"/>
  <c r="O97" i="24"/>
  <c r="N97" i="24"/>
  <c r="P96" i="24"/>
  <c r="O96" i="24"/>
  <c r="N96" i="24"/>
  <c r="P95" i="24"/>
  <c r="O95" i="24"/>
  <c r="N95" i="24"/>
  <c r="P94" i="24"/>
  <c r="O94" i="24"/>
  <c r="N94" i="24"/>
  <c r="P93" i="24"/>
  <c r="O93" i="24"/>
  <c r="N93" i="24"/>
  <c r="P92" i="24"/>
  <c r="O92" i="24"/>
  <c r="N92" i="24"/>
  <c r="P91" i="24"/>
  <c r="O91" i="24"/>
  <c r="N91" i="24"/>
  <c r="P90" i="24"/>
  <c r="O90" i="24"/>
  <c r="N90" i="24"/>
  <c r="P89" i="24"/>
  <c r="O89" i="24"/>
  <c r="N89" i="24"/>
  <c r="P88" i="24"/>
  <c r="O88" i="24"/>
  <c r="N88" i="24"/>
  <c r="P87" i="24"/>
  <c r="O87" i="24"/>
  <c r="N87" i="24"/>
  <c r="P86" i="24"/>
  <c r="O86" i="24"/>
  <c r="N86" i="24"/>
  <c r="P85" i="24"/>
  <c r="O85" i="24"/>
  <c r="N85" i="24"/>
  <c r="P84" i="24"/>
  <c r="O84" i="24"/>
  <c r="N84" i="24"/>
  <c r="P83" i="24"/>
  <c r="O83" i="24"/>
  <c r="N83" i="24"/>
  <c r="P82" i="24"/>
  <c r="O82" i="24"/>
  <c r="N82" i="24"/>
  <c r="P81" i="24"/>
  <c r="O81" i="24"/>
  <c r="N81" i="24"/>
  <c r="P80" i="24"/>
  <c r="O80" i="24"/>
  <c r="N80" i="24"/>
  <c r="P79" i="24"/>
  <c r="O79" i="24"/>
  <c r="N79" i="24"/>
  <c r="P78" i="24"/>
  <c r="O78" i="24"/>
  <c r="N78" i="24"/>
  <c r="P77" i="24"/>
  <c r="O77" i="24"/>
  <c r="N77" i="24"/>
  <c r="P76" i="24"/>
  <c r="O76" i="24"/>
  <c r="N76" i="24"/>
  <c r="P75" i="24"/>
  <c r="O75" i="24"/>
  <c r="N75" i="24"/>
  <c r="P74" i="24"/>
  <c r="O74" i="24"/>
  <c r="N74" i="24"/>
  <c r="P73" i="24"/>
  <c r="O73" i="24"/>
  <c r="N73" i="24"/>
  <c r="P72" i="24"/>
  <c r="O72" i="24"/>
  <c r="N72" i="24"/>
  <c r="P71" i="24"/>
  <c r="O71" i="24"/>
  <c r="N71" i="24"/>
  <c r="P70" i="24"/>
  <c r="O70" i="24"/>
  <c r="N70" i="24"/>
  <c r="P69" i="24"/>
  <c r="O69" i="24"/>
  <c r="N69" i="24"/>
  <c r="P68" i="24"/>
  <c r="O68" i="24"/>
  <c r="N68" i="24"/>
  <c r="P67" i="24"/>
  <c r="O67" i="24"/>
  <c r="N67" i="24"/>
  <c r="P66" i="24"/>
  <c r="O66" i="24"/>
  <c r="N66" i="24"/>
  <c r="P65" i="24"/>
  <c r="O65" i="24"/>
  <c r="N65" i="24"/>
  <c r="P64" i="24"/>
  <c r="O64" i="24"/>
  <c r="N64" i="24"/>
  <c r="P63" i="24"/>
  <c r="O63" i="24"/>
  <c r="N63" i="24"/>
  <c r="P62" i="24"/>
  <c r="O62" i="24"/>
  <c r="N62" i="24"/>
  <c r="P61" i="24"/>
  <c r="O61" i="24"/>
  <c r="N61" i="24"/>
  <c r="P60" i="24"/>
  <c r="O60" i="24"/>
  <c r="N60" i="24"/>
  <c r="P59" i="24"/>
  <c r="O59" i="24"/>
  <c r="N59" i="24"/>
  <c r="P58" i="24"/>
  <c r="O58" i="24"/>
  <c r="N58" i="24"/>
  <c r="P57" i="24"/>
  <c r="O57" i="24"/>
  <c r="N57" i="24"/>
  <c r="P56" i="24"/>
  <c r="O56" i="24"/>
  <c r="N56" i="24"/>
  <c r="P55" i="24"/>
  <c r="O55" i="24"/>
  <c r="N55" i="24"/>
  <c r="P54" i="24"/>
  <c r="O54" i="24"/>
  <c r="N54" i="24"/>
  <c r="P53" i="24"/>
  <c r="O53" i="24"/>
  <c r="N53" i="24"/>
  <c r="P52" i="24"/>
  <c r="O52" i="24"/>
  <c r="N52" i="24"/>
  <c r="P51" i="24"/>
  <c r="O51" i="24"/>
  <c r="N51" i="24"/>
  <c r="P50" i="24"/>
  <c r="O50" i="24"/>
  <c r="N50" i="24"/>
  <c r="P49" i="24"/>
  <c r="O49" i="24"/>
  <c r="N49" i="24"/>
  <c r="P48" i="24"/>
  <c r="O48" i="24"/>
  <c r="N48" i="24"/>
  <c r="P47" i="24"/>
  <c r="O47" i="24"/>
  <c r="N47" i="24"/>
  <c r="P46" i="24"/>
  <c r="O46" i="24"/>
  <c r="N46" i="24"/>
  <c r="P45" i="24"/>
  <c r="O45" i="24"/>
  <c r="N45" i="24"/>
  <c r="P44" i="24"/>
  <c r="O44" i="24"/>
  <c r="N44" i="24"/>
  <c r="P43" i="24"/>
  <c r="O43" i="24"/>
  <c r="N43" i="24"/>
  <c r="P42" i="24"/>
  <c r="O42" i="24"/>
  <c r="N42" i="24"/>
  <c r="P41" i="24"/>
  <c r="O41" i="24"/>
  <c r="N41" i="24"/>
  <c r="P40" i="24"/>
  <c r="O40" i="24"/>
  <c r="N40" i="24"/>
  <c r="P39" i="24"/>
  <c r="O39" i="24"/>
  <c r="N39" i="24"/>
  <c r="P38" i="24"/>
  <c r="O38" i="24"/>
  <c r="N38" i="24"/>
  <c r="P37" i="24"/>
  <c r="O37" i="24"/>
  <c r="N37" i="24"/>
  <c r="P36" i="24"/>
  <c r="O36" i="24"/>
  <c r="N36" i="24"/>
  <c r="P35" i="24"/>
  <c r="O35" i="24"/>
  <c r="N35" i="24"/>
  <c r="P34" i="24"/>
  <c r="O34" i="24"/>
  <c r="N34" i="24"/>
  <c r="P33" i="24"/>
  <c r="O33" i="24"/>
  <c r="N33" i="24"/>
  <c r="P32" i="24"/>
  <c r="O32" i="24"/>
  <c r="N32" i="24"/>
  <c r="P31" i="24"/>
  <c r="O31" i="24"/>
  <c r="N31" i="24"/>
  <c r="P30" i="24"/>
  <c r="O30" i="24"/>
  <c r="N30" i="24"/>
  <c r="P29" i="24"/>
  <c r="O29" i="24"/>
  <c r="N29" i="24"/>
  <c r="P28" i="24"/>
  <c r="O28" i="24"/>
  <c r="N28" i="24"/>
  <c r="P27" i="24"/>
  <c r="O27" i="24"/>
  <c r="N27" i="24"/>
  <c r="P26" i="24"/>
  <c r="O26" i="24"/>
  <c r="N26" i="24"/>
  <c r="P25" i="24"/>
  <c r="O25" i="24"/>
  <c r="N25" i="24"/>
  <c r="P24" i="24"/>
  <c r="O24" i="24"/>
  <c r="N24" i="24"/>
  <c r="P103" i="26"/>
  <c r="O103" i="26"/>
  <c r="N103" i="26"/>
  <c r="P102" i="26"/>
  <c r="O102" i="26"/>
  <c r="N102" i="26"/>
  <c r="P101" i="26"/>
  <c r="O101" i="26"/>
  <c r="N101" i="26"/>
  <c r="P100" i="26"/>
  <c r="O100" i="26"/>
  <c r="N100" i="26"/>
  <c r="P99" i="26"/>
  <c r="O99" i="26"/>
  <c r="N99" i="26"/>
  <c r="P98" i="26"/>
  <c r="O98" i="26"/>
  <c r="N98" i="26"/>
  <c r="P97" i="26"/>
  <c r="O97" i="26"/>
  <c r="N97" i="26"/>
  <c r="P96" i="26"/>
  <c r="O96" i="26"/>
  <c r="N96" i="26"/>
  <c r="P95" i="26"/>
  <c r="O95" i="26"/>
  <c r="N95" i="26"/>
  <c r="P94" i="26"/>
  <c r="O94" i="26"/>
  <c r="N94" i="26"/>
  <c r="P93" i="26"/>
  <c r="O93" i="26"/>
  <c r="N93" i="26"/>
  <c r="P92" i="26"/>
  <c r="O92" i="26"/>
  <c r="N92" i="26"/>
  <c r="P91" i="26"/>
  <c r="O91" i="26"/>
  <c r="N91" i="26"/>
  <c r="P90" i="26"/>
  <c r="O90" i="26"/>
  <c r="N90" i="26"/>
  <c r="P89" i="26"/>
  <c r="O89" i="26"/>
  <c r="N89" i="26"/>
  <c r="P88" i="26"/>
  <c r="O88" i="26"/>
  <c r="N88" i="26"/>
  <c r="P87" i="26"/>
  <c r="O87" i="26"/>
  <c r="N87" i="26"/>
  <c r="P86" i="26"/>
  <c r="O86" i="26"/>
  <c r="N86" i="26"/>
  <c r="P85" i="26"/>
  <c r="O85" i="26"/>
  <c r="N85" i="26"/>
  <c r="P84" i="26"/>
  <c r="O84" i="26"/>
  <c r="N84" i="26"/>
  <c r="P83" i="26"/>
  <c r="O83" i="26"/>
  <c r="N83" i="26"/>
  <c r="P82" i="26"/>
  <c r="O82" i="26"/>
  <c r="N82" i="26"/>
  <c r="P81" i="26"/>
  <c r="O81" i="26"/>
  <c r="N81" i="26"/>
  <c r="P80" i="26"/>
  <c r="O80" i="26"/>
  <c r="N80" i="26"/>
  <c r="P79" i="26"/>
  <c r="O79" i="26"/>
  <c r="N79" i="26"/>
  <c r="P78" i="26"/>
  <c r="O78" i="26"/>
  <c r="N78" i="26"/>
  <c r="P77" i="26"/>
  <c r="O77" i="26"/>
  <c r="N77" i="26"/>
  <c r="P76" i="26"/>
  <c r="O76" i="26"/>
  <c r="N76" i="26"/>
  <c r="P75" i="26"/>
  <c r="O75" i="26"/>
  <c r="N75" i="26"/>
  <c r="P74" i="26"/>
  <c r="O74" i="26"/>
  <c r="N74" i="26"/>
  <c r="P73" i="26"/>
  <c r="O73" i="26"/>
  <c r="N73" i="26"/>
  <c r="P72" i="26"/>
  <c r="O72" i="26"/>
  <c r="N72" i="26"/>
  <c r="P71" i="26"/>
  <c r="O71" i="26"/>
  <c r="N71" i="26"/>
  <c r="P70" i="26"/>
  <c r="O70" i="26"/>
  <c r="N70" i="26"/>
  <c r="P69" i="26"/>
  <c r="O69" i="26"/>
  <c r="N69" i="26"/>
  <c r="P68" i="26"/>
  <c r="O68" i="26"/>
  <c r="N68" i="26"/>
  <c r="P67" i="26"/>
  <c r="O67" i="26"/>
  <c r="N67" i="26"/>
  <c r="P66" i="26"/>
  <c r="O66" i="26"/>
  <c r="N66" i="26"/>
  <c r="P65" i="26"/>
  <c r="O65" i="26"/>
  <c r="N65" i="26"/>
  <c r="P64" i="26"/>
  <c r="O64" i="26"/>
  <c r="N64" i="26"/>
  <c r="P63" i="26"/>
  <c r="O63" i="26"/>
  <c r="N63" i="26"/>
  <c r="P62" i="26"/>
  <c r="O62" i="26"/>
  <c r="N62" i="26"/>
  <c r="P61" i="26"/>
  <c r="O61" i="26"/>
  <c r="N61" i="26"/>
  <c r="P60" i="26"/>
  <c r="O60" i="26"/>
  <c r="N60" i="26"/>
  <c r="P59" i="26"/>
  <c r="O59" i="26"/>
  <c r="N59" i="26"/>
  <c r="P58" i="26"/>
  <c r="O58" i="26"/>
  <c r="N58" i="26"/>
  <c r="P57" i="26"/>
  <c r="O57" i="26"/>
  <c r="N57" i="26"/>
  <c r="P56" i="26"/>
  <c r="O56" i="26"/>
  <c r="N56" i="26"/>
  <c r="P55" i="26"/>
  <c r="O55" i="26"/>
  <c r="N55" i="26"/>
  <c r="P54" i="26"/>
  <c r="O54" i="26"/>
  <c r="N54" i="26"/>
  <c r="P53" i="26"/>
  <c r="O53" i="26"/>
  <c r="N53" i="26"/>
  <c r="P52" i="26"/>
  <c r="O52" i="26"/>
  <c r="N52" i="26"/>
  <c r="P51" i="26"/>
  <c r="O51" i="26"/>
  <c r="N51" i="26"/>
  <c r="P50" i="26"/>
  <c r="O50" i="26"/>
  <c r="N50" i="26"/>
  <c r="P49" i="26"/>
  <c r="O49" i="26"/>
  <c r="N49" i="26"/>
  <c r="P48" i="26"/>
  <c r="O48" i="26"/>
  <c r="N48" i="26"/>
  <c r="P47" i="26"/>
  <c r="O47" i="26"/>
  <c r="N47" i="26"/>
  <c r="P46" i="26"/>
  <c r="O46" i="26"/>
  <c r="N46" i="26"/>
  <c r="P45" i="26"/>
  <c r="O45" i="26"/>
  <c r="N45" i="26"/>
  <c r="P44" i="26"/>
  <c r="O44" i="26"/>
  <c r="N44" i="26"/>
  <c r="P43" i="26"/>
  <c r="O43" i="26"/>
  <c r="N43" i="26"/>
  <c r="P42" i="26"/>
  <c r="O42" i="26"/>
  <c r="N42" i="26"/>
  <c r="P41" i="26"/>
  <c r="O41" i="26"/>
  <c r="N41" i="26"/>
  <c r="P40" i="26"/>
  <c r="O40" i="26"/>
  <c r="N40" i="26"/>
  <c r="P39" i="26"/>
  <c r="O39" i="26"/>
  <c r="N39" i="26"/>
  <c r="P38" i="26"/>
  <c r="O38" i="26"/>
  <c r="N38" i="26"/>
  <c r="P37" i="26"/>
  <c r="O37" i="26"/>
  <c r="N37" i="26"/>
  <c r="P36" i="26"/>
  <c r="O36" i="26"/>
  <c r="N36" i="26"/>
  <c r="P35" i="26"/>
  <c r="O35" i="26"/>
  <c r="N35" i="26"/>
  <c r="P34" i="26"/>
  <c r="O34" i="26"/>
  <c r="N34" i="26"/>
  <c r="P33" i="26"/>
  <c r="O33" i="26"/>
  <c r="N33" i="26"/>
  <c r="P32" i="26"/>
  <c r="O32" i="26"/>
  <c r="N32" i="26"/>
  <c r="P31" i="26"/>
  <c r="O31" i="26"/>
  <c r="N31" i="26"/>
  <c r="P30" i="26"/>
  <c r="O30" i="26"/>
  <c r="N30" i="26"/>
  <c r="P29" i="26"/>
  <c r="O29" i="26"/>
  <c r="N29" i="26"/>
  <c r="P28" i="26"/>
  <c r="O28" i="26"/>
  <c r="N28" i="26"/>
  <c r="P27" i="26"/>
  <c r="O27" i="26"/>
  <c r="N27" i="26"/>
  <c r="P26" i="26"/>
  <c r="O26" i="26"/>
  <c r="N26" i="26"/>
  <c r="P25" i="26"/>
  <c r="O25" i="26"/>
  <c r="N25" i="26"/>
  <c r="P24" i="26"/>
  <c r="O24" i="26"/>
  <c r="N24" i="26"/>
  <c r="P103" i="31"/>
  <c r="O103" i="31"/>
  <c r="N103" i="31"/>
  <c r="P102" i="31"/>
  <c r="O102" i="31"/>
  <c r="N102" i="31"/>
  <c r="P101" i="31"/>
  <c r="O101" i="31"/>
  <c r="N101" i="31"/>
  <c r="P100" i="31"/>
  <c r="O100" i="31"/>
  <c r="N100" i="31"/>
  <c r="P99" i="31"/>
  <c r="O99" i="31"/>
  <c r="N99" i="31"/>
  <c r="P98" i="31"/>
  <c r="O98" i="31"/>
  <c r="N98" i="31"/>
  <c r="P97" i="31"/>
  <c r="O97" i="31"/>
  <c r="N97" i="31"/>
  <c r="P96" i="31"/>
  <c r="O96" i="31"/>
  <c r="N96" i="31"/>
  <c r="P95" i="31"/>
  <c r="O95" i="31"/>
  <c r="N95" i="31"/>
  <c r="P94" i="31"/>
  <c r="O94" i="31"/>
  <c r="N94" i="31"/>
  <c r="P93" i="31"/>
  <c r="O93" i="31"/>
  <c r="N93" i="31"/>
  <c r="P92" i="31"/>
  <c r="O92" i="31"/>
  <c r="N92" i="31"/>
  <c r="P91" i="31"/>
  <c r="O91" i="31"/>
  <c r="N91" i="31"/>
  <c r="P90" i="31"/>
  <c r="O90" i="31"/>
  <c r="N90" i="31"/>
  <c r="P89" i="31"/>
  <c r="O89" i="31"/>
  <c r="N89" i="31"/>
  <c r="P88" i="31"/>
  <c r="O88" i="31"/>
  <c r="N88" i="31"/>
  <c r="P87" i="31"/>
  <c r="O87" i="31"/>
  <c r="N87" i="31"/>
  <c r="P86" i="31"/>
  <c r="O86" i="31"/>
  <c r="N86" i="31"/>
  <c r="P85" i="31"/>
  <c r="O85" i="31"/>
  <c r="N85" i="31"/>
  <c r="P84" i="31"/>
  <c r="O84" i="31"/>
  <c r="N84" i="31"/>
  <c r="P83" i="31"/>
  <c r="O83" i="31"/>
  <c r="N83" i="31"/>
  <c r="P82" i="31"/>
  <c r="O82" i="31"/>
  <c r="N82" i="31"/>
  <c r="P81" i="31"/>
  <c r="O81" i="31"/>
  <c r="N81" i="31"/>
  <c r="P80" i="31"/>
  <c r="O80" i="31"/>
  <c r="N80" i="31"/>
  <c r="P79" i="31"/>
  <c r="O79" i="31"/>
  <c r="N79" i="31"/>
  <c r="P78" i="31"/>
  <c r="O78" i="31"/>
  <c r="N78" i="31"/>
  <c r="P77" i="31"/>
  <c r="O77" i="31"/>
  <c r="N77" i="31"/>
  <c r="P76" i="31"/>
  <c r="O76" i="31"/>
  <c r="N76" i="31"/>
  <c r="P75" i="31"/>
  <c r="O75" i="31"/>
  <c r="N75" i="31"/>
  <c r="P74" i="31"/>
  <c r="O74" i="31"/>
  <c r="N74" i="31"/>
  <c r="P73" i="31"/>
  <c r="O73" i="31"/>
  <c r="N73" i="31"/>
  <c r="P72" i="31"/>
  <c r="O72" i="31"/>
  <c r="N72" i="31"/>
  <c r="P71" i="31"/>
  <c r="O71" i="31"/>
  <c r="N71" i="31"/>
  <c r="P70" i="31"/>
  <c r="O70" i="31"/>
  <c r="N70" i="31"/>
  <c r="P69" i="31"/>
  <c r="O69" i="31"/>
  <c r="N69" i="31"/>
  <c r="P68" i="31"/>
  <c r="O68" i="31"/>
  <c r="N68" i="31"/>
  <c r="P67" i="31"/>
  <c r="O67" i="31"/>
  <c r="N67" i="31"/>
  <c r="P66" i="31"/>
  <c r="O66" i="31"/>
  <c r="N66" i="31"/>
  <c r="P65" i="31"/>
  <c r="O65" i="31"/>
  <c r="N65" i="31"/>
  <c r="P64" i="31"/>
  <c r="O64" i="31"/>
  <c r="N64" i="31"/>
  <c r="P63" i="31"/>
  <c r="O63" i="31"/>
  <c r="N63" i="31"/>
  <c r="P62" i="31"/>
  <c r="O62" i="31"/>
  <c r="N62" i="31"/>
  <c r="P61" i="31"/>
  <c r="O61" i="31"/>
  <c r="N61" i="31"/>
  <c r="P60" i="31"/>
  <c r="O60" i="31"/>
  <c r="N60" i="31"/>
  <c r="P59" i="31"/>
  <c r="O59" i="31"/>
  <c r="N59" i="31"/>
  <c r="P58" i="31"/>
  <c r="O58" i="31"/>
  <c r="N58" i="31"/>
  <c r="P57" i="31"/>
  <c r="O57" i="31"/>
  <c r="N57" i="31"/>
  <c r="P56" i="31"/>
  <c r="O56" i="31"/>
  <c r="N56" i="31"/>
  <c r="P55" i="31"/>
  <c r="O55" i="31"/>
  <c r="N55" i="31"/>
  <c r="P54" i="31"/>
  <c r="O54" i="31"/>
  <c r="N54" i="31"/>
  <c r="P53" i="31"/>
  <c r="O53" i="31"/>
  <c r="N53" i="31"/>
  <c r="P52" i="31"/>
  <c r="O52" i="31"/>
  <c r="N52" i="31"/>
  <c r="P51" i="31"/>
  <c r="O51" i="31"/>
  <c r="N51" i="31"/>
  <c r="P50" i="31"/>
  <c r="O50" i="31"/>
  <c r="N50" i="31"/>
  <c r="P49" i="31"/>
  <c r="O49" i="31"/>
  <c r="N49" i="31"/>
  <c r="P48" i="31"/>
  <c r="O48" i="31"/>
  <c r="N48" i="31"/>
  <c r="P47" i="31"/>
  <c r="O47" i="31"/>
  <c r="N47" i="31"/>
  <c r="P46" i="31"/>
  <c r="O46" i="31"/>
  <c r="N46" i="31"/>
  <c r="P45" i="31"/>
  <c r="O45" i="31"/>
  <c r="N45" i="31"/>
  <c r="P44" i="31"/>
  <c r="O44" i="31"/>
  <c r="N44" i="31"/>
  <c r="P43" i="31"/>
  <c r="O43" i="31"/>
  <c r="N43" i="31"/>
  <c r="P42" i="31"/>
  <c r="O42" i="31"/>
  <c r="N42" i="31"/>
  <c r="P41" i="31"/>
  <c r="O41" i="31"/>
  <c r="N41" i="31"/>
  <c r="P40" i="31"/>
  <c r="O40" i="31"/>
  <c r="N40" i="31"/>
  <c r="P39" i="31"/>
  <c r="O39" i="31"/>
  <c r="N39" i="31"/>
  <c r="P38" i="31"/>
  <c r="O38" i="31"/>
  <c r="N38" i="31"/>
  <c r="P37" i="31"/>
  <c r="O37" i="31"/>
  <c r="N37" i="31"/>
  <c r="P36" i="31"/>
  <c r="O36" i="31"/>
  <c r="N36" i="31"/>
  <c r="P35" i="31"/>
  <c r="O35" i="31"/>
  <c r="N35" i="31"/>
  <c r="P34" i="31"/>
  <c r="O34" i="31"/>
  <c r="N34" i="31"/>
  <c r="P33" i="31"/>
  <c r="O33" i="31"/>
  <c r="N33" i="31"/>
  <c r="P32" i="31"/>
  <c r="O32" i="31"/>
  <c r="N32" i="31"/>
  <c r="P31" i="31"/>
  <c r="O31" i="31"/>
  <c r="N31" i="31"/>
  <c r="P30" i="31"/>
  <c r="O30" i="31"/>
  <c r="N30" i="31"/>
  <c r="P29" i="31"/>
  <c r="O29" i="31"/>
  <c r="N29" i="31"/>
  <c r="P28" i="31"/>
  <c r="O28" i="31"/>
  <c r="N28" i="31"/>
  <c r="P27" i="31"/>
  <c r="O27" i="31"/>
  <c r="N27" i="31"/>
  <c r="P26" i="31"/>
  <c r="O26" i="31"/>
  <c r="N26" i="31"/>
  <c r="P25" i="31"/>
  <c r="O25" i="31"/>
  <c r="N25" i="31"/>
  <c r="P24" i="31"/>
  <c r="O24" i="31"/>
  <c r="N24" i="31"/>
  <c r="P103" i="30"/>
  <c r="O103" i="30"/>
  <c r="N103" i="30"/>
  <c r="P102" i="30"/>
  <c r="O102" i="30"/>
  <c r="N102" i="30"/>
  <c r="P101" i="30"/>
  <c r="O101" i="30"/>
  <c r="N101" i="30"/>
  <c r="P100" i="30"/>
  <c r="O100" i="30"/>
  <c r="N100" i="30"/>
  <c r="P99" i="30"/>
  <c r="O99" i="30"/>
  <c r="N99" i="30"/>
  <c r="P98" i="30"/>
  <c r="O98" i="30"/>
  <c r="N98" i="30"/>
  <c r="P97" i="30"/>
  <c r="O97" i="30"/>
  <c r="N97" i="30"/>
  <c r="P96" i="30"/>
  <c r="O96" i="30"/>
  <c r="N96" i="30"/>
  <c r="P95" i="30"/>
  <c r="O95" i="30"/>
  <c r="N95" i="30"/>
  <c r="P94" i="30"/>
  <c r="O94" i="30"/>
  <c r="N94" i="30"/>
  <c r="P93" i="30"/>
  <c r="O93" i="30"/>
  <c r="N93" i="30"/>
  <c r="P92" i="30"/>
  <c r="O92" i="30"/>
  <c r="N92" i="30"/>
  <c r="P91" i="30"/>
  <c r="O91" i="30"/>
  <c r="N91" i="30"/>
  <c r="P90" i="30"/>
  <c r="O90" i="30"/>
  <c r="N90" i="30"/>
  <c r="P89" i="30"/>
  <c r="O89" i="30"/>
  <c r="N89" i="30"/>
  <c r="P88" i="30"/>
  <c r="O88" i="30"/>
  <c r="N88" i="30"/>
  <c r="P87" i="30"/>
  <c r="O87" i="30"/>
  <c r="N87" i="30"/>
  <c r="P86" i="30"/>
  <c r="O86" i="30"/>
  <c r="N86" i="30"/>
  <c r="P85" i="30"/>
  <c r="O85" i="30"/>
  <c r="N85" i="30"/>
  <c r="P84" i="30"/>
  <c r="O84" i="30"/>
  <c r="N84" i="30"/>
  <c r="P83" i="30"/>
  <c r="O83" i="30"/>
  <c r="N83" i="30"/>
  <c r="P82" i="30"/>
  <c r="O82" i="30"/>
  <c r="N82" i="30"/>
  <c r="P81" i="30"/>
  <c r="O81" i="30"/>
  <c r="N81" i="30"/>
  <c r="P80" i="30"/>
  <c r="O80" i="30"/>
  <c r="N80" i="30"/>
  <c r="P79" i="30"/>
  <c r="O79" i="30"/>
  <c r="N79" i="30"/>
  <c r="P78" i="30"/>
  <c r="O78" i="30"/>
  <c r="N78" i="30"/>
  <c r="P77" i="30"/>
  <c r="O77" i="30"/>
  <c r="N77" i="30"/>
  <c r="P76" i="30"/>
  <c r="O76" i="30"/>
  <c r="N76" i="30"/>
  <c r="P75" i="30"/>
  <c r="O75" i="30"/>
  <c r="N75" i="30"/>
  <c r="P74" i="30"/>
  <c r="O74" i="30"/>
  <c r="N74" i="30"/>
  <c r="P73" i="30"/>
  <c r="O73" i="30"/>
  <c r="N73" i="30"/>
  <c r="P72" i="30"/>
  <c r="O72" i="30"/>
  <c r="N72" i="30"/>
  <c r="P71" i="30"/>
  <c r="O71" i="30"/>
  <c r="N71" i="30"/>
  <c r="P70" i="30"/>
  <c r="O70" i="30"/>
  <c r="N70" i="30"/>
  <c r="P69" i="30"/>
  <c r="O69" i="30"/>
  <c r="N69" i="30"/>
  <c r="P68" i="30"/>
  <c r="O68" i="30"/>
  <c r="N68" i="30"/>
  <c r="P67" i="30"/>
  <c r="O67" i="30"/>
  <c r="N67" i="30"/>
  <c r="P66" i="30"/>
  <c r="O66" i="30"/>
  <c r="N66" i="30"/>
  <c r="P65" i="30"/>
  <c r="O65" i="30"/>
  <c r="N65" i="30"/>
  <c r="P64" i="30"/>
  <c r="O64" i="30"/>
  <c r="N64" i="30"/>
  <c r="P63" i="30"/>
  <c r="O63" i="30"/>
  <c r="N63" i="30"/>
  <c r="P62" i="30"/>
  <c r="O62" i="30"/>
  <c r="N62" i="30"/>
  <c r="P61" i="30"/>
  <c r="O61" i="30"/>
  <c r="N61" i="30"/>
  <c r="P60" i="30"/>
  <c r="O60" i="30"/>
  <c r="N60" i="30"/>
  <c r="P59" i="30"/>
  <c r="O59" i="30"/>
  <c r="N59" i="30"/>
  <c r="P58" i="30"/>
  <c r="O58" i="30"/>
  <c r="N58" i="30"/>
  <c r="P57" i="30"/>
  <c r="O57" i="30"/>
  <c r="N57" i="30"/>
  <c r="P56" i="30"/>
  <c r="O56" i="30"/>
  <c r="N56" i="30"/>
  <c r="P55" i="30"/>
  <c r="O55" i="30"/>
  <c r="N55" i="30"/>
  <c r="P54" i="30"/>
  <c r="O54" i="30"/>
  <c r="N54" i="30"/>
  <c r="P53" i="30"/>
  <c r="O53" i="30"/>
  <c r="N53" i="30"/>
  <c r="P52" i="30"/>
  <c r="O52" i="30"/>
  <c r="N52" i="30"/>
  <c r="P51" i="30"/>
  <c r="O51" i="30"/>
  <c r="N51" i="30"/>
  <c r="P50" i="30"/>
  <c r="O50" i="30"/>
  <c r="N50" i="30"/>
  <c r="P49" i="30"/>
  <c r="O49" i="30"/>
  <c r="N49" i="30"/>
  <c r="P48" i="30"/>
  <c r="O48" i="30"/>
  <c r="N48" i="30"/>
  <c r="P47" i="30"/>
  <c r="O47" i="30"/>
  <c r="N47" i="30"/>
  <c r="P46" i="30"/>
  <c r="O46" i="30"/>
  <c r="N46" i="30"/>
  <c r="P45" i="30"/>
  <c r="O45" i="30"/>
  <c r="N45" i="30"/>
  <c r="P44" i="30"/>
  <c r="O44" i="30"/>
  <c r="N44" i="30"/>
  <c r="P43" i="30"/>
  <c r="O43" i="30"/>
  <c r="N43" i="30"/>
  <c r="P42" i="30"/>
  <c r="O42" i="30"/>
  <c r="N42" i="30"/>
  <c r="P41" i="30"/>
  <c r="O41" i="30"/>
  <c r="N41" i="30"/>
  <c r="P40" i="30"/>
  <c r="O40" i="30"/>
  <c r="N40" i="30"/>
  <c r="P39" i="30"/>
  <c r="O39" i="30"/>
  <c r="N39" i="30"/>
  <c r="P38" i="30"/>
  <c r="O38" i="30"/>
  <c r="N38" i="30"/>
  <c r="P37" i="30"/>
  <c r="O37" i="30"/>
  <c r="N37" i="30"/>
  <c r="P36" i="30"/>
  <c r="O36" i="30"/>
  <c r="N36" i="30"/>
  <c r="P35" i="30"/>
  <c r="O35" i="30"/>
  <c r="N35" i="30"/>
  <c r="P34" i="30"/>
  <c r="O34" i="30"/>
  <c r="N34" i="30"/>
  <c r="P33" i="30"/>
  <c r="O33" i="30"/>
  <c r="N33" i="30"/>
  <c r="P32" i="30"/>
  <c r="O32" i="30"/>
  <c r="N32" i="30"/>
  <c r="P31" i="30"/>
  <c r="O31" i="30"/>
  <c r="N31" i="30"/>
  <c r="P30" i="30"/>
  <c r="O30" i="30"/>
  <c r="N30" i="30"/>
  <c r="P29" i="30"/>
  <c r="O29" i="30"/>
  <c r="N29" i="30"/>
  <c r="P28" i="30"/>
  <c r="O28" i="30"/>
  <c r="N28" i="30"/>
  <c r="P27" i="30"/>
  <c r="O27" i="30"/>
  <c r="N27" i="30"/>
  <c r="P26" i="30"/>
  <c r="O26" i="30"/>
  <c r="N26" i="30"/>
  <c r="P25" i="30"/>
  <c r="O25" i="30"/>
  <c r="N25" i="30"/>
  <c r="P24" i="30"/>
  <c r="O24" i="30"/>
  <c r="N24" i="30"/>
  <c r="P103" i="29"/>
  <c r="O103" i="29"/>
  <c r="N103" i="29"/>
  <c r="P102" i="29"/>
  <c r="O102" i="29"/>
  <c r="N102" i="29"/>
  <c r="P101" i="29"/>
  <c r="O101" i="29"/>
  <c r="N101" i="29"/>
  <c r="P100" i="29"/>
  <c r="O100" i="29"/>
  <c r="N100" i="29"/>
  <c r="P99" i="29"/>
  <c r="O99" i="29"/>
  <c r="N99" i="29"/>
  <c r="P98" i="29"/>
  <c r="O98" i="29"/>
  <c r="N98" i="29"/>
  <c r="P97" i="29"/>
  <c r="O97" i="29"/>
  <c r="N97" i="29"/>
  <c r="P96" i="29"/>
  <c r="O96" i="29"/>
  <c r="N96" i="29"/>
  <c r="P95" i="29"/>
  <c r="O95" i="29"/>
  <c r="N95" i="29"/>
  <c r="P94" i="29"/>
  <c r="O94" i="29"/>
  <c r="N94" i="29"/>
  <c r="P93" i="29"/>
  <c r="O93" i="29"/>
  <c r="N93" i="29"/>
  <c r="P92" i="29"/>
  <c r="O92" i="29"/>
  <c r="N92" i="29"/>
  <c r="P91" i="29"/>
  <c r="O91" i="29"/>
  <c r="N91" i="29"/>
  <c r="P90" i="29"/>
  <c r="O90" i="29"/>
  <c r="N90" i="29"/>
  <c r="P89" i="29"/>
  <c r="O89" i="29"/>
  <c r="N89" i="29"/>
  <c r="P88" i="29"/>
  <c r="O88" i="29"/>
  <c r="N88" i="29"/>
  <c r="P87" i="29"/>
  <c r="O87" i="29"/>
  <c r="N87" i="29"/>
  <c r="P86" i="29"/>
  <c r="O86" i="29"/>
  <c r="N86" i="29"/>
  <c r="P85" i="29"/>
  <c r="O85" i="29"/>
  <c r="N85" i="29"/>
  <c r="P84" i="29"/>
  <c r="O84" i="29"/>
  <c r="N84" i="29"/>
  <c r="P83" i="29"/>
  <c r="O83" i="29"/>
  <c r="N83" i="29"/>
  <c r="P82" i="29"/>
  <c r="O82" i="29"/>
  <c r="N82" i="29"/>
  <c r="P81" i="29"/>
  <c r="O81" i="29"/>
  <c r="N81" i="29"/>
  <c r="P80" i="29"/>
  <c r="O80" i="29"/>
  <c r="N80" i="29"/>
  <c r="P79" i="29"/>
  <c r="O79" i="29"/>
  <c r="N79" i="29"/>
  <c r="P78" i="29"/>
  <c r="O78" i="29"/>
  <c r="N78" i="29"/>
  <c r="P77" i="29"/>
  <c r="O77" i="29"/>
  <c r="N77" i="29"/>
  <c r="P76" i="29"/>
  <c r="O76" i="29"/>
  <c r="N76" i="29"/>
  <c r="P75" i="29"/>
  <c r="O75" i="29"/>
  <c r="N75" i="29"/>
  <c r="P74" i="29"/>
  <c r="O74" i="29"/>
  <c r="N74" i="29"/>
  <c r="P73" i="29"/>
  <c r="O73" i="29"/>
  <c r="N73" i="29"/>
  <c r="P72" i="29"/>
  <c r="O72" i="29"/>
  <c r="N72" i="29"/>
  <c r="P71" i="29"/>
  <c r="O71" i="29"/>
  <c r="N71" i="29"/>
  <c r="P70" i="29"/>
  <c r="O70" i="29"/>
  <c r="N70" i="29"/>
  <c r="P69" i="29"/>
  <c r="O69" i="29"/>
  <c r="N69" i="29"/>
  <c r="P68" i="29"/>
  <c r="O68" i="29"/>
  <c r="N68" i="29"/>
  <c r="P67" i="29"/>
  <c r="O67" i="29"/>
  <c r="N67" i="29"/>
  <c r="P66" i="29"/>
  <c r="O66" i="29"/>
  <c r="N66" i="29"/>
  <c r="P65" i="29"/>
  <c r="O65" i="29"/>
  <c r="N65" i="29"/>
  <c r="P64" i="29"/>
  <c r="O64" i="29"/>
  <c r="N64" i="29"/>
  <c r="P63" i="29"/>
  <c r="O63" i="29"/>
  <c r="N63" i="29"/>
  <c r="P62" i="29"/>
  <c r="O62" i="29"/>
  <c r="N62" i="29"/>
  <c r="P61" i="29"/>
  <c r="O61" i="29"/>
  <c r="N61" i="29"/>
  <c r="P60" i="29"/>
  <c r="O60" i="29"/>
  <c r="N60" i="29"/>
  <c r="P59" i="29"/>
  <c r="O59" i="29"/>
  <c r="N59" i="29"/>
  <c r="P58" i="29"/>
  <c r="O58" i="29"/>
  <c r="N58" i="29"/>
  <c r="P57" i="29"/>
  <c r="O57" i="29"/>
  <c r="N57" i="29"/>
  <c r="P56" i="29"/>
  <c r="O56" i="29"/>
  <c r="N56" i="29"/>
  <c r="P55" i="29"/>
  <c r="O55" i="29"/>
  <c r="N55" i="29"/>
  <c r="P54" i="29"/>
  <c r="O54" i="29"/>
  <c r="N54" i="29"/>
  <c r="P53" i="29"/>
  <c r="O53" i="29"/>
  <c r="N53" i="29"/>
  <c r="P52" i="29"/>
  <c r="O52" i="29"/>
  <c r="N52" i="29"/>
  <c r="P51" i="29"/>
  <c r="O51" i="29"/>
  <c r="N51" i="29"/>
  <c r="P50" i="29"/>
  <c r="O50" i="29"/>
  <c r="N50" i="29"/>
  <c r="P49" i="29"/>
  <c r="O49" i="29"/>
  <c r="N49" i="29"/>
  <c r="P48" i="29"/>
  <c r="O48" i="29"/>
  <c r="N48" i="29"/>
  <c r="P47" i="29"/>
  <c r="O47" i="29"/>
  <c r="N47" i="29"/>
  <c r="P46" i="29"/>
  <c r="O46" i="29"/>
  <c r="N46" i="29"/>
  <c r="P45" i="29"/>
  <c r="O45" i="29"/>
  <c r="N45" i="29"/>
  <c r="P44" i="29"/>
  <c r="O44" i="29"/>
  <c r="N44" i="29"/>
  <c r="P43" i="29"/>
  <c r="O43" i="29"/>
  <c r="N43" i="29"/>
  <c r="P42" i="29"/>
  <c r="O42" i="29"/>
  <c r="N42" i="29"/>
  <c r="P41" i="29"/>
  <c r="O41" i="29"/>
  <c r="N41" i="29"/>
  <c r="P40" i="29"/>
  <c r="O40" i="29"/>
  <c r="N40" i="29"/>
  <c r="P39" i="29"/>
  <c r="O39" i="29"/>
  <c r="N39" i="29"/>
  <c r="P38" i="29"/>
  <c r="O38" i="29"/>
  <c r="N38" i="29"/>
  <c r="P37" i="29"/>
  <c r="O37" i="29"/>
  <c r="N37" i="29"/>
  <c r="P36" i="29"/>
  <c r="O36" i="29"/>
  <c r="N36" i="29"/>
  <c r="P35" i="29"/>
  <c r="O35" i="29"/>
  <c r="N35" i="29"/>
  <c r="P34" i="29"/>
  <c r="O34" i="29"/>
  <c r="N34" i="29"/>
  <c r="P33" i="29"/>
  <c r="O33" i="29"/>
  <c r="N33" i="29"/>
  <c r="P32" i="29"/>
  <c r="O32" i="29"/>
  <c r="N32" i="29"/>
  <c r="P31" i="29"/>
  <c r="O31" i="29"/>
  <c r="N31" i="29"/>
  <c r="P30" i="29"/>
  <c r="O30" i="29"/>
  <c r="N30" i="29"/>
  <c r="P29" i="29"/>
  <c r="O29" i="29"/>
  <c r="N29" i="29"/>
  <c r="P28" i="29"/>
  <c r="O28" i="29"/>
  <c r="N28" i="29"/>
  <c r="P27" i="29"/>
  <c r="O27" i="29"/>
  <c r="N27" i="29"/>
  <c r="P26" i="29"/>
  <c r="O26" i="29"/>
  <c r="N26" i="29"/>
  <c r="P25" i="29"/>
  <c r="O25" i="29"/>
  <c r="N25" i="29"/>
  <c r="P24" i="29"/>
  <c r="O24" i="29"/>
  <c r="N24" i="29"/>
  <c r="P103" i="28"/>
  <c r="O103" i="28"/>
  <c r="N103" i="28"/>
  <c r="P102" i="28"/>
  <c r="O102" i="28"/>
  <c r="N102" i="28"/>
  <c r="P101" i="28"/>
  <c r="O101" i="28"/>
  <c r="N101" i="28"/>
  <c r="P100" i="28"/>
  <c r="O100" i="28"/>
  <c r="N100" i="28"/>
  <c r="P99" i="28"/>
  <c r="O99" i="28"/>
  <c r="N99" i="28"/>
  <c r="P98" i="28"/>
  <c r="O98" i="28"/>
  <c r="N98" i="28"/>
  <c r="P97" i="28"/>
  <c r="O97" i="28"/>
  <c r="N97" i="28"/>
  <c r="P96" i="28"/>
  <c r="O96" i="28"/>
  <c r="N96" i="28"/>
  <c r="P95" i="28"/>
  <c r="O95" i="28"/>
  <c r="N95" i="28"/>
  <c r="P94" i="28"/>
  <c r="O94" i="28"/>
  <c r="N94" i="28"/>
  <c r="P93" i="28"/>
  <c r="O93" i="28"/>
  <c r="N93" i="28"/>
  <c r="P92" i="28"/>
  <c r="O92" i="28"/>
  <c r="N92" i="28"/>
  <c r="P91" i="28"/>
  <c r="O91" i="28"/>
  <c r="N91" i="28"/>
  <c r="P90" i="28"/>
  <c r="O90" i="28"/>
  <c r="N90" i="28"/>
  <c r="P89" i="28"/>
  <c r="O89" i="28"/>
  <c r="N89" i="28"/>
  <c r="P88" i="28"/>
  <c r="O88" i="28"/>
  <c r="N88" i="28"/>
  <c r="P87" i="28"/>
  <c r="O87" i="28"/>
  <c r="N87" i="28"/>
  <c r="P86" i="28"/>
  <c r="O86" i="28"/>
  <c r="N86" i="28"/>
  <c r="P85" i="28"/>
  <c r="O85" i="28"/>
  <c r="N85" i="28"/>
  <c r="P84" i="28"/>
  <c r="O84" i="28"/>
  <c r="N84" i="28"/>
  <c r="P83" i="28"/>
  <c r="O83" i="28"/>
  <c r="N83" i="28"/>
  <c r="P82" i="28"/>
  <c r="O82" i="28"/>
  <c r="N82" i="28"/>
  <c r="P81" i="28"/>
  <c r="O81" i="28"/>
  <c r="N81" i="28"/>
  <c r="P80" i="28"/>
  <c r="O80" i="28"/>
  <c r="N80" i="28"/>
  <c r="P79" i="28"/>
  <c r="O79" i="28"/>
  <c r="N79" i="28"/>
  <c r="P78" i="28"/>
  <c r="O78" i="28"/>
  <c r="N78" i="28"/>
  <c r="P77" i="28"/>
  <c r="O77" i="28"/>
  <c r="N77" i="28"/>
  <c r="P76" i="28"/>
  <c r="O76" i="28"/>
  <c r="N76" i="28"/>
  <c r="P75" i="28"/>
  <c r="O75" i="28"/>
  <c r="N75" i="28"/>
  <c r="P74" i="28"/>
  <c r="O74" i="28"/>
  <c r="N74" i="28"/>
  <c r="P73" i="28"/>
  <c r="O73" i="28"/>
  <c r="N73" i="28"/>
  <c r="P72" i="28"/>
  <c r="O72" i="28"/>
  <c r="N72" i="28"/>
  <c r="P71" i="28"/>
  <c r="O71" i="28"/>
  <c r="N71" i="28"/>
  <c r="P70" i="28"/>
  <c r="O70" i="28"/>
  <c r="N70" i="28"/>
  <c r="P69" i="28"/>
  <c r="O69" i="28"/>
  <c r="N69" i="28"/>
  <c r="P68" i="28"/>
  <c r="O68" i="28"/>
  <c r="N68" i="28"/>
  <c r="P67" i="28"/>
  <c r="O67" i="28"/>
  <c r="N67" i="28"/>
  <c r="P66" i="28"/>
  <c r="O66" i="28"/>
  <c r="N66" i="28"/>
  <c r="P65" i="28"/>
  <c r="O65" i="28"/>
  <c r="N65" i="28"/>
  <c r="P64" i="28"/>
  <c r="O64" i="28"/>
  <c r="N64" i="28"/>
  <c r="P63" i="28"/>
  <c r="O63" i="28"/>
  <c r="N63" i="28"/>
  <c r="P62" i="28"/>
  <c r="O62" i="28"/>
  <c r="N62" i="28"/>
  <c r="P61" i="28"/>
  <c r="O61" i="28"/>
  <c r="N61" i="28"/>
  <c r="P60" i="28"/>
  <c r="O60" i="28"/>
  <c r="N60" i="28"/>
  <c r="P59" i="28"/>
  <c r="O59" i="28"/>
  <c r="N59" i="28"/>
  <c r="P58" i="28"/>
  <c r="O58" i="28"/>
  <c r="N58" i="28"/>
  <c r="P57" i="28"/>
  <c r="O57" i="28"/>
  <c r="N57" i="28"/>
  <c r="P56" i="28"/>
  <c r="O56" i="28"/>
  <c r="N56" i="28"/>
  <c r="P55" i="28"/>
  <c r="O55" i="28"/>
  <c r="N55" i="28"/>
  <c r="P54" i="28"/>
  <c r="O54" i="28"/>
  <c r="N54" i="28"/>
  <c r="P53" i="28"/>
  <c r="O53" i="28"/>
  <c r="N53" i="28"/>
  <c r="P52" i="28"/>
  <c r="O52" i="28"/>
  <c r="N52" i="28"/>
  <c r="P51" i="28"/>
  <c r="O51" i="28"/>
  <c r="N51" i="28"/>
  <c r="P50" i="28"/>
  <c r="O50" i="28"/>
  <c r="N50" i="28"/>
  <c r="P49" i="28"/>
  <c r="O49" i="28"/>
  <c r="N49" i="28"/>
  <c r="P48" i="28"/>
  <c r="O48" i="28"/>
  <c r="N48" i="28"/>
  <c r="P47" i="28"/>
  <c r="O47" i="28"/>
  <c r="N47" i="28"/>
  <c r="P46" i="28"/>
  <c r="O46" i="28"/>
  <c r="N46" i="28"/>
  <c r="P45" i="28"/>
  <c r="O45" i="28"/>
  <c r="N45" i="28"/>
  <c r="P44" i="28"/>
  <c r="O44" i="28"/>
  <c r="N44" i="28"/>
  <c r="P43" i="28"/>
  <c r="O43" i="28"/>
  <c r="N43" i="28"/>
  <c r="P42" i="28"/>
  <c r="O42" i="28"/>
  <c r="N42" i="28"/>
  <c r="P41" i="28"/>
  <c r="O41" i="28"/>
  <c r="N41" i="28"/>
  <c r="P40" i="28"/>
  <c r="O40" i="28"/>
  <c r="N40" i="28"/>
  <c r="P39" i="28"/>
  <c r="O39" i="28"/>
  <c r="N39" i="28"/>
  <c r="P38" i="28"/>
  <c r="O38" i="28"/>
  <c r="N38" i="28"/>
  <c r="P37" i="28"/>
  <c r="O37" i="28"/>
  <c r="N37" i="28"/>
  <c r="P36" i="28"/>
  <c r="O36" i="28"/>
  <c r="N36" i="28"/>
  <c r="P35" i="28"/>
  <c r="O35" i="28"/>
  <c r="N35" i="28"/>
  <c r="P34" i="28"/>
  <c r="O34" i="28"/>
  <c r="N34" i="28"/>
  <c r="P33" i="28"/>
  <c r="O33" i="28"/>
  <c r="N33" i="28"/>
  <c r="P32" i="28"/>
  <c r="O32" i="28"/>
  <c r="N32" i="28"/>
  <c r="P31" i="28"/>
  <c r="O31" i="28"/>
  <c r="N31" i="28"/>
  <c r="P30" i="28"/>
  <c r="O30" i="28"/>
  <c r="N30" i="28"/>
  <c r="P29" i="28"/>
  <c r="O29" i="28"/>
  <c r="N29" i="28"/>
  <c r="P28" i="28"/>
  <c r="O28" i="28"/>
  <c r="N28" i="28"/>
  <c r="P27" i="28"/>
  <c r="O27" i="28"/>
  <c r="N27" i="28"/>
  <c r="P26" i="28"/>
  <c r="O26" i="28"/>
  <c r="N26" i="28"/>
  <c r="P25" i="28"/>
  <c r="O25" i="28"/>
  <c r="N25" i="28"/>
  <c r="P24" i="28"/>
  <c r="O24" i="28"/>
  <c r="N24" i="28"/>
  <c r="N24" i="21"/>
  <c r="N25" i="21"/>
  <c r="N26" i="21"/>
  <c r="N27" i="21"/>
  <c r="N28" i="21"/>
  <c r="N29" i="21"/>
  <c r="N30" i="21"/>
  <c r="N31" i="21"/>
  <c r="N32" i="21"/>
  <c r="N33" i="21"/>
  <c r="N34" i="21"/>
  <c r="N35" i="21"/>
  <c r="N36" i="21"/>
  <c r="N37" i="21"/>
  <c r="N38" i="21"/>
  <c r="N39" i="21"/>
  <c r="N40" i="21"/>
  <c r="N41" i="21"/>
  <c r="N42" i="21"/>
  <c r="N43" i="21"/>
  <c r="N44" i="21"/>
  <c r="N45" i="21"/>
  <c r="N46" i="21"/>
  <c r="N47" i="21"/>
  <c r="N48" i="21"/>
  <c r="N49" i="21"/>
  <c r="N50" i="21"/>
  <c r="N51" i="21"/>
  <c r="N52" i="21"/>
  <c r="N53" i="21"/>
  <c r="N54" i="21"/>
  <c r="N55" i="21"/>
  <c r="N56" i="21"/>
  <c r="N57" i="21"/>
  <c r="N58" i="21"/>
  <c r="N59" i="21"/>
  <c r="N60" i="21"/>
  <c r="N61" i="21"/>
  <c r="N62" i="21"/>
  <c r="N63" i="21"/>
  <c r="N64" i="21"/>
  <c r="N65" i="21"/>
  <c r="N66" i="21"/>
  <c r="N67" i="21"/>
  <c r="N68" i="21"/>
  <c r="N69" i="21"/>
  <c r="N70" i="21"/>
  <c r="N71" i="21"/>
  <c r="N72" i="21"/>
  <c r="N73" i="21"/>
  <c r="N74" i="21"/>
  <c r="N75" i="21"/>
  <c r="N76" i="21"/>
  <c r="N77" i="21"/>
  <c r="N78" i="21"/>
  <c r="N79" i="21"/>
  <c r="N80" i="21"/>
  <c r="N81" i="21"/>
  <c r="N82" i="21"/>
  <c r="N83" i="21"/>
  <c r="N84" i="21"/>
  <c r="N85" i="21"/>
  <c r="N86" i="21"/>
  <c r="N87" i="21"/>
  <c r="N88" i="21"/>
  <c r="N89" i="21"/>
  <c r="N90" i="21"/>
  <c r="N91" i="21"/>
  <c r="N92" i="21"/>
  <c r="N93" i="21"/>
  <c r="N94" i="21"/>
  <c r="N95" i="21"/>
  <c r="N96" i="21"/>
  <c r="N97" i="21"/>
  <c r="N98" i="21"/>
  <c r="N99" i="21"/>
  <c r="N100" i="21"/>
  <c r="N101" i="21"/>
  <c r="N102" i="21"/>
  <c r="N103" i="21"/>
  <c r="N24" i="37"/>
  <c r="O24" i="37"/>
  <c r="P24" i="37"/>
  <c r="N25" i="37"/>
  <c r="O25" i="37"/>
  <c r="P25" i="37"/>
  <c r="N26" i="37"/>
  <c r="O26" i="37"/>
  <c r="P26" i="37"/>
  <c r="N27" i="37"/>
  <c r="O27" i="37"/>
  <c r="P27" i="37"/>
  <c r="N28" i="37"/>
  <c r="O28" i="37"/>
  <c r="P28" i="37"/>
  <c r="N29" i="37"/>
  <c r="O29" i="37"/>
  <c r="P29" i="37"/>
  <c r="N30" i="37"/>
  <c r="O30" i="37"/>
  <c r="P30" i="37"/>
  <c r="N31" i="37"/>
  <c r="O31" i="37"/>
  <c r="P31" i="37"/>
  <c r="N32" i="37"/>
  <c r="O32" i="37"/>
  <c r="P32" i="37"/>
  <c r="N33" i="37"/>
  <c r="O33" i="37"/>
  <c r="P33" i="37"/>
  <c r="N34" i="37"/>
  <c r="O34" i="37"/>
  <c r="P34" i="37"/>
  <c r="N35" i="37"/>
  <c r="O35" i="37"/>
  <c r="P35" i="37"/>
  <c r="N36" i="37"/>
  <c r="O36" i="37"/>
  <c r="P36" i="37"/>
  <c r="N37" i="37"/>
  <c r="O37" i="37"/>
  <c r="P37" i="37"/>
  <c r="N38" i="37"/>
  <c r="O38" i="37"/>
  <c r="P38" i="37"/>
  <c r="N39" i="37"/>
  <c r="O39" i="37"/>
  <c r="P39" i="37"/>
  <c r="N40" i="37"/>
  <c r="O40" i="37"/>
  <c r="P40" i="37"/>
  <c r="N41" i="37"/>
  <c r="O41" i="37"/>
  <c r="P41" i="37"/>
  <c r="N42" i="37"/>
  <c r="O42" i="37"/>
  <c r="P42" i="37"/>
  <c r="N43" i="37"/>
  <c r="O43" i="37"/>
  <c r="P43" i="37"/>
  <c r="N44" i="37"/>
  <c r="O44" i="37"/>
  <c r="P44" i="37"/>
  <c r="N45" i="37"/>
  <c r="O45" i="37"/>
  <c r="P45" i="37"/>
  <c r="N46" i="37"/>
  <c r="O46" i="37"/>
  <c r="P46" i="37"/>
  <c r="N47" i="37"/>
  <c r="O47" i="37"/>
  <c r="P47" i="37"/>
  <c r="N48" i="37"/>
  <c r="O48" i="37"/>
  <c r="P48" i="37"/>
  <c r="N49" i="37"/>
  <c r="O49" i="37"/>
  <c r="P49" i="37"/>
  <c r="N50" i="37"/>
  <c r="O50" i="37"/>
  <c r="P50" i="37"/>
  <c r="N51" i="37"/>
  <c r="O51" i="37"/>
  <c r="P51" i="37"/>
  <c r="N52" i="37"/>
  <c r="O52" i="37"/>
  <c r="P52" i="37"/>
  <c r="N53" i="37"/>
  <c r="O53" i="37"/>
  <c r="P53" i="37"/>
  <c r="N54" i="37"/>
  <c r="O54" i="37"/>
  <c r="P54" i="37"/>
  <c r="N55" i="37"/>
  <c r="O55" i="37"/>
  <c r="P55" i="37"/>
  <c r="N56" i="37"/>
  <c r="O56" i="37"/>
  <c r="P56" i="37"/>
  <c r="N57" i="37"/>
  <c r="O57" i="37"/>
  <c r="P57" i="37"/>
  <c r="N58" i="37"/>
  <c r="O58" i="37"/>
  <c r="P58" i="37"/>
  <c r="N59" i="37"/>
  <c r="O59" i="37"/>
  <c r="P59" i="37"/>
  <c r="N60" i="37"/>
  <c r="O60" i="37"/>
  <c r="P60" i="37"/>
  <c r="N61" i="37"/>
  <c r="O61" i="37"/>
  <c r="P61" i="37"/>
  <c r="N62" i="37"/>
  <c r="O62" i="37"/>
  <c r="P62" i="37"/>
  <c r="N63" i="37"/>
  <c r="O63" i="37"/>
  <c r="P63" i="37"/>
  <c r="N64" i="37"/>
  <c r="O64" i="37"/>
  <c r="P64" i="37"/>
  <c r="N65" i="37"/>
  <c r="O65" i="37"/>
  <c r="P65" i="37"/>
  <c r="N66" i="37"/>
  <c r="O66" i="37"/>
  <c r="P66" i="37"/>
  <c r="N67" i="37"/>
  <c r="O67" i="37"/>
  <c r="P67" i="37"/>
  <c r="N68" i="37"/>
  <c r="O68" i="37"/>
  <c r="P68" i="37"/>
  <c r="N69" i="37"/>
  <c r="O69" i="37"/>
  <c r="P69" i="37"/>
  <c r="N70" i="37"/>
  <c r="O70" i="37"/>
  <c r="P70" i="37"/>
  <c r="N71" i="37"/>
  <c r="O71" i="37"/>
  <c r="P71" i="37"/>
  <c r="N72" i="37"/>
  <c r="O72" i="37"/>
  <c r="P72" i="37"/>
  <c r="N73" i="37"/>
  <c r="O73" i="37"/>
  <c r="P73" i="37"/>
  <c r="N74" i="37"/>
  <c r="O74" i="37"/>
  <c r="P74" i="37"/>
  <c r="N75" i="37"/>
  <c r="O75" i="37"/>
  <c r="P75" i="37"/>
  <c r="N76" i="37"/>
  <c r="O76" i="37"/>
  <c r="P76" i="37"/>
  <c r="N77" i="37"/>
  <c r="O77" i="37"/>
  <c r="P77" i="37"/>
  <c r="N78" i="37"/>
  <c r="O78" i="37"/>
  <c r="P78" i="37"/>
  <c r="N79" i="37"/>
  <c r="O79" i="37"/>
  <c r="P79" i="37"/>
  <c r="N80" i="37"/>
  <c r="O80" i="37"/>
  <c r="P80" i="37"/>
  <c r="N81" i="37"/>
  <c r="O81" i="37"/>
  <c r="P81" i="37"/>
  <c r="N82" i="37"/>
  <c r="O82" i="37"/>
  <c r="P82" i="37"/>
  <c r="N83" i="37"/>
  <c r="O83" i="37"/>
  <c r="P83" i="37"/>
  <c r="N84" i="37"/>
  <c r="O84" i="37"/>
  <c r="P84" i="37"/>
  <c r="N85" i="37"/>
  <c r="O85" i="37"/>
  <c r="P85" i="37"/>
  <c r="N86" i="37"/>
  <c r="O86" i="37"/>
  <c r="P86" i="37"/>
  <c r="N87" i="37"/>
  <c r="O87" i="37"/>
  <c r="P87" i="37"/>
  <c r="N88" i="37"/>
  <c r="O88" i="37"/>
  <c r="P88" i="37"/>
  <c r="N89" i="37"/>
  <c r="O89" i="37"/>
  <c r="P89" i="37"/>
  <c r="N90" i="37"/>
  <c r="O90" i="37"/>
  <c r="P90" i="37"/>
  <c r="N91" i="37"/>
  <c r="O91" i="37"/>
  <c r="P91" i="37"/>
  <c r="N92" i="37"/>
  <c r="O92" i="37"/>
  <c r="P92" i="37"/>
  <c r="N93" i="37"/>
  <c r="O93" i="37"/>
  <c r="P93" i="37"/>
  <c r="N94" i="37"/>
  <c r="O94" i="37"/>
  <c r="P94" i="37"/>
  <c r="N95" i="37"/>
  <c r="O95" i="37"/>
  <c r="P95" i="37"/>
  <c r="N96" i="37"/>
  <c r="O96" i="37"/>
  <c r="P96" i="37"/>
  <c r="N97" i="37"/>
  <c r="O97" i="37"/>
  <c r="P97" i="37"/>
  <c r="N98" i="37"/>
  <c r="O98" i="37"/>
  <c r="P98" i="37"/>
  <c r="N99" i="37"/>
  <c r="O99" i="37"/>
  <c r="P99" i="37"/>
  <c r="N100" i="37"/>
  <c r="O100" i="37"/>
  <c r="P100" i="37"/>
  <c r="N101" i="37"/>
  <c r="O101" i="37"/>
  <c r="P101" i="37"/>
  <c r="N102" i="37"/>
  <c r="O102" i="37"/>
  <c r="P102" i="37"/>
  <c r="N103" i="37"/>
  <c r="O103" i="37"/>
  <c r="P103" i="37"/>
  <c r="O24" i="21"/>
  <c r="P24" i="21"/>
  <c r="O25" i="21"/>
  <c r="P25" i="21"/>
  <c r="O26" i="21"/>
  <c r="P26" i="21"/>
  <c r="O27" i="21"/>
  <c r="P27" i="21"/>
  <c r="O28" i="21"/>
  <c r="P28" i="21"/>
  <c r="O29" i="21"/>
  <c r="P29" i="21"/>
  <c r="O30" i="21"/>
  <c r="P30" i="21"/>
  <c r="O31" i="21"/>
  <c r="P31" i="21"/>
  <c r="O32" i="21"/>
  <c r="P32" i="21"/>
  <c r="O33" i="21"/>
  <c r="P33" i="21"/>
  <c r="O34" i="21"/>
  <c r="P34" i="21"/>
  <c r="O35" i="21"/>
  <c r="P35" i="21"/>
  <c r="O36" i="21"/>
  <c r="P36" i="21"/>
  <c r="O37" i="21"/>
  <c r="P37" i="21"/>
  <c r="O38" i="21"/>
  <c r="P38" i="21"/>
  <c r="O39" i="21"/>
  <c r="P39" i="21"/>
  <c r="O40" i="21"/>
  <c r="P40" i="21"/>
  <c r="O41" i="21"/>
  <c r="P41" i="21"/>
  <c r="O42" i="21"/>
  <c r="P42" i="21"/>
  <c r="O43" i="21"/>
  <c r="P43" i="21"/>
  <c r="O44" i="21"/>
  <c r="P44" i="21"/>
  <c r="O45" i="21"/>
  <c r="P45" i="21"/>
  <c r="O46" i="21"/>
  <c r="P46" i="21"/>
  <c r="O47" i="21"/>
  <c r="P47" i="21"/>
  <c r="O48" i="21"/>
  <c r="P48" i="21"/>
  <c r="O49" i="21"/>
  <c r="P49" i="21"/>
  <c r="O50" i="21"/>
  <c r="P50" i="21"/>
  <c r="O51" i="21"/>
  <c r="P51" i="21"/>
  <c r="O52" i="21"/>
  <c r="P52" i="21"/>
  <c r="O53" i="21"/>
  <c r="P53" i="21"/>
  <c r="O54" i="21"/>
  <c r="P54" i="21"/>
  <c r="O55" i="21"/>
  <c r="P55" i="21"/>
  <c r="O56" i="21"/>
  <c r="P56" i="21"/>
  <c r="O57" i="21"/>
  <c r="P57" i="21"/>
  <c r="O58" i="21"/>
  <c r="P58" i="21"/>
  <c r="O59" i="21"/>
  <c r="P59" i="21"/>
  <c r="O60" i="21"/>
  <c r="P60" i="21"/>
  <c r="O61" i="21"/>
  <c r="P61" i="21"/>
  <c r="O62" i="21"/>
  <c r="P62" i="21"/>
  <c r="O63" i="21"/>
  <c r="P63" i="21"/>
  <c r="O64" i="21"/>
  <c r="P64" i="21"/>
  <c r="O65" i="21"/>
  <c r="P65" i="21"/>
  <c r="O66" i="21"/>
  <c r="P66" i="21"/>
  <c r="O67" i="21"/>
  <c r="P67" i="21"/>
  <c r="O68" i="21"/>
  <c r="P68" i="21"/>
  <c r="O69" i="21"/>
  <c r="P69" i="21"/>
  <c r="O70" i="21"/>
  <c r="P70" i="21"/>
  <c r="O71" i="21"/>
  <c r="P71" i="21"/>
  <c r="O72" i="21"/>
  <c r="P72" i="21"/>
  <c r="O73" i="21"/>
  <c r="P73" i="21"/>
  <c r="O74" i="21"/>
  <c r="P74" i="21"/>
  <c r="O75" i="21"/>
  <c r="P75" i="21"/>
  <c r="O76" i="21"/>
  <c r="P76" i="21"/>
  <c r="O77" i="21"/>
  <c r="P77" i="21"/>
  <c r="O78" i="21"/>
  <c r="P78" i="21"/>
  <c r="O79" i="21"/>
  <c r="P79" i="21"/>
  <c r="O80" i="21"/>
  <c r="P80" i="21"/>
  <c r="O81" i="21"/>
  <c r="P81" i="21"/>
  <c r="O82" i="21"/>
  <c r="P82" i="21"/>
  <c r="O83" i="21"/>
  <c r="P83" i="21"/>
  <c r="O84" i="21"/>
  <c r="P84" i="21"/>
  <c r="O85" i="21"/>
  <c r="P85" i="21"/>
  <c r="O86" i="21"/>
  <c r="P86" i="21"/>
  <c r="O87" i="21"/>
  <c r="P87" i="21"/>
  <c r="O88" i="21"/>
  <c r="P88" i="21"/>
  <c r="O89" i="21"/>
  <c r="P89" i="21"/>
  <c r="O90" i="21"/>
  <c r="P90" i="21"/>
  <c r="O91" i="21"/>
  <c r="P91" i="21"/>
  <c r="O92" i="21"/>
  <c r="P92" i="21"/>
  <c r="O93" i="21"/>
  <c r="P93" i="21"/>
  <c r="O94" i="21"/>
  <c r="P94" i="21"/>
  <c r="O95" i="21"/>
  <c r="P95" i="21"/>
  <c r="O96" i="21"/>
  <c r="P96" i="21"/>
  <c r="O97" i="21"/>
  <c r="P97" i="21"/>
  <c r="O98" i="21"/>
  <c r="P98" i="21"/>
  <c r="O99" i="21"/>
  <c r="P99" i="21"/>
  <c r="O100" i="21"/>
  <c r="P100" i="21"/>
  <c r="O101" i="21"/>
  <c r="P101" i="21"/>
  <c r="O102" i="21"/>
  <c r="P102" i="21"/>
  <c r="O103" i="21"/>
  <c r="P103" i="21"/>
  <c r="P23" i="1" l="1"/>
  <c r="M23" i="1"/>
  <c r="O23" i="1"/>
  <c r="N23" i="1"/>
  <c r="D4" i="1"/>
  <c r="C5" i="34" l="1"/>
  <c r="C6" i="34"/>
  <c r="C7" i="34"/>
  <c r="C8" i="34"/>
  <c r="C9" i="34"/>
  <c r="C10" i="34"/>
  <c r="C11" i="34"/>
  <c r="C12" i="34"/>
  <c r="C13" i="34"/>
  <c r="C14" i="34"/>
  <c r="C15" i="34"/>
  <c r="C16" i="34"/>
  <c r="C17" i="34"/>
  <c r="C18" i="34"/>
  <c r="C19" i="34"/>
  <c r="C20" i="34"/>
  <c r="C21" i="34"/>
  <c r="C22" i="34"/>
  <c r="C23" i="34"/>
  <c r="C24" i="34"/>
  <c r="C25" i="34"/>
  <c r="C26" i="34"/>
  <c r="C27" i="34"/>
  <c r="C28" i="34"/>
  <c r="C29" i="34"/>
  <c r="C30" i="34"/>
  <c r="C31" i="34"/>
  <c r="C32" i="34"/>
  <c r="C33" i="34"/>
  <c r="C34" i="34"/>
  <c r="C35" i="34"/>
  <c r="C36" i="34"/>
  <c r="C37" i="34"/>
  <c r="C38" i="34"/>
  <c r="C39" i="34"/>
  <c r="C40" i="34"/>
  <c r="C41" i="34"/>
  <c r="C42" i="34"/>
  <c r="C43" i="34"/>
  <c r="C44" i="34"/>
  <c r="C45" i="34"/>
  <c r="C46" i="34"/>
  <c r="C47" i="34"/>
  <c r="C48" i="34"/>
  <c r="C49" i="34"/>
  <c r="C50" i="34"/>
  <c r="C51" i="34"/>
  <c r="C52" i="34"/>
  <c r="C53" i="34"/>
  <c r="C54" i="34"/>
  <c r="C55" i="34"/>
  <c r="C56" i="34"/>
  <c r="C57" i="34"/>
  <c r="C58" i="34"/>
  <c r="C59" i="34"/>
  <c r="C60" i="34"/>
  <c r="C61" i="34"/>
  <c r="C62" i="34"/>
  <c r="C63" i="34"/>
  <c r="C64" i="34"/>
  <c r="C65" i="34"/>
  <c r="C66" i="34"/>
  <c r="C67" i="34"/>
  <c r="C68" i="34"/>
  <c r="C69" i="34"/>
  <c r="C70" i="34"/>
  <c r="C71" i="34"/>
  <c r="C72" i="34"/>
  <c r="C73" i="34"/>
  <c r="C74" i="34"/>
  <c r="C75" i="34"/>
  <c r="C76" i="34"/>
  <c r="C77" i="34"/>
  <c r="C78" i="34"/>
  <c r="C79" i="34"/>
  <c r="C80" i="34"/>
  <c r="C81" i="34"/>
  <c r="C82" i="34"/>
  <c r="C83" i="34"/>
  <c r="C84" i="34"/>
  <c r="C85" i="34"/>
  <c r="C86" i="34"/>
  <c r="C87" i="34"/>
  <c r="C88" i="34"/>
  <c r="C89" i="34"/>
  <c r="C90" i="34"/>
  <c r="C91" i="34"/>
  <c r="C92" i="34"/>
  <c r="C93" i="34"/>
  <c r="C94" i="34"/>
  <c r="C95" i="34"/>
  <c r="C96" i="34"/>
  <c r="C97" i="34"/>
  <c r="C98" i="34"/>
  <c r="C99" i="34"/>
  <c r="C100" i="34"/>
  <c r="C101" i="34"/>
  <c r="C102" i="34"/>
  <c r="C103" i="34"/>
  <c r="C4" i="34"/>
  <c r="D9" i="37"/>
  <c r="M9" i="37" s="1"/>
  <c r="D4" i="37"/>
  <c r="M4" i="37" s="1"/>
  <c r="D103" i="37" l="1"/>
  <c r="A103" i="37"/>
  <c r="D102" i="37"/>
  <c r="A102" i="37"/>
  <c r="D101" i="37"/>
  <c r="A101" i="37"/>
  <c r="D100" i="37"/>
  <c r="A100" i="37"/>
  <c r="D99" i="37"/>
  <c r="A99" i="37"/>
  <c r="D98" i="37"/>
  <c r="A98" i="37"/>
  <c r="D97" i="37"/>
  <c r="A97" i="37"/>
  <c r="D96" i="37"/>
  <c r="A96" i="37"/>
  <c r="D95" i="37"/>
  <c r="A95" i="37"/>
  <c r="D94" i="37"/>
  <c r="A94" i="37"/>
  <c r="D93" i="37"/>
  <c r="A93" i="37"/>
  <c r="D92" i="37"/>
  <c r="A92" i="37"/>
  <c r="D91" i="37"/>
  <c r="A91" i="37"/>
  <c r="D90" i="37"/>
  <c r="A90" i="37"/>
  <c r="D89" i="37"/>
  <c r="A89" i="37"/>
  <c r="D88" i="37"/>
  <c r="A88" i="37"/>
  <c r="D87" i="37"/>
  <c r="A87" i="37"/>
  <c r="D86" i="37"/>
  <c r="A86" i="37"/>
  <c r="D85" i="37"/>
  <c r="A85" i="37"/>
  <c r="D84" i="37"/>
  <c r="A84" i="37"/>
  <c r="D83" i="37"/>
  <c r="A83" i="37"/>
  <c r="D82" i="37"/>
  <c r="A82" i="37"/>
  <c r="D81" i="37"/>
  <c r="A81" i="37"/>
  <c r="D80" i="37"/>
  <c r="A80" i="37"/>
  <c r="D79" i="37"/>
  <c r="A79" i="37"/>
  <c r="D78" i="37"/>
  <c r="A78" i="37"/>
  <c r="D77" i="37"/>
  <c r="A77" i="37"/>
  <c r="D76" i="37"/>
  <c r="A76" i="37"/>
  <c r="D75" i="37"/>
  <c r="A75" i="37"/>
  <c r="D74" i="37"/>
  <c r="A74" i="37"/>
  <c r="D73" i="37"/>
  <c r="A73" i="37"/>
  <c r="D72" i="37"/>
  <c r="A72" i="37"/>
  <c r="D71" i="37"/>
  <c r="A71" i="37"/>
  <c r="D70" i="37"/>
  <c r="A70" i="37"/>
  <c r="D69" i="37"/>
  <c r="A69" i="37"/>
  <c r="D68" i="37"/>
  <c r="A68" i="37"/>
  <c r="D67" i="37"/>
  <c r="A67" i="37"/>
  <c r="D66" i="37"/>
  <c r="A66" i="37"/>
  <c r="D65" i="37"/>
  <c r="A65" i="37"/>
  <c r="D64" i="37"/>
  <c r="A64" i="37"/>
  <c r="D63" i="37"/>
  <c r="A63" i="37"/>
  <c r="D62" i="37"/>
  <c r="A62" i="37"/>
  <c r="D61" i="37"/>
  <c r="A61" i="37"/>
  <c r="D60" i="37"/>
  <c r="A60" i="37"/>
  <c r="D59" i="37"/>
  <c r="A59" i="37"/>
  <c r="D58" i="37"/>
  <c r="A58" i="37"/>
  <c r="D57" i="37"/>
  <c r="A57" i="37"/>
  <c r="D56" i="37"/>
  <c r="A56" i="37"/>
  <c r="D55" i="37"/>
  <c r="A55" i="37"/>
  <c r="D54" i="37"/>
  <c r="A54" i="37"/>
  <c r="D53" i="37"/>
  <c r="A53" i="37"/>
  <c r="D52" i="37"/>
  <c r="A52" i="37"/>
  <c r="D51" i="37"/>
  <c r="A51" i="37"/>
  <c r="D50" i="37"/>
  <c r="A50" i="37"/>
  <c r="D49" i="37"/>
  <c r="A49" i="37"/>
  <c r="D48" i="37"/>
  <c r="A48" i="37"/>
  <c r="D47" i="37"/>
  <c r="A47" i="37"/>
  <c r="D46" i="37"/>
  <c r="A46" i="37"/>
  <c r="D45" i="37"/>
  <c r="A45" i="37"/>
  <c r="D44" i="37"/>
  <c r="A44" i="37"/>
  <c r="D43" i="37"/>
  <c r="A43" i="37"/>
  <c r="D42" i="37"/>
  <c r="A42" i="37"/>
  <c r="D41" i="37"/>
  <c r="A41" i="37"/>
  <c r="D40" i="37"/>
  <c r="A40" i="37"/>
  <c r="D39" i="37"/>
  <c r="A39" i="37"/>
  <c r="D38" i="37"/>
  <c r="A38" i="37"/>
  <c r="D37" i="37"/>
  <c r="A37" i="37"/>
  <c r="D36" i="37"/>
  <c r="A36" i="37"/>
  <c r="D35" i="37"/>
  <c r="A35" i="37"/>
  <c r="D34" i="37"/>
  <c r="A34" i="37"/>
  <c r="D33" i="37"/>
  <c r="A33" i="37"/>
  <c r="D32" i="37"/>
  <c r="A32" i="37"/>
  <c r="D31" i="37"/>
  <c r="A31" i="37"/>
  <c r="D30" i="37"/>
  <c r="A30" i="37"/>
  <c r="D29" i="37"/>
  <c r="A29" i="37"/>
  <c r="D28" i="37"/>
  <c r="A28" i="37"/>
  <c r="D27" i="37"/>
  <c r="A27" i="37"/>
  <c r="D26" i="37"/>
  <c r="A26" i="37"/>
  <c r="D25" i="37"/>
  <c r="A25" i="37"/>
  <c r="D24" i="37"/>
  <c r="A24" i="37"/>
  <c r="D23" i="37"/>
  <c r="M23" i="37" s="1"/>
  <c r="A23" i="37"/>
  <c r="D22" i="37"/>
  <c r="M22" i="37" s="1"/>
  <c r="A22" i="37"/>
  <c r="D21" i="37"/>
  <c r="M21" i="37" s="1"/>
  <c r="A21" i="37"/>
  <c r="D20" i="37"/>
  <c r="M20" i="37" s="1"/>
  <c r="A20" i="37"/>
  <c r="D19" i="37"/>
  <c r="M19" i="37" s="1"/>
  <c r="A19" i="37"/>
  <c r="D18" i="37"/>
  <c r="M18" i="37" s="1"/>
  <c r="A18" i="37"/>
  <c r="D17" i="37"/>
  <c r="M17" i="37" s="1"/>
  <c r="A17" i="37"/>
  <c r="D16" i="37"/>
  <c r="M16" i="37" s="1"/>
  <c r="A16" i="37"/>
  <c r="D15" i="37"/>
  <c r="M15" i="37" s="1"/>
  <c r="A15" i="37"/>
  <c r="D14" i="37"/>
  <c r="M14" i="37" s="1"/>
  <c r="A14" i="37"/>
  <c r="D13" i="37"/>
  <c r="M13" i="37" s="1"/>
  <c r="A13" i="37"/>
  <c r="D12" i="37"/>
  <c r="M12" i="37" s="1"/>
  <c r="A12" i="37"/>
  <c r="D11" i="37"/>
  <c r="M11" i="37" s="1"/>
  <c r="A11" i="37"/>
  <c r="D10" i="37"/>
  <c r="M10" i="37" s="1"/>
  <c r="A10" i="37"/>
  <c r="A9" i="37"/>
  <c r="D8" i="37"/>
  <c r="M8" i="37" s="1"/>
  <c r="A8" i="37"/>
  <c r="D7" i="37"/>
  <c r="M7" i="37" s="1"/>
  <c r="A7" i="37"/>
  <c r="D6" i="37"/>
  <c r="M6" i="37" s="1"/>
  <c r="A6" i="37"/>
  <c r="D5" i="37"/>
  <c r="M5" i="37" s="1"/>
  <c r="A5" i="37"/>
  <c r="A4" i="37"/>
  <c r="B4" i="21"/>
  <c r="D4" i="21" s="1"/>
  <c r="M4" i="21" s="1"/>
  <c r="B5" i="21"/>
  <c r="D5" i="21" s="1"/>
  <c r="M5" i="21" s="1"/>
  <c r="B6" i="21"/>
  <c r="D6" i="21" s="1"/>
  <c r="M6" i="21" s="1"/>
  <c r="B7" i="21"/>
  <c r="D7" i="21" s="1"/>
  <c r="M7" i="21" s="1"/>
  <c r="B8" i="21"/>
  <c r="D8" i="21" s="1"/>
  <c r="M8" i="21" s="1"/>
  <c r="B9" i="21"/>
  <c r="D9" i="21" s="1"/>
  <c r="M9" i="21" s="1"/>
  <c r="B10" i="21"/>
  <c r="D10" i="21" s="1"/>
  <c r="M10" i="21" s="1"/>
  <c r="B11" i="21"/>
  <c r="D11" i="21" s="1"/>
  <c r="M11" i="21" s="1"/>
  <c r="B12" i="21"/>
  <c r="D12" i="21" s="1"/>
  <c r="M12" i="21" s="1"/>
  <c r="B13" i="21"/>
  <c r="D13" i="21" s="1"/>
  <c r="M13" i="21" s="1"/>
  <c r="B14" i="21"/>
  <c r="D14" i="21" s="1"/>
  <c r="M14" i="21" s="1"/>
  <c r="B15" i="21"/>
  <c r="D15" i="21" s="1"/>
  <c r="M15" i="21" s="1"/>
  <c r="B16" i="21"/>
  <c r="D16" i="21" s="1"/>
  <c r="M16" i="21" s="1"/>
  <c r="B17" i="21"/>
  <c r="D17" i="21" s="1"/>
  <c r="M17" i="21" s="1"/>
  <c r="B18" i="21"/>
  <c r="D18" i="21" s="1"/>
  <c r="M18" i="21" s="1"/>
  <c r="B19" i="21"/>
  <c r="D19" i="21" s="1"/>
  <c r="M19" i="21" s="1"/>
  <c r="B20" i="21"/>
  <c r="D20" i="21" s="1"/>
  <c r="M20" i="21" s="1"/>
  <c r="B21" i="21"/>
  <c r="D21" i="21" s="1"/>
  <c r="M21" i="21" s="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5" i="21"/>
  <c r="B66" i="21"/>
  <c r="B67" i="21"/>
  <c r="B68" i="21"/>
  <c r="B69" i="21"/>
  <c r="B70" i="21"/>
  <c r="B71" i="21"/>
  <c r="B72" i="21"/>
  <c r="B73" i="21"/>
  <c r="B74" i="21"/>
  <c r="B75" i="21"/>
  <c r="B76" i="21"/>
  <c r="B77" i="21"/>
  <c r="B78" i="21"/>
  <c r="B79" i="21"/>
  <c r="B80" i="21"/>
  <c r="B81" i="21"/>
  <c r="B82" i="21"/>
  <c r="B83" i="21"/>
  <c r="B84" i="21"/>
  <c r="B85" i="21"/>
  <c r="B86" i="21"/>
  <c r="B87" i="21"/>
  <c r="B88" i="21"/>
  <c r="B89" i="21"/>
  <c r="B90" i="21"/>
  <c r="B91" i="21"/>
  <c r="B92" i="21"/>
  <c r="B93" i="21"/>
  <c r="B94" i="21"/>
  <c r="B95" i="21"/>
  <c r="B96" i="21"/>
  <c r="B97" i="21"/>
  <c r="B98" i="21"/>
  <c r="B99" i="21"/>
  <c r="B100" i="21"/>
  <c r="B101" i="21"/>
  <c r="B102" i="21"/>
  <c r="B103" i="21"/>
  <c r="N6" i="37" l="1"/>
  <c r="O6" i="37"/>
  <c r="P6" i="37"/>
  <c r="N7" i="37"/>
  <c r="O7" i="37"/>
  <c r="P7" i="37"/>
  <c r="N11" i="37"/>
  <c r="O11" i="37"/>
  <c r="P11" i="37"/>
  <c r="N15" i="37"/>
  <c r="O15" i="37"/>
  <c r="P15" i="37"/>
  <c r="N19" i="37"/>
  <c r="O19" i="37"/>
  <c r="P19" i="37"/>
  <c r="N20" i="37"/>
  <c r="O20" i="37"/>
  <c r="P20" i="37"/>
  <c r="N16" i="37"/>
  <c r="O16" i="37"/>
  <c r="P16" i="37"/>
  <c r="O4" i="37"/>
  <c r="N4" i="37"/>
  <c r="P4" i="37"/>
  <c r="N8" i="37"/>
  <c r="O8" i="37"/>
  <c r="P8" i="37"/>
  <c r="N12" i="37"/>
  <c r="O12" i="37"/>
  <c r="P12" i="37"/>
  <c r="N5" i="37"/>
  <c r="O5" i="37"/>
  <c r="P5" i="37"/>
  <c r="N9" i="37"/>
  <c r="O9" i="37"/>
  <c r="P9" i="37"/>
  <c r="N13" i="37"/>
  <c r="O13" i="37"/>
  <c r="P13" i="37"/>
  <c r="N17" i="37"/>
  <c r="O17" i="37"/>
  <c r="P17" i="37"/>
  <c r="N21" i="37"/>
  <c r="O21" i="37"/>
  <c r="P21" i="37"/>
  <c r="N22" i="37"/>
  <c r="O22" i="37"/>
  <c r="P22" i="37"/>
  <c r="N10" i="37"/>
  <c r="O10" i="37"/>
  <c r="P10" i="37"/>
  <c r="N14" i="37"/>
  <c r="O14" i="37"/>
  <c r="P14" i="37"/>
  <c r="N18" i="37"/>
  <c r="O18" i="37"/>
  <c r="P18" i="37"/>
  <c r="N23" i="37"/>
  <c r="O23" i="37"/>
  <c r="P23" i="37"/>
  <c r="A1" i="37"/>
  <c r="B1" i="37"/>
  <c r="K5" i="35"/>
  <c r="K6" i="35"/>
  <c r="K7" i="35"/>
  <c r="K8" i="35"/>
  <c r="K9" i="35"/>
  <c r="K10" i="35"/>
  <c r="K11" i="35"/>
  <c r="K12" i="35"/>
  <c r="K13" i="35"/>
  <c r="K14" i="35"/>
  <c r="K15" i="35"/>
  <c r="K16" i="35"/>
  <c r="K17" i="35"/>
  <c r="K18" i="35"/>
  <c r="K19" i="35"/>
  <c r="K20" i="35"/>
  <c r="K21" i="35"/>
  <c r="K22" i="35"/>
  <c r="K23" i="35"/>
  <c r="K24" i="35"/>
  <c r="K25" i="35"/>
  <c r="K26" i="35"/>
  <c r="K27" i="35"/>
  <c r="K28" i="35"/>
  <c r="K29" i="35"/>
  <c r="K30" i="35"/>
  <c r="K31" i="35"/>
  <c r="K32" i="35"/>
  <c r="K33" i="35"/>
  <c r="K34" i="35"/>
  <c r="K35" i="35"/>
  <c r="K36" i="35"/>
  <c r="K37" i="35"/>
  <c r="K38" i="35"/>
  <c r="K39" i="35"/>
  <c r="K40" i="35"/>
  <c r="K41" i="35"/>
  <c r="K42" i="35"/>
  <c r="K43" i="35"/>
  <c r="K44" i="35"/>
  <c r="K45" i="35"/>
  <c r="K46" i="35"/>
  <c r="K47" i="35"/>
  <c r="K48" i="35"/>
  <c r="K49" i="35"/>
  <c r="K50" i="35"/>
  <c r="K51" i="35"/>
  <c r="K52" i="35"/>
  <c r="K53" i="35"/>
  <c r="K54" i="35"/>
  <c r="K55" i="35"/>
  <c r="K56" i="35"/>
  <c r="K57" i="35"/>
  <c r="K58" i="35"/>
  <c r="K59" i="35"/>
  <c r="K60" i="35"/>
  <c r="K61" i="35"/>
  <c r="K62" i="35"/>
  <c r="K63" i="35"/>
  <c r="K64" i="35"/>
  <c r="K65" i="35"/>
  <c r="K66" i="35"/>
  <c r="K67" i="35"/>
  <c r="K68" i="35"/>
  <c r="K69" i="35"/>
  <c r="K70" i="35"/>
  <c r="K71" i="35"/>
  <c r="K72" i="35"/>
  <c r="K73" i="35"/>
  <c r="K74" i="35"/>
  <c r="K75" i="35"/>
  <c r="K76" i="35"/>
  <c r="K77" i="35"/>
  <c r="K78" i="35"/>
  <c r="K79" i="35"/>
  <c r="K80" i="35"/>
  <c r="K81" i="35"/>
  <c r="K82" i="35"/>
  <c r="K83" i="35"/>
  <c r="K84" i="35"/>
  <c r="K85" i="35"/>
  <c r="K86" i="35"/>
  <c r="K87" i="35"/>
  <c r="K88" i="35"/>
  <c r="K89" i="35"/>
  <c r="K90" i="35"/>
  <c r="K91" i="35"/>
  <c r="K92" i="35"/>
  <c r="K93" i="35"/>
  <c r="K94" i="35"/>
  <c r="K95" i="35"/>
  <c r="K96" i="35"/>
  <c r="K97" i="35"/>
  <c r="K98" i="35"/>
  <c r="K99" i="35"/>
  <c r="K100" i="35"/>
  <c r="K101" i="35"/>
  <c r="K102" i="35"/>
  <c r="K103" i="35"/>
  <c r="K4" i="35"/>
  <c r="C1" i="35" l="1"/>
  <c r="O5" i="21" l="1"/>
  <c r="P5" i="21"/>
  <c r="N5" i="21"/>
  <c r="D22" i="21"/>
  <c r="M22" i="21" s="1"/>
  <c r="D23" i="21"/>
  <c r="M23" i="21" s="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P23" i="21" l="1"/>
  <c r="N23" i="21"/>
  <c r="O23" i="21"/>
  <c r="N16" i="21"/>
  <c r="O16" i="21"/>
  <c r="P16" i="21"/>
  <c r="O10" i="21"/>
  <c r="P10" i="21"/>
  <c r="N10" i="21"/>
  <c r="O11" i="21"/>
  <c r="N11" i="21"/>
  <c r="P11" i="21"/>
  <c r="O9" i="21"/>
  <c r="P9" i="21"/>
  <c r="N9" i="21"/>
  <c r="N22" i="21"/>
  <c r="O22" i="21"/>
  <c r="P22" i="21"/>
  <c r="N8" i="21"/>
  <c r="O8" i="21"/>
  <c r="P8" i="21"/>
  <c r="N7" i="21"/>
  <c r="O7" i="21"/>
  <c r="P7" i="21"/>
  <c r="O21" i="21"/>
  <c r="P21" i="21"/>
  <c r="N21" i="21"/>
  <c r="N20" i="21"/>
  <c r="O20" i="21"/>
  <c r="P20" i="21"/>
  <c r="N6" i="21"/>
  <c r="O17" i="21"/>
  <c r="P17" i="21"/>
  <c r="N17" i="21"/>
  <c r="O19" i="21"/>
  <c r="N19" i="21"/>
  <c r="P19" i="21"/>
  <c r="N15" i="21"/>
  <c r="P15" i="21"/>
  <c r="O15" i="21"/>
  <c r="O18" i="21"/>
  <c r="P18" i="21"/>
  <c r="N18" i="21"/>
  <c r="N14" i="21"/>
  <c r="O14" i="21"/>
  <c r="P14" i="21"/>
  <c r="O13" i="21"/>
  <c r="P13" i="21"/>
  <c r="N13" i="21"/>
  <c r="N12" i="21"/>
  <c r="O12" i="21"/>
  <c r="P12" i="21"/>
  <c r="P6" i="21"/>
  <c r="O6" i="21"/>
  <c r="B5" i="31" l="1"/>
  <c r="A103" i="31" l="1"/>
  <c r="A102" i="31"/>
  <c r="A101" i="31"/>
  <c r="A100" i="31"/>
  <c r="A99" i="31"/>
  <c r="A98" i="31"/>
  <c r="A97" i="31"/>
  <c r="A96" i="31"/>
  <c r="A95" i="31"/>
  <c r="A94" i="31"/>
  <c r="A93" i="31"/>
  <c r="A92" i="31"/>
  <c r="A91" i="31"/>
  <c r="A90" i="31"/>
  <c r="A89" i="31"/>
  <c r="A88" i="31"/>
  <c r="A87" i="31"/>
  <c r="A86" i="31"/>
  <c r="A85" i="31"/>
  <c r="A84" i="31"/>
  <c r="A83" i="31"/>
  <c r="A82" i="31"/>
  <c r="A81" i="31"/>
  <c r="A80" i="31"/>
  <c r="A79" i="31"/>
  <c r="A78" i="31"/>
  <c r="A77" i="31"/>
  <c r="A76" i="31"/>
  <c r="A75" i="31"/>
  <c r="A74" i="31"/>
  <c r="A73" i="31"/>
  <c r="A72" i="31"/>
  <c r="A71" i="31"/>
  <c r="A70" i="31"/>
  <c r="A69" i="31"/>
  <c r="A68" i="31"/>
  <c r="A67" i="31"/>
  <c r="A66" i="31"/>
  <c r="A65" i="31"/>
  <c r="A64" i="31"/>
  <c r="A63" i="31"/>
  <c r="A62" i="31"/>
  <c r="A61" i="31"/>
  <c r="A60" i="31"/>
  <c r="A59" i="31"/>
  <c r="A58" i="31"/>
  <c r="A57" i="31"/>
  <c r="A56" i="31"/>
  <c r="A55" i="31"/>
  <c r="A54" i="31"/>
  <c r="A53" i="31"/>
  <c r="A52" i="31"/>
  <c r="A51" i="31"/>
  <c r="A50" i="31"/>
  <c r="A49" i="31"/>
  <c r="A48" i="31"/>
  <c r="A47" i="31"/>
  <c r="A46" i="31"/>
  <c r="A45" i="31"/>
  <c r="A44" i="31"/>
  <c r="A43" i="31"/>
  <c r="A42" i="31"/>
  <c r="A41" i="31"/>
  <c r="A40" i="31"/>
  <c r="A39" i="31"/>
  <c r="A38" i="31"/>
  <c r="A37" i="31"/>
  <c r="A36" i="31"/>
  <c r="A35" i="31"/>
  <c r="A34" i="31"/>
  <c r="A33" i="31"/>
  <c r="A32" i="31"/>
  <c r="A31" i="31"/>
  <c r="A30" i="31"/>
  <c r="A29" i="31"/>
  <c r="A28" i="31"/>
  <c r="A27" i="31"/>
  <c r="A26" i="31"/>
  <c r="A25" i="31"/>
  <c r="A24" i="31"/>
  <c r="A23" i="31"/>
  <c r="A22" i="31"/>
  <c r="A21" i="31"/>
  <c r="A20" i="31"/>
  <c r="A19" i="31"/>
  <c r="A18" i="31"/>
  <c r="A17" i="31"/>
  <c r="A16" i="31"/>
  <c r="A15" i="31"/>
  <c r="A14" i="31"/>
  <c r="A13" i="31"/>
  <c r="A12" i="31"/>
  <c r="A11" i="31"/>
  <c r="A10" i="31"/>
  <c r="A9" i="31"/>
  <c r="A8" i="31"/>
  <c r="A7" i="31"/>
  <c r="A6" i="31"/>
  <c r="A5" i="31"/>
  <c r="A103" i="30"/>
  <c r="A102" i="30"/>
  <c r="A101" i="30"/>
  <c r="A100" i="30"/>
  <c r="A99" i="30"/>
  <c r="A98" i="30"/>
  <c r="A97" i="30"/>
  <c r="A96" i="30"/>
  <c r="A95" i="30"/>
  <c r="A94" i="30"/>
  <c r="A93" i="30"/>
  <c r="A92" i="30"/>
  <c r="A91" i="30"/>
  <c r="A90" i="30"/>
  <c r="A89" i="30"/>
  <c r="A88" i="30"/>
  <c r="A87" i="30"/>
  <c r="A86" i="30"/>
  <c r="A85" i="30"/>
  <c r="A84" i="30"/>
  <c r="A83" i="30"/>
  <c r="A82" i="30"/>
  <c r="A81" i="30"/>
  <c r="A80" i="30"/>
  <c r="A79" i="30"/>
  <c r="A78" i="30"/>
  <c r="A77" i="30"/>
  <c r="A76" i="30"/>
  <c r="A75" i="30"/>
  <c r="A74" i="30"/>
  <c r="A73" i="30"/>
  <c r="A72" i="30"/>
  <c r="A71" i="30"/>
  <c r="A70" i="30"/>
  <c r="A69" i="30"/>
  <c r="A68" i="30"/>
  <c r="A67" i="30"/>
  <c r="A66" i="30"/>
  <c r="A65" i="30"/>
  <c r="A64" i="30"/>
  <c r="A63" i="30"/>
  <c r="A62" i="30"/>
  <c r="A61" i="30"/>
  <c r="A60" i="30"/>
  <c r="A59" i="30"/>
  <c r="A58" i="30"/>
  <c r="A57" i="30"/>
  <c r="A56" i="30"/>
  <c r="A55" i="30"/>
  <c r="A54" i="30"/>
  <c r="A53" i="30"/>
  <c r="A52" i="30"/>
  <c r="A51" i="30"/>
  <c r="A50" i="30"/>
  <c r="A49" i="30"/>
  <c r="A48" i="30"/>
  <c r="A47" i="30"/>
  <c r="A46" i="30"/>
  <c r="A45" i="30"/>
  <c r="A44" i="30"/>
  <c r="A43" i="30"/>
  <c r="A42" i="30"/>
  <c r="A41" i="30"/>
  <c r="A40" i="30"/>
  <c r="A39" i="30"/>
  <c r="A38" i="30"/>
  <c r="A37" i="30"/>
  <c r="A36" i="30"/>
  <c r="A35" i="30"/>
  <c r="A34" i="30"/>
  <c r="A33" i="30"/>
  <c r="A32" i="30"/>
  <c r="A31" i="30"/>
  <c r="A30" i="30"/>
  <c r="A29" i="30"/>
  <c r="A28" i="30"/>
  <c r="A27" i="30"/>
  <c r="A26" i="30"/>
  <c r="A25" i="30"/>
  <c r="A24" i="30"/>
  <c r="A23" i="30"/>
  <c r="A22" i="30"/>
  <c r="A21" i="30"/>
  <c r="A20" i="30"/>
  <c r="A19" i="30"/>
  <c r="A18" i="30"/>
  <c r="A17" i="30"/>
  <c r="A16" i="30"/>
  <c r="A15" i="30"/>
  <c r="A14" i="30"/>
  <c r="A13" i="30"/>
  <c r="A12" i="30"/>
  <c r="A11" i="30"/>
  <c r="A10" i="30"/>
  <c r="A9" i="30"/>
  <c r="A8" i="30"/>
  <c r="A7" i="30"/>
  <c r="A6" i="30"/>
  <c r="A5" i="30"/>
  <c r="A103" i="29"/>
  <c r="A102" i="29"/>
  <c r="A101" i="29"/>
  <c r="A100" i="29"/>
  <c r="A99" i="29"/>
  <c r="A98" i="29"/>
  <c r="A97" i="29"/>
  <c r="A96" i="29"/>
  <c r="A95" i="29"/>
  <c r="A94" i="29"/>
  <c r="A93" i="29"/>
  <c r="A92" i="29"/>
  <c r="A91" i="29"/>
  <c r="A90" i="29"/>
  <c r="A89" i="29"/>
  <c r="A88" i="29"/>
  <c r="A87" i="29"/>
  <c r="A86" i="29"/>
  <c r="A85" i="29"/>
  <c r="A84" i="29"/>
  <c r="A83" i="29"/>
  <c r="A82" i="29"/>
  <c r="A81" i="29"/>
  <c r="A80" i="29"/>
  <c r="A79" i="29"/>
  <c r="A78" i="29"/>
  <c r="A77" i="29"/>
  <c r="A76" i="29"/>
  <c r="A75" i="29"/>
  <c r="A74" i="29"/>
  <c r="A73" i="29"/>
  <c r="A72" i="29"/>
  <c r="A71" i="29"/>
  <c r="A70" i="29"/>
  <c r="A69" i="29"/>
  <c r="A68" i="29"/>
  <c r="A67" i="29"/>
  <c r="A66" i="29"/>
  <c r="A65" i="29"/>
  <c r="A64" i="29"/>
  <c r="A63" i="29"/>
  <c r="A62" i="29"/>
  <c r="A61" i="29"/>
  <c r="A60" i="29"/>
  <c r="A59" i="29"/>
  <c r="A58" i="29"/>
  <c r="A57" i="29"/>
  <c r="A56" i="29"/>
  <c r="A55" i="29"/>
  <c r="A54" i="29"/>
  <c r="A53" i="29"/>
  <c r="A52" i="29"/>
  <c r="A51" i="29"/>
  <c r="A50" i="29"/>
  <c r="A49" i="29"/>
  <c r="A48" i="29"/>
  <c r="A47" i="29"/>
  <c r="A46" i="29"/>
  <c r="A45" i="29"/>
  <c r="A44" i="29"/>
  <c r="A43" i="29"/>
  <c r="A42" i="29"/>
  <c r="A41" i="29"/>
  <c r="A40" i="29"/>
  <c r="A39" i="29"/>
  <c r="A38" i="29"/>
  <c r="A37" i="29"/>
  <c r="A36" i="29"/>
  <c r="A35" i="29"/>
  <c r="A34" i="29"/>
  <c r="A33" i="29"/>
  <c r="A32" i="29"/>
  <c r="A31" i="29"/>
  <c r="A30" i="29"/>
  <c r="A29" i="29"/>
  <c r="A28" i="29"/>
  <c r="A27" i="29"/>
  <c r="A26" i="29"/>
  <c r="A25" i="29"/>
  <c r="A24" i="29"/>
  <c r="A23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6" i="29"/>
  <c r="A5" i="29"/>
  <c r="A103" i="28"/>
  <c r="A102" i="28"/>
  <c r="A101" i="28"/>
  <c r="A100" i="28"/>
  <c r="A99" i="28"/>
  <c r="A98" i="28"/>
  <c r="A97" i="28"/>
  <c r="A96" i="28"/>
  <c r="A95" i="28"/>
  <c r="A94" i="28"/>
  <c r="A93" i="28"/>
  <c r="A92" i="28"/>
  <c r="A91" i="28"/>
  <c r="A90" i="28"/>
  <c r="A89" i="28"/>
  <c r="A88" i="28"/>
  <c r="A87" i="28"/>
  <c r="A86" i="28"/>
  <c r="A85" i="28"/>
  <c r="A84" i="28"/>
  <c r="A83" i="28"/>
  <c r="A82" i="28"/>
  <c r="A81" i="28"/>
  <c r="A80" i="28"/>
  <c r="A79" i="28"/>
  <c r="A78" i="28"/>
  <c r="A77" i="28"/>
  <c r="A76" i="28"/>
  <c r="A75" i="28"/>
  <c r="A74" i="28"/>
  <c r="A73" i="28"/>
  <c r="A72" i="28"/>
  <c r="A71" i="28"/>
  <c r="A70" i="28"/>
  <c r="A69" i="28"/>
  <c r="A68" i="28"/>
  <c r="A67" i="28"/>
  <c r="A66" i="28"/>
  <c r="A65" i="28"/>
  <c r="A64" i="28"/>
  <c r="A63" i="28"/>
  <c r="A62" i="28"/>
  <c r="A61" i="28"/>
  <c r="A60" i="28"/>
  <c r="A59" i="28"/>
  <c r="A58" i="28"/>
  <c r="A57" i="28"/>
  <c r="A56" i="28"/>
  <c r="A55" i="28"/>
  <c r="A54" i="28"/>
  <c r="A53" i="28"/>
  <c r="A52" i="28"/>
  <c r="A51" i="28"/>
  <c r="A50" i="28"/>
  <c r="A49" i="28"/>
  <c r="A48" i="28"/>
  <c r="A47" i="28"/>
  <c r="A46" i="28"/>
  <c r="A45" i="28"/>
  <c r="A44" i="28"/>
  <c r="A43" i="28"/>
  <c r="A42" i="28"/>
  <c r="A41" i="28"/>
  <c r="A40" i="28"/>
  <c r="A39" i="28"/>
  <c r="A38" i="28"/>
  <c r="A37" i="28"/>
  <c r="A36" i="28"/>
  <c r="A35" i="28"/>
  <c r="A34" i="28"/>
  <c r="A33" i="28"/>
  <c r="A32" i="28"/>
  <c r="A31" i="28"/>
  <c r="A30" i="28"/>
  <c r="A29" i="28"/>
  <c r="A28" i="28"/>
  <c r="A27" i="28"/>
  <c r="A26" i="28"/>
  <c r="A25" i="28"/>
  <c r="A24" i="28"/>
  <c r="A23" i="28"/>
  <c r="A22" i="28"/>
  <c r="A21" i="28"/>
  <c r="A20" i="28"/>
  <c r="A19" i="28"/>
  <c r="A18" i="28"/>
  <c r="A17" i="28"/>
  <c r="A16" i="28"/>
  <c r="A15" i="28"/>
  <c r="A14" i="28"/>
  <c r="A13" i="28"/>
  <c r="A12" i="28"/>
  <c r="A11" i="28"/>
  <c r="A10" i="28"/>
  <c r="A9" i="28"/>
  <c r="A8" i="28"/>
  <c r="A7" i="28"/>
  <c r="A6" i="28"/>
  <c r="A5" i="28"/>
  <c r="A103" i="27"/>
  <c r="A102" i="27"/>
  <c r="A101" i="27"/>
  <c r="A100" i="27"/>
  <c r="A99" i="27"/>
  <c r="A98" i="27"/>
  <c r="A97" i="27"/>
  <c r="A96" i="27"/>
  <c r="A95" i="27"/>
  <c r="A94" i="27"/>
  <c r="A93" i="27"/>
  <c r="A92" i="27"/>
  <c r="A91" i="27"/>
  <c r="A90" i="27"/>
  <c r="A89" i="27"/>
  <c r="A88" i="27"/>
  <c r="A87" i="27"/>
  <c r="A86" i="27"/>
  <c r="A85" i="27"/>
  <c r="A84" i="27"/>
  <c r="A83" i="27"/>
  <c r="A82" i="27"/>
  <c r="A81" i="27"/>
  <c r="A80" i="27"/>
  <c r="A79" i="27"/>
  <c r="A78" i="27"/>
  <c r="A77" i="27"/>
  <c r="A76" i="27"/>
  <c r="A75" i="27"/>
  <c r="A74" i="27"/>
  <c r="A73" i="27"/>
  <c r="A72" i="27"/>
  <c r="A71" i="27"/>
  <c r="A70" i="27"/>
  <c r="A69" i="27"/>
  <c r="A68" i="27"/>
  <c r="A67" i="27"/>
  <c r="A66" i="27"/>
  <c r="A65" i="27"/>
  <c r="A64" i="27"/>
  <c r="A63" i="27"/>
  <c r="A62" i="27"/>
  <c r="A61" i="27"/>
  <c r="A60" i="27"/>
  <c r="A59" i="27"/>
  <c r="A58" i="27"/>
  <c r="A57" i="27"/>
  <c r="A56" i="27"/>
  <c r="A55" i="27"/>
  <c r="A54" i="27"/>
  <c r="A53" i="27"/>
  <c r="A52" i="27"/>
  <c r="A51" i="27"/>
  <c r="A50" i="27"/>
  <c r="A49" i="27"/>
  <c r="A48" i="27"/>
  <c r="A47" i="27"/>
  <c r="A46" i="27"/>
  <c r="A45" i="27"/>
  <c r="A44" i="27"/>
  <c r="A43" i="27"/>
  <c r="A42" i="27"/>
  <c r="A41" i="27"/>
  <c r="A40" i="27"/>
  <c r="A39" i="27"/>
  <c r="A38" i="27"/>
  <c r="A37" i="27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A5" i="27"/>
  <c r="A103" i="26"/>
  <c r="A102" i="26"/>
  <c r="A101" i="26"/>
  <c r="A100" i="26"/>
  <c r="A99" i="26"/>
  <c r="A98" i="26"/>
  <c r="A97" i="26"/>
  <c r="A96" i="26"/>
  <c r="A95" i="26"/>
  <c r="A94" i="26"/>
  <c r="A93" i="26"/>
  <c r="A92" i="26"/>
  <c r="A91" i="26"/>
  <c r="A90" i="26"/>
  <c r="A89" i="26"/>
  <c r="A88" i="26"/>
  <c r="A87" i="26"/>
  <c r="A86" i="26"/>
  <c r="A85" i="26"/>
  <c r="A84" i="26"/>
  <c r="A83" i="26"/>
  <c r="A82" i="26"/>
  <c r="A81" i="26"/>
  <c r="A80" i="26"/>
  <c r="A79" i="26"/>
  <c r="A78" i="26"/>
  <c r="A77" i="26"/>
  <c r="A76" i="26"/>
  <c r="A75" i="26"/>
  <c r="A74" i="26"/>
  <c r="A73" i="26"/>
  <c r="A72" i="26"/>
  <c r="A71" i="26"/>
  <c r="A70" i="26"/>
  <c r="A69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103" i="24"/>
  <c r="A102" i="24"/>
  <c r="A101" i="24"/>
  <c r="A100" i="24"/>
  <c r="A99" i="24"/>
  <c r="A98" i="24"/>
  <c r="A97" i="24"/>
  <c r="A96" i="24"/>
  <c r="A95" i="24"/>
  <c r="A94" i="24"/>
  <c r="A93" i="24"/>
  <c r="A92" i="24"/>
  <c r="A91" i="24"/>
  <c r="A90" i="24"/>
  <c r="A89" i="24"/>
  <c r="A88" i="24"/>
  <c r="A87" i="24"/>
  <c r="A86" i="24"/>
  <c r="A85" i="24"/>
  <c r="A84" i="24"/>
  <c r="A83" i="24"/>
  <c r="A82" i="24"/>
  <c r="A81" i="24"/>
  <c r="A80" i="24"/>
  <c r="A79" i="24"/>
  <c r="A78" i="24"/>
  <c r="A77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6" i="24"/>
  <c r="A15" i="24"/>
  <c r="A14" i="24"/>
  <c r="A13" i="24"/>
  <c r="A12" i="24"/>
  <c r="A11" i="24"/>
  <c r="A10" i="24"/>
  <c r="A9" i="24"/>
  <c r="A8" i="24"/>
  <c r="A7" i="24"/>
  <c r="A6" i="24"/>
  <c r="A5" i="24"/>
  <c r="A103" i="22"/>
  <c r="A102" i="22"/>
  <c r="A101" i="22"/>
  <c r="A100" i="22"/>
  <c r="A99" i="22"/>
  <c r="A98" i="22"/>
  <c r="A97" i="22"/>
  <c r="A96" i="22"/>
  <c r="A95" i="22"/>
  <c r="A94" i="22"/>
  <c r="A93" i="22"/>
  <c r="A92" i="22"/>
  <c r="A91" i="22"/>
  <c r="A90" i="22"/>
  <c r="A89" i="22"/>
  <c r="A88" i="22"/>
  <c r="A87" i="22"/>
  <c r="A86" i="22"/>
  <c r="A85" i="22"/>
  <c r="A84" i="22"/>
  <c r="A83" i="22"/>
  <c r="A82" i="22"/>
  <c r="A81" i="22"/>
  <c r="A80" i="22"/>
  <c r="A79" i="22"/>
  <c r="A78" i="22"/>
  <c r="A77" i="22"/>
  <c r="A76" i="22"/>
  <c r="A75" i="22"/>
  <c r="A74" i="22"/>
  <c r="A73" i="22"/>
  <c r="A72" i="22"/>
  <c r="A71" i="22"/>
  <c r="A70" i="22"/>
  <c r="A69" i="22"/>
  <c r="A68" i="22"/>
  <c r="A67" i="22"/>
  <c r="A66" i="22"/>
  <c r="A65" i="22"/>
  <c r="A64" i="22"/>
  <c r="A63" i="22"/>
  <c r="A62" i="22"/>
  <c r="A61" i="22"/>
  <c r="A60" i="22"/>
  <c r="A59" i="22"/>
  <c r="A58" i="22"/>
  <c r="A57" i="22"/>
  <c r="A56" i="22"/>
  <c r="A55" i="22"/>
  <c r="A54" i="22"/>
  <c r="A53" i="22"/>
  <c r="A52" i="22"/>
  <c r="A51" i="22"/>
  <c r="A50" i="22"/>
  <c r="A49" i="22"/>
  <c r="A48" i="22"/>
  <c r="A47" i="22"/>
  <c r="A46" i="22"/>
  <c r="A45" i="22"/>
  <c r="A44" i="22"/>
  <c r="A43" i="22"/>
  <c r="A42" i="22"/>
  <c r="A41" i="22"/>
  <c r="A40" i="22"/>
  <c r="A39" i="22"/>
  <c r="A38" i="22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A22" i="22"/>
  <c r="A21" i="22"/>
  <c r="A20" i="22"/>
  <c r="A19" i="22"/>
  <c r="A18" i="22"/>
  <c r="A17" i="22"/>
  <c r="A16" i="22"/>
  <c r="A15" i="22"/>
  <c r="A14" i="22"/>
  <c r="A13" i="22"/>
  <c r="A12" i="22"/>
  <c r="A11" i="22"/>
  <c r="A10" i="22"/>
  <c r="A9" i="22"/>
  <c r="A8" i="22"/>
  <c r="A7" i="22"/>
  <c r="A6" i="22"/>
  <c r="A5" i="22"/>
  <c r="A103" i="21"/>
  <c r="A102" i="21"/>
  <c r="A101" i="21"/>
  <c r="A100" i="21"/>
  <c r="A99" i="21"/>
  <c r="A98" i="21"/>
  <c r="A97" i="21"/>
  <c r="A96" i="21"/>
  <c r="A95" i="21"/>
  <c r="A94" i="21"/>
  <c r="A93" i="21"/>
  <c r="A92" i="21"/>
  <c r="A91" i="21"/>
  <c r="A90" i="21"/>
  <c r="A89" i="21"/>
  <c r="A88" i="21"/>
  <c r="A87" i="21"/>
  <c r="A86" i="21"/>
  <c r="A85" i="21"/>
  <c r="A84" i="21"/>
  <c r="A83" i="21"/>
  <c r="A82" i="21"/>
  <c r="A81" i="21"/>
  <c r="A80" i="21"/>
  <c r="A79" i="21"/>
  <c r="A78" i="21"/>
  <c r="A77" i="21"/>
  <c r="A76" i="21"/>
  <c r="A75" i="21"/>
  <c r="A74" i="21"/>
  <c r="A73" i="21"/>
  <c r="A72" i="21"/>
  <c r="A71" i="21"/>
  <c r="A70" i="21"/>
  <c r="A69" i="21"/>
  <c r="A68" i="21"/>
  <c r="A67" i="21"/>
  <c r="A66" i="21"/>
  <c r="A65" i="21"/>
  <c r="A64" i="21"/>
  <c r="A63" i="21"/>
  <c r="A62" i="21"/>
  <c r="A61" i="21"/>
  <c r="A60" i="21"/>
  <c r="A59" i="21"/>
  <c r="A58" i="21"/>
  <c r="A57" i="21"/>
  <c r="A56" i="21"/>
  <c r="A55" i="21"/>
  <c r="A54" i="21"/>
  <c r="A53" i="21"/>
  <c r="A52" i="21"/>
  <c r="A51" i="21"/>
  <c r="A50" i="21"/>
  <c r="A49" i="21"/>
  <c r="A48" i="21"/>
  <c r="A47" i="21"/>
  <c r="A46" i="21"/>
  <c r="A45" i="21"/>
  <c r="A44" i="21"/>
  <c r="A43" i="21"/>
  <c r="A42" i="21"/>
  <c r="A41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4" i="26" l="1"/>
  <c r="A4" i="31"/>
  <c r="A4" i="29"/>
  <c r="A4" i="24"/>
  <c r="A4" i="21"/>
  <c r="B1" i="21" s="1"/>
  <c r="A4" i="30"/>
  <c r="A4" i="22"/>
  <c r="A4" i="1"/>
  <c r="A4" i="28"/>
  <c r="A1" i="21" l="1"/>
  <c r="A1" i="24"/>
  <c r="B1" i="24"/>
  <c r="A1" i="27"/>
  <c r="B1" i="27"/>
  <c r="A1" i="22"/>
  <c r="B1" i="22"/>
  <c r="A1" i="26"/>
  <c r="B1" i="26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4" i="27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5" i="31"/>
  <c r="M5" i="31" s="1"/>
  <c r="D24" i="31"/>
  <c r="D25" i="31"/>
  <c r="D26" i="31"/>
  <c r="D27" i="31"/>
  <c r="D28" i="31"/>
  <c r="D29" i="31"/>
  <c r="D30" i="31"/>
  <c r="D31" i="31"/>
  <c r="D32" i="31"/>
  <c r="D33" i="31"/>
  <c r="D34" i="31"/>
  <c r="D35" i="31"/>
  <c r="D36" i="31"/>
  <c r="D37" i="31"/>
  <c r="D38" i="31"/>
  <c r="D39" i="31"/>
  <c r="D40" i="31"/>
  <c r="D41" i="31"/>
  <c r="D42" i="31"/>
  <c r="D43" i="31"/>
  <c r="D44" i="31"/>
  <c r="D45" i="31"/>
  <c r="D46" i="31"/>
  <c r="D47" i="31"/>
  <c r="D48" i="31"/>
  <c r="D49" i="31"/>
  <c r="D50" i="31"/>
  <c r="D51" i="31"/>
  <c r="D52" i="31"/>
  <c r="D53" i="31"/>
  <c r="D54" i="31"/>
  <c r="D55" i="31"/>
  <c r="D56" i="31"/>
  <c r="D57" i="31"/>
  <c r="D58" i="31"/>
  <c r="D59" i="31"/>
  <c r="D60" i="31"/>
  <c r="D61" i="31"/>
  <c r="D62" i="31"/>
  <c r="D63" i="31"/>
  <c r="D64" i="31"/>
  <c r="D65" i="31"/>
  <c r="D66" i="31"/>
  <c r="D67" i="31"/>
  <c r="D68" i="31"/>
  <c r="D69" i="31"/>
  <c r="D70" i="31"/>
  <c r="D71" i="31"/>
  <c r="D72" i="31"/>
  <c r="D73" i="31"/>
  <c r="D74" i="31"/>
  <c r="D75" i="31"/>
  <c r="D76" i="31"/>
  <c r="D77" i="31"/>
  <c r="D78" i="31"/>
  <c r="D79" i="31"/>
  <c r="D80" i="31"/>
  <c r="D81" i="31"/>
  <c r="D82" i="31"/>
  <c r="D83" i="31"/>
  <c r="D84" i="31"/>
  <c r="D85" i="31"/>
  <c r="D86" i="31"/>
  <c r="D87" i="31"/>
  <c r="D88" i="31"/>
  <c r="D89" i="31"/>
  <c r="D90" i="31"/>
  <c r="D91" i="31"/>
  <c r="D92" i="31"/>
  <c r="D93" i="31"/>
  <c r="D94" i="31"/>
  <c r="D95" i="31"/>
  <c r="D96" i="31"/>
  <c r="D97" i="31"/>
  <c r="D98" i="31"/>
  <c r="D99" i="31"/>
  <c r="D100" i="31"/>
  <c r="D101" i="31"/>
  <c r="D102" i="31"/>
  <c r="D103" i="31"/>
  <c r="B103" i="31"/>
  <c r="B102" i="31"/>
  <c r="B101" i="31"/>
  <c r="B100" i="31"/>
  <c r="B99" i="31"/>
  <c r="B98" i="31"/>
  <c r="B97" i="31"/>
  <c r="B96" i="31"/>
  <c r="B95" i="31"/>
  <c r="B94" i="31"/>
  <c r="B93" i="31"/>
  <c r="B92" i="31"/>
  <c r="B91" i="31"/>
  <c r="B90" i="31"/>
  <c r="B89" i="31"/>
  <c r="B88" i="31"/>
  <c r="B87" i="31"/>
  <c r="B86" i="31"/>
  <c r="B85" i="31"/>
  <c r="B84" i="31"/>
  <c r="B83" i="31"/>
  <c r="B82" i="31"/>
  <c r="B81" i="31"/>
  <c r="B80" i="31"/>
  <c r="B79" i="31"/>
  <c r="B78" i="31"/>
  <c r="B77" i="31"/>
  <c r="B76" i="31"/>
  <c r="B75" i="31"/>
  <c r="B74" i="31"/>
  <c r="B73" i="31"/>
  <c r="B72" i="31"/>
  <c r="B71" i="31"/>
  <c r="B70" i="31"/>
  <c r="B69" i="31"/>
  <c r="B68" i="31"/>
  <c r="B67" i="31"/>
  <c r="B66" i="31"/>
  <c r="B65" i="31"/>
  <c r="B64" i="31"/>
  <c r="B63" i="31"/>
  <c r="B62" i="31"/>
  <c r="B61" i="31"/>
  <c r="B60" i="31"/>
  <c r="B59" i="31"/>
  <c r="B58" i="31"/>
  <c r="B57" i="31"/>
  <c r="B56" i="31"/>
  <c r="B55" i="31"/>
  <c r="B54" i="31"/>
  <c r="B53" i="31"/>
  <c r="B52" i="31"/>
  <c r="B51" i="31"/>
  <c r="B50" i="31"/>
  <c r="B49" i="31"/>
  <c r="B48" i="31"/>
  <c r="B47" i="31"/>
  <c r="B46" i="31"/>
  <c r="B45" i="31"/>
  <c r="B44" i="31"/>
  <c r="B43" i="31"/>
  <c r="B42" i="31"/>
  <c r="B41" i="31"/>
  <c r="B40" i="31"/>
  <c r="B39" i="31"/>
  <c r="B38" i="3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D23" i="31" s="1"/>
  <c r="B22" i="31"/>
  <c r="D22" i="31" s="1"/>
  <c r="M22" i="31" s="1"/>
  <c r="B21" i="31"/>
  <c r="D21" i="31" s="1"/>
  <c r="M21" i="31" s="1"/>
  <c r="B20" i="31"/>
  <c r="D20" i="31" s="1"/>
  <c r="M20" i="31" s="1"/>
  <c r="B19" i="31"/>
  <c r="D19" i="31" s="1"/>
  <c r="M19" i="31" s="1"/>
  <c r="B18" i="31"/>
  <c r="D18" i="31" s="1"/>
  <c r="M18" i="31" s="1"/>
  <c r="B17" i="31"/>
  <c r="D17" i="31" s="1"/>
  <c r="M17" i="31" s="1"/>
  <c r="B16" i="31"/>
  <c r="D16" i="31" s="1"/>
  <c r="M16" i="31" s="1"/>
  <c r="B15" i="31"/>
  <c r="D15" i="31" s="1"/>
  <c r="M15" i="31" s="1"/>
  <c r="B14" i="31"/>
  <c r="D14" i="31" s="1"/>
  <c r="M14" i="31" s="1"/>
  <c r="B13" i="31"/>
  <c r="D13" i="31" s="1"/>
  <c r="M13" i="31" s="1"/>
  <c r="B12" i="31"/>
  <c r="D12" i="31" s="1"/>
  <c r="M12" i="31" s="1"/>
  <c r="B11" i="31"/>
  <c r="D11" i="31" s="1"/>
  <c r="M11" i="31" s="1"/>
  <c r="B10" i="31"/>
  <c r="D10" i="31" s="1"/>
  <c r="M10" i="31" s="1"/>
  <c r="B9" i="31"/>
  <c r="D9" i="31" s="1"/>
  <c r="M9" i="31" s="1"/>
  <c r="B8" i="31"/>
  <c r="D8" i="31" s="1"/>
  <c r="M8" i="31" s="1"/>
  <c r="B7" i="31"/>
  <c r="D7" i="31" s="1"/>
  <c r="M7" i="31" s="1"/>
  <c r="B6" i="31"/>
  <c r="D6" i="31" s="1"/>
  <c r="M6" i="31" s="1"/>
  <c r="B4" i="31"/>
  <c r="D4" i="31" s="1"/>
  <c r="B102" i="30"/>
  <c r="B101" i="30"/>
  <c r="B100" i="30"/>
  <c r="B99" i="30"/>
  <c r="B98" i="30"/>
  <c r="B97" i="30"/>
  <c r="B96" i="30"/>
  <c r="B95" i="30"/>
  <c r="B94" i="30"/>
  <c r="B93" i="30"/>
  <c r="B92" i="30"/>
  <c r="B91" i="30"/>
  <c r="B90" i="30"/>
  <c r="B89" i="30"/>
  <c r="B88" i="30"/>
  <c r="B87" i="30"/>
  <c r="B86" i="30"/>
  <c r="B85" i="30"/>
  <c r="B84" i="30"/>
  <c r="B83" i="30"/>
  <c r="B82" i="30"/>
  <c r="B81" i="30"/>
  <c r="B80" i="30"/>
  <c r="B79" i="30"/>
  <c r="B78" i="30"/>
  <c r="B77" i="30"/>
  <c r="B76" i="30"/>
  <c r="B75" i="30"/>
  <c r="B74" i="30"/>
  <c r="B73" i="30"/>
  <c r="B72" i="30"/>
  <c r="B71" i="30"/>
  <c r="B70" i="30"/>
  <c r="B69" i="30"/>
  <c r="B68" i="30"/>
  <c r="B67" i="30"/>
  <c r="B66" i="30"/>
  <c r="B65" i="30"/>
  <c r="B64" i="30"/>
  <c r="B63" i="30"/>
  <c r="B62" i="30"/>
  <c r="B61" i="30"/>
  <c r="B60" i="30"/>
  <c r="B59" i="30"/>
  <c r="B58" i="30"/>
  <c r="B57" i="30"/>
  <c r="B56" i="30"/>
  <c r="B55" i="30"/>
  <c r="B54" i="30"/>
  <c r="B53" i="30"/>
  <c r="B52" i="30"/>
  <c r="B51" i="30"/>
  <c r="B50" i="30"/>
  <c r="B49" i="30"/>
  <c r="B48" i="30"/>
  <c r="B47" i="30"/>
  <c r="B46" i="30"/>
  <c r="B45" i="30"/>
  <c r="B44" i="30"/>
  <c r="B43" i="30"/>
  <c r="B42" i="30"/>
  <c r="B41" i="30"/>
  <c r="B40" i="30"/>
  <c r="B39" i="30"/>
  <c r="B38" i="30"/>
  <c r="B37" i="30"/>
  <c r="B36" i="30"/>
  <c r="B35" i="30"/>
  <c r="B34" i="30"/>
  <c r="B33" i="30"/>
  <c r="B32" i="30"/>
  <c r="B31" i="30"/>
  <c r="B30" i="30"/>
  <c r="B29" i="30"/>
  <c r="B28" i="30"/>
  <c r="B27" i="30"/>
  <c r="B26" i="30"/>
  <c r="B25" i="30"/>
  <c r="B24" i="30"/>
  <c r="B23" i="30"/>
  <c r="D23" i="30" s="1"/>
  <c r="M23" i="30" s="1"/>
  <c r="B22" i="30"/>
  <c r="D22" i="30" s="1"/>
  <c r="B21" i="30"/>
  <c r="D21" i="30" s="1"/>
  <c r="B20" i="30"/>
  <c r="D20" i="30" s="1"/>
  <c r="B19" i="30"/>
  <c r="D19" i="30" s="1"/>
  <c r="B18" i="30"/>
  <c r="D18" i="30" s="1"/>
  <c r="M18" i="30" s="1"/>
  <c r="B17" i="30"/>
  <c r="D17" i="30" s="1"/>
  <c r="M17" i="30" s="1"/>
  <c r="B16" i="30"/>
  <c r="D16" i="30" s="1"/>
  <c r="B15" i="30"/>
  <c r="D15" i="30" s="1"/>
  <c r="M15" i="30" s="1"/>
  <c r="B14" i="30"/>
  <c r="D14" i="30" s="1"/>
  <c r="M14" i="30" s="1"/>
  <c r="B13" i="30"/>
  <c r="D13" i="30" s="1"/>
  <c r="M13" i="30" s="1"/>
  <c r="B12" i="30"/>
  <c r="D12" i="30" s="1"/>
  <c r="M12" i="30" s="1"/>
  <c r="B11" i="30"/>
  <c r="D11" i="30" s="1"/>
  <c r="M11" i="30" s="1"/>
  <c r="B10" i="30"/>
  <c r="D10" i="30" s="1"/>
  <c r="B9" i="30"/>
  <c r="D9" i="30" s="1"/>
  <c r="B8" i="30"/>
  <c r="D8" i="30" s="1"/>
  <c r="B7" i="30"/>
  <c r="D7" i="30" s="1"/>
  <c r="M7" i="30" s="1"/>
  <c r="B6" i="30"/>
  <c r="D6" i="30" s="1"/>
  <c r="M6" i="30" s="1"/>
  <c r="B5" i="30"/>
  <c r="D5" i="30" s="1"/>
  <c r="B4" i="30"/>
  <c r="B102" i="29"/>
  <c r="B101" i="29"/>
  <c r="B100" i="29"/>
  <c r="B99" i="29"/>
  <c r="B98" i="29"/>
  <c r="B97" i="29"/>
  <c r="B96" i="29"/>
  <c r="B95" i="29"/>
  <c r="B94" i="29"/>
  <c r="B93" i="29"/>
  <c r="B92" i="29"/>
  <c r="B91" i="29"/>
  <c r="B90" i="29"/>
  <c r="B89" i="29"/>
  <c r="B88" i="29"/>
  <c r="B87" i="29"/>
  <c r="B86" i="29"/>
  <c r="B85" i="29"/>
  <c r="B84" i="29"/>
  <c r="B83" i="29"/>
  <c r="B82" i="29"/>
  <c r="B81" i="29"/>
  <c r="B80" i="29"/>
  <c r="B79" i="29"/>
  <c r="B78" i="29"/>
  <c r="B77" i="29"/>
  <c r="B76" i="29"/>
  <c r="B75" i="29"/>
  <c r="B74" i="29"/>
  <c r="B73" i="29"/>
  <c r="B72" i="29"/>
  <c r="B71" i="29"/>
  <c r="B70" i="29"/>
  <c r="B69" i="29"/>
  <c r="B68" i="29"/>
  <c r="B67" i="29"/>
  <c r="B66" i="29"/>
  <c r="B65" i="29"/>
  <c r="B64" i="29"/>
  <c r="B63" i="29"/>
  <c r="B62" i="29"/>
  <c r="B61" i="29"/>
  <c r="B60" i="29"/>
  <c r="B59" i="29"/>
  <c r="B58" i="29"/>
  <c r="B57" i="29"/>
  <c r="B56" i="29"/>
  <c r="B55" i="29"/>
  <c r="B54" i="29"/>
  <c r="B53" i="29"/>
  <c r="B52" i="29"/>
  <c r="B51" i="29"/>
  <c r="B50" i="29"/>
  <c r="B49" i="29"/>
  <c r="B48" i="29"/>
  <c r="B47" i="29"/>
  <c r="B46" i="29"/>
  <c r="B45" i="29"/>
  <c r="B44" i="29"/>
  <c r="B43" i="29"/>
  <c r="B42" i="29"/>
  <c r="B41" i="29"/>
  <c r="B40" i="29"/>
  <c r="B39" i="29"/>
  <c r="B38" i="29"/>
  <c r="B37" i="29"/>
  <c r="B36" i="29"/>
  <c r="B35" i="29"/>
  <c r="B34" i="29"/>
  <c r="B33" i="29"/>
  <c r="B32" i="29"/>
  <c r="B31" i="29"/>
  <c r="B30" i="29"/>
  <c r="B29" i="29"/>
  <c r="B28" i="29"/>
  <c r="B27" i="29"/>
  <c r="B26" i="29"/>
  <c r="B25" i="29"/>
  <c r="B24" i="29"/>
  <c r="B23" i="29"/>
  <c r="D23" i="29" s="1"/>
  <c r="M23" i="29" s="1"/>
  <c r="B22" i="29"/>
  <c r="D22" i="29" s="1"/>
  <c r="M22" i="29" s="1"/>
  <c r="B21" i="29"/>
  <c r="D21" i="29" s="1"/>
  <c r="M21" i="29" s="1"/>
  <c r="B20" i="29"/>
  <c r="D20" i="29" s="1"/>
  <c r="M20" i="29" s="1"/>
  <c r="B19" i="29"/>
  <c r="D19" i="29" s="1"/>
  <c r="M19" i="29" s="1"/>
  <c r="B18" i="29"/>
  <c r="D18" i="29" s="1"/>
  <c r="M18" i="29" s="1"/>
  <c r="B17" i="29"/>
  <c r="D17" i="29" s="1"/>
  <c r="M17" i="29" s="1"/>
  <c r="B16" i="29"/>
  <c r="D16" i="29" s="1"/>
  <c r="M16" i="29" s="1"/>
  <c r="B15" i="29"/>
  <c r="D15" i="29" s="1"/>
  <c r="M15" i="29" s="1"/>
  <c r="B14" i="29"/>
  <c r="D14" i="29" s="1"/>
  <c r="M14" i="29" s="1"/>
  <c r="B13" i="29"/>
  <c r="D13" i="29" s="1"/>
  <c r="M13" i="29" s="1"/>
  <c r="B12" i="29"/>
  <c r="D12" i="29" s="1"/>
  <c r="M12" i="29" s="1"/>
  <c r="B11" i="29"/>
  <c r="D11" i="29" s="1"/>
  <c r="M11" i="29" s="1"/>
  <c r="B10" i="29"/>
  <c r="D10" i="29" s="1"/>
  <c r="M10" i="29" s="1"/>
  <c r="B9" i="29"/>
  <c r="D9" i="29" s="1"/>
  <c r="M9" i="29" s="1"/>
  <c r="B8" i="29"/>
  <c r="D8" i="29" s="1"/>
  <c r="M8" i="29" s="1"/>
  <c r="B7" i="29"/>
  <c r="D7" i="29" s="1"/>
  <c r="M7" i="29" s="1"/>
  <c r="B6" i="29"/>
  <c r="D6" i="29" s="1"/>
  <c r="M6" i="29" s="1"/>
  <c r="B5" i="29"/>
  <c r="D5" i="29" s="1"/>
  <c r="M5" i="29" s="1"/>
  <c r="B4" i="29"/>
  <c r="D4" i="29" s="1"/>
  <c r="B102" i="28"/>
  <c r="B101" i="28"/>
  <c r="B100" i="28"/>
  <c r="B99" i="28"/>
  <c r="B98" i="28"/>
  <c r="B97" i="28"/>
  <c r="B96" i="28"/>
  <c r="B95" i="28"/>
  <c r="B94" i="28"/>
  <c r="B93" i="28"/>
  <c r="B92" i="28"/>
  <c r="B91" i="28"/>
  <c r="B90" i="28"/>
  <c r="B89" i="28"/>
  <c r="B88" i="28"/>
  <c r="B87" i="28"/>
  <c r="B86" i="28"/>
  <c r="B85" i="28"/>
  <c r="B84" i="28"/>
  <c r="B83" i="28"/>
  <c r="B82" i="28"/>
  <c r="B81" i="28"/>
  <c r="B80" i="28"/>
  <c r="B79" i="28"/>
  <c r="B78" i="28"/>
  <c r="B77" i="28"/>
  <c r="B76" i="28"/>
  <c r="B75" i="28"/>
  <c r="B74" i="28"/>
  <c r="B73" i="28"/>
  <c r="B72" i="28"/>
  <c r="B71" i="28"/>
  <c r="B70" i="28"/>
  <c r="B69" i="28"/>
  <c r="B68" i="28"/>
  <c r="B67" i="28"/>
  <c r="B66" i="28"/>
  <c r="B65" i="28"/>
  <c r="B64" i="28"/>
  <c r="B63" i="28"/>
  <c r="B62" i="28"/>
  <c r="B61" i="28"/>
  <c r="B60" i="28"/>
  <c r="B59" i="28"/>
  <c r="B58" i="28"/>
  <c r="B57" i="28"/>
  <c r="B56" i="28"/>
  <c r="B55" i="28"/>
  <c r="B54" i="28"/>
  <c r="B53" i="28"/>
  <c r="B52" i="28"/>
  <c r="B51" i="28"/>
  <c r="B50" i="28"/>
  <c r="B49" i="28"/>
  <c r="B48" i="28"/>
  <c r="B47" i="28"/>
  <c r="B46" i="28"/>
  <c r="B45" i="28"/>
  <c r="B44" i="28"/>
  <c r="B43" i="28"/>
  <c r="B42" i="28"/>
  <c r="B41" i="28"/>
  <c r="B40" i="28"/>
  <c r="B39" i="28"/>
  <c r="B38" i="28"/>
  <c r="B37" i="28"/>
  <c r="B36" i="28"/>
  <c r="B35" i="28"/>
  <c r="B34" i="28"/>
  <c r="B33" i="28"/>
  <c r="B32" i="28"/>
  <c r="B31" i="28"/>
  <c r="B30" i="28"/>
  <c r="B29" i="28"/>
  <c r="B28" i="28"/>
  <c r="B27" i="28"/>
  <c r="B26" i="28"/>
  <c r="B25" i="28"/>
  <c r="B24" i="28"/>
  <c r="B23" i="28"/>
  <c r="D23" i="28" s="1"/>
  <c r="M23" i="28" s="1"/>
  <c r="B22" i="28"/>
  <c r="D22" i="28" s="1"/>
  <c r="M22" i="28" s="1"/>
  <c r="B21" i="28"/>
  <c r="D21" i="28" s="1"/>
  <c r="M21" i="28" s="1"/>
  <c r="B20" i="28"/>
  <c r="D20" i="28" s="1"/>
  <c r="M20" i="28" s="1"/>
  <c r="B19" i="28"/>
  <c r="D19" i="28" s="1"/>
  <c r="M19" i="28" s="1"/>
  <c r="B18" i="28"/>
  <c r="D18" i="28" s="1"/>
  <c r="M18" i="28" s="1"/>
  <c r="B17" i="28"/>
  <c r="D17" i="28" s="1"/>
  <c r="M17" i="28" s="1"/>
  <c r="B16" i="28"/>
  <c r="D16" i="28" s="1"/>
  <c r="M16" i="28" s="1"/>
  <c r="B15" i="28"/>
  <c r="D15" i="28" s="1"/>
  <c r="M15" i="28" s="1"/>
  <c r="B14" i="28"/>
  <c r="D14" i="28" s="1"/>
  <c r="M14" i="28" s="1"/>
  <c r="B13" i="28"/>
  <c r="D13" i="28" s="1"/>
  <c r="M13" i="28" s="1"/>
  <c r="B12" i="28"/>
  <c r="D12" i="28" s="1"/>
  <c r="M12" i="28" s="1"/>
  <c r="B11" i="28"/>
  <c r="D11" i="28" s="1"/>
  <c r="M11" i="28" s="1"/>
  <c r="B10" i="28"/>
  <c r="D10" i="28" s="1"/>
  <c r="M10" i="28" s="1"/>
  <c r="B9" i="28"/>
  <c r="D9" i="28" s="1"/>
  <c r="M9" i="28" s="1"/>
  <c r="B8" i="28"/>
  <c r="D8" i="28" s="1"/>
  <c r="M8" i="28" s="1"/>
  <c r="B7" i="28"/>
  <c r="D7" i="28" s="1"/>
  <c r="M7" i="28" s="1"/>
  <c r="B6" i="28"/>
  <c r="D6" i="28" s="1"/>
  <c r="M6" i="28" s="1"/>
  <c r="B5" i="28"/>
  <c r="D5" i="28" s="1"/>
  <c r="M5" i="28" s="1"/>
  <c r="B4" i="28"/>
  <c r="D4" i="28" s="1"/>
  <c r="B102" i="27"/>
  <c r="B101" i="27"/>
  <c r="B100" i="27"/>
  <c r="B99" i="27"/>
  <c r="B98" i="27"/>
  <c r="B97" i="27"/>
  <c r="B96" i="27"/>
  <c r="B95" i="27"/>
  <c r="B94" i="27"/>
  <c r="B93" i="27"/>
  <c r="B92" i="27"/>
  <c r="B91" i="27"/>
  <c r="B90" i="27"/>
  <c r="B89" i="27"/>
  <c r="B88" i="27"/>
  <c r="B87" i="27"/>
  <c r="B86" i="27"/>
  <c r="B85" i="27"/>
  <c r="B84" i="27"/>
  <c r="B83" i="27"/>
  <c r="B82" i="27"/>
  <c r="B81" i="27"/>
  <c r="B80" i="27"/>
  <c r="B79" i="27"/>
  <c r="B78" i="27"/>
  <c r="B77" i="27"/>
  <c r="B76" i="27"/>
  <c r="B75" i="27"/>
  <c r="B74" i="27"/>
  <c r="B73" i="27"/>
  <c r="B72" i="27"/>
  <c r="B71" i="27"/>
  <c r="B70" i="27"/>
  <c r="B69" i="27"/>
  <c r="B68" i="27"/>
  <c r="B67" i="27"/>
  <c r="B66" i="27"/>
  <c r="B65" i="27"/>
  <c r="B64" i="27"/>
  <c r="B63" i="27"/>
  <c r="B62" i="27"/>
  <c r="B61" i="27"/>
  <c r="B60" i="27"/>
  <c r="B59" i="27"/>
  <c r="B58" i="27"/>
  <c r="B57" i="27"/>
  <c r="B56" i="27"/>
  <c r="B55" i="27"/>
  <c r="B54" i="27"/>
  <c r="B53" i="27"/>
  <c r="B52" i="27"/>
  <c r="B51" i="27"/>
  <c r="B50" i="27"/>
  <c r="B49" i="27"/>
  <c r="B48" i="27"/>
  <c r="B47" i="27"/>
  <c r="B46" i="27"/>
  <c r="B45" i="27"/>
  <c r="B44" i="27"/>
  <c r="B43" i="27"/>
  <c r="B42" i="27"/>
  <c r="B41" i="27"/>
  <c r="B40" i="27"/>
  <c r="B39" i="27"/>
  <c r="B38" i="27"/>
  <c r="B37" i="27"/>
  <c r="B36" i="27"/>
  <c r="B35" i="27"/>
  <c r="B34" i="27"/>
  <c r="B33" i="27"/>
  <c r="B32" i="27"/>
  <c r="B31" i="27"/>
  <c r="B30" i="27"/>
  <c r="B29" i="27"/>
  <c r="B28" i="27"/>
  <c r="B27" i="27"/>
  <c r="B26" i="27"/>
  <c r="B25" i="27"/>
  <c r="B24" i="27"/>
  <c r="B23" i="27"/>
  <c r="D23" i="27" s="1"/>
  <c r="B22" i="27"/>
  <c r="D22" i="27" s="1"/>
  <c r="B21" i="27"/>
  <c r="D21" i="27" s="1"/>
  <c r="B20" i="27"/>
  <c r="D20" i="27" s="1"/>
  <c r="B19" i="27"/>
  <c r="D19" i="27" s="1"/>
  <c r="B18" i="27"/>
  <c r="D18" i="27" s="1"/>
  <c r="B17" i="27"/>
  <c r="D17" i="27" s="1"/>
  <c r="B16" i="27"/>
  <c r="D16" i="27" s="1"/>
  <c r="B15" i="27"/>
  <c r="D15" i="27" s="1"/>
  <c r="B14" i="27"/>
  <c r="D14" i="27" s="1"/>
  <c r="B13" i="27"/>
  <c r="D13" i="27" s="1"/>
  <c r="B12" i="27"/>
  <c r="D12" i="27" s="1"/>
  <c r="B11" i="27"/>
  <c r="D11" i="27" s="1"/>
  <c r="B10" i="27"/>
  <c r="D10" i="27" s="1"/>
  <c r="B9" i="27"/>
  <c r="D9" i="27" s="1"/>
  <c r="B8" i="27"/>
  <c r="D8" i="27" s="1"/>
  <c r="B7" i="27"/>
  <c r="D7" i="27" s="1"/>
  <c r="B6" i="27"/>
  <c r="D6" i="27" s="1"/>
  <c r="B5" i="27"/>
  <c r="D5" i="27" s="1"/>
  <c r="B4" i="27"/>
  <c r="D4" i="27" s="1"/>
  <c r="B102" i="26"/>
  <c r="B101" i="26"/>
  <c r="B100" i="26"/>
  <c r="B99" i="26"/>
  <c r="B98" i="26"/>
  <c r="B97" i="26"/>
  <c r="B96" i="26"/>
  <c r="B95" i="26"/>
  <c r="B94" i="26"/>
  <c r="B93" i="26"/>
  <c r="B92" i="26"/>
  <c r="B91" i="26"/>
  <c r="B90" i="26"/>
  <c r="B89" i="26"/>
  <c r="B88" i="26"/>
  <c r="B87" i="26"/>
  <c r="B86" i="26"/>
  <c r="B85" i="26"/>
  <c r="B84" i="26"/>
  <c r="B83" i="26"/>
  <c r="B82" i="26"/>
  <c r="B81" i="26"/>
  <c r="B80" i="26"/>
  <c r="B79" i="26"/>
  <c r="B78" i="26"/>
  <c r="B77" i="26"/>
  <c r="B76" i="26"/>
  <c r="B75" i="26"/>
  <c r="B74" i="26"/>
  <c r="B73" i="26"/>
  <c r="B72" i="26"/>
  <c r="B71" i="26"/>
  <c r="B70" i="26"/>
  <c r="B69" i="26"/>
  <c r="B68" i="26"/>
  <c r="B67" i="26"/>
  <c r="B66" i="26"/>
  <c r="B65" i="26"/>
  <c r="B64" i="26"/>
  <c r="B63" i="26"/>
  <c r="B62" i="26"/>
  <c r="B61" i="26"/>
  <c r="B60" i="26"/>
  <c r="B59" i="26"/>
  <c r="B58" i="26"/>
  <c r="B57" i="26"/>
  <c r="B56" i="26"/>
  <c r="B55" i="26"/>
  <c r="B54" i="26"/>
  <c r="B53" i="26"/>
  <c r="B52" i="26"/>
  <c r="B51" i="26"/>
  <c r="B50" i="26"/>
  <c r="B49" i="26"/>
  <c r="B48" i="26"/>
  <c r="B47" i="26"/>
  <c r="B46" i="26"/>
  <c r="B45" i="26"/>
  <c r="B44" i="26"/>
  <c r="B43" i="26"/>
  <c r="B42" i="26"/>
  <c r="B41" i="26"/>
  <c r="B40" i="26"/>
  <c r="B39" i="26"/>
  <c r="B38" i="26"/>
  <c r="B37" i="26"/>
  <c r="B36" i="26"/>
  <c r="B35" i="26"/>
  <c r="B34" i="26"/>
  <c r="B33" i="26"/>
  <c r="B32" i="26"/>
  <c r="B31" i="26"/>
  <c r="B30" i="26"/>
  <c r="B29" i="26"/>
  <c r="B28" i="26"/>
  <c r="B27" i="26"/>
  <c r="B26" i="26"/>
  <c r="B25" i="26"/>
  <c r="B24" i="26"/>
  <c r="B23" i="26"/>
  <c r="D23" i="26" s="1"/>
  <c r="M23" i="26" s="1"/>
  <c r="B22" i="26"/>
  <c r="D22" i="26" s="1"/>
  <c r="M22" i="26" s="1"/>
  <c r="B21" i="26"/>
  <c r="D21" i="26" s="1"/>
  <c r="M21" i="26" s="1"/>
  <c r="B20" i="26"/>
  <c r="D20" i="26" s="1"/>
  <c r="M20" i="26" s="1"/>
  <c r="B19" i="26"/>
  <c r="D19" i="26" s="1"/>
  <c r="M19" i="26" s="1"/>
  <c r="B18" i="26"/>
  <c r="D18" i="26" s="1"/>
  <c r="M18" i="26" s="1"/>
  <c r="B17" i="26"/>
  <c r="D17" i="26" s="1"/>
  <c r="M17" i="26" s="1"/>
  <c r="B16" i="26"/>
  <c r="D16" i="26" s="1"/>
  <c r="M16" i="26" s="1"/>
  <c r="B15" i="26"/>
  <c r="D15" i="26" s="1"/>
  <c r="M15" i="26" s="1"/>
  <c r="B14" i="26"/>
  <c r="D14" i="26" s="1"/>
  <c r="M14" i="26" s="1"/>
  <c r="B13" i="26"/>
  <c r="D13" i="26" s="1"/>
  <c r="M13" i="26" s="1"/>
  <c r="B12" i="26"/>
  <c r="D12" i="26" s="1"/>
  <c r="M12" i="26" s="1"/>
  <c r="B11" i="26"/>
  <c r="D11" i="26" s="1"/>
  <c r="M11" i="26" s="1"/>
  <c r="B10" i="26"/>
  <c r="D10" i="26" s="1"/>
  <c r="M10" i="26" s="1"/>
  <c r="B9" i="26"/>
  <c r="D9" i="26" s="1"/>
  <c r="M9" i="26" s="1"/>
  <c r="B8" i="26"/>
  <c r="D8" i="26" s="1"/>
  <c r="M8" i="26" s="1"/>
  <c r="B7" i="26"/>
  <c r="D7" i="26" s="1"/>
  <c r="M7" i="26" s="1"/>
  <c r="B6" i="26"/>
  <c r="D6" i="26" s="1"/>
  <c r="M6" i="26" s="1"/>
  <c r="B5" i="26"/>
  <c r="D5" i="26" s="1"/>
  <c r="M5" i="26" s="1"/>
  <c r="B4" i="26"/>
  <c r="D4" i="26" s="1"/>
  <c r="M4" i="26" s="1"/>
  <c r="B102" i="24"/>
  <c r="B101" i="24"/>
  <c r="B100" i="24"/>
  <c r="B99" i="24"/>
  <c r="B98" i="24"/>
  <c r="B97" i="24"/>
  <c r="B96" i="24"/>
  <c r="B95" i="24"/>
  <c r="B94" i="24"/>
  <c r="B93" i="24"/>
  <c r="B92" i="24"/>
  <c r="B91" i="24"/>
  <c r="B90" i="24"/>
  <c r="B89" i="24"/>
  <c r="B88" i="24"/>
  <c r="B87" i="24"/>
  <c r="B86" i="24"/>
  <c r="B85" i="24"/>
  <c r="B84" i="24"/>
  <c r="B83" i="24"/>
  <c r="B82" i="24"/>
  <c r="B81" i="24"/>
  <c r="B80" i="24"/>
  <c r="B79" i="24"/>
  <c r="B78" i="24"/>
  <c r="B77" i="24"/>
  <c r="B76" i="24"/>
  <c r="B75" i="24"/>
  <c r="B74" i="24"/>
  <c r="B73" i="24"/>
  <c r="B72" i="24"/>
  <c r="B71" i="24"/>
  <c r="B70" i="24"/>
  <c r="B69" i="24"/>
  <c r="B68" i="24"/>
  <c r="B67" i="24"/>
  <c r="B66" i="24"/>
  <c r="B65" i="24"/>
  <c r="B64" i="24"/>
  <c r="B63" i="24"/>
  <c r="B62" i="24"/>
  <c r="B61" i="24"/>
  <c r="B60" i="24"/>
  <c r="B59" i="24"/>
  <c r="B58" i="24"/>
  <c r="B57" i="24"/>
  <c r="B56" i="24"/>
  <c r="B55" i="24"/>
  <c r="B54" i="24"/>
  <c r="B53" i="24"/>
  <c r="B52" i="24"/>
  <c r="B51" i="24"/>
  <c r="B50" i="24"/>
  <c r="B49" i="24"/>
  <c r="B48" i="24"/>
  <c r="B47" i="24"/>
  <c r="B46" i="24"/>
  <c r="B45" i="24"/>
  <c r="B44" i="24"/>
  <c r="B43" i="24"/>
  <c r="B42" i="24"/>
  <c r="B41" i="24"/>
  <c r="B40" i="24"/>
  <c r="B39" i="24"/>
  <c r="B38" i="24"/>
  <c r="B37" i="24"/>
  <c r="B36" i="24"/>
  <c r="B35" i="24"/>
  <c r="B34" i="24"/>
  <c r="B33" i="24"/>
  <c r="B32" i="24"/>
  <c r="B31" i="24"/>
  <c r="B30" i="24"/>
  <c r="B29" i="24"/>
  <c r="B28" i="24"/>
  <c r="B27" i="24"/>
  <c r="B26" i="24"/>
  <c r="B25" i="24"/>
  <c r="B24" i="24"/>
  <c r="B23" i="24"/>
  <c r="D23" i="24" s="1"/>
  <c r="M23" i="24" s="1"/>
  <c r="B22" i="24"/>
  <c r="D22" i="24" s="1"/>
  <c r="M22" i="24" s="1"/>
  <c r="B21" i="24"/>
  <c r="D21" i="24" s="1"/>
  <c r="M21" i="24" s="1"/>
  <c r="B20" i="24"/>
  <c r="D20" i="24" s="1"/>
  <c r="M20" i="24" s="1"/>
  <c r="B19" i="24"/>
  <c r="B18" i="24"/>
  <c r="D18" i="24" s="1"/>
  <c r="M18" i="24" s="1"/>
  <c r="B17" i="24"/>
  <c r="D17" i="24" s="1"/>
  <c r="M17" i="24" s="1"/>
  <c r="B16" i="24"/>
  <c r="D16" i="24" s="1"/>
  <c r="M16" i="24" s="1"/>
  <c r="B15" i="24"/>
  <c r="D15" i="24" s="1"/>
  <c r="M15" i="24" s="1"/>
  <c r="B14" i="24"/>
  <c r="D14" i="24" s="1"/>
  <c r="M14" i="24" s="1"/>
  <c r="B13" i="24"/>
  <c r="D13" i="24" s="1"/>
  <c r="M13" i="24" s="1"/>
  <c r="B12" i="24"/>
  <c r="D12" i="24" s="1"/>
  <c r="M12" i="24" s="1"/>
  <c r="B11" i="24"/>
  <c r="D11" i="24" s="1"/>
  <c r="M11" i="24" s="1"/>
  <c r="B10" i="24"/>
  <c r="D10" i="24" s="1"/>
  <c r="M10" i="24" s="1"/>
  <c r="B9" i="24"/>
  <c r="D9" i="24" s="1"/>
  <c r="M9" i="24" s="1"/>
  <c r="B8" i="24"/>
  <c r="D8" i="24" s="1"/>
  <c r="M8" i="24" s="1"/>
  <c r="B7" i="24"/>
  <c r="D7" i="24" s="1"/>
  <c r="M7" i="24" s="1"/>
  <c r="B6" i="24"/>
  <c r="D6" i="24" s="1"/>
  <c r="M6" i="24" s="1"/>
  <c r="B5" i="24"/>
  <c r="D5" i="24" s="1"/>
  <c r="M5" i="24" s="1"/>
  <c r="B4" i="24"/>
  <c r="D4" i="24" s="1"/>
  <c r="M4" i="24" s="1"/>
  <c r="B102" i="22"/>
  <c r="B101" i="22"/>
  <c r="B100" i="22"/>
  <c r="B99" i="22"/>
  <c r="B98" i="22"/>
  <c r="B97" i="22"/>
  <c r="B96" i="22"/>
  <c r="B95" i="22"/>
  <c r="B94" i="22"/>
  <c r="B93" i="22"/>
  <c r="B92" i="22"/>
  <c r="B91" i="22"/>
  <c r="B90" i="22"/>
  <c r="B89" i="22"/>
  <c r="B88" i="22"/>
  <c r="B87" i="22"/>
  <c r="B86" i="22"/>
  <c r="B85" i="22"/>
  <c r="B84" i="22"/>
  <c r="B83" i="22"/>
  <c r="B82" i="22"/>
  <c r="B81" i="22"/>
  <c r="B80" i="22"/>
  <c r="B79" i="22"/>
  <c r="B78" i="22"/>
  <c r="B77" i="22"/>
  <c r="B76" i="22"/>
  <c r="B75" i="22"/>
  <c r="B74" i="22"/>
  <c r="B73" i="22"/>
  <c r="B72" i="22"/>
  <c r="B71" i="22"/>
  <c r="B70" i="22"/>
  <c r="B69" i="22"/>
  <c r="B68" i="22"/>
  <c r="B67" i="22"/>
  <c r="B66" i="22"/>
  <c r="B65" i="22"/>
  <c r="B64" i="22"/>
  <c r="B63" i="22"/>
  <c r="B62" i="22"/>
  <c r="B61" i="22"/>
  <c r="B60" i="22"/>
  <c r="B59" i="22"/>
  <c r="B58" i="22"/>
  <c r="B57" i="22"/>
  <c r="B56" i="22"/>
  <c r="B55" i="22"/>
  <c r="B54" i="22"/>
  <c r="B53" i="22"/>
  <c r="B52" i="22"/>
  <c r="B51" i="22"/>
  <c r="B50" i="22"/>
  <c r="B49" i="22"/>
  <c r="B48" i="22"/>
  <c r="B47" i="22"/>
  <c r="B46" i="22"/>
  <c r="B45" i="22"/>
  <c r="B44" i="22"/>
  <c r="B43" i="22"/>
  <c r="B42" i="22"/>
  <c r="B41" i="22"/>
  <c r="B40" i="22"/>
  <c r="B39" i="22"/>
  <c r="B38" i="22"/>
  <c r="B37" i="22"/>
  <c r="B36" i="22"/>
  <c r="B35" i="22"/>
  <c r="B34" i="22"/>
  <c r="B33" i="22"/>
  <c r="B32" i="22"/>
  <c r="B31" i="22"/>
  <c r="B30" i="22"/>
  <c r="B29" i="22"/>
  <c r="B28" i="22"/>
  <c r="B27" i="22"/>
  <c r="B26" i="22"/>
  <c r="B25" i="22"/>
  <c r="B24" i="22"/>
  <c r="B23" i="22"/>
  <c r="D23" i="22" s="1"/>
  <c r="M23" i="22" s="1"/>
  <c r="B22" i="22"/>
  <c r="D22" i="22" s="1"/>
  <c r="M22" i="22" s="1"/>
  <c r="B21" i="22"/>
  <c r="D21" i="22" s="1"/>
  <c r="M21" i="22" s="1"/>
  <c r="B20" i="22"/>
  <c r="D20" i="22" s="1"/>
  <c r="M20" i="22" s="1"/>
  <c r="B19" i="22"/>
  <c r="D19" i="22" s="1"/>
  <c r="M19" i="22" s="1"/>
  <c r="B18" i="22"/>
  <c r="D18" i="22" s="1"/>
  <c r="M18" i="22" s="1"/>
  <c r="B17" i="22"/>
  <c r="D17" i="22" s="1"/>
  <c r="M17" i="22" s="1"/>
  <c r="B16" i="22"/>
  <c r="D16" i="22" s="1"/>
  <c r="M16" i="22" s="1"/>
  <c r="B15" i="22"/>
  <c r="D15" i="22" s="1"/>
  <c r="M15" i="22" s="1"/>
  <c r="B14" i="22"/>
  <c r="D14" i="22" s="1"/>
  <c r="M14" i="22" s="1"/>
  <c r="B13" i="22"/>
  <c r="D13" i="22" s="1"/>
  <c r="M13" i="22" s="1"/>
  <c r="B12" i="22"/>
  <c r="D12" i="22" s="1"/>
  <c r="M12" i="22" s="1"/>
  <c r="B11" i="22"/>
  <c r="D11" i="22" s="1"/>
  <c r="M11" i="22" s="1"/>
  <c r="B10" i="22"/>
  <c r="D10" i="22" s="1"/>
  <c r="M10" i="22" s="1"/>
  <c r="B9" i="22"/>
  <c r="D9" i="22" s="1"/>
  <c r="M9" i="22" s="1"/>
  <c r="B8" i="22"/>
  <c r="D8" i="22" s="1"/>
  <c r="M8" i="22" s="1"/>
  <c r="B7" i="22"/>
  <c r="D7" i="22" s="1"/>
  <c r="M7" i="22" s="1"/>
  <c r="B6" i="22"/>
  <c r="D6" i="22" s="1"/>
  <c r="M6" i="22" s="1"/>
  <c r="B5" i="22"/>
  <c r="D5" i="22" s="1"/>
  <c r="M5" i="22" s="1"/>
  <c r="B4" i="22"/>
  <c r="D4" i="22" s="1"/>
  <c r="M4" i="22" s="1"/>
  <c r="N4" i="27" l="1"/>
  <c r="M4" i="27"/>
  <c r="O4" i="27"/>
  <c r="P4" i="27"/>
  <c r="N16" i="27"/>
  <c r="M16" i="27"/>
  <c r="P16" i="27"/>
  <c r="O16" i="27"/>
  <c r="N20" i="27"/>
  <c r="M20" i="27"/>
  <c r="O20" i="27"/>
  <c r="P20" i="27"/>
  <c r="N9" i="27"/>
  <c r="M9" i="27"/>
  <c r="P9" i="27"/>
  <c r="O9" i="27"/>
  <c r="N13" i="27"/>
  <c r="O13" i="27"/>
  <c r="M13" i="27"/>
  <c r="P13" i="27"/>
  <c r="N17" i="27"/>
  <c r="O17" i="27"/>
  <c r="M17" i="27"/>
  <c r="P17" i="27"/>
  <c r="N21" i="27"/>
  <c r="M21" i="27"/>
  <c r="P21" i="27"/>
  <c r="O21" i="27"/>
  <c r="N6" i="27"/>
  <c r="M6" i="27"/>
  <c r="O6" i="27"/>
  <c r="P6" i="27"/>
  <c r="N10" i="27"/>
  <c r="M10" i="27"/>
  <c r="O10" i="27"/>
  <c r="P10" i="27"/>
  <c r="N14" i="27"/>
  <c r="O14" i="27"/>
  <c r="M14" i="27"/>
  <c r="P14" i="27"/>
  <c r="N18" i="27"/>
  <c r="M18" i="27"/>
  <c r="P18" i="27"/>
  <c r="O18" i="27"/>
  <c r="N22" i="27"/>
  <c r="O22" i="27"/>
  <c r="M22" i="27"/>
  <c r="P22" i="27"/>
  <c r="N7" i="27"/>
  <c r="M7" i="27"/>
  <c r="P7" i="27"/>
  <c r="O7" i="27"/>
  <c r="N11" i="27"/>
  <c r="M11" i="27"/>
  <c r="O11" i="27"/>
  <c r="P11" i="27"/>
  <c r="N15" i="27"/>
  <c r="M15" i="27"/>
  <c r="O15" i="27"/>
  <c r="P15" i="27"/>
  <c r="N19" i="27"/>
  <c r="O19" i="27"/>
  <c r="M19" i="27"/>
  <c r="P19" i="27"/>
  <c r="N23" i="27"/>
  <c r="M23" i="27"/>
  <c r="P23" i="27"/>
  <c r="O23" i="27"/>
  <c r="M4" i="30"/>
  <c r="M4" i="29"/>
  <c r="M4" i="28"/>
  <c r="D19" i="24"/>
  <c r="M19" i="24" s="1"/>
  <c r="P8" i="30"/>
  <c r="M8" i="30"/>
  <c r="N8" i="30"/>
  <c r="O8" i="30"/>
  <c r="M16" i="30"/>
  <c r="N16" i="30"/>
  <c r="O16" i="30"/>
  <c r="P16" i="30"/>
  <c r="M20" i="30"/>
  <c r="N20" i="30"/>
  <c r="P20" i="30"/>
  <c r="O20" i="30"/>
  <c r="M5" i="30"/>
  <c r="P5" i="30"/>
  <c r="O5" i="30"/>
  <c r="N5" i="30"/>
  <c r="P9" i="30"/>
  <c r="M9" i="30"/>
  <c r="O9" i="30"/>
  <c r="N9" i="30"/>
  <c r="P21" i="30"/>
  <c r="M21" i="30"/>
  <c r="N21" i="30"/>
  <c r="O21" i="30"/>
  <c r="M10" i="30"/>
  <c r="P10" i="30"/>
  <c r="O10" i="30"/>
  <c r="N10" i="30"/>
  <c r="M22" i="30"/>
  <c r="N22" i="30"/>
  <c r="O22" i="30"/>
  <c r="P22" i="30"/>
  <c r="M19" i="30"/>
  <c r="N19" i="30"/>
  <c r="O19" i="30"/>
  <c r="P19" i="30"/>
  <c r="M4" i="31"/>
  <c r="O4" i="31"/>
  <c r="P4" i="31"/>
  <c r="N4" i="31"/>
  <c r="M23" i="31"/>
  <c r="O23" i="31"/>
  <c r="N23" i="31"/>
  <c r="P23" i="31"/>
  <c r="P22" i="31"/>
  <c r="O22" i="31"/>
  <c r="N22" i="31"/>
  <c r="P21" i="31"/>
  <c r="N21" i="31"/>
  <c r="O21" i="31"/>
  <c r="N20" i="31"/>
  <c r="P20" i="31"/>
  <c r="O20" i="31"/>
  <c r="P19" i="31"/>
  <c r="N19" i="31"/>
  <c r="O19" i="31"/>
  <c r="P18" i="31"/>
  <c r="N18" i="31"/>
  <c r="O18" i="31"/>
  <c r="N17" i="31"/>
  <c r="P17" i="31"/>
  <c r="O17" i="31"/>
  <c r="N16" i="31"/>
  <c r="P16" i="31"/>
  <c r="O16" i="31"/>
  <c r="O15" i="31"/>
  <c r="N15" i="31"/>
  <c r="P15" i="31"/>
  <c r="P14" i="31"/>
  <c r="N14" i="31"/>
  <c r="O14" i="31"/>
  <c r="N13" i="31"/>
  <c r="P13" i="31"/>
  <c r="O13" i="31"/>
  <c r="P12" i="31"/>
  <c r="N12" i="31"/>
  <c r="O12" i="31"/>
  <c r="P11" i="31"/>
  <c r="O11" i="31"/>
  <c r="N11" i="31"/>
  <c r="N10" i="31"/>
  <c r="P10" i="31"/>
  <c r="O10" i="31"/>
  <c r="P9" i="31"/>
  <c r="N9" i="31"/>
  <c r="O9" i="31"/>
  <c r="P8" i="31"/>
  <c r="N8" i="31"/>
  <c r="O8" i="31"/>
  <c r="P7" i="31"/>
  <c r="O7" i="31"/>
  <c r="N7" i="31"/>
  <c r="P6" i="31"/>
  <c r="N6" i="31"/>
  <c r="O6" i="31"/>
  <c r="P5" i="31"/>
  <c r="N5" i="31"/>
  <c r="O5" i="31"/>
  <c r="P22" i="29"/>
  <c r="O22" i="29"/>
  <c r="N22" i="29"/>
  <c r="P16" i="29"/>
  <c r="O16" i="29"/>
  <c r="N16" i="29"/>
  <c r="P8" i="29"/>
  <c r="N8" i="29"/>
  <c r="O8" i="29"/>
  <c r="N5" i="29"/>
  <c r="P5" i="29"/>
  <c r="O5" i="29"/>
  <c r="N22" i="28"/>
  <c r="P22" i="28"/>
  <c r="O22" i="28"/>
  <c r="N16" i="28"/>
  <c r="P16" i="28"/>
  <c r="O16" i="28"/>
  <c r="N9" i="28"/>
  <c r="P9" i="28"/>
  <c r="O9" i="28"/>
  <c r="N9" i="26"/>
  <c r="O9" i="26"/>
  <c r="P9" i="26"/>
  <c r="O7" i="30"/>
  <c r="P7" i="30"/>
  <c r="N7" i="30"/>
  <c r="P23" i="30"/>
  <c r="O23" i="30"/>
  <c r="N23" i="30"/>
  <c r="P18" i="30"/>
  <c r="O18" i="30"/>
  <c r="N18" i="30"/>
  <c r="P17" i="30"/>
  <c r="O17" i="30"/>
  <c r="N17" i="30"/>
  <c r="P15" i="30"/>
  <c r="O15" i="30"/>
  <c r="N15" i="30"/>
  <c r="P14" i="30"/>
  <c r="O14" i="30"/>
  <c r="N14" i="30"/>
  <c r="N13" i="30"/>
  <c r="P13" i="30"/>
  <c r="O13" i="30"/>
  <c r="P12" i="30"/>
  <c r="O12" i="30"/>
  <c r="N12" i="30"/>
  <c r="P11" i="30"/>
  <c r="O11" i="30"/>
  <c r="N11" i="30"/>
  <c r="O6" i="30"/>
  <c r="N6" i="30"/>
  <c r="P6" i="30"/>
  <c r="O4" i="30"/>
  <c r="N4" i="30"/>
  <c r="P4" i="30"/>
  <c r="P23" i="29"/>
  <c r="O23" i="29"/>
  <c r="N23" i="29"/>
  <c r="P21" i="29"/>
  <c r="O21" i="29"/>
  <c r="N21" i="29"/>
  <c r="O20" i="29"/>
  <c r="N20" i="29"/>
  <c r="P20" i="29"/>
  <c r="P19" i="29"/>
  <c r="O19" i="29"/>
  <c r="N19" i="29"/>
  <c r="O18" i="29"/>
  <c r="N18" i="29"/>
  <c r="P18" i="29"/>
  <c r="P17" i="29"/>
  <c r="O17" i="29"/>
  <c r="N17" i="29"/>
  <c r="P15" i="29"/>
  <c r="O15" i="29"/>
  <c r="N15" i="29"/>
  <c r="O14" i="29"/>
  <c r="P14" i="29"/>
  <c r="N14" i="29"/>
  <c r="P13" i="29"/>
  <c r="O13" i="29"/>
  <c r="N13" i="29"/>
  <c r="O12" i="29"/>
  <c r="N12" i="29"/>
  <c r="P12" i="29"/>
  <c r="P11" i="29"/>
  <c r="O11" i="29"/>
  <c r="N11" i="29"/>
  <c r="O10" i="29"/>
  <c r="N10" i="29"/>
  <c r="P10" i="29"/>
  <c r="P9" i="29"/>
  <c r="O9" i="29"/>
  <c r="N9" i="29"/>
  <c r="N6" i="29"/>
  <c r="P6" i="29"/>
  <c r="O6" i="29"/>
  <c r="P7" i="29"/>
  <c r="O7" i="29"/>
  <c r="N7" i="29"/>
  <c r="O4" i="29"/>
  <c r="N4" i="29"/>
  <c r="P4" i="29"/>
  <c r="P23" i="28"/>
  <c r="O23" i="28"/>
  <c r="N23" i="28"/>
  <c r="P21" i="28"/>
  <c r="O21" i="28"/>
  <c r="N21" i="28"/>
  <c r="O20" i="28"/>
  <c r="N20" i="28"/>
  <c r="P20" i="28"/>
  <c r="P19" i="28"/>
  <c r="O19" i="28"/>
  <c r="N19" i="28"/>
  <c r="O18" i="28"/>
  <c r="N18" i="28"/>
  <c r="P18" i="28"/>
  <c r="P17" i="28"/>
  <c r="O17" i="28"/>
  <c r="N17" i="28"/>
  <c r="P15" i="28"/>
  <c r="O15" i="28"/>
  <c r="N15" i="28"/>
  <c r="O14" i="28"/>
  <c r="N14" i="28"/>
  <c r="P14" i="28"/>
  <c r="P13" i="28"/>
  <c r="O13" i="28"/>
  <c r="N13" i="28"/>
  <c r="O12" i="28"/>
  <c r="N12" i="28"/>
  <c r="P12" i="28"/>
  <c r="P11" i="28"/>
  <c r="O11" i="28"/>
  <c r="N11" i="28"/>
  <c r="O10" i="28"/>
  <c r="N10" i="28"/>
  <c r="P10" i="28"/>
  <c r="O6" i="28"/>
  <c r="N6" i="28"/>
  <c r="P6" i="28"/>
  <c r="P6" i="26"/>
  <c r="O6" i="26"/>
  <c r="N6" i="26"/>
  <c r="P6" i="24"/>
  <c r="O6" i="24"/>
  <c r="N6" i="24"/>
  <c r="P7" i="24"/>
  <c r="O7" i="24"/>
  <c r="N7" i="24"/>
  <c r="P15" i="24"/>
  <c r="O15" i="24"/>
  <c r="N15" i="24"/>
  <c r="P23" i="24"/>
  <c r="O23" i="24"/>
  <c r="N23" i="24"/>
  <c r="P4" i="26"/>
  <c r="O4" i="26"/>
  <c r="N4" i="26"/>
  <c r="P12" i="26"/>
  <c r="O12" i="26"/>
  <c r="N12" i="26"/>
  <c r="P20" i="26"/>
  <c r="O20" i="26"/>
  <c r="N20" i="26"/>
  <c r="P19" i="22"/>
  <c r="O19" i="22"/>
  <c r="N19" i="22"/>
  <c r="P8" i="24"/>
  <c r="O8" i="24"/>
  <c r="N8" i="24"/>
  <c r="P16" i="24"/>
  <c r="O16" i="24"/>
  <c r="N16" i="24"/>
  <c r="P5" i="26"/>
  <c r="O5" i="26"/>
  <c r="N5" i="26"/>
  <c r="P13" i="26"/>
  <c r="O13" i="26"/>
  <c r="N13" i="26"/>
  <c r="P21" i="26"/>
  <c r="O21" i="26"/>
  <c r="N21" i="26"/>
  <c r="P10" i="22"/>
  <c r="O10" i="22"/>
  <c r="N10" i="22"/>
  <c r="P11" i="22"/>
  <c r="O11" i="22"/>
  <c r="N11" i="22"/>
  <c r="P4" i="22"/>
  <c r="O4" i="22"/>
  <c r="N4" i="22"/>
  <c r="P12" i="22"/>
  <c r="O12" i="22"/>
  <c r="N12" i="22"/>
  <c r="P20" i="22"/>
  <c r="O20" i="22"/>
  <c r="N20" i="22"/>
  <c r="P9" i="24"/>
  <c r="O9" i="24"/>
  <c r="N9" i="24"/>
  <c r="P17" i="24"/>
  <c r="O17" i="24"/>
  <c r="N17" i="24"/>
  <c r="P14" i="26"/>
  <c r="O14" i="26"/>
  <c r="N14" i="26"/>
  <c r="P22" i="26"/>
  <c r="O22" i="26"/>
  <c r="N22" i="26"/>
  <c r="P13" i="22"/>
  <c r="O13" i="22"/>
  <c r="N13" i="22"/>
  <c r="P21" i="22"/>
  <c r="O21" i="22"/>
  <c r="N21" i="22"/>
  <c r="P10" i="24"/>
  <c r="O10" i="24"/>
  <c r="N10" i="24"/>
  <c r="P18" i="24"/>
  <c r="O18" i="24"/>
  <c r="N18" i="24"/>
  <c r="P7" i="26"/>
  <c r="O7" i="26"/>
  <c r="N7" i="26"/>
  <c r="P15" i="26"/>
  <c r="O15" i="26"/>
  <c r="N15" i="26"/>
  <c r="P23" i="26"/>
  <c r="O23" i="26"/>
  <c r="N23" i="26"/>
  <c r="P5" i="22"/>
  <c r="O5" i="22"/>
  <c r="N5" i="22"/>
  <c r="P6" i="22"/>
  <c r="O6" i="22"/>
  <c r="N6" i="22"/>
  <c r="P14" i="22"/>
  <c r="O14" i="22"/>
  <c r="N14" i="22"/>
  <c r="P22" i="22"/>
  <c r="O22" i="22"/>
  <c r="N22" i="22"/>
  <c r="P11" i="24"/>
  <c r="O11" i="24"/>
  <c r="N11" i="24"/>
  <c r="P19" i="24"/>
  <c r="O19" i="24"/>
  <c r="N19" i="24"/>
  <c r="P8" i="26"/>
  <c r="O8" i="26"/>
  <c r="N8" i="26"/>
  <c r="P16" i="26"/>
  <c r="O16" i="26"/>
  <c r="N16" i="26"/>
  <c r="P18" i="22"/>
  <c r="O18" i="22"/>
  <c r="N18" i="22"/>
  <c r="P15" i="22"/>
  <c r="O15" i="22"/>
  <c r="N15" i="22"/>
  <c r="P4" i="24"/>
  <c r="O4" i="24"/>
  <c r="N4" i="24"/>
  <c r="P12" i="24"/>
  <c r="O12" i="24"/>
  <c r="N12" i="24"/>
  <c r="P20" i="24"/>
  <c r="O20" i="24"/>
  <c r="N20" i="24"/>
  <c r="P17" i="26"/>
  <c r="O17" i="26"/>
  <c r="N17" i="26"/>
  <c r="P23" i="22"/>
  <c r="O23" i="22"/>
  <c r="N23" i="22"/>
  <c r="P8" i="22"/>
  <c r="O8" i="22"/>
  <c r="N8" i="22"/>
  <c r="P16" i="22"/>
  <c r="O16" i="22"/>
  <c r="N16" i="22"/>
  <c r="P5" i="24"/>
  <c r="O5" i="24"/>
  <c r="N5" i="24"/>
  <c r="P13" i="24"/>
  <c r="O13" i="24"/>
  <c r="N13" i="24"/>
  <c r="P21" i="24"/>
  <c r="O21" i="24"/>
  <c r="N21" i="24"/>
  <c r="P10" i="26"/>
  <c r="O10" i="26"/>
  <c r="N10" i="26"/>
  <c r="P18" i="26"/>
  <c r="O18" i="26"/>
  <c r="N18" i="26"/>
  <c r="P7" i="22"/>
  <c r="O7" i="22"/>
  <c r="N7" i="22"/>
  <c r="P9" i="22"/>
  <c r="O9" i="22"/>
  <c r="N9" i="22"/>
  <c r="P17" i="22"/>
  <c r="O17" i="22"/>
  <c r="N17" i="22"/>
  <c r="P14" i="24"/>
  <c r="O14" i="24"/>
  <c r="N14" i="24"/>
  <c r="P22" i="24"/>
  <c r="O22" i="24"/>
  <c r="N22" i="24"/>
  <c r="P11" i="26"/>
  <c r="O11" i="26"/>
  <c r="N11" i="26"/>
  <c r="P19" i="26"/>
  <c r="O19" i="26"/>
  <c r="N19" i="26"/>
  <c r="O8" i="28"/>
  <c r="P8" i="28"/>
  <c r="N8" i="28"/>
  <c r="P7" i="28"/>
  <c r="O7" i="28"/>
  <c r="N7" i="28"/>
  <c r="P5" i="28"/>
  <c r="O5" i="28"/>
  <c r="N5" i="28"/>
  <c r="N4" i="28"/>
  <c r="P4" i="28"/>
  <c r="O4" i="28"/>
  <c r="N4" i="21"/>
  <c r="P4" i="21"/>
  <c r="O4" i="21"/>
  <c r="A99" i="34"/>
  <c r="A79" i="34"/>
  <c r="A71" i="34"/>
  <c r="A39" i="34"/>
  <c r="A101" i="34"/>
  <c r="A70" i="34"/>
  <c r="A42" i="34"/>
  <c r="A81" i="34"/>
  <c r="A73" i="34"/>
  <c r="A49" i="34"/>
  <c r="A78" i="34"/>
  <c r="A95" i="34"/>
  <c r="A47" i="34"/>
  <c r="A4" i="34"/>
  <c r="E4" i="34" s="1"/>
  <c r="D4" i="34" s="1"/>
  <c r="X4" i="34"/>
  <c r="A61" i="34"/>
  <c r="A34" i="34"/>
  <c r="A103" i="34"/>
  <c r="A69" i="34"/>
  <c r="A54" i="34"/>
  <c r="A63" i="34"/>
  <c r="A51" i="34"/>
  <c r="A26" i="34"/>
  <c r="A62" i="34"/>
  <c r="A35" i="34"/>
  <c r="E42" i="34" l="1"/>
  <c r="D42" i="34" s="1"/>
  <c r="B42" i="34"/>
  <c r="E62" i="34"/>
  <c r="D62" i="34" s="1"/>
  <c r="B62" i="34"/>
  <c r="E81" i="34"/>
  <c r="D81" i="34" s="1"/>
  <c r="B81" i="34"/>
  <c r="E47" i="34"/>
  <c r="D47" i="34" s="1"/>
  <c r="B47" i="34"/>
  <c r="E54" i="34"/>
  <c r="D54" i="34" s="1"/>
  <c r="B54" i="34"/>
  <c r="E95" i="34"/>
  <c r="D95" i="34" s="1"/>
  <c r="B95" i="34"/>
  <c r="E39" i="34"/>
  <c r="D39" i="34" s="1"/>
  <c r="B39" i="34"/>
  <c r="E26" i="34"/>
  <c r="D26" i="34" s="1"/>
  <c r="B26" i="34"/>
  <c r="E63" i="34"/>
  <c r="D63" i="34" s="1"/>
  <c r="B63" i="34"/>
  <c r="E69" i="34"/>
  <c r="D69" i="34" s="1"/>
  <c r="B69" i="34"/>
  <c r="E78" i="34"/>
  <c r="D78" i="34" s="1"/>
  <c r="B78" i="34"/>
  <c r="E71" i="34"/>
  <c r="D71" i="34" s="1"/>
  <c r="B71" i="34"/>
  <c r="E61" i="34"/>
  <c r="D61" i="34" s="1"/>
  <c r="B61" i="34"/>
  <c r="E51" i="34"/>
  <c r="D51" i="34" s="1"/>
  <c r="B51" i="34"/>
  <c r="E70" i="34"/>
  <c r="D70" i="34" s="1"/>
  <c r="B70" i="34"/>
  <c r="E103" i="34"/>
  <c r="B103" i="34"/>
  <c r="E49" i="34"/>
  <c r="D49" i="34" s="1"/>
  <c r="B49" i="34"/>
  <c r="E79" i="34"/>
  <c r="D79" i="34" s="1"/>
  <c r="B79" i="34"/>
  <c r="E101" i="34"/>
  <c r="D101" i="34" s="1"/>
  <c r="B101" i="34"/>
  <c r="E35" i="34"/>
  <c r="D35" i="34" s="1"/>
  <c r="B35" i="34"/>
  <c r="E34" i="34"/>
  <c r="D34" i="34" s="1"/>
  <c r="B34" i="34"/>
  <c r="E73" i="34"/>
  <c r="D73" i="34" s="1"/>
  <c r="B73" i="34"/>
  <c r="E99" i="34"/>
  <c r="D99" i="34" s="1"/>
  <c r="B99" i="34"/>
  <c r="B4" i="34"/>
  <c r="I100" i="35"/>
  <c r="I35" i="35"/>
  <c r="I103" i="35"/>
  <c r="I45" i="35"/>
  <c r="I78" i="35"/>
  <c r="I69" i="35"/>
  <c r="I51" i="35"/>
  <c r="I63" i="35"/>
  <c r="I47" i="35"/>
  <c r="I60" i="35"/>
  <c r="I27" i="35"/>
  <c r="I26" i="35"/>
  <c r="I34" i="35"/>
  <c r="I25" i="35"/>
  <c r="I41" i="35"/>
  <c r="I62" i="35"/>
  <c r="I81" i="35"/>
  <c r="I95" i="35"/>
  <c r="I53" i="35"/>
  <c r="I54" i="35"/>
  <c r="I61" i="35"/>
  <c r="I4" i="35"/>
  <c r="A25" i="34"/>
  <c r="A27" i="34"/>
  <c r="A43" i="34"/>
  <c r="A87" i="34"/>
  <c r="A33" i="34"/>
  <c r="A60" i="34"/>
  <c r="A45" i="34"/>
  <c r="A89" i="34"/>
  <c r="A28" i="34"/>
  <c r="A83" i="34"/>
  <c r="A91" i="34"/>
  <c r="A31" i="34"/>
  <c r="A55" i="34"/>
  <c r="A23" i="34"/>
  <c r="A41" i="34"/>
  <c r="A97" i="34"/>
  <c r="A53" i="34"/>
  <c r="A46" i="34"/>
  <c r="A65" i="34"/>
  <c r="A74" i="34"/>
  <c r="A100" i="34"/>
  <c r="A37" i="34"/>
  <c r="A57" i="34"/>
  <c r="A6" i="34"/>
  <c r="A24" i="34"/>
  <c r="A88" i="34"/>
  <c r="A102" i="34"/>
  <c r="A94" i="34"/>
  <c r="A52" i="34"/>
  <c r="A32" i="34"/>
  <c r="A96" i="34"/>
  <c r="A92" i="34"/>
  <c r="A93" i="34"/>
  <c r="A29" i="34"/>
  <c r="A44" i="34"/>
  <c r="A80" i="34"/>
  <c r="A40" i="34"/>
  <c r="A5" i="34"/>
  <c r="A22" i="34"/>
  <c r="A48" i="34"/>
  <c r="A38" i="34"/>
  <c r="A30" i="34"/>
  <c r="A50" i="34"/>
  <c r="A82" i="34"/>
  <c r="A85" i="34"/>
  <c r="A56" i="34"/>
  <c r="A58" i="34"/>
  <c r="A98" i="34"/>
  <c r="A66" i="34"/>
  <c r="A59" i="34"/>
  <c r="A64" i="34"/>
  <c r="A75" i="34"/>
  <c r="A67" i="34"/>
  <c r="A68" i="34"/>
  <c r="A36" i="34"/>
  <c r="A72" i="34"/>
  <c r="A84" i="34"/>
  <c r="A76" i="34"/>
  <c r="A77" i="34"/>
  <c r="A90" i="34"/>
  <c r="A86" i="34"/>
  <c r="D103" i="34" l="1"/>
  <c r="F103" i="34" s="1"/>
  <c r="J35" i="35"/>
  <c r="L35" i="35" s="1"/>
  <c r="F35" i="34"/>
  <c r="J71" i="35"/>
  <c r="L71" i="35" s="1"/>
  <c r="F71" i="34"/>
  <c r="J26" i="35"/>
  <c r="F26" i="34"/>
  <c r="J47" i="35"/>
  <c r="L47" i="35" s="1"/>
  <c r="F47" i="34"/>
  <c r="J99" i="35"/>
  <c r="L99" i="35" s="1"/>
  <c r="F99" i="34"/>
  <c r="J101" i="35"/>
  <c r="L101" i="35" s="1"/>
  <c r="F101" i="34"/>
  <c r="J70" i="35"/>
  <c r="L70" i="35" s="1"/>
  <c r="F70" i="34"/>
  <c r="J78" i="35"/>
  <c r="L78" i="35" s="1"/>
  <c r="F78" i="34"/>
  <c r="J39" i="35"/>
  <c r="L39" i="35" s="1"/>
  <c r="F39" i="34"/>
  <c r="J81" i="35"/>
  <c r="L81" i="35" s="1"/>
  <c r="F81" i="34"/>
  <c r="J73" i="35"/>
  <c r="L73" i="35" s="1"/>
  <c r="F73" i="34"/>
  <c r="J79" i="35"/>
  <c r="L79" i="35" s="1"/>
  <c r="F79" i="34"/>
  <c r="J51" i="35"/>
  <c r="L51" i="35" s="1"/>
  <c r="F51" i="34"/>
  <c r="J69" i="35"/>
  <c r="L69" i="35" s="1"/>
  <c r="F69" i="34"/>
  <c r="J95" i="35"/>
  <c r="L95" i="35" s="1"/>
  <c r="F95" i="34"/>
  <c r="J62" i="35"/>
  <c r="L62" i="35" s="1"/>
  <c r="F62" i="34"/>
  <c r="J34" i="35"/>
  <c r="L34" i="35" s="1"/>
  <c r="F34" i="34"/>
  <c r="J49" i="35"/>
  <c r="L49" i="35" s="1"/>
  <c r="F49" i="34"/>
  <c r="J61" i="35"/>
  <c r="L61" i="35" s="1"/>
  <c r="F61" i="34"/>
  <c r="J63" i="35"/>
  <c r="L63" i="35" s="1"/>
  <c r="F63" i="34"/>
  <c r="J54" i="35"/>
  <c r="L54" i="35" s="1"/>
  <c r="F54" i="34"/>
  <c r="J42" i="35"/>
  <c r="L42" i="35" s="1"/>
  <c r="F42" i="34"/>
  <c r="E90" i="34"/>
  <c r="D90" i="34" s="1"/>
  <c r="B90" i="34"/>
  <c r="E82" i="34"/>
  <c r="D82" i="34" s="1"/>
  <c r="B82" i="34"/>
  <c r="E87" i="34"/>
  <c r="D87" i="34" s="1"/>
  <c r="B87" i="34"/>
  <c r="E77" i="34"/>
  <c r="D77" i="34" s="1"/>
  <c r="B77" i="34"/>
  <c r="E64" i="34"/>
  <c r="B64" i="34"/>
  <c r="E50" i="34"/>
  <c r="B50" i="34"/>
  <c r="E44" i="34"/>
  <c r="D44" i="34" s="1"/>
  <c r="B44" i="34"/>
  <c r="E102" i="34"/>
  <c r="B102" i="34"/>
  <c r="E65" i="34"/>
  <c r="D65" i="34" s="1"/>
  <c r="B65" i="34"/>
  <c r="E91" i="34"/>
  <c r="D91" i="34" s="1"/>
  <c r="B91" i="34"/>
  <c r="E43" i="34"/>
  <c r="D43" i="34" s="1"/>
  <c r="B43" i="34"/>
  <c r="E75" i="34"/>
  <c r="D75" i="34" s="1"/>
  <c r="B75" i="34"/>
  <c r="E31" i="34"/>
  <c r="B31" i="34"/>
  <c r="E59" i="34"/>
  <c r="D59" i="34" s="1"/>
  <c r="B59" i="34"/>
  <c r="E29" i="34"/>
  <c r="D29" i="34" s="1"/>
  <c r="B29" i="34"/>
  <c r="E83" i="34"/>
  <c r="B83" i="34"/>
  <c r="E27" i="34"/>
  <c r="D27" i="34" s="1"/>
  <c r="B27" i="34"/>
  <c r="E66" i="34"/>
  <c r="D66" i="34" s="1"/>
  <c r="B66" i="34"/>
  <c r="E53" i="34"/>
  <c r="D53" i="34" s="1"/>
  <c r="B53" i="34"/>
  <c r="E25" i="34"/>
  <c r="D25" i="34" s="1"/>
  <c r="B25" i="34"/>
  <c r="E48" i="34"/>
  <c r="B48" i="34"/>
  <c r="E97" i="34"/>
  <c r="D97" i="34" s="1"/>
  <c r="B97" i="34"/>
  <c r="E89" i="34"/>
  <c r="D89" i="34" s="1"/>
  <c r="B89" i="34"/>
  <c r="E94" i="34"/>
  <c r="D94" i="34" s="1"/>
  <c r="B94" i="34"/>
  <c r="E76" i="34"/>
  <c r="D76" i="34" s="1"/>
  <c r="B76" i="34"/>
  <c r="E88" i="34"/>
  <c r="D88" i="34" s="1"/>
  <c r="B88" i="34"/>
  <c r="E84" i="34"/>
  <c r="D84" i="34" s="1"/>
  <c r="B84" i="34"/>
  <c r="E24" i="34"/>
  <c r="D24" i="34" s="1"/>
  <c r="B24" i="34"/>
  <c r="E36" i="34"/>
  <c r="B36" i="34"/>
  <c r="E96" i="34"/>
  <c r="D96" i="34" s="1"/>
  <c r="B96" i="34"/>
  <c r="E57" i="34"/>
  <c r="D57" i="34" s="1"/>
  <c r="B57" i="34"/>
  <c r="E41" i="34"/>
  <c r="D41" i="34" s="1"/>
  <c r="B41" i="34"/>
  <c r="E45" i="34"/>
  <c r="D45" i="34" s="1"/>
  <c r="B45" i="34"/>
  <c r="E80" i="34"/>
  <c r="B80" i="34"/>
  <c r="E93" i="34"/>
  <c r="D93" i="34" s="1"/>
  <c r="B93" i="34"/>
  <c r="E98" i="34"/>
  <c r="D98" i="34" s="1"/>
  <c r="B98" i="34"/>
  <c r="E6" i="34"/>
  <c r="D6" i="34" s="1"/>
  <c r="B6" i="34"/>
  <c r="E58" i="34"/>
  <c r="D58" i="34" s="1"/>
  <c r="B58" i="34"/>
  <c r="E56" i="34"/>
  <c r="D56" i="34" s="1"/>
  <c r="B56" i="34"/>
  <c r="B5" i="34"/>
  <c r="E32" i="34"/>
  <c r="D32" i="34" s="1"/>
  <c r="B32" i="34"/>
  <c r="E37" i="34"/>
  <c r="D37" i="34" s="1"/>
  <c r="B37" i="34"/>
  <c r="E23" i="34"/>
  <c r="B23" i="34"/>
  <c r="E60" i="34"/>
  <c r="D60" i="34" s="1"/>
  <c r="B60" i="34"/>
  <c r="E74" i="34"/>
  <c r="B74" i="34"/>
  <c r="E30" i="34"/>
  <c r="B30" i="34"/>
  <c r="E46" i="34"/>
  <c r="D46" i="34" s="1"/>
  <c r="B46" i="34"/>
  <c r="E38" i="34"/>
  <c r="B38" i="34"/>
  <c r="E28" i="34"/>
  <c r="D28" i="34" s="1"/>
  <c r="B28" i="34"/>
  <c r="E72" i="34"/>
  <c r="D72" i="34" s="1"/>
  <c r="B72" i="34"/>
  <c r="E92" i="34"/>
  <c r="D92" i="34" s="1"/>
  <c r="B92" i="34"/>
  <c r="E22" i="34"/>
  <c r="B22" i="34"/>
  <c r="E68" i="34"/>
  <c r="B68" i="34"/>
  <c r="E86" i="34"/>
  <c r="D86" i="34" s="1"/>
  <c r="B86" i="34"/>
  <c r="E67" i="34"/>
  <c r="D67" i="34" s="1"/>
  <c r="B67" i="34"/>
  <c r="E85" i="34"/>
  <c r="B85" i="34"/>
  <c r="E40" i="34"/>
  <c r="D40" i="34" s="1"/>
  <c r="B40" i="34"/>
  <c r="E52" i="34"/>
  <c r="D52" i="34" s="1"/>
  <c r="B52" i="34"/>
  <c r="E100" i="34"/>
  <c r="D100" i="34" s="1"/>
  <c r="B100" i="34"/>
  <c r="E55" i="34"/>
  <c r="D55" i="34" s="1"/>
  <c r="B55" i="34"/>
  <c r="E33" i="34"/>
  <c r="D33" i="34" s="1"/>
  <c r="B33" i="34"/>
  <c r="E5" i="34"/>
  <c r="D5" i="34" s="1"/>
  <c r="I5" i="35"/>
  <c r="I86" i="35"/>
  <c r="I84" i="35"/>
  <c r="I67" i="35"/>
  <c r="I66" i="35"/>
  <c r="I85" i="35"/>
  <c r="I38" i="35"/>
  <c r="I40" i="35"/>
  <c r="I93" i="35"/>
  <c r="I52" i="35"/>
  <c r="I24" i="35"/>
  <c r="I97" i="35"/>
  <c r="I37" i="35"/>
  <c r="I23" i="35"/>
  <c r="I70" i="35"/>
  <c r="I49" i="35"/>
  <c r="I46" i="35"/>
  <c r="I101" i="35"/>
  <c r="I55" i="35"/>
  <c r="I42" i="35"/>
  <c r="I90" i="35"/>
  <c r="I72" i="35"/>
  <c r="I75" i="35"/>
  <c r="I98" i="35"/>
  <c r="I82" i="35"/>
  <c r="I48" i="35"/>
  <c r="I80" i="35"/>
  <c r="I92" i="35"/>
  <c r="I94" i="35"/>
  <c r="I6" i="35"/>
  <c r="I74" i="35"/>
  <c r="I31" i="35"/>
  <c r="I87" i="35"/>
  <c r="I83" i="35"/>
  <c r="I71" i="35"/>
  <c r="I89" i="35"/>
  <c r="I99" i="35"/>
  <c r="I36" i="35"/>
  <c r="I64" i="35"/>
  <c r="I58" i="35"/>
  <c r="I50" i="35"/>
  <c r="I22" i="35"/>
  <c r="I44" i="35"/>
  <c r="I96" i="35"/>
  <c r="I102" i="35"/>
  <c r="I57" i="35"/>
  <c r="I65" i="35"/>
  <c r="I91" i="35"/>
  <c r="I79" i="35"/>
  <c r="I33" i="35"/>
  <c r="I43" i="35"/>
  <c r="I39" i="35"/>
  <c r="I77" i="35"/>
  <c r="I76" i="35"/>
  <c r="I68" i="35"/>
  <c r="I59" i="35"/>
  <c r="I56" i="35"/>
  <c r="I30" i="35"/>
  <c r="I29" i="35"/>
  <c r="I32" i="35"/>
  <c r="I88" i="35"/>
  <c r="I28" i="35"/>
  <c r="I73" i="35"/>
  <c r="X5" i="34"/>
  <c r="A7" i="34"/>
  <c r="X7" i="34"/>
  <c r="X6" i="34"/>
  <c r="J103" i="35" l="1"/>
  <c r="L103" i="35" s="1"/>
  <c r="D36" i="34"/>
  <c r="F36" i="34" s="1"/>
  <c r="D68" i="34"/>
  <c r="F68" i="34" s="1"/>
  <c r="D74" i="34"/>
  <c r="F74" i="34" s="1"/>
  <c r="D48" i="34"/>
  <c r="F48" i="34" s="1"/>
  <c r="D31" i="34"/>
  <c r="J31" i="35" s="1"/>
  <c r="D64" i="34"/>
  <c r="F64" i="34" s="1"/>
  <c r="D30" i="34"/>
  <c r="F30" i="34" s="1"/>
  <c r="D83" i="34"/>
  <c r="F83" i="34" s="1"/>
  <c r="D102" i="34"/>
  <c r="F102" i="34" s="1"/>
  <c r="D38" i="34"/>
  <c r="F38" i="34" s="1"/>
  <c r="D85" i="34"/>
  <c r="F85" i="34" s="1"/>
  <c r="D80" i="34"/>
  <c r="F80" i="34" s="1"/>
  <c r="D50" i="34"/>
  <c r="F50" i="34" s="1"/>
  <c r="D22" i="34"/>
  <c r="J22" i="35" s="1"/>
  <c r="D23" i="34"/>
  <c r="J23" i="35" s="1"/>
  <c r="J52" i="35"/>
  <c r="L52" i="35" s="1"/>
  <c r="F52" i="34"/>
  <c r="J86" i="35"/>
  <c r="L86" i="35" s="1"/>
  <c r="F86" i="34"/>
  <c r="J72" i="35"/>
  <c r="L72" i="35" s="1"/>
  <c r="F72" i="34"/>
  <c r="J37" i="35"/>
  <c r="L37" i="35" s="1"/>
  <c r="F37" i="34"/>
  <c r="J97" i="35"/>
  <c r="L97" i="35" s="1"/>
  <c r="F97" i="34"/>
  <c r="J66" i="35"/>
  <c r="L66" i="35" s="1"/>
  <c r="F66" i="34"/>
  <c r="J59" i="35"/>
  <c r="L59" i="35" s="1"/>
  <c r="F59" i="34"/>
  <c r="J91" i="35"/>
  <c r="L91" i="35" s="1"/>
  <c r="F91" i="34"/>
  <c r="J82" i="35"/>
  <c r="L82" i="35" s="1"/>
  <c r="F82" i="34"/>
  <c r="J96" i="35"/>
  <c r="L96" i="35" s="1"/>
  <c r="F96" i="34"/>
  <c r="J45" i="35"/>
  <c r="L45" i="35" s="1"/>
  <c r="F45" i="34"/>
  <c r="J76" i="35"/>
  <c r="L76" i="35" s="1"/>
  <c r="F76" i="34"/>
  <c r="J88" i="35"/>
  <c r="L88" i="35" s="1"/>
  <c r="F88" i="34"/>
  <c r="J33" i="35"/>
  <c r="L33" i="35" s="1"/>
  <c r="F33" i="34"/>
  <c r="J40" i="35"/>
  <c r="L40" i="35" s="1"/>
  <c r="F40" i="34"/>
  <c r="J28" i="35"/>
  <c r="F28" i="34"/>
  <c r="J32" i="35"/>
  <c r="F32" i="34"/>
  <c r="J27" i="35"/>
  <c r="F27" i="34"/>
  <c r="J65" i="35"/>
  <c r="L65" i="35" s="1"/>
  <c r="F65" i="34"/>
  <c r="J90" i="35"/>
  <c r="L90" i="35" s="1"/>
  <c r="F90" i="34"/>
  <c r="J98" i="35"/>
  <c r="L98" i="35" s="1"/>
  <c r="F98" i="34"/>
  <c r="J41" i="35"/>
  <c r="L41" i="35" s="1"/>
  <c r="F41" i="34"/>
  <c r="J24" i="35"/>
  <c r="F24" i="34"/>
  <c r="J94" i="35"/>
  <c r="L94" i="35" s="1"/>
  <c r="F94" i="34"/>
  <c r="J58" i="35"/>
  <c r="L58" i="35" s="1"/>
  <c r="F58" i="34"/>
  <c r="J55" i="35"/>
  <c r="L55" i="35" s="1"/>
  <c r="F55" i="34"/>
  <c r="J60" i="35"/>
  <c r="L60" i="35" s="1"/>
  <c r="F60" i="34"/>
  <c r="J25" i="35"/>
  <c r="F25" i="34"/>
  <c r="J75" i="35"/>
  <c r="L75" i="35" s="1"/>
  <c r="F75" i="34"/>
  <c r="J77" i="35"/>
  <c r="L77" i="35" s="1"/>
  <c r="F77" i="34"/>
  <c r="J56" i="35"/>
  <c r="L56" i="35" s="1"/>
  <c r="F56" i="34"/>
  <c r="J93" i="35"/>
  <c r="L93" i="35" s="1"/>
  <c r="F93" i="34"/>
  <c r="J57" i="35"/>
  <c r="L57" i="35" s="1"/>
  <c r="F57" i="34"/>
  <c r="J84" i="35"/>
  <c r="L84" i="35" s="1"/>
  <c r="F84" i="34"/>
  <c r="J100" i="35"/>
  <c r="L100" i="35" s="1"/>
  <c r="F100" i="34"/>
  <c r="J67" i="35"/>
  <c r="L67" i="35" s="1"/>
  <c r="F67" i="34"/>
  <c r="J92" i="35"/>
  <c r="L92" i="35" s="1"/>
  <c r="F92" i="34"/>
  <c r="J46" i="35"/>
  <c r="L46" i="35" s="1"/>
  <c r="F46" i="34"/>
  <c r="J89" i="35"/>
  <c r="L89" i="35" s="1"/>
  <c r="F89" i="34"/>
  <c r="J53" i="35"/>
  <c r="L53" i="35" s="1"/>
  <c r="F53" i="34"/>
  <c r="J29" i="35"/>
  <c r="F29" i="34"/>
  <c r="J43" i="35"/>
  <c r="L43" i="35" s="1"/>
  <c r="F43" i="34"/>
  <c r="J44" i="35"/>
  <c r="L44" i="35" s="1"/>
  <c r="F44" i="34"/>
  <c r="J87" i="35"/>
  <c r="L87" i="35" s="1"/>
  <c r="F87" i="34"/>
  <c r="E7" i="34"/>
  <c r="B7" i="34"/>
  <c r="J5" i="35"/>
  <c r="J6" i="35"/>
  <c r="I7" i="35"/>
  <c r="A8" i="34"/>
  <c r="X8" i="34"/>
  <c r="J85" i="35" l="1"/>
  <c r="L85" i="35" s="1"/>
  <c r="J74" i="35"/>
  <c r="L74" i="35" s="1"/>
  <c r="J48" i="35"/>
  <c r="L48" i="35" s="1"/>
  <c r="J80" i="35"/>
  <c r="L80" i="35" s="1"/>
  <c r="J68" i="35"/>
  <c r="L68" i="35" s="1"/>
  <c r="J64" i="35"/>
  <c r="L64" i="35" s="1"/>
  <c r="J38" i="35"/>
  <c r="L38" i="35" s="1"/>
  <c r="J102" i="35"/>
  <c r="L102" i="35" s="1"/>
  <c r="J36" i="35"/>
  <c r="L36" i="35" s="1"/>
  <c r="J30" i="35"/>
  <c r="J50" i="35"/>
  <c r="L50" i="35" s="1"/>
  <c r="J83" i="35"/>
  <c r="L83" i="35" s="1"/>
  <c r="F31" i="34"/>
  <c r="D7" i="34"/>
  <c r="J7" i="35" s="1"/>
  <c r="E8" i="34"/>
  <c r="D8" i="34" s="1"/>
  <c r="B8" i="34"/>
  <c r="I8" i="35"/>
  <c r="A9" i="34"/>
  <c r="X9" i="34"/>
  <c r="A10" i="34"/>
  <c r="X10" i="34"/>
  <c r="E10" i="34" l="1"/>
  <c r="D10" i="34" s="1"/>
  <c r="B10" i="34"/>
  <c r="E9" i="34"/>
  <c r="B9" i="34"/>
  <c r="J8" i="35"/>
  <c r="I10" i="35"/>
  <c r="I9" i="35"/>
  <c r="A11" i="34"/>
  <c r="X11" i="34"/>
  <c r="D9" i="34" l="1"/>
  <c r="J9" i="35" s="1"/>
  <c r="J10" i="35"/>
  <c r="E11" i="34"/>
  <c r="B11" i="34"/>
  <c r="I11" i="35"/>
  <c r="A12" i="34"/>
  <c r="X12" i="34"/>
  <c r="D11" i="34" l="1"/>
  <c r="J11" i="35" s="1"/>
  <c r="E12" i="34"/>
  <c r="B12" i="34"/>
  <c r="I12" i="35"/>
  <c r="A13" i="34"/>
  <c r="X13" i="34"/>
  <c r="D12" i="34" l="1"/>
  <c r="J12" i="35" s="1"/>
  <c r="E13" i="34"/>
  <c r="D13" i="34" s="1"/>
  <c r="B13" i="34"/>
  <c r="I13" i="35"/>
  <c r="A14" i="34"/>
  <c r="X14" i="34"/>
  <c r="J13" i="35" l="1"/>
  <c r="E14" i="34"/>
  <c r="B14" i="34"/>
  <c r="I14" i="35"/>
  <c r="A15" i="34"/>
  <c r="X15" i="34"/>
  <c r="D14" i="34" l="1"/>
  <c r="J14" i="35" s="1"/>
  <c r="E15" i="34"/>
  <c r="B15" i="34"/>
  <c r="I15" i="35"/>
  <c r="A16" i="34"/>
  <c r="X16" i="34"/>
  <c r="D15" i="34" l="1"/>
  <c r="J15" i="35" s="1"/>
  <c r="E16" i="34"/>
  <c r="D16" i="34" s="1"/>
  <c r="B16" i="34"/>
  <c r="I16" i="35"/>
  <c r="A17" i="34"/>
  <c r="X17" i="34"/>
  <c r="J16" i="35" l="1"/>
  <c r="E17" i="34"/>
  <c r="B17" i="34"/>
  <c r="I17" i="35"/>
  <c r="A18" i="34"/>
  <c r="X18" i="34"/>
  <c r="D17" i="34" l="1"/>
  <c r="J17" i="35" s="1"/>
  <c r="E18" i="34"/>
  <c r="D18" i="34" s="1"/>
  <c r="B18" i="34"/>
  <c r="I18" i="35"/>
  <c r="A19" i="34"/>
  <c r="X19" i="34"/>
  <c r="J18" i="35" l="1"/>
  <c r="E19" i="34"/>
  <c r="D19" i="34" s="1"/>
  <c r="B19" i="34"/>
  <c r="I19" i="35"/>
  <c r="A1" i="31"/>
  <c r="A1" i="30"/>
  <c r="A1" i="29"/>
  <c r="A1" i="28"/>
  <c r="A20" i="34"/>
  <c r="X20" i="34"/>
  <c r="J19" i="35" l="1"/>
  <c r="E20" i="34"/>
  <c r="D20" i="34" s="1"/>
  <c r="B20" i="34"/>
  <c r="I20" i="35"/>
  <c r="A1" i="1"/>
  <c r="B1" i="1"/>
  <c r="A21" i="34"/>
  <c r="B1" i="30"/>
  <c r="X21" i="34"/>
  <c r="B1" i="31"/>
  <c r="B1" i="28"/>
  <c r="B1" i="29"/>
  <c r="J20" i="35" l="1"/>
  <c r="E21" i="34"/>
  <c r="D21" i="34" s="1"/>
  <c r="B21" i="34"/>
  <c r="I21" i="35"/>
  <c r="J21" i="35" l="1"/>
  <c r="F93" i="35" l="1"/>
  <c r="F102" i="35"/>
  <c r="F39" i="35"/>
  <c r="F47" i="35"/>
  <c r="F55" i="35"/>
  <c r="F79" i="35"/>
  <c r="F103" i="35"/>
  <c r="F24" i="35"/>
  <c r="F48" i="35"/>
  <c r="F80" i="35"/>
  <c r="F88" i="35"/>
  <c r="F72" i="35"/>
  <c r="F25" i="35"/>
  <c r="F49" i="35"/>
  <c r="F57" i="35"/>
  <c r="F65" i="35"/>
  <c r="F89" i="35"/>
  <c r="F50" i="35"/>
  <c r="F58" i="35"/>
  <c r="F74" i="35"/>
  <c r="F77" i="35"/>
  <c r="F38" i="35"/>
  <c r="F70" i="35"/>
  <c r="F94" i="35"/>
  <c r="F26" i="35"/>
  <c r="F66" i="35"/>
  <c r="F98" i="35"/>
  <c r="F53" i="35"/>
  <c r="F96" i="35"/>
  <c r="F27" i="35"/>
  <c r="F35" i="35"/>
  <c r="F43" i="35"/>
  <c r="F51" i="35"/>
  <c r="F67" i="35"/>
  <c r="F75" i="35"/>
  <c r="F83" i="35"/>
  <c r="F91" i="35"/>
  <c r="F99" i="35"/>
  <c r="F36" i="35"/>
  <c r="F44" i="35"/>
  <c r="F52" i="35"/>
  <c r="F60" i="35"/>
  <c r="F68" i="35"/>
  <c r="F76" i="35"/>
  <c r="F84" i="35"/>
  <c r="F100" i="35"/>
  <c r="F45" i="35"/>
  <c r="F101" i="35"/>
  <c r="F30" i="35"/>
  <c r="F78" i="35"/>
  <c r="F34" i="35"/>
  <c r="F28" i="35"/>
  <c r="F29" i="35"/>
  <c r="F37" i="35"/>
  <c r="F61" i="35"/>
  <c r="F63" i="35"/>
  <c r="F71" i="35"/>
  <c r="F87" i="35"/>
  <c r="F95" i="35"/>
  <c r="F40" i="35"/>
  <c r="F41" i="35"/>
  <c r="F97" i="35"/>
  <c r="F42" i="35"/>
  <c r="F82" i="35"/>
  <c r="F90" i="35"/>
  <c r="F59" i="35"/>
  <c r="F92" i="35"/>
  <c r="F86" i="35"/>
  <c r="F32" i="35"/>
  <c r="F64" i="35"/>
  <c r="G73" i="35" l="1"/>
  <c r="F73" i="35"/>
  <c r="G56" i="35"/>
  <c r="F56" i="35"/>
  <c r="H31" i="35"/>
  <c r="F31" i="35"/>
  <c r="H62" i="35"/>
  <c r="F62" i="35"/>
  <c r="H54" i="35"/>
  <c r="F54" i="35"/>
  <c r="G85" i="35"/>
  <c r="F85" i="35"/>
  <c r="G46" i="35"/>
  <c r="F46" i="35"/>
  <c r="G69" i="35"/>
  <c r="F69" i="35"/>
  <c r="G33" i="35"/>
  <c r="F33" i="35"/>
  <c r="G81" i="35"/>
  <c r="F81" i="35"/>
  <c r="G48" i="35"/>
  <c r="G32" i="35"/>
  <c r="G97" i="35"/>
  <c r="H77" i="35"/>
  <c r="G77" i="35"/>
  <c r="G79" i="35"/>
  <c r="G30" i="35"/>
  <c r="H75" i="35"/>
  <c r="H50" i="35"/>
  <c r="G25" i="35"/>
  <c r="H85" i="35"/>
  <c r="G47" i="35"/>
  <c r="H73" i="35"/>
  <c r="G86" i="35"/>
  <c r="H53" i="35"/>
  <c r="H103" i="35"/>
  <c r="H39" i="35"/>
  <c r="H78" i="35"/>
  <c r="G94" i="35"/>
  <c r="H92" i="35"/>
  <c r="H61" i="35"/>
  <c r="H76" i="35"/>
  <c r="H59" i="35"/>
  <c r="H100" i="35"/>
  <c r="G98" i="35"/>
  <c r="G34" i="35"/>
  <c r="H81" i="35"/>
  <c r="H95" i="35"/>
  <c r="G31" i="35"/>
  <c r="H56" i="35"/>
  <c r="H64" i="35"/>
  <c r="H60" i="35"/>
  <c r="G90" i="35"/>
  <c r="G26" i="35"/>
  <c r="H69" i="35"/>
  <c r="H57" i="35"/>
  <c r="H40" i="35"/>
  <c r="G62" i="35"/>
  <c r="H82" i="35"/>
  <c r="G89" i="35"/>
  <c r="H33" i="35"/>
  <c r="G54" i="35"/>
  <c r="H93" i="35"/>
  <c r="H71" i="35"/>
  <c r="H46" i="35"/>
  <c r="G45" i="35"/>
  <c r="H27" i="35"/>
  <c r="G66" i="35"/>
  <c r="G65" i="35"/>
  <c r="H96" i="35"/>
  <c r="H80" i="35"/>
  <c r="H63" i="35"/>
  <c r="G102" i="35"/>
  <c r="H38" i="35"/>
  <c r="G63" i="35"/>
  <c r="H84" i="35"/>
  <c r="G57" i="35"/>
  <c r="G40" i="35"/>
  <c r="H26" i="35"/>
  <c r="H89" i="35"/>
  <c r="H48" i="35"/>
  <c r="H79" i="35"/>
  <c r="G68" i="35"/>
  <c r="H102" i="35"/>
  <c r="G59" i="35"/>
  <c r="H98" i="35"/>
  <c r="G74" i="35"/>
  <c r="G49" i="35"/>
  <c r="G35" i="35"/>
  <c r="G95" i="35"/>
  <c r="H35" i="35"/>
  <c r="G71" i="35"/>
  <c r="H24" i="35"/>
  <c r="G52" i="35"/>
  <c r="G24" i="35"/>
  <c r="G76" i="35"/>
  <c r="H74" i="35"/>
  <c r="G51" i="35"/>
  <c r="G36" i="35"/>
  <c r="H34" i="35"/>
  <c r="G100" i="35"/>
  <c r="H65" i="35"/>
  <c r="H99" i="35"/>
  <c r="H52" i="35"/>
  <c r="H49" i="35"/>
  <c r="G99" i="35"/>
  <c r="H97" i="35"/>
  <c r="G41" i="35"/>
  <c r="G84" i="35"/>
  <c r="G96" i="35"/>
  <c r="H41" i="35"/>
  <c r="G80" i="35"/>
  <c r="G60" i="35"/>
  <c r="H90" i="35"/>
  <c r="H66" i="35"/>
  <c r="G27" i="35"/>
  <c r="H51" i="35"/>
  <c r="G91" i="35"/>
  <c r="G38" i="35"/>
  <c r="G61" i="35"/>
  <c r="H44" i="35"/>
  <c r="H72" i="35"/>
  <c r="G92" i="35"/>
  <c r="G72" i="35"/>
  <c r="H94" i="35"/>
  <c r="H30" i="35"/>
  <c r="H45" i="35"/>
  <c r="G93" i="35"/>
  <c r="G58" i="35"/>
  <c r="G37" i="35"/>
  <c r="G67" i="35"/>
  <c r="H68" i="35"/>
  <c r="H67" i="35"/>
  <c r="H47" i="35"/>
  <c r="G39" i="35"/>
  <c r="H55" i="35"/>
  <c r="H58" i="35"/>
  <c r="G55" i="35"/>
  <c r="G53" i="35"/>
  <c r="H32" i="35"/>
  <c r="H91" i="35"/>
  <c r="H36" i="35"/>
  <c r="H86" i="35"/>
  <c r="G50" i="35"/>
  <c r="G75" i="35"/>
  <c r="H37" i="35"/>
  <c r="G82" i="35"/>
  <c r="H25" i="35"/>
  <c r="G70" i="35"/>
  <c r="H70" i="35"/>
  <c r="G42" i="35"/>
  <c r="H42" i="35"/>
  <c r="G43" i="35"/>
  <c r="H43" i="35"/>
  <c r="G83" i="35"/>
  <c r="H83" i="35"/>
  <c r="G44" i="35"/>
  <c r="H88" i="35"/>
  <c r="G29" i="35"/>
  <c r="H29" i="35"/>
  <c r="H101" i="35"/>
  <c r="G87" i="35"/>
  <c r="H87" i="35"/>
  <c r="H28" i="35"/>
  <c r="G64" i="35"/>
  <c r="G78" i="35"/>
  <c r="G101" i="35"/>
  <c r="G88" i="35"/>
  <c r="G103" i="35"/>
  <c r="G28" i="35"/>
  <c r="F8" i="34" l="1"/>
  <c r="F18" i="34" l="1"/>
  <c r="F9" i="34"/>
  <c r="F13" i="34"/>
  <c r="F11" i="34"/>
  <c r="F7" i="34"/>
  <c r="F4" i="34"/>
  <c r="J4" i="35"/>
  <c r="F15" i="34"/>
  <c r="F10" i="34"/>
  <c r="F6" i="34"/>
  <c r="F23" i="34"/>
  <c r="F12" i="34"/>
  <c r="F22" i="34"/>
  <c r="F20" i="34"/>
  <c r="F14" i="34"/>
  <c r="F16" i="34"/>
  <c r="F5" i="34"/>
  <c r="F17" i="34"/>
  <c r="F19" i="34"/>
  <c r="F21" i="34"/>
  <c r="N4" i="35" l="1"/>
  <c r="E14" i="35" l="1"/>
  <c r="E17" i="35"/>
  <c r="E13" i="35"/>
  <c r="E18" i="35"/>
  <c r="E11" i="35"/>
  <c r="E9" i="35"/>
  <c r="E15" i="35"/>
  <c r="E7" i="35"/>
  <c r="E6" i="35"/>
  <c r="L27" i="35"/>
  <c r="L20" i="35"/>
  <c r="E20" i="35" s="1"/>
  <c r="L15" i="35"/>
  <c r="L22" i="35"/>
  <c r="E22" i="35" s="1"/>
  <c r="L10" i="35"/>
  <c r="E10" i="35" s="1"/>
  <c r="L29" i="35"/>
  <c r="L9" i="35"/>
  <c r="L24" i="35"/>
  <c r="L17" i="35"/>
  <c r="L16" i="35"/>
  <c r="E16" i="35" s="1"/>
  <c r="L6" i="35"/>
  <c r="L18" i="35"/>
  <c r="L11" i="35"/>
  <c r="L28" i="35"/>
  <c r="L32" i="35"/>
  <c r="L14" i="35"/>
  <c r="L23" i="35"/>
  <c r="E23" i="35" s="1"/>
  <c r="L5" i="35"/>
  <c r="L31" i="35"/>
  <c r="L19" i="35"/>
  <c r="E19" i="35" s="1"/>
  <c r="L26" i="35"/>
  <c r="L25" i="35"/>
  <c r="L13" i="35"/>
  <c r="L4" i="35"/>
  <c r="E4" i="35" s="1"/>
  <c r="L21" i="35"/>
  <c r="E21" i="35" s="1"/>
  <c r="L12" i="35"/>
  <c r="L30" i="35"/>
  <c r="L7" i="35"/>
  <c r="L8" i="35"/>
  <c r="E8" i="35" s="1"/>
  <c r="G8" i="35" s="1"/>
  <c r="G19" i="35" l="1"/>
  <c r="G22" i="35"/>
  <c r="G20" i="35"/>
  <c r="G21" i="35"/>
  <c r="G23" i="35"/>
  <c r="G6" i="35"/>
  <c r="G11" i="35"/>
  <c r="G7" i="35"/>
  <c r="G15" i="35"/>
  <c r="G18" i="35"/>
  <c r="G4" i="35"/>
  <c r="G10" i="35"/>
  <c r="G13" i="35"/>
  <c r="G9" i="35"/>
  <c r="G17" i="35"/>
  <c r="G14" i="35"/>
  <c r="G16" i="35"/>
  <c r="F22" i="35"/>
  <c r="H22" i="35"/>
  <c r="F9" i="35"/>
  <c r="H9" i="35"/>
  <c r="H5" i="35"/>
  <c r="F5" i="35"/>
  <c r="H19" i="35"/>
  <c r="F19" i="35"/>
  <c r="H10" i="35"/>
  <c r="F10" i="35"/>
  <c r="H6" i="35"/>
  <c r="F6" i="35"/>
  <c r="F17" i="35"/>
  <c r="H17" i="35"/>
  <c r="F15" i="35"/>
  <c r="H15" i="35"/>
  <c r="H8" i="35"/>
  <c r="F8" i="35"/>
  <c r="F12" i="35"/>
  <c r="H12" i="35"/>
  <c r="F13" i="35"/>
  <c r="H13" i="35"/>
  <c r="H18" i="35"/>
  <c r="F18" i="35"/>
  <c r="H16" i="35"/>
  <c r="F16" i="35"/>
  <c r="F14" i="35"/>
  <c r="H14" i="35"/>
  <c r="F20" i="35"/>
  <c r="H20" i="35"/>
  <c r="H23" i="35"/>
  <c r="F23" i="35"/>
  <c r="H4" i="35"/>
  <c r="F4" i="35"/>
  <c r="F11" i="35"/>
  <c r="H11" i="35"/>
  <c r="F7" i="35"/>
  <c r="H7" i="35"/>
  <c r="H21" i="35"/>
  <c r="F21" i="35"/>
</calcChain>
</file>

<file path=xl/sharedStrings.xml><?xml version="1.0" encoding="utf-8"?>
<sst xmlns="http://schemas.openxmlformats.org/spreadsheetml/2006/main" count="242" uniqueCount="106">
  <si>
    <t>Top départ</t>
  </si>
  <si>
    <t>Top arrivée</t>
  </si>
  <si>
    <t>Dossard</t>
  </si>
  <si>
    <t>Dossard parti</t>
  </si>
  <si>
    <t>Dossard arrivé</t>
  </si>
  <si>
    <t>N° dossard</t>
  </si>
  <si>
    <t>F</t>
  </si>
  <si>
    <t>Olivier</t>
  </si>
  <si>
    <t>Eric</t>
  </si>
  <si>
    <t>Marjorie</t>
  </si>
  <si>
    <t>PRIERE</t>
  </si>
  <si>
    <t>Laurent</t>
  </si>
  <si>
    <t>GAIN</t>
  </si>
  <si>
    <t>COTTANCIN</t>
  </si>
  <si>
    <t>Philippe</t>
  </si>
  <si>
    <t>David</t>
  </si>
  <si>
    <t>Stéphane</t>
  </si>
  <si>
    <t>Christophe</t>
  </si>
  <si>
    <t>Pascal</t>
  </si>
  <si>
    <t>Patrice</t>
  </si>
  <si>
    <t>MONTEIX</t>
  </si>
  <si>
    <t>QUINTER</t>
  </si>
  <si>
    <t>Antoine</t>
  </si>
  <si>
    <t>BURLET</t>
  </si>
  <si>
    <t>FRANCON</t>
  </si>
  <si>
    <t>GOSSET</t>
  </si>
  <si>
    <t>Fréderic</t>
  </si>
  <si>
    <t>THIMONIER</t>
  </si>
  <si>
    <t>KRECINA</t>
  </si>
  <si>
    <t>BLEICH RETIVAT</t>
  </si>
  <si>
    <t>Michel</t>
  </si>
  <si>
    <t>JOLY</t>
  </si>
  <si>
    <t>GAROD</t>
  </si>
  <si>
    <t>Lionel</t>
  </si>
  <si>
    <t>VIGNON</t>
  </si>
  <si>
    <t>Denis</t>
  </si>
  <si>
    <t>BERLAND</t>
  </si>
  <si>
    <t>Ecart 1er</t>
  </si>
  <si>
    <t>Class Géné</t>
  </si>
  <si>
    <t>CAT</t>
  </si>
  <si>
    <t>PRENOM</t>
  </si>
  <si>
    <t>NOM</t>
  </si>
  <si>
    <t>N° DOS</t>
  </si>
  <si>
    <t>Abandon</t>
  </si>
  <si>
    <t>Abandon(s)</t>
  </si>
  <si>
    <t>Nb tours</t>
  </si>
  <si>
    <t>effectués</t>
  </si>
  <si>
    <t>Temps 
chrono</t>
  </si>
  <si>
    <t>Nb Tours maxi</t>
  </si>
  <si>
    <t>Temps
 Corrigé</t>
  </si>
  <si>
    <t>N°</t>
  </si>
  <si>
    <t>Temps</t>
  </si>
  <si>
    <t>Nb Tour(s) par Coureur</t>
  </si>
  <si>
    <t>Epreuve :</t>
  </si>
  <si>
    <t>Date :</t>
  </si>
  <si>
    <t>Lieu :</t>
  </si>
  <si>
    <r>
      <t>2</t>
    </r>
    <r>
      <rPr>
        <vertAlign val="superscript"/>
        <sz val="72"/>
        <color rgb="FFFF0000"/>
        <rFont val="Times New Roman"/>
        <family val="1"/>
      </rPr>
      <t>ème</t>
    </r>
    <r>
      <rPr>
        <sz val="72"/>
        <color rgb="FFFF0000"/>
        <rFont val="Times New Roman"/>
        <family val="1"/>
      </rPr>
      <t xml:space="preserve"> Tour</t>
    </r>
  </si>
  <si>
    <r>
      <t>3</t>
    </r>
    <r>
      <rPr>
        <vertAlign val="superscript"/>
        <sz val="72"/>
        <color rgb="FFFF0000"/>
        <rFont val="Times New Roman"/>
        <family val="1"/>
      </rPr>
      <t>ème</t>
    </r>
    <r>
      <rPr>
        <sz val="72"/>
        <color rgb="FFFF0000"/>
        <rFont val="Times New Roman"/>
        <family val="1"/>
      </rPr>
      <t xml:space="preserve"> Tour</t>
    </r>
  </si>
  <si>
    <t xml:space="preserve">N° dossard </t>
  </si>
  <si>
    <r>
      <t>5</t>
    </r>
    <r>
      <rPr>
        <vertAlign val="superscript"/>
        <sz val="72"/>
        <color rgb="FFFF0000"/>
        <rFont val="Times New Roman"/>
        <family val="1"/>
      </rPr>
      <t>ème</t>
    </r>
    <r>
      <rPr>
        <sz val="72"/>
        <color rgb="FFFF0000"/>
        <rFont val="Times New Roman"/>
        <family val="1"/>
      </rPr>
      <t xml:space="preserve"> Tour</t>
    </r>
  </si>
  <si>
    <t>N° dossard :</t>
  </si>
  <si>
    <r>
      <t>6</t>
    </r>
    <r>
      <rPr>
        <vertAlign val="superscript"/>
        <sz val="72"/>
        <color rgb="FFFF0000"/>
        <rFont val="Times New Roman"/>
        <family val="1"/>
      </rPr>
      <t>ème</t>
    </r>
    <r>
      <rPr>
        <sz val="72"/>
        <color rgb="FFFF0000"/>
        <rFont val="Times New Roman"/>
        <family val="1"/>
      </rPr>
      <t xml:space="preserve"> Tour</t>
    </r>
  </si>
  <si>
    <r>
      <t>8</t>
    </r>
    <r>
      <rPr>
        <vertAlign val="superscript"/>
        <sz val="72"/>
        <color rgb="FFFF0000"/>
        <rFont val="Times New Roman"/>
        <family val="1"/>
      </rPr>
      <t>ème</t>
    </r>
    <r>
      <rPr>
        <sz val="72"/>
        <color rgb="FFFF0000"/>
        <rFont val="Times New Roman"/>
        <family val="1"/>
      </rPr>
      <t xml:space="preserve"> Tour</t>
    </r>
  </si>
  <si>
    <r>
      <t>9</t>
    </r>
    <r>
      <rPr>
        <vertAlign val="superscript"/>
        <sz val="72"/>
        <color rgb="FFFF0000"/>
        <rFont val="Times New Roman"/>
        <family val="1"/>
      </rPr>
      <t>ème</t>
    </r>
    <r>
      <rPr>
        <sz val="72"/>
        <color rgb="FFFF0000"/>
        <rFont val="Times New Roman"/>
        <family val="1"/>
      </rPr>
      <t xml:space="preserve"> Tour</t>
    </r>
  </si>
  <si>
    <r>
      <t>10</t>
    </r>
    <r>
      <rPr>
        <vertAlign val="superscript"/>
        <sz val="72"/>
        <color rgb="FFFF0000"/>
        <rFont val="Times New Roman"/>
        <family val="1"/>
      </rPr>
      <t>ème</t>
    </r>
    <r>
      <rPr>
        <sz val="72"/>
        <color rgb="FFFF0000"/>
        <rFont val="Times New Roman"/>
        <family val="1"/>
      </rPr>
      <t xml:space="preserve"> Tour</t>
    </r>
  </si>
  <si>
    <t>C</t>
  </si>
  <si>
    <t>J</t>
  </si>
  <si>
    <t>TOURETTE</t>
  </si>
  <si>
    <t>Sandrine</t>
  </si>
  <si>
    <t>MARCHAND</t>
  </si>
  <si>
    <t>Stéphanie</t>
  </si>
  <si>
    <t>Thierry</t>
  </si>
  <si>
    <t>MERON</t>
  </si>
  <si>
    <t>restants</t>
  </si>
  <si>
    <t>BAUDRON</t>
  </si>
  <si>
    <t>Yann</t>
  </si>
  <si>
    <t>Δ
Nb tours</t>
  </si>
  <si>
    <t>Caté</t>
  </si>
  <si>
    <r>
      <t>1</t>
    </r>
    <r>
      <rPr>
        <vertAlign val="superscript"/>
        <sz val="72"/>
        <color rgb="FFFF0000"/>
        <rFont val="Times New Roman"/>
        <family val="1"/>
      </rPr>
      <t>ér</t>
    </r>
    <r>
      <rPr>
        <sz val="72"/>
        <color rgb="FFFF0000"/>
        <rFont val="Times New Roman"/>
        <family val="1"/>
      </rPr>
      <t xml:space="preserve"> Tour</t>
    </r>
  </si>
  <si>
    <t>N° Dossard :</t>
  </si>
  <si>
    <t>ABANDON</t>
  </si>
  <si>
    <t>Légendes</t>
  </si>
  <si>
    <t>Course
Terminée</t>
  </si>
  <si>
    <r>
      <t>4</t>
    </r>
    <r>
      <rPr>
        <vertAlign val="superscript"/>
        <sz val="72"/>
        <color rgb="FFFF0000"/>
        <rFont val="Times New Roman"/>
        <family val="1"/>
      </rPr>
      <t xml:space="preserve">ème </t>
    </r>
    <r>
      <rPr>
        <sz val="72"/>
        <color rgb="FFFF0000"/>
        <rFont val="Times New Roman"/>
        <family val="1"/>
      </rPr>
      <t>Tour</t>
    </r>
  </si>
  <si>
    <r>
      <t>7</t>
    </r>
    <r>
      <rPr>
        <vertAlign val="superscript"/>
        <sz val="72"/>
        <color rgb="FFFF0000"/>
        <rFont val="Times New Roman"/>
        <family val="1"/>
      </rPr>
      <t xml:space="preserve">ème </t>
    </r>
    <r>
      <rPr>
        <sz val="72"/>
        <color rgb="FFFF0000"/>
        <rFont val="Times New Roman"/>
        <family val="1"/>
      </rPr>
      <t>Tour</t>
    </r>
  </si>
  <si>
    <t>Temps moyen
 par tour</t>
  </si>
  <si>
    <t>Cat 1 à 3</t>
  </si>
  <si>
    <t>Juniors</t>
  </si>
  <si>
    <t>Minimes</t>
  </si>
  <si>
    <t>Cadets &amp; F</t>
  </si>
  <si>
    <t>Fin course
Cadets</t>
  </si>
  <si>
    <t>Fin course
Minimes</t>
  </si>
  <si>
    <t>Fin course
Cat 1 à 3</t>
  </si>
  <si>
    <t>N°4</t>
  </si>
  <si>
    <t>N°3</t>
  </si>
  <si>
    <t>N°2</t>
  </si>
  <si>
    <t>N°1</t>
  </si>
  <si>
    <t>Nb Tour 
Max réalisé</t>
  </si>
  <si>
    <t>Fin course
Jun ou Fém</t>
  </si>
  <si>
    <t>Epreuve</t>
  </si>
  <si>
    <t>Terminée</t>
  </si>
  <si>
    <t>CYCLO-CROSS</t>
  </si>
  <si>
    <t>Fin course
Cat 1 à 3 &amp;V</t>
  </si>
  <si>
    <t>V</t>
  </si>
  <si>
    <t>Temps max</t>
  </si>
  <si>
    <t>Class par 
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</si>
</sst>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0"/>
    <numFmt numFmtId="165" formatCode="[$-F400]h:mm:ss\ AM/PM"/>
    <numFmt numFmtId="166" formatCode="[$-F800]dddd\,\ mmmm\ dd\,\ yyyy"/>
    <numFmt numFmtId="167" formatCode="h:mm:ss;@"/>
    <numFmt numFmtId="168" formatCode="00.00000"/>
    <numFmt numFmtId="169" formatCode="00000"/>
  </numFmts>
  <fonts count="37" x14ac:knownFonts="1">
    <font>
      <sz val="10"/>
      <name val="Times New Roman"/>
    </font>
    <font>
      <sz val="11"/>
      <name val="Times New Roman"/>
      <family val="1"/>
    </font>
    <font>
      <sz val="10"/>
      <color indexed="22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8"/>
      <name val="Times New Roman"/>
      <family val="1"/>
    </font>
    <font>
      <sz val="10"/>
      <color theme="0"/>
      <name val="Times New Roman"/>
      <family val="1"/>
    </font>
    <font>
      <sz val="10"/>
      <color rgb="FF0070C0"/>
      <name val="Times New Roman"/>
      <family val="1"/>
    </font>
    <font>
      <b/>
      <sz val="10"/>
      <color rgb="FF0070C0"/>
      <name val="Times New Roman"/>
      <family val="1"/>
    </font>
    <font>
      <sz val="10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22"/>
      <color rgb="FFFFFF00"/>
      <name val="Times New Roman"/>
      <family val="1"/>
    </font>
    <font>
      <sz val="72"/>
      <color rgb="FFFF0000"/>
      <name val="Times New Roman"/>
      <family val="1"/>
    </font>
    <font>
      <vertAlign val="superscript"/>
      <sz val="72"/>
      <color rgb="FFFF0000"/>
      <name val="Times New Roman"/>
      <family val="1"/>
    </font>
    <font>
      <b/>
      <sz val="16"/>
      <name val="Times New Roman"/>
      <family val="1"/>
    </font>
    <font>
      <sz val="10"/>
      <color theme="1"/>
      <name val="Times New Roman"/>
      <family val="1"/>
    </font>
    <font>
      <b/>
      <sz val="14"/>
      <name val="Times New Roman"/>
      <family val="1"/>
    </font>
    <font>
      <b/>
      <sz val="36"/>
      <color rgb="FFFF0000"/>
      <name val="Times New Roman"/>
      <family val="1"/>
    </font>
    <font>
      <b/>
      <sz val="20"/>
      <name val="Times New Roman"/>
      <family val="1"/>
    </font>
    <font>
      <b/>
      <sz val="14"/>
      <color indexed="22"/>
      <name val="Times New Roman"/>
      <family val="1"/>
    </font>
    <font>
      <b/>
      <sz val="11"/>
      <color theme="0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0070C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0"/>
      <color rgb="FFFFFF00"/>
      <name val="Times New Roman"/>
      <family val="1"/>
    </font>
    <font>
      <b/>
      <sz val="10"/>
      <color theme="3" tint="-0.499984740745262"/>
      <name val="Times New Roman"/>
      <family val="1"/>
    </font>
    <font>
      <b/>
      <sz val="10"/>
      <color theme="4" tint="-0.499984740745262"/>
      <name val="Times New Roman"/>
      <family val="1"/>
    </font>
    <font>
      <sz val="10"/>
      <color rgb="FFFFFF00"/>
      <name val="Times New Roman"/>
      <family val="1"/>
    </font>
    <font>
      <b/>
      <sz val="10"/>
      <color theme="0" tint="-4.9989318521683403E-2"/>
      <name val="Times New Roman"/>
      <family val="1"/>
    </font>
    <font>
      <sz val="14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darkUp">
        <fgColor rgb="FFFF0000"/>
      </patternFill>
    </fill>
    <fill>
      <patternFill patternType="solid">
        <fgColor rgb="FFFF000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8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164" fontId="2" fillId="0" borderId="0" xfId="0" applyNumberFormat="1" applyFont="1" applyFill="1"/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1" fontId="3" fillId="0" borderId="0" xfId="0" applyNumberFormat="1" applyFont="1"/>
    <xf numFmtId="0" fontId="3" fillId="0" borderId="0" xfId="0" applyFont="1" applyFill="1" applyBorder="1" applyAlignment="1">
      <alignment horizontal="center"/>
    </xf>
    <xf numFmtId="1" fontId="9" fillId="0" borderId="0" xfId="0" applyNumberFormat="1" applyFont="1"/>
    <xf numFmtId="1" fontId="0" fillId="0" borderId="0" xfId="0" applyNumberFormat="1"/>
    <xf numFmtId="0" fontId="3" fillId="5" borderId="0" xfId="0" applyFont="1" applyFill="1" applyProtection="1">
      <protection locked="0"/>
    </xf>
    <xf numFmtId="0" fontId="3" fillId="5" borderId="0" xfId="0" applyFont="1" applyFill="1" applyAlignment="1" applyProtection="1">
      <alignment horizontal="center"/>
      <protection locked="0"/>
    </xf>
    <xf numFmtId="0" fontId="3" fillId="5" borderId="0" xfId="0" applyFont="1" applyFill="1" applyBorder="1" applyProtection="1">
      <protection locked="0"/>
    </xf>
    <xf numFmtId="0" fontId="3" fillId="5" borderId="0" xfId="0" applyFont="1" applyFill="1" applyBorder="1" applyAlignment="1" applyProtection="1">
      <alignment horizontal="center"/>
      <protection locked="0"/>
    </xf>
    <xf numFmtId="0" fontId="3" fillId="6" borderId="11" xfId="0" applyFont="1" applyFill="1" applyBorder="1" applyProtection="1">
      <protection locked="0"/>
    </xf>
    <xf numFmtId="0" fontId="0" fillId="0" borderId="2" xfId="0" applyFill="1" applyBorder="1"/>
    <xf numFmtId="21" fontId="0" fillId="0" borderId="6" xfId="0" applyNumberFormat="1" applyFill="1" applyBorder="1"/>
    <xf numFmtId="0" fontId="4" fillId="5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0" fillId="7" borderId="0" xfId="0" applyFill="1" applyAlignment="1"/>
    <xf numFmtId="0" fontId="0" fillId="7" borderId="0" xfId="0" applyFill="1"/>
    <xf numFmtId="1" fontId="0" fillId="7" borderId="0" xfId="0" applyNumberFormat="1" applyFill="1" applyAlignment="1"/>
    <xf numFmtId="1" fontId="0" fillId="7" borderId="0" xfId="0" applyNumberFormat="1" applyFill="1"/>
    <xf numFmtId="0" fontId="15" fillId="7" borderId="0" xfId="0" applyFont="1" applyFill="1" applyAlignment="1">
      <alignment vertical="center"/>
    </xf>
    <xf numFmtId="164" fontId="8" fillId="5" borderId="0" xfId="0" applyNumberFormat="1" applyFont="1" applyFill="1" applyBorder="1" applyAlignment="1" applyProtection="1">
      <alignment horizontal="center"/>
      <protection locked="0"/>
    </xf>
    <xf numFmtId="164" fontId="7" fillId="5" borderId="0" xfId="0" applyNumberFormat="1" applyFont="1" applyFill="1" applyBorder="1" applyAlignment="1" applyProtection="1">
      <alignment horizontal="center"/>
      <protection locked="0"/>
    </xf>
    <xf numFmtId="164" fontId="3" fillId="5" borderId="0" xfId="0" applyNumberFormat="1" applyFont="1" applyFill="1" applyProtection="1">
      <protection locked="0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" fontId="8" fillId="6" borderId="8" xfId="0" applyNumberFormat="1" applyFont="1" applyFill="1" applyBorder="1" applyAlignment="1" applyProtection="1">
      <alignment horizontal="center"/>
      <protection locked="0"/>
    </xf>
    <xf numFmtId="164" fontId="6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24" xfId="0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3" borderId="1" xfId="0" quotePrefix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2" fillId="0" borderId="0" xfId="0" applyNumberFormat="1" applyFont="1" applyFill="1" applyProtection="1"/>
    <xf numFmtId="0" fontId="0" fillId="0" borderId="0" xfId="0" applyFill="1" applyProtection="1"/>
    <xf numFmtId="0" fontId="3" fillId="0" borderId="0" xfId="0" applyFont="1" applyProtection="1">
      <protection locked="0"/>
    </xf>
    <xf numFmtId="21" fontId="7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165" fontId="3" fillId="0" borderId="0" xfId="0" applyNumberFormat="1" applyFont="1" applyFill="1" applyBorder="1" applyAlignment="1" applyProtection="1">
      <alignment horizontal="center"/>
      <protection locked="0"/>
    </xf>
    <xf numFmtId="165" fontId="3" fillId="0" borderId="0" xfId="0" applyNumberFormat="1" applyFont="1" applyFill="1" applyBorder="1" applyProtection="1">
      <protection locked="0"/>
    </xf>
    <xf numFmtId="1" fontId="3" fillId="0" borderId="0" xfId="0" applyNumberFormat="1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24" xfId="0" applyFont="1" applyBorder="1" applyAlignment="1" applyProtection="1">
      <alignment horizontal="center" vertical="center" wrapText="1"/>
    </xf>
    <xf numFmtId="0" fontId="10" fillId="0" borderId="24" xfId="0" applyFont="1" applyBorder="1" applyAlignment="1" applyProtection="1">
      <alignment horizontal="center" vertical="center" wrapText="1"/>
    </xf>
    <xf numFmtId="0" fontId="7" fillId="0" borderId="24" xfId="0" applyFont="1" applyFill="1" applyBorder="1" applyAlignment="1" applyProtection="1">
      <alignment horizontal="center" vertical="center" wrapText="1"/>
    </xf>
    <xf numFmtId="0" fontId="7" fillId="0" borderId="25" xfId="0" applyFont="1" applyFill="1" applyBorder="1" applyAlignment="1" applyProtection="1">
      <alignment horizontal="center" vertical="center" wrapText="1"/>
    </xf>
    <xf numFmtId="1" fontId="3" fillId="6" borderId="9" xfId="0" applyNumberFormat="1" applyFont="1" applyFill="1" applyBorder="1" applyAlignment="1" applyProtection="1">
      <alignment horizontal="center"/>
    </xf>
    <xf numFmtId="165" fontId="6" fillId="6" borderId="9" xfId="0" applyNumberFormat="1" applyFont="1" applyFill="1" applyBorder="1" applyAlignment="1" applyProtection="1">
      <alignment horizontal="center"/>
    </xf>
    <xf numFmtId="165" fontId="11" fillId="6" borderId="9" xfId="0" applyNumberFormat="1" applyFont="1" applyFill="1" applyBorder="1" applyAlignment="1" applyProtection="1"/>
    <xf numFmtId="1" fontId="19" fillId="6" borderId="9" xfId="0" applyNumberFormat="1" applyFont="1" applyFill="1" applyBorder="1" applyAlignment="1" applyProtection="1">
      <alignment horizontal="center"/>
    </xf>
    <xf numFmtId="1" fontId="3" fillId="0" borderId="0" xfId="0" applyNumberFormat="1" applyFont="1" applyProtection="1"/>
    <xf numFmtId="1" fontId="3" fillId="0" borderId="13" xfId="0" applyNumberFormat="1" applyFont="1" applyBorder="1" applyProtection="1"/>
    <xf numFmtId="1" fontId="3" fillId="5" borderId="9" xfId="0" applyNumberFormat="1" applyFont="1" applyFill="1" applyBorder="1" applyAlignment="1" applyProtection="1">
      <alignment horizontal="center"/>
    </xf>
    <xf numFmtId="165" fontId="6" fillId="5" borderId="9" xfId="0" applyNumberFormat="1" applyFont="1" applyFill="1" applyBorder="1" applyAlignment="1" applyProtection="1">
      <alignment horizontal="center"/>
    </xf>
    <xf numFmtId="165" fontId="11" fillId="0" borderId="9" xfId="0" applyNumberFormat="1" applyFont="1" applyFill="1" applyBorder="1" applyAlignment="1" applyProtection="1"/>
    <xf numFmtId="1" fontId="19" fillId="0" borderId="9" xfId="0" applyNumberFormat="1" applyFont="1" applyFill="1" applyBorder="1" applyAlignment="1" applyProtection="1">
      <alignment horizontal="center"/>
    </xf>
    <xf numFmtId="21" fontId="12" fillId="0" borderId="0" xfId="0" applyNumberFormat="1" applyFont="1" applyProtection="1"/>
    <xf numFmtId="1" fontId="3" fillId="0" borderId="0" xfId="0" applyNumberFormat="1" applyFont="1" applyBorder="1" applyProtection="1"/>
    <xf numFmtId="0" fontId="3" fillId="0" borderId="0" xfId="0" applyFont="1" applyBorder="1" applyProtection="1"/>
    <xf numFmtId="1" fontId="19" fillId="0" borderId="18" xfId="0" applyNumberFormat="1" applyFont="1" applyFill="1" applyBorder="1" applyAlignment="1" applyProtection="1">
      <alignment horizontal="center"/>
    </xf>
    <xf numFmtId="0" fontId="18" fillId="0" borderId="0" xfId="0" applyFont="1" applyAlignment="1" applyProtection="1">
      <protection locked="0"/>
    </xf>
    <xf numFmtId="14" fontId="15" fillId="7" borderId="0" xfId="0" applyNumberFormat="1" applyFont="1" applyFill="1" applyAlignment="1">
      <alignment vertical="center"/>
    </xf>
    <xf numFmtId="0" fontId="21" fillId="0" borderId="0" xfId="0" applyFont="1" applyFill="1" applyAlignment="1" applyProtection="1">
      <alignment vertical="center"/>
      <protection locked="0"/>
    </xf>
    <xf numFmtId="0" fontId="0" fillId="5" borderId="0" xfId="0" applyFill="1" applyAlignment="1" applyProtection="1">
      <protection locked="0"/>
    </xf>
    <xf numFmtId="164" fontId="22" fillId="4" borderId="14" xfId="0" applyNumberFormat="1" applyFont="1" applyFill="1" applyBorder="1" applyAlignment="1">
      <alignment horizontal="center" vertical="center"/>
    </xf>
    <xf numFmtId="0" fontId="7" fillId="0" borderId="28" xfId="0" applyFont="1" applyBorder="1" applyAlignment="1" applyProtection="1">
      <alignment horizontal="center" vertical="center" wrapText="1"/>
    </xf>
    <xf numFmtId="164" fontId="22" fillId="4" borderId="14" xfId="0" applyNumberFormat="1" applyFont="1" applyFill="1" applyBorder="1" applyAlignment="1">
      <alignment horizontal="center"/>
    </xf>
    <xf numFmtId="164" fontId="22" fillId="4" borderId="14" xfId="0" applyNumberFormat="1" applyFont="1" applyFill="1" applyBorder="1" applyAlignment="1" applyProtection="1">
      <alignment horizontal="center" vertical="center"/>
    </xf>
    <xf numFmtId="1" fontId="3" fillId="5" borderId="18" xfId="0" applyNumberFormat="1" applyFont="1" applyFill="1" applyBorder="1" applyAlignment="1" applyProtection="1">
      <alignment horizontal="center"/>
    </xf>
    <xf numFmtId="1" fontId="8" fillId="0" borderId="3" xfId="0" applyNumberFormat="1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Protection="1">
      <protection locked="0"/>
    </xf>
    <xf numFmtId="1" fontId="8" fillId="0" borderId="5" xfId="0" applyNumberFormat="1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Protection="1">
      <protection locked="0"/>
    </xf>
    <xf numFmtId="0" fontId="7" fillId="0" borderId="31" xfId="0" applyFont="1" applyFill="1" applyBorder="1" applyAlignment="1" applyProtection="1">
      <alignment horizontal="center" vertical="center" wrapText="1"/>
    </xf>
    <xf numFmtId="1" fontId="3" fillId="6" borderId="32" xfId="0" applyNumberFormat="1" applyFont="1" applyFill="1" applyBorder="1" applyAlignment="1" applyProtection="1">
      <alignment horizontal="center"/>
    </xf>
    <xf numFmtId="1" fontId="3" fillId="5" borderId="32" xfId="0" applyNumberFormat="1" applyFont="1" applyFill="1" applyBorder="1" applyAlignment="1" applyProtection="1">
      <alignment horizontal="center"/>
    </xf>
    <xf numFmtId="1" fontId="3" fillId="0" borderId="4" xfId="0" applyNumberFormat="1" applyFont="1" applyBorder="1" applyProtection="1"/>
    <xf numFmtId="1" fontId="3" fillId="6" borderId="4" xfId="0" applyNumberFormat="1" applyFont="1" applyFill="1" applyBorder="1" applyProtection="1"/>
    <xf numFmtId="165" fontId="6" fillId="5" borderId="18" xfId="0" applyNumberFormat="1" applyFont="1" applyFill="1" applyBorder="1" applyAlignment="1" applyProtection="1">
      <alignment horizontal="center"/>
    </xf>
    <xf numFmtId="165" fontId="11" fillId="0" borderId="18" xfId="0" applyNumberFormat="1" applyFont="1" applyFill="1" applyBorder="1" applyAlignment="1" applyProtection="1"/>
    <xf numFmtId="1" fontId="3" fillId="5" borderId="12" xfId="0" applyNumberFormat="1" applyFont="1" applyFill="1" applyBorder="1" applyAlignment="1" applyProtection="1">
      <alignment horizontal="center"/>
    </xf>
    <xf numFmtId="0" fontId="20" fillId="0" borderId="34" xfId="0" applyFont="1" applyBorder="1" applyAlignment="1" applyProtection="1">
      <alignment horizontal="center" vertical="center" wrapText="1"/>
    </xf>
    <xf numFmtId="0" fontId="7" fillId="0" borderId="23" xfId="0" applyFont="1" applyFill="1" applyBorder="1" applyAlignment="1" applyProtection="1">
      <alignment horizontal="center" vertical="center" wrapText="1"/>
    </xf>
    <xf numFmtId="167" fontId="0" fillId="0" borderId="0" xfId="0" applyNumberFormat="1"/>
    <xf numFmtId="164" fontId="23" fillId="0" borderId="0" xfId="0" applyNumberFormat="1" applyFont="1" applyFill="1" applyAlignment="1">
      <alignment horizontal="center"/>
    </xf>
    <xf numFmtId="164" fontId="20" fillId="0" borderId="3" xfId="0" applyNumberFormat="1" applyFont="1" applyFill="1" applyBorder="1" applyAlignment="1">
      <alignment horizontal="center"/>
    </xf>
    <xf numFmtId="164" fontId="20" fillId="0" borderId="29" xfId="0" applyNumberFormat="1" applyFont="1" applyFill="1" applyBorder="1" applyAlignment="1">
      <alignment horizontal="center"/>
    </xf>
    <xf numFmtId="164" fontId="20" fillId="5" borderId="19" xfId="0" applyNumberFormat="1" applyFont="1" applyFill="1" applyBorder="1" applyAlignment="1">
      <alignment horizontal="center"/>
    </xf>
    <xf numFmtId="164" fontId="20" fillId="5" borderId="0" xfId="0" applyNumberFormat="1" applyFont="1" applyFill="1" applyBorder="1" applyAlignment="1">
      <alignment horizontal="center"/>
    </xf>
    <xf numFmtId="164" fontId="20" fillId="0" borderId="0" xfId="0" applyNumberFormat="1" applyFont="1" applyFill="1" applyAlignment="1">
      <alignment horizontal="center"/>
    </xf>
    <xf numFmtId="164" fontId="20" fillId="0" borderId="0" xfId="0" applyNumberFormat="1" applyFont="1" applyAlignment="1">
      <alignment horizontal="center"/>
    </xf>
    <xf numFmtId="164" fontId="20" fillId="5" borderId="0" xfId="0" applyNumberFormat="1" applyFont="1" applyFill="1" applyBorder="1" applyAlignment="1">
      <alignment horizontal="center" vertical="center"/>
    </xf>
    <xf numFmtId="164" fontId="0" fillId="0" borderId="10" xfId="0" applyNumberFormat="1" applyBorder="1" applyProtection="1">
      <protection locked="0"/>
    </xf>
    <xf numFmtId="164" fontId="0" fillId="0" borderId="36" xfId="0" applyNumberFormat="1" applyBorder="1" applyProtection="1">
      <protection locked="0"/>
    </xf>
    <xf numFmtId="164" fontId="0" fillId="0" borderId="13" xfId="0" applyNumberFormat="1" applyBorder="1" applyProtection="1">
      <protection locked="0"/>
    </xf>
    <xf numFmtId="1" fontId="20" fillId="5" borderId="0" xfId="0" applyNumberFormat="1" applyFont="1" applyFill="1" applyBorder="1" applyAlignment="1" applyProtection="1">
      <alignment horizontal="center" vertical="center"/>
      <protection locked="0"/>
    </xf>
    <xf numFmtId="164" fontId="23" fillId="0" borderId="0" xfId="0" applyNumberFormat="1" applyFont="1" applyFill="1" applyAlignment="1" applyProtection="1">
      <alignment horizontal="center"/>
    </xf>
    <xf numFmtId="0" fontId="20" fillId="0" borderId="0" xfId="0" applyFont="1" applyFill="1" applyProtection="1">
      <protection locked="0"/>
    </xf>
    <xf numFmtId="164" fontId="20" fillId="0" borderId="0" xfId="0" applyNumberFormat="1" applyFont="1" applyAlignment="1" applyProtection="1">
      <alignment horizontal="center"/>
      <protection locked="0"/>
    </xf>
    <xf numFmtId="0" fontId="6" fillId="8" borderId="1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Alignment="1" applyProtection="1">
      <alignment vertical="center"/>
      <protection hidden="1"/>
    </xf>
    <xf numFmtId="164" fontId="0" fillId="0" borderId="30" xfId="0" applyNumberFormat="1" applyBorder="1" applyProtection="1">
      <protection locked="0"/>
    </xf>
    <xf numFmtId="164" fontId="0" fillId="0" borderId="4" xfId="0" applyNumberFormat="1" applyBorder="1" applyProtection="1">
      <protection locked="0"/>
    </xf>
    <xf numFmtId="0" fontId="0" fillId="0" borderId="19" xfId="0" applyBorder="1" applyAlignment="1">
      <alignment horizontal="center"/>
    </xf>
    <xf numFmtId="164" fontId="0" fillId="0" borderId="19" xfId="0" applyNumberFormat="1" applyBorder="1" applyProtection="1">
      <protection locked="0"/>
    </xf>
    <xf numFmtId="164" fontId="20" fillId="0" borderId="38" xfId="0" applyNumberFormat="1" applyFont="1" applyFill="1" applyBorder="1" applyAlignment="1" applyProtection="1">
      <alignment horizontal="center" vertical="center"/>
      <protection locked="0"/>
    </xf>
    <xf numFmtId="0" fontId="13" fillId="0" borderId="39" xfId="0" applyFont="1" applyFill="1" applyBorder="1" applyAlignment="1" applyProtection="1">
      <alignment horizontal="center" vertical="center"/>
      <protection locked="0"/>
    </xf>
    <xf numFmtId="0" fontId="13" fillId="0" borderId="40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" fontId="25" fillId="6" borderId="8" xfId="0" applyNumberFormat="1" applyFont="1" applyFill="1" applyBorder="1" applyAlignment="1" applyProtection="1">
      <alignment horizontal="center"/>
      <protection locked="0"/>
    </xf>
    <xf numFmtId="0" fontId="14" fillId="6" borderId="11" xfId="0" applyFont="1" applyFill="1" applyBorder="1" applyProtection="1">
      <protection locked="0"/>
    </xf>
    <xf numFmtId="21" fontId="26" fillId="6" borderId="21" xfId="0" applyNumberFormat="1" applyFont="1" applyFill="1" applyBorder="1" applyAlignment="1" applyProtection="1">
      <alignment horizontal="center"/>
    </xf>
    <xf numFmtId="1" fontId="14" fillId="6" borderId="9" xfId="0" applyNumberFormat="1" applyFont="1" applyFill="1" applyBorder="1" applyAlignment="1" applyProtection="1">
      <alignment horizontal="center"/>
    </xf>
    <xf numFmtId="165" fontId="13" fillId="6" borderId="9" xfId="0" applyNumberFormat="1" applyFont="1" applyFill="1" applyBorder="1" applyAlignment="1" applyProtection="1">
      <alignment horizontal="center"/>
    </xf>
    <xf numFmtId="165" fontId="27" fillId="6" borderId="9" xfId="0" applyNumberFormat="1" applyFont="1" applyFill="1" applyBorder="1" applyAlignment="1" applyProtection="1"/>
    <xf numFmtId="1" fontId="28" fillId="6" borderId="9" xfId="0" applyNumberFormat="1" applyFont="1" applyFill="1" applyBorder="1" applyAlignment="1" applyProtection="1">
      <alignment horizontal="center"/>
    </xf>
    <xf numFmtId="1" fontId="14" fillId="6" borderId="32" xfId="0" applyNumberFormat="1" applyFont="1" applyFill="1" applyBorder="1" applyAlignment="1" applyProtection="1">
      <alignment horizontal="center"/>
    </xf>
    <xf numFmtId="1" fontId="14" fillId="6" borderId="10" xfId="0" applyNumberFormat="1" applyFont="1" applyFill="1" applyBorder="1" applyProtection="1"/>
    <xf numFmtId="1" fontId="25" fillId="0" borderId="3" xfId="0" applyNumberFormat="1" applyFont="1" applyFill="1" applyBorder="1" applyAlignment="1" applyProtection="1">
      <alignment horizontal="center"/>
      <protection locked="0"/>
    </xf>
    <xf numFmtId="0" fontId="14" fillId="5" borderId="2" xfId="0" applyFont="1" applyFill="1" applyBorder="1" applyProtection="1">
      <protection locked="0"/>
    </xf>
    <xf numFmtId="1" fontId="14" fillId="5" borderId="9" xfId="0" applyNumberFormat="1" applyFont="1" applyFill="1" applyBorder="1" applyAlignment="1" applyProtection="1">
      <alignment horizontal="center"/>
    </xf>
    <xf numFmtId="165" fontId="13" fillId="5" borderId="9" xfId="0" applyNumberFormat="1" applyFont="1" applyFill="1" applyBorder="1" applyAlignment="1" applyProtection="1">
      <alignment horizontal="center"/>
    </xf>
    <xf numFmtId="165" fontId="27" fillId="0" borderId="9" xfId="0" applyNumberFormat="1" applyFont="1" applyFill="1" applyBorder="1" applyAlignment="1" applyProtection="1"/>
    <xf numFmtId="1" fontId="28" fillId="0" borderId="9" xfId="0" applyNumberFormat="1" applyFont="1" applyFill="1" applyBorder="1" applyAlignment="1" applyProtection="1">
      <alignment horizontal="center"/>
    </xf>
    <xf numFmtId="1" fontId="14" fillId="5" borderId="32" xfId="0" applyNumberFormat="1" applyFont="1" applyFill="1" applyBorder="1" applyAlignment="1" applyProtection="1">
      <alignment horizontal="center"/>
    </xf>
    <xf numFmtId="1" fontId="14" fillId="0" borderId="4" xfId="0" applyNumberFormat="1" applyFont="1" applyBorder="1" applyProtection="1"/>
    <xf numFmtId="1" fontId="25" fillId="6" borderId="3" xfId="0" applyNumberFormat="1" applyFont="1" applyFill="1" applyBorder="1" applyAlignment="1" applyProtection="1">
      <alignment horizontal="center"/>
      <protection locked="0"/>
    </xf>
    <xf numFmtId="21" fontId="26" fillId="6" borderId="20" xfId="0" applyNumberFormat="1" applyFont="1" applyFill="1" applyBorder="1" applyAlignment="1" applyProtection="1">
      <alignment horizontal="center"/>
    </xf>
    <xf numFmtId="1" fontId="14" fillId="6" borderId="2" xfId="0" applyNumberFormat="1" applyFont="1" applyFill="1" applyBorder="1" applyAlignment="1" applyProtection="1">
      <alignment horizontal="center"/>
    </xf>
    <xf numFmtId="165" fontId="13" fillId="6" borderId="2" xfId="0" applyNumberFormat="1" applyFont="1" applyFill="1" applyBorder="1" applyAlignment="1" applyProtection="1">
      <alignment horizontal="center"/>
    </xf>
    <xf numFmtId="165" fontId="27" fillId="6" borderId="2" xfId="0" applyNumberFormat="1" applyFont="1" applyFill="1" applyBorder="1" applyAlignment="1" applyProtection="1"/>
    <xf numFmtId="1" fontId="28" fillId="6" borderId="2" xfId="0" applyNumberFormat="1" applyFont="1" applyFill="1" applyBorder="1" applyAlignment="1" applyProtection="1">
      <alignment horizontal="center"/>
    </xf>
    <xf numFmtId="1" fontId="14" fillId="6" borderId="33" xfId="0" applyNumberFormat="1" applyFont="1" applyFill="1" applyBorder="1" applyAlignment="1" applyProtection="1">
      <alignment horizontal="center"/>
    </xf>
    <xf numFmtId="1" fontId="14" fillId="6" borderId="4" xfId="0" applyNumberFormat="1" applyFont="1" applyFill="1" applyBorder="1" applyProtection="1"/>
    <xf numFmtId="0" fontId="14" fillId="5" borderId="7" xfId="0" applyNumberFormat="1" applyFont="1" applyFill="1" applyBorder="1" applyAlignment="1" applyProtection="1">
      <alignment horizontal="center"/>
      <protection locked="0"/>
    </xf>
    <xf numFmtId="0" fontId="14" fillId="6" borderId="7" xfId="0" applyNumberFormat="1" applyFont="1" applyFill="1" applyBorder="1" applyAlignment="1" applyProtection="1">
      <alignment horizontal="center"/>
      <protection locked="0"/>
    </xf>
    <xf numFmtId="21" fontId="29" fillId="0" borderId="35" xfId="0" applyNumberFormat="1" applyFont="1" applyBorder="1" applyAlignment="1" applyProtection="1">
      <alignment horizontal="center"/>
    </xf>
    <xf numFmtId="1" fontId="14" fillId="0" borderId="30" xfId="0" applyNumberFormat="1" applyFont="1" applyBorder="1" applyAlignment="1" applyProtection="1">
      <alignment horizontal="center"/>
    </xf>
    <xf numFmtId="164" fontId="22" fillId="4" borderId="14" xfId="0" applyNumberFormat="1" applyFont="1" applyFill="1" applyBorder="1" applyAlignment="1" applyProtection="1">
      <alignment horizontal="center" vertical="center"/>
      <protection locked="0"/>
    </xf>
    <xf numFmtId="164" fontId="20" fillId="0" borderId="3" xfId="0" applyNumberFormat="1" applyFont="1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164" fontId="20" fillId="0" borderId="29" xfId="0" applyNumberFormat="1" applyFont="1" applyFill="1" applyBorder="1" applyAlignment="1" applyProtection="1">
      <alignment horizontal="center"/>
      <protection locked="0"/>
    </xf>
    <xf numFmtId="164" fontId="20" fillId="5" borderId="0" xfId="0" applyNumberFormat="1" applyFont="1" applyFill="1" applyBorder="1" applyAlignment="1" applyProtection="1">
      <alignment horizontal="center"/>
      <protection locked="0"/>
    </xf>
    <xf numFmtId="164" fontId="20" fillId="0" borderId="0" xfId="0" applyNumberFormat="1" applyFont="1" applyFill="1" applyAlignment="1" applyProtection="1">
      <alignment horizontal="center"/>
      <protection locked="0"/>
    </xf>
    <xf numFmtId="0" fontId="3" fillId="0" borderId="0" xfId="0" applyFont="1"/>
    <xf numFmtId="0" fontId="0" fillId="0" borderId="0" xfId="0" applyFill="1" applyAlignment="1" applyProtection="1">
      <alignment horizontal="center"/>
      <protection locked="0"/>
    </xf>
    <xf numFmtId="0" fontId="3" fillId="0" borderId="4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0" fillId="10" borderId="1" xfId="0" applyFont="1" applyFill="1" applyBorder="1" applyAlignment="1" applyProtection="1">
      <alignment horizontal="center" vertical="center" wrapText="1"/>
      <protection locked="0"/>
    </xf>
    <xf numFmtId="0" fontId="30" fillId="12" borderId="48" xfId="0" applyFont="1" applyFill="1" applyBorder="1" applyAlignment="1" applyProtection="1">
      <alignment horizontal="center" vertical="center" wrapText="1"/>
      <protection locked="0"/>
    </xf>
    <xf numFmtId="0" fontId="34" fillId="13" borderId="49" xfId="0" applyFont="1" applyFill="1" applyBorder="1" applyAlignment="1" applyProtection="1">
      <alignment horizontal="center" vertical="center" wrapText="1"/>
      <protection locked="0"/>
    </xf>
    <xf numFmtId="0" fontId="33" fillId="11" borderId="49" xfId="0" applyFont="1" applyFill="1" applyBorder="1" applyAlignment="1" applyProtection="1">
      <alignment horizontal="center" vertical="center" wrapText="1"/>
      <protection locked="0"/>
    </xf>
    <xf numFmtId="21" fontId="36" fillId="0" borderId="9" xfId="0" applyNumberFormat="1" applyFont="1" applyBorder="1" applyAlignment="1" applyProtection="1">
      <alignment horizontal="center"/>
    </xf>
    <xf numFmtId="21" fontId="30" fillId="10" borderId="42" xfId="0" applyNumberFormat="1" applyFont="1" applyFill="1" applyBorder="1" applyAlignment="1">
      <alignment horizontal="center"/>
    </xf>
    <xf numFmtId="21" fontId="35" fillId="14" borderId="42" xfId="0" applyNumberFormat="1" applyFont="1" applyFill="1" applyBorder="1" applyAlignment="1">
      <alignment horizontal="center"/>
    </xf>
    <xf numFmtId="21" fontId="31" fillId="13" borderId="42" xfId="0" applyNumberFormat="1" applyFont="1" applyFill="1" applyBorder="1" applyAlignment="1">
      <alignment horizontal="center"/>
    </xf>
    <xf numFmtId="21" fontId="32" fillId="11" borderId="42" xfId="0" applyNumberFormat="1" applyFont="1" applyFill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0" fillId="0" borderId="0" xfId="0" applyProtection="1"/>
    <xf numFmtId="0" fontId="3" fillId="0" borderId="0" xfId="0" applyFont="1" applyFill="1" applyProtection="1">
      <protection locked="0"/>
    </xf>
    <xf numFmtId="168" fontId="0" fillId="0" borderId="0" xfId="0" applyNumberFormat="1" applyProtection="1"/>
    <xf numFmtId="169" fontId="0" fillId="0" borderId="0" xfId="0" applyNumberFormat="1" applyProtection="1">
      <protection locked="0"/>
    </xf>
    <xf numFmtId="0" fontId="34" fillId="13" borderId="49" xfId="0" applyFont="1" applyFill="1" applyBorder="1" applyAlignment="1" applyProtection="1">
      <alignment horizontal="center" vertical="center" wrapText="1"/>
    </xf>
    <xf numFmtId="0" fontId="33" fillId="11" borderId="49" xfId="0" applyFont="1" applyFill="1" applyBorder="1" applyAlignment="1" applyProtection="1">
      <alignment horizontal="center" vertical="center" wrapText="1"/>
    </xf>
    <xf numFmtId="0" fontId="6" fillId="8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0" xfId="0" applyFill="1" applyBorder="1"/>
    <xf numFmtId="0" fontId="0" fillId="0" borderId="0" xfId="0" applyBorder="1"/>
    <xf numFmtId="21" fontId="36" fillId="0" borderId="6" xfId="0" applyNumberFormat="1" applyFont="1" applyBorder="1" applyAlignment="1" applyProtection="1">
      <alignment horizontal="center"/>
    </xf>
    <xf numFmtId="0" fontId="24" fillId="9" borderId="46" xfId="0" applyFont="1" applyFill="1" applyBorder="1" applyAlignment="1" applyProtection="1">
      <alignment horizontal="center" vertical="center" wrapText="1"/>
      <protection locked="0"/>
    </xf>
    <xf numFmtId="21" fontId="0" fillId="0" borderId="2" xfId="0" applyNumberFormat="1" applyFill="1" applyBorder="1"/>
    <xf numFmtId="21" fontId="36" fillId="0" borderId="0" xfId="0" applyNumberFormat="1" applyFont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21" fontId="0" fillId="0" borderId="2" xfId="0" applyNumberFormat="1" applyFill="1" applyBorder="1" applyProtection="1">
      <protection locked="0"/>
    </xf>
    <xf numFmtId="21" fontId="0" fillId="0" borderId="6" xfId="0" applyNumberFormat="1" applyFill="1" applyBorder="1" applyProtection="1">
      <protection locked="0"/>
    </xf>
    <xf numFmtId="164" fontId="20" fillId="3" borderId="8" xfId="0" applyNumberFormat="1" applyFont="1" applyFill="1" applyBorder="1" applyAlignment="1" applyProtection="1">
      <alignment horizontal="center"/>
      <protection locked="0"/>
    </xf>
    <xf numFmtId="21" fontId="0" fillId="3" borderId="9" xfId="0" applyNumberFormat="1" applyFill="1" applyBorder="1" applyProtection="1">
      <protection locked="0"/>
    </xf>
    <xf numFmtId="164" fontId="20" fillId="3" borderId="3" xfId="0" applyNumberFormat="1" applyFont="1" applyFill="1" applyBorder="1" applyAlignment="1" applyProtection="1">
      <alignment horizontal="center"/>
      <protection locked="0"/>
    </xf>
    <xf numFmtId="21" fontId="0" fillId="3" borderId="2" xfId="0" applyNumberFormat="1" applyFill="1" applyBorder="1" applyProtection="1">
      <protection locked="0"/>
    </xf>
    <xf numFmtId="164" fontId="20" fillId="3" borderId="3" xfId="0" applyNumberFormat="1" applyFont="1" applyFill="1" applyBorder="1" applyAlignment="1">
      <alignment horizontal="center"/>
    </xf>
    <xf numFmtId="21" fontId="0" fillId="3" borderId="2" xfId="0" applyNumberFormat="1" applyFill="1" applyBorder="1"/>
    <xf numFmtId="21" fontId="0" fillId="0" borderId="2" xfId="0" applyNumberFormat="1" applyFill="1" applyBorder="1"/>
    <xf numFmtId="21" fontId="0" fillId="3" borderId="2" xfId="0" applyNumberFormat="1" applyFill="1" applyBorder="1"/>
    <xf numFmtId="21" fontId="0" fillId="3" borderId="2" xfId="0" applyNumberFormat="1" applyFill="1" applyBorder="1" applyProtection="1">
      <protection locked="0"/>
    </xf>
    <xf numFmtId="164" fontId="22" fillId="5" borderId="19" xfId="0" applyNumberFormat="1" applyFont="1" applyFill="1" applyBorder="1" applyAlignment="1" applyProtection="1">
      <alignment horizontal="center" vertical="center"/>
      <protection locked="0"/>
    </xf>
    <xf numFmtId="164" fontId="20" fillId="0" borderId="23" xfId="0" applyNumberFormat="1" applyFont="1" applyFill="1" applyBorder="1" applyAlignment="1" applyProtection="1">
      <alignment horizontal="center" vertical="center"/>
    </xf>
    <xf numFmtId="0" fontId="14" fillId="0" borderId="24" xfId="0" applyFont="1" applyFill="1" applyBorder="1" applyAlignment="1" applyProtection="1">
      <alignment vertical="center"/>
    </xf>
    <xf numFmtId="0" fontId="14" fillId="0" borderId="25" xfId="0" applyFont="1" applyFill="1" applyBorder="1" applyAlignment="1" applyProtection="1">
      <alignment horizontal="center" vertical="center"/>
    </xf>
    <xf numFmtId="164" fontId="20" fillId="0" borderId="23" xfId="0" applyNumberFormat="1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vertical="center"/>
    </xf>
    <xf numFmtId="0" fontId="14" fillId="0" borderId="25" xfId="0" applyFont="1" applyFill="1" applyBorder="1" applyAlignment="1">
      <alignment horizontal="center" vertical="center"/>
    </xf>
    <xf numFmtId="21" fontId="0" fillId="3" borderId="9" xfId="0" applyNumberFormat="1" applyFill="1" applyBorder="1"/>
    <xf numFmtId="21" fontId="0" fillId="3" borderId="9" xfId="0" applyNumberFormat="1" applyFill="1" applyBorder="1" applyProtection="1">
      <protection locked="0"/>
    </xf>
    <xf numFmtId="21" fontId="3" fillId="3" borderId="2" xfId="0" applyNumberFormat="1" applyFont="1" applyFill="1" applyBorder="1" applyProtection="1">
      <protection locked="0"/>
    </xf>
    <xf numFmtId="164" fontId="20" fillId="3" borderId="8" xfId="0" applyNumberFormat="1" applyFont="1" applyFill="1" applyBorder="1" applyAlignment="1">
      <alignment horizontal="center"/>
    </xf>
    <xf numFmtId="21" fontId="0" fillId="3" borderId="9" xfId="0" applyNumberFormat="1" applyFill="1" applyBorder="1"/>
    <xf numFmtId="164" fontId="20" fillId="0" borderId="5" xfId="0" applyNumberFormat="1" applyFont="1" applyFill="1" applyBorder="1" applyAlignment="1" applyProtection="1">
      <alignment horizontal="center"/>
      <protection locked="0"/>
    </xf>
    <xf numFmtId="0" fontId="9" fillId="15" borderId="0" xfId="0" applyFont="1" applyFill="1" applyAlignment="1" applyProtection="1">
      <alignment horizontal="center"/>
    </xf>
    <xf numFmtId="0" fontId="0" fillId="5" borderId="0" xfId="0" applyFill="1"/>
    <xf numFmtId="0" fontId="9" fillId="5" borderId="0" xfId="0" applyFont="1" applyFill="1" applyAlignment="1" applyProtection="1">
      <alignment horizontal="center"/>
    </xf>
    <xf numFmtId="0" fontId="0" fillId="5" borderId="0" xfId="0" applyFill="1" applyAlignment="1" applyProtection="1">
      <alignment horizontal="center"/>
      <protection locked="0"/>
    </xf>
    <xf numFmtId="21" fontId="26" fillId="5" borderId="21" xfId="0" applyNumberFormat="1" applyFont="1" applyFill="1" applyBorder="1" applyAlignment="1" applyProtection="1">
      <alignment horizontal="center"/>
    </xf>
    <xf numFmtId="21" fontId="26" fillId="5" borderId="22" xfId="0" applyNumberFormat="1" applyFont="1" applyFill="1" applyBorder="1" applyAlignment="1" applyProtection="1">
      <alignment horizontal="center"/>
    </xf>
    <xf numFmtId="0" fontId="14" fillId="6" borderId="26" xfId="0" applyNumberFormat="1" applyFont="1" applyFill="1" applyBorder="1" applyAlignment="1" applyProtection="1">
      <alignment horizontal="center"/>
      <protection locked="0"/>
    </xf>
    <xf numFmtId="0" fontId="3" fillId="6" borderId="7" xfId="0" applyNumberFormat="1" applyFont="1" applyFill="1" applyBorder="1" applyAlignment="1" applyProtection="1">
      <alignment horizontal="center"/>
      <protection locked="0"/>
    </xf>
    <xf numFmtId="0" fontId="3" fillId="5" borderId="7" xfId="0" applyNumberFormat="1" applyFont="1" applyFill="1" applyBorder="1" applyAlignment="1" applyProtection="1">
      <alignment horizontal="center"/>
      <protection locked="0"/>
    </xf>
    <xf numFmtId="0" fontId="3" fillId="5" borderId="17" xfId="0" applyNumberFormat="1" applyFont="1" applyFill="1" applyBorder="1" applyAlignment="1" applyProtection="1">
      <alignment horizontal="center"/>
      <protection locked="0"/>
    </xf>
    <xf numFmtId="0" fontId="6" fillId="5" borderId="24" xfId="0" applyNumberFormat="1" applyFont="1" applyFill="1" applyBorder="1" applyAlignment="1" applyProtection="1">
      <alignment horizontal="center" vertical="center"/>
      <protection locked="0"/>
    </xf>
    <xf numFmtId="0" fontId="14" fillId="6" borderId="11" xfId="0" applyNumberFormat="1" applyFont="1" applyFill="1" applyBorder="1" applyProtection="1">
      <protection locked="0"/>
    </xf>
    <xf numFmtId="0" fontId="14" fillId="5" borderId="2" xfId="0" applyNumberFormat="1" applyFont="1" applyFill="1" applyBorder="1" applyProtection="1">
      <protection locked="0"/>
    </xf>
    <xf numFmtId="0" fontId="3" fillId="6" borderId="11" xfId="0" applyNumberFormat="1" applyFont="1" applyFill="1" applyBorder="1" applyProtection="1">
      <protection locked="0"/>
    </xf>
    <xf numFmtId="0" fontId="3" fillId="0" borderId="2" xfId="0" applyNumberFormat="1" applyFont="1" applyFill="1" applyBorder="1" applyProtection="1">
      <protection locked="0"/>
    </xf>
    <xf numFmtId="0" fontId="3" fillId="0" borderId="6" xfId="0" applyNumberFormat="1" applyFont="1" applyFill="1" applyBorder="1" applyProtection="1">
      <protection locked="0"/>
    </xf>
    <xf numFmtId="0" fontId="3" fillId="5" borderId="0" xfId="0" applyNumberFormat="1" applyFont="1" applyFill="1" applyBorder="1" applyProtection="1">
      <protection locked="0"/>
    </xf>
    <xf numFmtId="0" fontId="3" fillId="5" borderId="0" xfId="0" applyNumberFormat="1" applyFont="1" applyFill="1" applyProtection="1">
      <protection locked="0"/>
    </xf>
    <xf numFmtId="1" fontId="7" fillId="0" borderId="24" xfId="0" applyNumberFormat="1" applyFont="1" applyBorder="1" applyAlignment="1" applyProtection="1">
      <alignment horizontal="center" vertical="center" wrapText="1"/>
    </xf>
    <xf numFmtId="1" fontId="14" fillId="0" borderId="9" xfId="0" applyNumberFormat="1" applyFont="1" applyFill="1" applyBorder="1" applyAlignment="1" applyProtection="1">
      <alignment horizontal="center"/>
    </xf>
    <xf numFmtId="1" fontId="3" fillId="0" borderId="9" xfId="0" applyNumberFormat="1" applyFont="1" applyFill="1" applyBorder="1" applyAlignment="1" applyProtection="1">
      <alignment horizontal="center"/>
    </xf>
    <xf numFmtId="1" fontId="3" fillId="0" borderId="18" xfId="0" applyNumberFormat="1" applyFont="1" applyFill="1" applyBorder="1" applyAlignment="1" applyProtection="1">
      <alignment horizontal="center"/>
    </xf>
    <xf numFmtId="1" fontId="3" fillId="0" borderId="0" xfId="0" applyNumberFormat="1" applyFont="1" applyFill="1" applyBorder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center"/>
      <protection locked="0"/>
    </xf>
    <xf numFmtId="21" fontId="0" fillId="3" borderId="2" xfId="0" applyNumberFormat="1" applyFill="1" applyBorder="1"/>
    <xf numFmtId="0" fontId="15" fillId="7" borderId="0" xfId="0" applyFont="1" applyFill="1" applyAlignment="1">
      <alignment horizontal="right" vertical="center"/>
    </xf>
    <xf numFmtId="0" fontId="15" fillId="7" borderId="0" xfId="0" applyFont="1" applyFill="1" applyAlignment="1">
      <alignment horizontal="center" vertical="center"/>
    </xf>
    <xf numFmtId="166" fontId="15" fillId="7" borderId="0" xfId="0" applyNumberFormat="1" applyFont="1" applyFill="1" applyAlignment="1">
      <alignment horizontal="left" vertical="center"/>
    </xf>
    <xf numFmtId="0" fontId="15" fillId="7" borderId="0" xfId="0" applyFont="1" applyFill="1" applyAlignment="1">
      <alignment horizontal="left" vertical="center"/>
    </xf>
    <xf numFmtId="0" fontId="5" fillId="5" borderId="0" xfId="0" applyFont="1" applyFill="1" applyAlignment="1" applyProtection="1">
      <alignment horizontal="left" vertical="center"/>
      <protection locked="0"/>
    </xf>
    <xf numFmtId="0" fontId="5" fillId="5" borderId="12" xfId="0" applyFont="1" applyFill="1" applyBorder="1" applyAlignment="1" applyProtection="1">
      <alignment horizontal="left" vertical="center"/>
      <protection locked="0"/>
    </xf>
    <xf numFmtId="0" fontId="5" fillId="5" borderId="0" xfId="0" applyFont="1" applyFill="1" applyAlignment="1" applyProtection="1">
      <alignment horizontal="right" vertical="center"/>
      <protection locked="0"/>
    </xf>
    <xf numFmtId="0" fontId="5" fillId="5" borderId="12" xfId="0" applyFont="1" applyFill="1" applyBorder="1" applyAlignment="1" applyProtection="1">
      <alignment horizontal="right" vertical="center"/>
      <protection locked="0"/>
    </xf>
    <xf numFmtId="166" fontId="5" fillId="5" borderId="0" xfId="0" applyNumberFormat="1" applyFont="1" applyFill="1" applyAlignment="1" applyProtection="1">
      <alignment horizontal="left" vertical="center"/>
    </xf>
    <xf numFmtId="166" fontId="5" fillId="5" borderId="12" xfId="0" applyNumberFormat="1" applyFont="1" applyFill="1" applyBorder="1" applyAlignment="1" applyProtection="1">
      <alignment horizontal="left" vertical="center"/>
    </xf>
    <xf numFmtId="0" fontId="13" fillId="0" borderId="0" xfId="0" applyFont="1" applyFill="1" applyAlignment="1" applyProtection="1">
      <alignment horizontal="right" vertical="center"/>
    </xf>
    <xf numFmtId="0" fontId="13" fillId="0" borderId="16" xfId="0" applyFont="1" applyFill="1" applyBorder="1" applyAlignment="1" applyProtection="1">
      <alignment horizontal="right" vertical="center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Alignment="1" applyProtection="1">
      <alignment horizontal="right" vertical="center"/>
      <protection locked="0"/>
    </xf>
    <xf numFmtId="0" fontId="13" fillId="0" borderId="12" xfId="0" applyFont="1" applyFill="1" applyBorder="1" applyAlignment="1" applyProtection="1">
      <alignment horizontal="right" vertical="center"/>
      <protection locked="0"/>
    </xf>
    <xf numFmtId="0" fontId="13" fillId="0" borderId="15" xfId="0" applyFont="1" applyFill="1" applyBorder="1" applyAlignment="1" applyProtection="1">
      <alignment horizontal="right" vertical="center"/>
      <protection locked="0"/>
    </xf>
    <xf numFmtId="0" fontId="6" fillId="0" borderId="41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21" fontId="0" fillId="0" borderId="41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0" fillId="0" borderId="45" xfId="0" applyFont="1" applyFill="1" applyBorder="1" applyAlignment="1" applyProtection="1">
      <alignment horizontal="center" vertical="center"/>
      <protection locked="0"/>
    </xf>
    <xf numFmtId="0" fontId="20" fillId="0" borderId="46" xfId="0" applyFont="1" applyFill="1" applyBorder="1" applyAlignment="1" applyProtection="1">
      <alignment horizontal="center" vertical="center"/>
      <protection locked="0"/>
    </xf>
    <xf numFmtId="0" fontId="20" fillId="0" borderId="47" xfId="0" applyFont="1" applyFill="1" applyBorder="1" applyAlignment="1" applyProtection="1">
      <alignment horizontal="center" vertical="center"/>
      <protection locked="0"/>
    </xf>
    <xf numFmtId="0" fontId="13" fillId="0" borderId="12" xfId="0" applyFont="1" applyFill="1" applyBorder="1" applyAlignment="1">
      <alignment horizontal="right" vertical="center"/>
    </xf>
    <xf numFmtId="0" fontId="13" fillId="0" borderId="15" xfId="0" applyFont="1" applyFill="1" applyBorder="1" applyAlignment="1">
      <alignment horizontal="right" vertical="center"/>
    </xf>
    <xf numFmtId="0" fontId="6" fillId="0" borderId="41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21" fontId="0" fillId="0" borderId="4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Fill="1" applyAlignment="1" applyProtection="1">
      <alignment horizontal="center" vertical="center"/>
      <protection hidden="1"/>
    </xf>
    <xf numFmtId="0" fontId="0" fillId="0" borderId="12" xfId="0" applyFill="1" applyBorder="1" applyAlignment="1">
      <alignment horizontal="right" vertical="center"/>
    </xf>
    <xf numFmtId="0" fontId="0" fillId="0" borderId="15" xfId="0" applyFill="1" applyBorder="1" applyAlignment="1">
      <alignment horizontal="right" vertical="center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159">
    <dxf>
      <font>
        <b/>
        <i val="0"/>
        <strike val="0"/>
        <color theme="3" tint="-0.24994659260841701"/>
      </font>
      <fill>
        <patternFill>
          <bgColor rgb="FF00B050"/>
        </patternFill>
      </fill>
    </dxf>
    <dxf>
      <font>
        <b/>
        <i val="0"/>
        <strike val="0"/>
        <color theme="3" tint="-0.499984740745262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rgb="FF002060"/>
      </font>
      <fill>
        <patternFill>
          <bgColor rgb="FFFFFF00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 val="0"/>
        <color theme="0"/>
      </font>
      <fill>
        <patternFill patternType="darkUp">
          <fgColor rgb="FFFF00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strike/>
        <color theme="3" tint="-0.24994659260841701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theme="3" tint="-0.24994659260841701"/>
        </patternFill>
      </fill>
    </dxf>
    <dxf>
      <font>
        <strike/>
        <color theme="0"/>
      </font>
      <fill>
        <patternFill>
          <bgColor theme="2" tint="-0.74996185186315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FF99FF"/>
      <color rgb="FF008000"/>
      <color rgb="FF2226D4"/>
      <color rgb="FF0018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12</xdr:row>
      <xdr:rowOff>152400</xdr:rowOff>
    </xdr:from>
    <xdr:to>
      <xdr:col>8</xdr:col>
      <xdr:colOff>114300</xdr:colOff>
      <xdr:row>15</xdr:row>
      <xdr:rowOff>114300</xdr:rowOff>
    </xdr:to>
    <xdr:sp macro="[0]!Tableaux_Engagés" textlink="">
      <xdr:nvSpPr>
        <xdr:cNvPr id="3" name="Rectangle à coins arrondis 2"/>
        <xdr:cNvSpPr/>
      </xdr:nvSpPr>
      <xdr:spPr bwMode="auto">
        <a:xfrm>
          <a:off x="3467100" y="2276475"/>
          <a:ext cx="2133600" cy="628650"/>
        </a:xfrm>
        <a:prstGeom prst="roundRect">
          <a:avLst/>
        </a:prstGeom>
        <a:solidFill>
          <a:schemeClr val="accent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Tableau des Engagés</a:t>
          </a:r>
        </a:p>
      </xdr:txBody>
    </xdr:sp>
    <xdr:clientData/>
  </xdr:twoCellAnchor>
  <xdr:twoCellAnchor>
    <xdr:from>
      <xdr:col>5</xdr:col>
      <xdr:colOff>28575</xdr:colOff>
      <xdr:row>16</xdr:row>
      <xdr:rowOff>133350</xdr:rowOff>
    </xdr:from>
    <xdr:to>
      <xdr:col>8</xdr:col>
      <xdr:colOff>104775</xdr:colOff>
      <xdr:row>19</xdr:row>
      <xdr:rowOff>171450</xdr:rowOff>
    </xdr:to>
    <xdr:sp macro="[0]!Dép_Arr" textlink="">
      <xdr:nvSpPr>
        <xdr:cNvPr id="4" name="Rectangle à coins arrondis 3"/>
        <xdr:cNvSpPr/>
      </xdr:nvSpPr>
      <xdr:spPr bwMode="auto">
        <a:xfrm>
          <a:off x="3457575" y="3086100"/>
          <a:ext cx="2133600" cy="523875"/>
        </a:xfrm>
        <a:prstGeom prst="round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Départ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17</xdr:row>
      <xdr:rowOff>85725</xdr:rowOff>
    </xdr:from>
    <xdr:ext cx="104775" cy="219075"/>
    <xdr:sp macro="" textlink="">
      <xdr:nvSpPr>
        <xdr:cNvPr id="2" name="Text Box 21"/>
        <xdr:cNvSpPr txBox="1">
          <a:spLocks noChangeArrowheads="1"/>
        </xdr:cNvSpPr>
      </xdr:nvSpPr>
      <xdr:spPr bwMode="auto">
        <a:xfrm>
          <a:off x="5610225" y="28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15</xdr:col>
      <xdr:colOff>3175</xdr:colOff>
      <xdr:row>0</xdr:row>
      <xdr:rowOff>9525</xdr:rowOff>
    </xdr:from>
    <xdr:to>
      <xdr:col>18</xdr:col>
      <xdr:colOff>593449</xdr:colOff>
      <xdr:row>8</xdr:row>
      <xdr:rowOff>228600</xdr:rowOff>
    </xdr:to>
    <xdr:sp macro="" textlink="">
      <xdr:nvSpPr>
        <xdr:cNvPr id="3" name="Text Box 22"/>
        <xdr:cNvSpPr txBox="1">
          <a:spLocks noChangeArrowheads="1"/>
        </xdr:cNvSpPr>
      </xdr:nvSpPr>
      <xdr:spPr bwMode="auto">
        <a:xfrm>
          <a:off x="11528425" y="9525"/>
          <a:ext cx="2647674" cy="2647950"/>
        </a:xfrm>
        <a:prstGeom prst="rec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8 catégories de coureurs à prendre en compte : </a:t>
          </a:r>
        </a:p>
        <a:p>
          <a:pPr algn="ctr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1 : </a:t>
          </a: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fr-FR" sz="1400" b="1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ère </a:t>
          </a: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Catégorie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2 : </a:t>
          </a:r>
          <a:r>
            <a:rPr lang="fr-FR" sz="14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</a:t>
          </a:r>
          <a:r>
            <a:rPr lang="fr-FR" sz="1400" b="1" i="0" baseline="30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ème</a:t>
          </a:r>
          <a:r>
            <a:rPr lang="fr-FR" sz="14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Catégorie</a:t>
          </a:r>
          <a:endParaRPr lang="fr-FR" sz="1400" b="1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3 : </a:t>
          </a:r>
          <a:r>
            <a:rPr lang="fr-FR" sz="14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3</a:t>
          </a:r>
          <a:r>
            <a:rPr lang="fr-FR" sz="1400" b="1" i="0" baseline="30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ème </a:t>
          </a:r>
          <a:r>
            <a:rPr lang="fr-FR" sz="14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Catégorie</a:t>
          </a:r>
          <a:endParaRPr lang="fr-FR" sz="1400" b="1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F : Féminines &gt;17 ans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 : Minimes (13-14 ans)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C : Cadets (15-16 ans)</a:t>
          </a:r>
          <a:b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J : Juniors (17-19 ans)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 : Vettétistes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15</xdr:col>
      <xdr:colOff>308942</xdr:colOff>
      <xdr:row>18</xdr:row>
      <xdr:rowOff>122169</xdr:rowOff>
    </xdr:from>
    <xdr:to>
      <xdr:col>18</xdr:col>
      <xdr:colOff>333375</xdr:colOff>
      <xdr:row>21</xdr:row>
      <xdr:rowOff>160269</xdr:rowOff>
    </xdr:to>
    <xdr:sp macro="[0]!Dép_Arr" textlink="">
      <xdr:nvSpPr>
        <xdr:cNvPr id="5" name="Rectangle à coins arrondis 4"/>
        <xdr:cNvSpPr/>
      </xdr:nvSpPr>
      <xdr:spPr bwMode="auto">
        <a:xfrm>
          <a:off x="11834192" y="5027544"/>
          <a:ext cx="2081833" cy="781050"/>
        </a:xfrm>
        <a:prstGeom prst="round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Départ </a:t>
          </a:r>
        </a:p>
      </xdr:txBody>
    </xdr:sp>
    <xdr:clientData/>
  </xdr:twoCellAnchor>
  <xdr:twoCellAnchor>
    <xdr:from>
      <xdr:col>15</xdr:col>
      <xdr:colOff>247650</xdr:colOff>
      <xdr:row>9</xdr:row>
      <xdr:rowOff>76200</xdr:rowOff>
    </xdr:from>
    <xdr:to>
      <xdr:col>18</xdr:col>
      <xdr:colOff>314325</xdr:colOff>
      <xdr:row>14</xdr:row>
      <xdr:rowOff>28575</xdr:rowOff>
    </xdr:to>
    <xdr:sp macro="[0]!Formulaire_Engagés" textlink="">
      <xdr:nvSpPr>
        <xdr:cNvPr id="6" name="Rectangle à coins arrondis 5"/>
        <xdr:cNvSpPr/>
      </xdr:nvSpPr>
      <xdr:spPr bwMode="auto">
        <a:xfrm>
          <a:off x="11772900" y="2752725"/>
          <a:ext cx="2124075" cy="1190625"/>
        </a:xfrm>
        <a:prstGeom prst="roundRect">
          <a:avLst/>
        </a:prstGeom>
        <a:gradFill flip="none" rotWithShape="1">
          <a:gsLst>
            <a:gs pos="46000">
              <a:srgbClr val="001848"/>
            </a:gs>
            <a:gs pos="100000">
              <a:schemeClr val="accent1">
                <a:lumMod val="30000"/>
                <a:lumOff val="7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Formulaires</a:t>
          </a:r>
          <a:r>
            <a:rPr lang="fr-FR" sz="1800" b="1" baseline="0">
              <a:solidFill>
                <a:schemeClr val="bg1"/>
              </a:solidFill>
            </a:rPr>
            <a:t> engagements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295275</xdr:colOff>
      <xdr:row>14</xdr:row>
      <xdr:rowOff>133350</xdr:rowOff>
    </xdr:from>
    <xdr:to>
      <xdr:col>18</xdr:col>
      <xdr:colOff>314325</xdr:colOff>
      <xdr:row>17</xdr:row>
      <xdr:rowOff>200025</xdr:rowOff>
    </xdr:to>
    <xdr:sp macro="[0]!Accueil" textlink="">
      <xdr:nvSpPr>
        <xdr:cNvPr id="4" name="Rectangle à coins arrondis 3"/>
        <xdr:cNvSpPr/>
      </xdr:nvSpPr>
      <xdr:spPr bwMode="auto">
        <a:xfrm>
          <a:off x="11820525" y="4048125"/>
          <a:ext cx="2076450" cy="809625"/>
        </a:xfrm>
        <a:prstGeom prst="roundRect">
          <a:avLst/>
        </a:prstGeom>
        <a:gradFill flip="none" rotWithShape="1">
          <a:gsLst>
            <a:gs pos="0">
              <a:schemeClr val="accent2">
                <a:shade val="30000"/>
                <a:satMod val="115000"/>
              </a:schemeClr>
            </a:gs>
            <a:gs pos="50000">
              <a:schemeClr val="accent2">
                <a:shade val="67500"/>
                <a:satMod val="115000"/>
              </a:schemeClr>
            </a:gs>
            <a:gs pos="100000">
              <a:schemeClr val="accent2"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eorgia" panose="02040502050405020303" pitchFamily="18" charset="0"/>
            </a:rPr>
            <a:t>Accueil</a:t>
          </a:r>
        </a:p>
      </xdr:txBody>
    </xdr:sp>
    <xdr:clientData/>
  </xdr:twoCellAnchor>
  <xdr:oneCellAnchor>
    <xdr:from>
      <xdr:col>7</xdr:col>
      <xdr:colOff>123825</xdr:colOff>
      <xdr:row>17</xdr:row>
      <xdr:rowOff>85725</xdr:rowOff>
    </xdr:from>
    <xdr:ext cx="104775" cy="219075"/>
    <xdr:sp macro="" textlink="">
      <xdr:nvSpPr>
        <xdr:cNvPr id="7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123825</xdr:colOff>
      <xdr:row>43</xdr:row>
      <xdr:rowOff>85725</xdr:rowOff>
    </xdr:from>
    <xdr:ext cx="104775" cy="219075"/>
    <xdr:sp macro="" textlink="">
      <xdr:nvSpPr>
        <xdr:cNvPr id="8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123825</xdr:colOff>
      <xdr:row>43</xdr:row>
      <xdr:rowOff>85725</xdr:rowOff>
    </xdr:from>
    <xdr:ext cx="104775" cy="219075"/>
    <xdr:sp macro="" textlink="">
      <xdr:nvSpPr>
        <xdr:cNvPr id="9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123825</xdr:colOff>
      <xdr:row>69</xdr:row>
      <xdr:rowOff>85725</xdr:rowOff>
    </xdr:from>
    <xdr:ext cx="104775" cy="219075"/>
    <xdr:sp macro="" textlink="">
      <xdr:nvSpPr>
        <xdr:cNvPr id="10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123825</xdr:colOff>
      <xdr:row>69</xdr:row>
      <xdr:rowOff>85725</xdr:rowOff>
    </xdr:from>
    <xdr:ext cx="104775" cy="219075"/>
    <xdr:sp macro="" textlink="">
      <xdr:nvSpPr>
        <xdr:cNvPr id="11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0</xdr:row>
      <xdr:rowOff>0</xdr:rowOff>
    </xdr:from>
    <xdr:to>
      <xdr:col>7</xdr:col>
      <xdr:colOff>114300</xdr:colOff>
      <xdr:row>0</xdr:row>
      <xdr:rowOff>1495425</xdr:rowOff>
    </xdr:to>
    <xdr:sp macro="[0]!départ_unique" textlink="">
      <xdr:nvSpPr>
        <xdr:cNvPr id="1028" name="Text Box 4"/>
        <xdr:cNvSpPr txBox="1">
          <a:spLocks noChangeArrowheads="1"/>
        </xdr:cNvSpPr>
      </xdr:nvSpPr>
      <xdr:spPr bwMode="auto">
        <a:xfrm>
          <a:off x="47624" y="0"/>
          <a:ext cx="5686426" cy="1495425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/>
          <a:r>
            <a:rPr lang="fr-FR" sz="1600" b="1" i="0" u="none" strike="noStrike" baseline="0">
              <a:solidFill>
                <a:srgbClr val="FFFF00"/>
              </a:solidFill>
              <a:latin typeface="Times New Roman"/>
              <a:cs typeface="Times New Roman"/>
            </a:rPr>
            <a:t>Dé</a:t>
          </a:r>
          <a:r>
            <a:rPr lang="fr-FR" sz="16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part unique  &amp;  Arriv</a:t>
          </a:r>
          <a:r>
            <a:rPr lang="fr-FR" sz="1600" b="1" i="0" u="none" strike="noStrike" baseline="0">
              <a:solidFill>
                <a:schemeClr val="bg1"/>
              </a:solidFill>
              <a:latin typeface="Times New Roman"/>
              <a:cs typeface="Times New Roman"/>
            </a:rPr>
            <a:t>ée</a:t>
          </a:r>
          <a:r>
            <a:rPr lang="fr-FR" sz="16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</a:p>
        <a:p>
          <a:pPr algn="ctr" rtl="0"/>
          <a:r>
            <a:rPr lang="fr-FR" sz="16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Cliquez  ICI</a:t>
          </a:r>
          <a:endParaRPr lang="fr-FR" sz="1600">
            <a:solidFill>
              <a:srgbClr val="FF0000"/>
            </a:solidFill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Puis entrez les </a:t>
          </a:r>
          <a:r>
            <a:rPr lang="fr-FR" sz="1400" b="1" i="0" baseline="0">
              <a:effectLst/>
              <a:latin typeface="+mn-lt"/>
              <a:ea typeface="+mn-ea"/>
              <a:cs typeface="+mn-cs"/>
            </a:rPr>
            <a:t>N° dossard au fur et à mes</a:t>
          </a:r>
          <a:r>
            <a:rPr lang="fr-FR" sz="1400" b="1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ure des arrivées.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Si tous le</a:t>
          </a:r>
          <a:r>
            <a:rPr lang="fr-FR" sz="14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400" b="1" i="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="1" i="0" baseline="0">
              <a:effectLst/>
              <a:latin typeface="+mn-lt"/>
              <a:ea typeface="+mn-ea"/>
              <a:cs typeface="+mn-cs"/>
            </a:rPr>
            <a:t>dossards partent en même temps</a:t>
          </a:r>
          <a:r>
            <a:rPr lang="fr-FR" sz="1400" b="0" i="0" baseline="0">
              <a:effectLst/>
              <a:latin typeface="+mn-lt"/>
              <a:ea typeface="+mn-ea"/>
              <a:cs typeface="+mn-cs"/>
            </a:rPr>
            <a:t>.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Une fois le départ u</a:t>
          </a:r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nique lancé, la feuille </a:t>
          </a:r>
          <a:r>
            <a:rPr lang="fr-FR" sz="1600" b="1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600" b="1" baseline="30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ér</a:t>
          </a:r>
          <a:r>
            <a:rPr lang="fr-FR" sz="16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tour s'ouvre pour </a:t>
          </a:r>
          <a:r>
            <a:rPr lang="fr-FR" sz="16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suivre</a:t>
          </a:r>
          <a:r>
            <a:rPr lang="fr-FR" sz="16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les cour</a:t>
          </a:r>
          <a:r>
            <a:rPr lang="fr-FR" sz="16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urs ensuite cliquer su</a:t>
          </a:r>
          <a:r>
            <a:rPr lang="fr-FR" sz="16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</a:t>
          </a:r>
          <a:r>
            <a:rPr lang="fr-FR" sz="16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le N° du Tour</a:t>
          </a:r>
          <a:endParaRPr lang="fr-FR" sz="1600">
            <a:solidFill>
              <a:schemeClr val="bg1"/>
            </a:solidFill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>
            <a:solidFill>
              <a:srgbClr val="FF0000"/>
            </a:solidFill>
            <a:effectLst/>
          </a:endParaRPr>
        </a:p>
        <a:p>
          <a:pPr algn="ctr" rtl="0"/>
          <a:endParaRPr lang="fr-FR" sz="1800">
            <a:effectLst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647700</xdr:colOff>
      <xdr:row>3</xdr:row>
      <xdr:rowOff>57149</xdr:rowOff>
    </xdr:from>
    <xdr:to>
      <xdr:col>9</xdr:col>
      <xdr:colOff>506550</xdr:colOff>
      <xdr:row>5</xdr:row>
      <xdr:rowOff>120899</xdr:rowOff>
    </xdr:to>
    <xdr:sp macro="[0]!Premier_Tour" textlink="">
      <xdr:nvSpPr>
        <xdr:cNvPr id="2" name="Ellipse 1"/>
        <xdr:cNvSpPr/>
      </xdr:nvSpPr>
      <xdr:spPr bwMode="auto">
        <a:xfrm>
          <a:off x="6267450" y="2343149"/>
          <a:ext cx="1487625" cy="540000"/>
        </a:xfrm>
        <a:prstGeom prst="ellipse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1ér Tour</a:t>
          </a:r>
        </a:p>
      </xdr:txBody>
    </xdr:sp>
    <xdr:clientData/>
  </xdr:twoCellAnchor>
  <xdr:twoCellAnchor>
    <xdr:from>
      <xdr:col>5</xdr:col>
      <xdr:colOff>66675</xdr:colOff>
      <xdr:row>2</xdr:row>
      <xdr:rowOff>304800</xdr:rowOff>
    </xdr:from>
    <xdr:to>
      <xdr:col>7</xdr:col>
      <xdr:colOff>47625</xdr:colOff>
      <xdr:row>4</xdr:row>
      <xdr:rowOff>0</xdr:rowOff>
    </xdr:to>
    <xdr:sp macro="[0]!Ouvrir_Engagés" textlink="">
      <xdr:nvSpPr>
        <xdr:cNvPr id="3" name="Rectangle à coins arrondis 2"/>
        <xdr:cNvSpPr/>
      </xdr:nvSpPr>
      <xdr:spPr bwMode="auto">
        <a:xfrm>
          <a:off x="4314825" y="2219325"/>
          <a:ext cx="1352550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5</xdr:col>
      <xdr:colOff>57150</xdr:colOff>
      <xdr:row>1</xdr:row>
      <xdr:rowOff>95250</xdr:rowOff>
    </xdr:from>
    <xdr:to>
      <xdr:col>7</xdr:col>
      <xdr:colOff>76200</xdr:colOff>
      <xdr:row>2</xdr:row>
      <xdr:rowOff>247650</xdr:rowOff>
    </xdr:to>
    <xdr:sp macro="[0]!zero" textlink="">
      <xdr:nvSpPr>
        <xdr:cNvPr id="4" name="Rectangle avec coins rognés du même côté 3"/>
        <xdr:cNvSpPr/>
      </xdr:nvSpPr>
      <xdr:spPr bwMode="auto">
        <a:xfrm>
          <a:off x="4305300" y="1638300"/>
          <a:ext cx="1390650" cy="523875"/>
        </a:xfrm>
        <a:prstGeom prst="snip2SameRect">
          <a:avLst/>
        </a:prstGeom>
        <a:solidFill>
          <a:schemeClr val="accent2">
            <a:lumMod val="5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>
              <a:solidFill>
                <a:schemeClr val="bg1"/>
              </a:solidFill>
            </a:rPr>
            <a:t>REMISE A ZERO</a:t>
          </a:r>
        </a:p>
      </xdr:txBody>
    </xdr:sp>
    <xdr:clientData/>
  </xdr:twoCellAnchor>
  <xdr:twoCellAnchor>
    <xdr:from>
      <xdr:col>7</xdr:col>
      <xdr:colOff>628650</xdr:colOff>
      <xdr:row>6</xdr:row>
      <xdr:rowOff>9525</xdr:rowOff>
    </xdr:from>
    <xdr:to>
      <xdr:col>9</xdr:col>
      <xdr:colOff>583875</xdr:colOff>
      <xdr:row>8</xdr:row>
      <xdr:rowOff>73275</xdr:rowOff>
    </xdr:to>
    <xdr:sp macro="[0]!Deuxième_Tour" textlink="">
      <xdr:nvSpPr>
        <xdr:cNvPr id="6" name="Ellipse 5"/>
        <xdr:cNvSpPr/>
      </xdr:nvSpPr>
      <xdr:spPr bwMode="auto">
        <a:xfrm>
          <a:off x="6248400" y="3009900"/>
          <a:ext cx="1584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75000"/>
                <a:shade val="30000"/>
                <a:satMod val="115000"/>
              </a:schemeClr>
            </a:gs>
            <a:gs pos="50000">
              <a:schemeClr val="tx2">
                <a:lumMod val="75000"/>
                <a:shade val="67500"/>
                <a:satMod val="115000"/>
              </a:schemeClr>
            </a:gs>
            <a:gs pos="100000">
              <a:schemeClr val="tx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2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19050</xdr:colOff>
      <xdr:row>8</xdr:row>
      <xdr:rowOff>190500</xdr:rowOff>
    </xdr:from>
    <xdr:to>
      <xdr:col>9</xdr:col>
      <xdr:colOff>516075</xdr:colOff>
      <xdr:row>10</xdr:row>
      <xdr:rowOff>218250</xdr:rowOff>
    </xdr:to>
    <xdr:sp macro="[0]!Troisième_Tour" textlink="">
      <xdr:nvSpPr>
        <xdr:cNvPr id="7" name="Ellipse 6"/>
        <xdr:cNvSpPr/>
      </xdr:nvSpPr>
      <xdr:spPr bwMode="auto">
        <a:xfrm>
          <a:off x="6324600" y="3667125"/>
          <a:ext cx="1440000" cy="504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7</xdr:col>
      <xdr:colOff>666750</xdr:colOff>
      <xdr:row>11</xdr:row>
      <xdr:rowOff>104775</xdr:rowOff>
    </xdr:from>
    <xdr:to>
      <xdr:col>9</xdr:col>
      <xdr:colOff>477975</xdr:colOff>
      <xdr:row>13</xdr:row>
      <xdr:rowOff>168525</xdr:rowOff>
    </xdr:to>
    <xdr:sp macro="[0]!Quatrième_Tour" textlink="">
      <xdr:nvSpPr>
        <xdr:cNvPr id="11" name="Ellipse 10"/>
        <xdr:cNvSpPr/>
      </xdr:nvSpPr>
      <xdr:spPr bwMode="auto">
        <a:xfrm>
          <a:off x="6286500" y="4295775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3">
                <a:lumMod val="50000"/>
                <a:shade val="30000"/>
                <a:satMod val="115000"/>
              </a:schemeClr>
            </a:gs>
            <a:gs pos="50000">
              <a:schemeClr val="accent3">
                <a:lumMod val="50000"/>
                <a:shade val="67500"/>
                <a:satMod val="115000"/>
              </a:schemeClr>
            </a:gs>
            <a:gs pos="100000">
              <a:schemeClr val="accent3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4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7</xdr:col>
      <xdr:colOff>647700</xdr:colOff>
      <xdr:row>14</xdr:row>
      <xdr:rowOff>47625</xdr:rowOff>
    </xdr:from>
    <xdr:to>
      <xdr:col>9</xdr:col>
      <xdr:colOff>458925</xdr:colOff>
      <xdr:row>16</xdr:row>
      <xdr:rowOff>75375</xdr:rowOff>
    </xdr:to>
    <xdr:sp macro="[0]!Cinquième_Tour" textlink="">
      <xdr:nvSpPr>
        <xdr:cNvPr id="13" name="Ellipse 12"/>
        <xdr:cNvSpPr/>
      </xdr:nvSpPr>
      <xdr:spPr bwMode="auto">
        <a:xfrm>
          <a:off x="6267450" y="4953000"/>
          <a:ext cx="1440000" cy="504000"/>
        </a:xfrm>
        <a:prstGeom prst="ellipse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5</a:t>
          </a:r>
          <a:r>
            <a:rPr lang="fr-FR" sz="1600" b="1" baseline="30000">
              <a:latin typeface="Géorgia"/>
            </a:rPr>
            <a:t>ème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9</xdr:col>
      <xdr:colOff>847725</xdr:colOff>
      <xdr:row>3</xdr:row>
      <xdr:rowOff>66675</xdr:rowOff>
    </xdr:from>
    <xdr:to>
      <xdr:col>11</xdr:col>
      <xdr:colOff>220800</xdr:colOff>
      <xdr:row>5</xdr:row>
      <xdr:rowOff>130425</xdr:rowOff>
    </xdr:to>
    <xdr:sp macro="[0]!Sixième_Tour" textlink="">
      <xdr:nvSpPr>
        <xdr:cNvPr id="14" name="Ellipse 13"/>
        <xdr:cNvSpPr/>
      </xdr:nvSpPr>
      <xdr:spPr bwMode="auto">
        <a:xfrm>
          <a:off x="8096250" y="2495550"/>
          <a:ext cx="1440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40000"/>
                <a:lumOff val="60000"/>
                <a:shade val="30000"/>
                <a:satMod val="115000"/>
              </a:schemeClr>
            </a:gs>
            <a:gs pos="50000">
              <a:schemeClr val="tx2">
                <a:lumMod val="40000"/>
                <a:lumOff val="60000"/>
                <a:shade val="67500"/>
                <a:satMod val="115000"/>
              </a:schemeClr>
            </a:gs>
            <a:gs pos="100000">
              <a:schemeClr val="tx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6</a:t>
          </a:r>
          <a:r>
            <a:rPr lang="fr-FR" sz="1600" b="1" baseline="30000">
              <a:latin typeface="Géorgia"/>
            </a:rPr>
            <a:t>ème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9</xdr:col>
      <xdr:colOff>876300</xdr:colOff>
      <xdr:row>5</xdr:row>
      <xdr:rowOff>228600</xdr:rowOff>
    </xdr:from>
    <xdr:to>
      <xdr:col>11</xdr:col>
      <xdr:colOff>249375</xdr:colOff>
      <xdr:row>8</xdr:row>
      <xdr:rowOff>54225</xdr:rowOff>
    </xdr:to>
    <xdr:sp macro="[0]!Septième_Tour" textlink="">
      <xdr:nvSpPr>
        <xdr:cNvPr id="15" name="Ellipse 14"/>
        <xdr:cNvSpPr/>
      </xdr:nvSpPr>
      <xdr:spPr bwMode="auto">
        <a:xfrm>
          <a:off x="8124825" y="3133725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7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9</xdr:col>
      <xdr:colOff>885825</xdr:colOff>
      <xdr:row>8</xdr:row>
      <xdr:rowOff>171450</xdr:rowOff>
    </xdr:from>
    <xdr:to>
      <xdr:col>11</xdr:col>
      <xdr:colOff>258900</xdr:colOff>
      <xdr:row>10</xdr:row>
      <xdr:rowOff>235200</xdr:rowOff>
    </xdr:to>
    <xdr:sp macro="[0]!Huitième_Tour" textlink="">
      <xdr:nvSpPr>
        <xdr:cNvPr id="16" name="Ellipse 15"/>
        <xdr:cNvSpPr/>
      </xdr:nvSpPr>
      <xdr:spPr bwMode="auto">
        <a:xfrm>
          <a:off x="8134350" y="3790950"/>
          <a:ext cx="1440000" cy="540000"/>
        </a:xfrm>
        <a:prstGeom prst="ellipse">
          <a:avLst/>
        </a:prstGeom>
        <a:gradFill flip="none" rotWithShape="1">
          <a:gsLst>
            <a:gs pos="0">
              <a:srgbClr val="FF99FF">
                <a:shade val="30000"/>
                <a:satMod val="115000"/>
              </a:srgbClr>
            </a:gs>
            <a:gs pos="50000">
              <a:srgbClr val="FF99FF">
                <a:shade val="67500"/>
                <a:satMod val="115000"/>
              </a:srgbClr>
            </a:gs>
            <a:gs pos="100000">
              <a:srgbClr val="FF99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8ème Tour</a:t>
          </a:r>
        </a:p>
      </xdr:txBody>
    </xdr:sp>
    <xdr:clientData/>
  </xdr:twoCellAnchor>
  <xdr:twoCellAnchor>
    <xdr:from>
      <xdr:col>9</xdr:col>
      <xdr:colOff>895350</xdr:colOff>
      <xdr:row>11</xdr:row>
      <xdr:rowOff>104775</xdr:rowOff>
    </xdr:from>
    <xdr:to>
      <xdr:col>11</xdr:col>
      <xdr:colOff>268425</xdr:colOff>
      <xdr:row>13</xdr:row>
      <xdr:rowOff>168525</xdr:rowOff>
    </xdr:to>
    <xdr:sp macro="[0]!Neuvième_Tour" textlink="">
      <xdr:nvSpPr>
        <xdr:cNvPr id="17" name="Ellipse 16"/>
        <xdr:cNvSpPr/>
      </xdr:nvSpPr>
      <xdr:spPr bwMode="auto">
        <a:xfrm>
          <a:off x="8143875" y="4438650"/>
          <a:ext cx="1440000" cy="540000"/>
        </a:xfrm>
        <a:prstGeom prst="ellipse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9ème Tour</a:t>
          </a:r>
        </a:p>
      </xdr:txBody>
    </xdr:sp>
    <xdr:clientData/>
  </xdr:twoCellAnchor>
  <xdr:twoCellAnchor>
    <xdr:from>
      <xdr:col>9</xdr:col>
      <xdr:colOff>895350</xdr:colOff>
      <xdr:row>14</xdr:row>
      <xdr:rowOff>66675</xdr:rowOff>
    </xdr:from>
    <xdr:to>
      <xdr:col>11</xdr:col>
      <xdr:colOff>268425</xdr:colOff>
      <xdr:row>16</xdr:row>
      <xdr:rowOff>130425</xdr:rowOff>
    </xdr:to>
    <xdr:sp macro="[0]!Dixième_Tour" textlink="">
      <xdr:nvSpPr>
        <xdr:cNvPr id="18" name="Ellipse 17"/>
        <xdr:cNvSpPr/>
      </xdr:nvSpPr>
      <xdr:spPr bwMode="auto">
        <a:xfrm>
          <a:off x="8143875" y="5114925"/>
          <a:ext cx="1440000" cy="540000"/>
        </a:xfrm>
        <a:prstGeom prst="ellipse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10ème 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514351</xdr:rowOff>
    </xdr:from>
    <xdr:to>
      <xdr:col>11</xdr:col>
      <xdr:colOff>224475</xdr:colOff>
      <xdr:row>1</xdr:row>
      <xdr:rowOff>307501</xdr:rowOff>
    </xdr:to>
    <xdr:sp macro="" textlink="">
      <xdr:nvSpPr>
        <xdr:cNvPr id="2" name="Rectangle 1"/>
        <xdr:cNvSpPr/>
      </xdr:nvSpPr>
      <xdr:spPr bwMode="auto">
        <a:xfrm>
          <a:off x="5753100" y="514351"/>
          <a:ext cx="2520000" cy="1260000"/>
        </a:xfrm>
        <a:prstGeom prst="wedgeRectCallout">
          <a:avLst>
            <a:gd name="adj1" fmla="val -132958"/>
            <a:gd name="adj2" fmla="val 54385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85725</xdr:colOff>
      <xdr:row>0</xdr:row>
      <xdr:rowOff>190500</xdr:rowOff>
    </xdr:from>
    <xdr:to>
      <xdr:col>2</xdr:col>
      <xdr:colOff>662608</xdr:colOff>
      <xdr:row>0</xdr:row>
      <xdr:rowOff>952500</xdr:rowOff>
    </xdr:to>
    <xdr:sp macro="[0]!Dép_Arr" textlink="">
      <xdr:nvSpPr>
        <xdr:cNvPr id="3" name="Rectangle à coins arrondis 2"/>
        <xdr:cNvSpPr/>
      </xdr:nvSpPr>
      <xdr:spPr bwMode="auto">
        <a:xfrm>
          <a:off x="85725" y="19050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alphaModFix amt="9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  <xdr:twoCellAnchor>
    <xdr:from>
      <xdr:col>5</xdr:col>
      <xdr:colOff>171451</xdr:colOff>
      <xdr:row>4</xdr:row>
      <xdr:rowOff>180975</xdr:rowOff>
    </xdr:from>
    <xdr:to>
      <xdr:col>7</xdr:col>
      <xdr:colOff>133351</xdr:colOff>
      <xdr:row>6</xdr:row>
      <xdr:rowOff>171450</xdr:rowOff>
    </xdr:to>
    <xdr:sp macro="[0]!Ouvrir_Engagés" textlink="">
      <xdr:nvSpPr>
        <xdr:cNvPr id="5" name="Rectangle à coins arrondis 4"/>
        <xdr:cNvSpPr/>
      </xdr:nvSpPr>
      <xdr:spPr bwMode="auto">
        <a:xfrm>
          <a:off x="3838576" y="2638425"/>
          <a:ext cx="1333500" cy="46672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314325</xdr:colOff>
      <xdr:row>0</xdr:row>
      <xdr:rowOff>1028700</xdr:rowOff>
    </xdr:from>
    <xdr:to>
      <xdr:col>2</xdr:col>
      <xdr:colOff>393375</xdr:colOff>
      <xdr:row>1</xdr:row>
      <xdr:rowOff>101850</xdr:rowOff>
    </xdr:to>
    <xdr:sp macro="[0]!Deuxième_Tour" textlink="">
      <xdr:nvSpPr>
        <xdr:cNvPr id="6" name="Ellipse 5"/>
        <xdr:cNvSpPr/>
      </xdr:nvSpPr>
      <xdr:spPr bwMode="auto">
        <a:xfrm>
          <a:off x="314325" y="1028700"/>
          <a:ext cx="1584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75000"/>
                <a:shade val="30000"/>
                <a:satMod val="115000"/>
              </a:schemeClr>
            </a:gs>
            <a:gs pos="50000">
              <a:schemeClr val="tx2">
                <a:lumMod val="75000"/>
                <a:shade val="67500"/>
                <a:satMod val="115000"/>
              </a:schemeClr>
            </a:gs>
            <a:gs pos="100000">
              <a:schemeClr val="tx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2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0</xdr:row>
      <xdr:rowOff>600075</xdr:rowOff>
    </xdr:from>
    <xdr:to>
      <xdr:col>11</xdr:col>
      <xdr:colOff>329250</xdr:colOff>
      <xdr:row>2</xdr:row>
      <xdr:rowOff>21750</xdr:rowOff>
    </xdr:to>
    <xdr:sp macro="" textlink="">
      <xdr:nvSpPr>
        <xdr:cNvPr id="5" name="Rectangle 4"/>
        <xdr:cNvSpPr/>
      </xdr:nvSpPr>
      <xdr:spPr bwMode="auto">
        <a:xfrm>
          <a:off x="5857875" y="600075"/>
          <a:ext cx="2520000" cy="1260000"/>
        </a:xfrm>
        <a:prstGeom prst="wedgeRectCallout">
          <a:avLst>
            <a:gd name="adj1" fmla="val -138063"/>
            <a:gd name="adj2" fmla="val 49055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438150</xdr:colOff>
      <xdr:row>0</xdr:row>
      <xdr:rowOff>1066800</xdr:rowOff>
    </xdr:from>
    <xdr:to>
      <xdr:col>2</xdr:col>
      <xdr:colOff>373200</xdr:colOff>
      <xdr:row>1</xdr:row>
      <xdr:rowOff>103950</xdr:rowOff>
    </xdr:to>
    <xdr:sp macro="[0]!Troisième_Tour" textlink="">
      <xdr:nvSpPr>
        <xdr:cNvPr id="4" name="Ellipse 3"/>
        <xdr:cNvSpPr/>
      </xdr:nvSpPr>
      <xdr:spPr bwMode="auto">
        <a:xfrm>
          <a:off x="438150" y="1066800"/>
          <a:ext cx="1440000" cy="504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600076</xdr:colOff>
      <xdr:row>2</xdr:row>
      <xdr:rowOff>123825</xdr:rowOff>
    </xdr:from>
    <xdr:to>
      <xdr:col>10</xdr:col>
      <xdr:colOff>401776</xdr:colOff>
      <xdr:row>3</xdr:row>
      <xdr:rowOff>149475</xdr:rowOff>
    </xdr:to>
    <xdr:sp macro="[0]!Premier_Tour" textlink="">
      <xdr:nvSpPr>
        <xdr:cNvPr id="8" name="Ellipse 7"/>
        <xdr:cNvSpPr/>
      </xdr:nvSpPr>
      <xdr:spPr bwMode="auto">
        <a:xfrm>
          <a:off x="6572251" y="1962150"/>
          <a:ext cx="1440000" cy="540000"/>
        </a:xfrm>
        <a:prstGeom prst="ellipse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1</a:t>
          </a:r>
          <a:r>
            <a:rPr lang="fr-FR" sz="1600" b="1" baseline="30000">
              <a:latin typeface="Géorgia"/>
            </a:rPr>
            <a:t>ér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609600</xdr:colOff>
      <xdr:row>4</xdr:row>
      <xdr:rowOff>142874</xdr:rowOff>
    </xdr:from>
    <xdr:to>
      <xdr:col>10</xdr:col>
      <xdr:colOff>333375</xdr:colOff>
      <xdr:row>6</xdr:row>
      <xdr:rowOff>114299</xdr:rowOff>
    </xdr:to>
    <xdr:sp macro="[0]!Ouvrir_Engagés" textlink="">
      <xdr:nvSpPr>
        <xdr:cNvPr id="7" name="Rectangle à coins arrondis 6"/>
        <xdr:cNvSpPr/>
      </xdr:nvSpPr>
      <xdr:spPr bwMode="auto">
        <a:xfrm>
          <a:off x="6334125" y="2590799"/>
          <a:ext cx="1362075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114300</xdr:colOff>
      <xdr:row>0</xdr:row>
      <xdr:rowOff>171450</xdr:rowOff>
    </xdr:from>
    <xdr:to>
      <xdr:col>2</xdr:col>
      <xdr:colOff>691183</xdr:colOff>
      <xdr:row>0</xdr:row>
      <xdr:rowOff>933450</xdr:rowOff>
    </xdr:to>
    <xdr:sp macro="[0]!Dép_Arr" textlink="">
      <xdr:nvSpPr>
        <xdr:cNvPr id="9" name="Rectangle à coins arrondis 8"/>
        <xdr:cNvSpPr/>
      </xdr:nvSpPr>
      <xdr:spPr bwMode="auto">
        <a:xfrm>
          <a:off x="114300" y="1714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0</xdr:row>
      <xdr:rowOff>581024</xdr:rowOff>
    </xdr:from>
    <xdr:to>
      <xdr:col>11</xdr:col>
      <xdr:colOff>319725</xdr:colOff>
      <xdr:row>2</xdr:row>
      <xdr:rowOff>2699</xdr:rowOff>
    </xdr:to>
    <xdr:sp macro="" textlink="">
      <xdr:nvSpPr>
        <xdr:cNvPr id="4" name="Rectangle 3"/>
        <xdr:cNvSpPr/>
      </xdr:nvSpPr>
      <xdr:spPr bwMode="auto">
        <a:xfrm>
          <a:off x="5848350" y="581024"/>
          <a:ext cx="2520000" cy="1260000"/>
        </a:xfrm>
        <a:prstGeom prst="wedgeRectCallout">
          <a:avLst>
            <a:gd name="adj1" fmla="val -137564"/>
            <a:gd name="adj2" fmla="val 49342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361950</xdr:colOff>
      <xdr:row>0</xdr:row>
      <xdr:rowOff>1057275</xdr:rowOff>
    </xdr:from>
    <xdr:to>
      <xdr:col>2</xdr:col>
      <xdr:colOff>297000</xdr:colOff>
      <xdr:row>1</xdr:row>
      <xdr:rowOff>130425</xdr:rowOff>
    </xdr:to>
    <xdr:sp macro="[0]!Quatrième_Tour" textlink="">
      <xdr:nvSpPr>
        <xdr:cNvPr id="3" name="Ellipse 2"/>
        <xdr:cNvSpPr/>
      </xdr:nvSpPr>
      <xdr:spPr bwMode="auto">
        <a:xfrm>
          <a:off x="361950" y="1057275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3">
                <a:lumMod val="50000"/>
                <a:shade val="30000"/>
                <a:satMod val="115000"/>
              </a:schemeClr>
            </a:gs>
            <a:gs pos="50000">
              <a:schemeClr val="accent3">
                <a:lumMod val="50000"/>
                <a:shade val="67500"/>
                <a:satMod val="115000"/>
              </a:schemeClr>
            </a:gs>
            <a:gs pos="100000">
              <a:schemeClr val="accent3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4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247651</xdr:colOff>
      <xdr:row>2</xdr:row>
      <xdr:rowOff>76200</xdr:rowOff>
    </xdr:from>
    <xdr:to>
      <xdr:col>10</xdr:col>
      <xdr:colOff>49351</xdr:colOff>
      <xdr:row>3</xdr:row>
      <xdr:rowOff>101850</xdr:rowOff>
    </xdr:to>
    <xdr:sp macro="[0]!Deuxième_Tour" textlink="">
      <xdr:nvSpPr>
        <xdr:cNvPr id="6" name="Ellipse 5"/>
        <xdr:cNvSpPr/>
      </xdr:nvSpPr>
      <xdr:spPr bwMode="auto">
        <a:xfrm>
          <a:off x="5972176" y="1914525"/>
          <a:ext cx="1440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75000"/>
                <a:shade val="30000"/>
                <a:satMod val="115000"/>
              </a:schemeClr>
            </a:gs>
            <a:gs pos="50000">
              <a:schemeClr val="tx2">
                <a:lumMod val="75000"/>
                <a:shade val="67500"/>
                <a:satMod val="115000"/>
              </a:schemeClr>
            </a:gs>
            <a:gs pos="100000">
              <a:schemeClr val="tx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2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276224</xdr:colOff>
      <xdr:row>3</xdr:row>
      <xdr:rowOff>219075</xdr:rowOff>
    </xdr:from>
    <xdr:to>
      <xdr:col>10</xdr:col>
      <xdr:colOff>9525</xdr:colOff>
      <xdr:row>5</xdr:row>
      <xdr:rowOff>161925</xdr:rowOff>
    </xdr:to>
    <xdr:sp macro="[0]!Ouvrir_Engagés" textlink="">
      <xdr:nvSpPr>
        <xdr:cNvPr id="7" name="Rectangle à coins arrondis 6"/>
        <xdr:cNvSpPr/>
      </xdr:nvSpPr>
      <xdr:spPr bwMode="auto">
        <a:xfrm>
          <a:off x="6000749" y="2571750"/>
          <a:ext cx="1371601" cy="42862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47625</xdr:colOff>
      <xdr:row>0</xdr:row>
      <xdr:rowOff>190500</xdr:rowOff>
    </xdr:from>
    <xdr:to>
      <xdr:col>2</xdr:col>
      <xdr:colOff>624508</xdr:colOff>
      <xdr:row>0</xdr:row>
      <xdr:rowOff>952500</xdr:rowOff>
    </xdr:to>
    <xdr:sp macro="[0]!Dép_Arr" textlink="">
      <xdr:nvSpPr>
        <xdr:cNvPr id="8" name="Rectangle à coins arrondis 7"/>
        <xdr:cNvSpPr/>
      </xdr:nvSpPr>
      <xdr:spPr bwMode="auto">
        <a:xfrm>
          <a:off x="47625" y="19050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0</xdr:row>
      <xdr:rowOff>561976</xdr:rowOff>
    </xdr:from>
    <xdr:to>
      <xdr:col>11</xdr:col>
      <xdr:colOff>205425</xdr:colOff>
      <xdr:row>1</xdr:row>
      <xdr:rowOff>355126</xdr:rowOff>
    </xdr:to>
    <xdr:sp macro="" textlink="">
      <xdr:nvSpPr>
        <xdr:cNvPr id="4" name="Rectangle 3"/>
        <xdr:cNvSpPr/>
      </xdr:nvSpPr>
      <xdr:spPr bwMode="auto">
        <a:xfrm>
          <a:off x="5734050" y="561976"/>
          <a:ext cx="2520000" cy="1260000"/>
        </a:xfrm>
        <a:prstGeom prst="wedgeRectCallout">
          <a:avLst>
            <a:gd name="adj1" fmla="val -131393"/>
            <a:gd name="adj2" fmla="val 50117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390525</xdr:colOff>
      <xdr:row>0</xdr:row>
      <xdr:rowOff>1009650</xdr:rowOff>
    </xdr:from>
    <xdr:to>
      <xdr:col>2</xdr:col>
      <xdr:colOff>325575</xdr:colOff>
      <xdr:row>1</xdr:row>
      <xdr:rowOff>46800</xdr:rowOff>
    </xdr:to>
    <xdr:sp macro="[0]!Cinquième_Tour" textlink="">
      <xdr:nvSpPr>
        <xdr:cNvPr id="3" name="Ellipse 2"/>
        <xdr:cNvSpPr/>
      </xdr:nvSpPr>
      <xdr:spPr bwMode="auto">
        <a:xfrm>
          <a:off x="390525" y="1009650"/>
          <a:ext cx="1440000" cy="504000"/>
        </a:xfrm>
        <a:prstGeom prst="ellipse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5</a:t>
          </a:r>
          <a:r>
            <a:rPr lang="fr-FR" sz="1600" b="1" baseline="30000">
              <a:latin typeface="Géorgia"/>
            </a:rPr>
            <a:t>ème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285750</xdr:colOff>
      <xdr:row>2</xdr:row>
      <xdr:rowOff>47625</xdr:rowOff>
    </xdr:from>
    <xdr:to>
      <xdr:col>10</xdr:col>
      <xdr:colOff>87450</xdr:colOff>
      <xdr:row>3</xdr:row>
      <xdr:rowOff>73275</xdr:rowOff>
    </xdr:to>
    <xdr:sp macro="[0]!Troisième_Tour" textlink="">
      <xdr:nvSpPr>
        <xdr:cNvPr id="6" name="Ellipse 5"/>
        <xdr:cNvSpPr/>
      </xdr:nvSpPr>
      <xdr:spPr bwMode="auto">
        <a:xfrm>
          <a:off x="6010275" y="1885950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304800</xdr:colOff>
      <xdr:row>4</xdr:row>
      <xdr:rowOff>38100</xdr:rowOff>
    </xdr:from>
    <xdr:to>
      <xdr:col>10</xdr:col>
      <xdr:colOff>28575</xdr:colOff>
      <xdr:row>6</xdr:row>
      <xdr:rowOff>47625</xdr:rowOff>
    </xdr:to>
    <xdr:sp macro="[0]!Ouvrir_Engagés" textlink="">
      <xdr:nvSpPr>
        <xdr:cNvPr id="9" name="Rectangle à coins arrondis 8"/>
        <xdr:cNvSpPr/>
      </xdr:nvSpPr>
      <xdr:spPr bwMode="auto">
        <a:xfrm>
          <a:off x="6029325" y="2486025"/>
          <a:ext cx="1362075" cy="4857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104775</xdr:colOff>
      <xdr:row>0</xdr:row>
      <xdr:rowOff>161925</xdr:rowOff>
    </xdr:from>
    <xdr:to>
      <xdr:col>2</xdr:col>
      <xdr:colOff>681658</xdr:colOff>
      <xdr:row>0</xdr:row>
      <xdr:rowOff>923925</xdr:rowOff>
    </xdr:to>
    <xdr:sp macro="[0]!Dép_Arr" textlink="">
      <xdr:nvSpPr>
        <xdr:cNvPr id="8" name="Rectangle à coins arrondis 7"/>
        <xdr:cNvSpPr/>
      </xdr:nvSpPr>
      <xdr:spPr bwMode="auto">
        <a:xfrm>
          <a:off x="104775" y="16192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457199</xdr:rowOff>
    </xdr:from>
    <xdr:to>
      <xdr:col>11</xdr:col>
      <xdr:colOff>214950</xdr:colOff>
      <xdr:row>1</xdr:row>
      <xdr:rowOff>250349</xdr:rowOff>
    </xdr:to>
    <xdr:sp macro="" textlink="">
      <xdr:nvSpPr>
        <xdr:cNvPr id="4" name="Rectangle 3"/>
        <xdr:cNvSpPr/>
      </xdr:nvSpPr>
      <xdr:spPr bwMode="auto">
        <a:xfrm>
          <a:off x="5743575" y="457199"/>
          <a:ext cx="2520000" cy="1260000"/>
        </a:xfrm>
        <a:prstGeom prst="wedgeRectCallout">
          <a:avLst>
            <a:gd name="adj1" fmla="val -132969"/>
            <a:gd name="adj2" fmla="val 59661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333376</xdr:colOff>
      <xdr:row>0</xdr:row>
      <xdr:rowOff>1076325</xdr:rowOff>
    </xdr:from>
    <xdr:to>
      <xdr:col>2</xdr:col>
      <xdr:colOff>268426</xdr:colOff>
      <xdr:row>1</xdr:row>
      <xdr:rowOff>149475</xdr:rowOff>
    </xdr:to>
    <xdr:sp macro="[0]!Sixième_Tour" textlink="">
      <xdr:nvSpPr>
        <xdr:cNvPr id="3" name="Ellipse 2"/>
        <xdr:cNvSpPr/>
      </xdr:nvSpPr>
      <xdr:spPr bwMode="auto">
        <a:xfrm>
          <a:off x="333376" y="1076325"/>
          <a:ext cx="1440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40000"/>
                <a:lumOff val="60000"/>
                <a:shade val="30000"/>
                <a:satMod val="115000"/>
              </a:schemeClr>
            </a:gs>
            <a:gs pos="50000">
              <a:schemeClr val="tx2">
                <a:lumMod val="40000"/>
                <a:lumOff val="60000"/>
                <a:shade val="67500"/>
                <a:satMod val="115000"/>
              </a:schemeClr>
            </a:gs>
            <a:gs pos="100000">
              <a:schemeClr val="tx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6</a:t>
          </a:r>
          <a:r>
            <a:rPr lang="fr-FR" sz="1600" b="1" baseline="30000">
              <a:latin typeface="Géorgia"/>
            </a:rPr>
            <a:t>ème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400050</xdr:colOff>
      <xdr:row>2</xdr:row>
      <xdr:rowOff>0</xdr:rowOff>
    </xdr:from>
    <xdr:to>
      <xdr:col>10</xdr:col>
      <xdr:colOff>201750</xdr:colOff>
      <xdr:row>3</xdr:row>
      <xdr:rowOff>25650</xdr:rowOff>
    </xdr:to>
    <xdr:sp macro="[0]!Quatrième_Tour" textlink="">
      <xdr:nvSpPr>
        <xdr:cNvPr id="8" name="Ellipse 7"/>
        <xdr:cNvSpPr/>
      </xdr:nvSpPr>
      <xdr:spPr bwMode="auto">
        <a:xfrm>
          <a:off x="6124575" y="1838325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3">
                <a:lumMod val="50000"/>
                <a:shade val="30000"/>
                <a:satMod val="115000"/>
              </a:schemeClr>
            </a:gs>
            <a:gs pos="50000">
              <a:schemeClr val="accent3">
                <a:lumMod val="50000"/>
                <a:shade val="67500"/>
                <a:satMod val="115000"/>
              </a:schemeClr>
            </a:gs>
            <a:gs pos="100000">
              <a:schemeClr val="accent3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4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466726</xdr:colOff>
      <xdr:row>4</xdr:row>
      <xdr:rowOff>19050</xdr:rowOff>
    </xdr:from>
    <xdr:to>
      <xdr:col>10</xdr:col>
      <xdr:colOff>180976</xdr:colOff>
      <xdr:row>6</xdr:row>
      <xdr:rowOff>19050</xdr:rowOff>
    </xdr:to>
    <xdr:sp macro="[0]!Ouvrir_Engagés" textlink="">
      <xdr:nvSpPr>
        <xdr:cNvPr id="11" name="Rectangle à coins arrondis 10"/>
        <xdr:cNvSpPr/>
      </xdr:nvSpPr>
      <xdr:spPr bwMode="auto">
        <a:xfrm>
          <a:off x="6191251" y="2476500"/>
          <a:ext cx="1352550" cy="476250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76200</xdr:colOff>
      <xdr:row>0</xdr:row>
      <xdr:rowOff>200025</xdr:rowOff>
    </xdr:from>
    <xdr:to>
      <xdr:col>2</xdr:col>
      <xdr:colOff>653083</xdr:colOff>
      <xdr:row>0</xdr:row>
      <xdr:rowOff>962025</xdr:rowOff>
    </xdr:to>
    <xdr:sp macro="[0]!Dép_Arr" textlink="">
      <xdr:nvSpPr>
        <xdr:cNvPr id="7" name="Rectangle à coins arrondis 6"/>
        <xdr:cNvSpPr/>
      </xdr:nvSpPr>
      <xdr:spPr bwMode="auto">
        <a:xfrm>
          <a:off x="76200" y="20002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561975</xdr:rowOff>
    </xdr:from>
    <xdr:to>
      <xdr:col>11</xdr:col>
      <xdr:colOff>214950</xdr:colOff>
      <xdr:row>1</xdr:row>
      <xdr:rowOff>355125</xdr:rowOff>
    </xdr:to>
    <xdr:sp macro="" textlink="">
      <xdr:nvSpPr>
        <xdr:cNvPr id="4" name="Rectangle 3"/>
        <xdr:cNvSpPr/>
      </xdr:nvSpPr>
      <xdr:spPr bwMode="auto">
        <a:xfrm>
          <a:off x="5743575" y="561975"/>
          <a:ext cx="2520000" cy="1260000"/>
        </a:xfrm>
        <a:prstGeom prst="wedgeRectCallout">
          <a:avLst>
            <a:gd name="adj1" fmla="val -133703"/>
            <a:gd name="adj2" fmla="val 51083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342900</xdr:colOff>
      <xdr:row>0</xdr:row>
      <xdr:rowOff>1047750</xdr:rowOff>
    </xdr:from>
    <xdr:to>
      <xdr:col>2</xdr:col>
      <xdr:colOff>277950</xdr:colOff>
      <xdr:row>1</xdr:row>
      <xdr:rowOff>120900</xdr:rowOff>
    </xdr:to>
    <xdr:sp macro="[0]!Septième_Tour" textlink="">
      <xdr:nvSpPr>
        <xdr:cNvPr id="3" name="Ellipse 2"/>
        <xdr:cNvSpPr/>
      </xdr:nvSpPr>
      <xdr:spPr bwMode="auto">
        <a:xfrm>
          <a:off x="342900" y="1047750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7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342900</xdr:colOff>
      <xdr:row>2</xdr:row>
      <xdr:rowOff>76200</xdr:rowOff>
    </xdr:from>
    <xdr:to>
      <xdr:col>10</xdr:col>
      <xdr:colOff>144600</xdr:colOff>
      <xdr:row>3</xdr:row>
      <xdr:rowOff>101850</xdr:rowOff>
    </xdr:to>
    <xdr:sp macro="[0]!Cinquième_Tour" textlink="">
      <xdr:nvSpPr>
        <xdr:cNvPr id="6" name="Ellipse 5"/>
        <xdr:cNvSpPr/>
      </xdr:nvSpPr>
      <xdr:spPr bwMode="auto">
        <a:xfrm>
          <a:off x="6124575" y="1914525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5</a:t>
          </a:r>
          <a:r>
            <a:rPr lang="fr-FR" sz="1600" b="1" baseline="30000">
              <a:latin typeface="Géorgia"/>
            </a:rPr>
            <a:t>ème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333375</xdr:colOff>
      <xdr:row>4</xdr:row>
      <xdr:rowOff>38100</xdr:rowOff>
    </xdr:from>
    <xdr:to>
      <xdr:col>10</xdr:col>
      <xdr:colOff>47625</xdr:colOff>
      <xdr:row>6</xdr:row>
      <xdr:rowOff>38100</xdr:rowOff>
    </xdr:to>
    <xdr:sp macro="[0]!Ouvrir_Engagés" textlink="">
      <xdr:nvSpPr>
        <xdr:cNvPr id="7" name="Rectangle à coins arrondis 6"/>
        <xdr:cNvSpPr/>
      </xdr:nvSpPr>
      <xdr:spPr bwMode="auto">
        <a:xfrm>
          <a:off x="6057900" y="2495550"/>
          <a:ext cx="1352550" cy="476250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85725</xdr:colOff>
      <xdr:row>0</xdr:row>
      <xdr:rowOff>209550</xdr:rowOff>
    </xdr:from>
    <xdr:to>
      <xdr:col>2</xdr:col>
      <xdr:colOff>662608</xdr:colOff>
      <xdr:row>0</xdr:row>
      <xdr:rowOff>971550</xdr:rowOff>
    </xdr:to>
    <xdr:sp macro="[0]!Dép_Arr" textlink="">
      <xdr:nvSpPr>
        <xdr:cNvPr id="8" name="Rectangle à coins arrondis 7"/>
        <xdr:cNvSpPr/>
      </xdr:nvSpPr>
      <xdr:spPr bwMode="auto">
        <a:xfrm>
          <a:off x="85725" y="2095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561975</xdr:rowOff>
    </xdr:from>
    <xdr:to>
      <xdr:col>11</xdr:col>
      <xdr:colOff>224475</xdr:colOff>
      <xdr:row>1</xdr:row>
      <xdr:rowOff>355125</xdr:rowOff>
    </xdr:to>
    <xdr:sp macro="" textlink="">
      <xdr:nvSpPr>
        <xdr:cNvPr id="4" name="Rectangle 3"/>
        <xdr:cNvSpPr/>
      </xdr:nvSpPr>
      <xdr:spPr bwMode="auto">
        <a:xfrm>
          <a:off x="5753100" y="561975"/>
          <a:ext cx="2520000" cy="1260000"/>
        </a:xfrm>
        <a:prstGeom prst="wedgeRectCallout">
          <a:avLst>
            <a:gd name="adj1" fmla="val -134092"/>
            <a:gd name="adj2" fmla="val 52331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238125</xdr:colOff>
      <xdr:row>0</xdr:row>
      <xdr:rowOff>1076325</xdr:rowOff>
    </xdr:from>
    <xdr:to>
      <xdr:col>2</xdr:col>
      <xdr:colOff>173175</xdr:colOff>
      <xdr:row>1</xdr:row>
      <xdr:rowOff>149475</xdr:rowOff>
    </xdr:to>
    <xdr:sp macro="[0]!Huitième_Tour" textlink="">
      <xdr:nvSpPr>
        <xdr:cNvPr id="3" name="Ellipse 2"/>
        <xdr:cNvSpPr/>
      </xdr:nvSpPr>
      <xdr:spPr bwMode="auto">
        <a:xfrm>
          <a:off x="238125" y="1076325"/>
          <a:ext cx="1440000" cy="540000"/>
        </a:xfrm>
        <a:prstGeom prst="ellipse">
          <a:avLst/>
        </a:prstGeom>
        <a:gradFill flip="none" rotWithShape="1">
          <a:gsLst>
            <a:gs pos="0">
              <a:srgbClr val="FF99FF">
                <a:shade val="30000"/>
                <a:satMod val="115000"/>
              </a:srgbClr>
            </a:gs>
            <a:gs pos="50000">
              <a:srgbClr val="FF99FF">
                <a:shade val="67500"/>
                <a:satMod val="115000"/>
              </a:srgbClr>
            </a:gs>
            <a:gs pos="100000">
              <a:srgbClr val="FF99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8ème Tour</a:t>
          </a:r>
        </a:p>
      </xdr:txBody>
    </xdr:sp>
    <xdr:clientData/>
  </xdr:twoCellAnchor>
  <xdr:twoCellAnchor>
    <xdr:from>
      <xdr:col>8</xdr:col>
      <xdr:colOff>200025</xdr:colOff>
      <xdr:row>2</xdr:row>
      <xdr:rowOff>9525</xdr:rowOff>
    </xdr:from>
    <xdr:to>
      <xdr:col>10</xdr:col>
      <xdr:colOff>1725</xdr:colOff>
      <xdr:row>3</xdr:row>
      <xdr:rowOff>35175</xdr:rowOff>
    </xdr:to>
    <xdr:sp macro="[0]!Sixième_Tour" textlink="">
      <xdr:nvSpPr>
        <xdr:cNvPr id="11" name="Ellipse 10"/>
        <xdr:cNvSpPr/>
      </xdr:nvSpPr>
      <xdr:spPr bwMode="auto">
        <a:xfrm>
          <a:off x="5924550" y="1847850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1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1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1">
                <a:lumMod val="60000"/>
                <a:lumOff val="4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6ème Tour</a:t>
          </a:r>
        </a:p>
      </xdr:txBody>
    </xdr:sp>
    <xdr:clientData/>
  </xdr:twoCellAnchor>
  <xdr:twoCellAnchor>
    <xdr:from>
      <xdr:col>8</xdr:col>
      <xdr:colOff>285750</xdr:colOff>
      <xdr:row>3</xdr:row>
      <xdr:rowOff>85725</xdr:rowOff>
    </xdr:from>
    <xdr:to>
      <xdr:col>9</xdr:col>
      <xdr:colOff>676275</xdr:colOff>
      <xdr:row>5</xdr:row>
      <xdr:rowOff>47625</xdr:rowOff>
    </xdr:to>
    <xdr:sp macro="[0]!Ouvrir_Engagés" textlink="">
      <xdr:nvSpPr>
        <xdr:cNvPr id="13" name="Rectangle à coins arrondis 12"/>
        <xdr:cNvSpPr/>
      </xdr:nvSpPr>
      <xdr:spPr bwMode="auto">
        <a:xfrm>
          <a:off x="6010275" y="2438400"/>
          <a:ext cx="1343025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85725</xdr:colOff>
      <xdr:row>0</xdr:row>
      <xdr:rowOff>228600</xdr:rowOff>
    </xdr:from>
    <xdr:to>
      <xdr:col>2</xdr:col>
      <xdr:colOff>662608</xdr:colOff>
      <xdr:row>0</xdr:row>
      <xdr:rowOff>990600</xdr:rowOff>
    </xdr:to>
    <xdr:sp macro="[0]!Dép_Arr" textlink="">
      <xdr:nvSpPr>
        <xdr:cNvPr id="8" name="Rectangle à coins arrondis 7"/>
        <xdr:cNvSpPr/>
      </xdr:nvSpPr>
      <xdr:spPr bwMode="auto">
        <a:xfrm>
          <a:off x="85725" y="22860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552450</xdr:rowOff>
    </xdr:from>
    <xdr:to>
      <xdr:col>11</xdr:col>
      <xdr:colOff>195900</xdr:colOff>
      <xdr:row>1</xdr:row>
      <xdr:rowOff>345600</xdr:rowOff>
    </xdr:to>
    <xdr:sp macro="" textlink="">
      <xdr:nvSpPr>
        <xdr:cNvPr id="4" name="Rectangle 3"/>
        <xdr:cNvSpPr/>
      </xdr:nvSpPr>
      <xdr:spPr bwMode="auto">
        <a:xfrm>
          <a:off x="5724525" y="552450"/>
          <a:ext cx="2520000" cy="1260000"/>
        </a:xfrm>
        <a:prstGeom prst="wedgeRectCallout">
          <a:avLst>
            <a:gd name="adj1" fmla="val -131834"/>
            <a:gd name="adj2" fmla="val 54305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219075</xdr:colOff>
      <xdr:row>0</xdr:row>
      <xdr:rowOff>1057275</xdr:rowOff>
    </xdr:from>
    <xdr:to>
      <xdr:col>2</xdr:col>
      <xdr:colOff>323850</xdr:colOff>
      <xdr:row>1</xdr:row>
      <xdr:rowOff>142875</xdr:rowOff>
    </xdr:to>
    <xdr:sp macro="[0]!Neuvième_Tour" textlink="">
      <xdr:nvSpPr>
        <xdr:cNvPr id="3" name="Ellipse 2"/>
        <xdr:cNvSpPr/>
      </xdr:nvSpPr>
      <xdr:spPr bwMode="auto">
        <a:xfrm>
          <a:off x="219075" y="1057275"/>
          <a:ext cx="1609725" cy="552450"/>
        </a:xfrm>
        <a:prstGeom prst="ellipse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9ème Tour</a:t>
          </a:r>
        </a:p>
      </xdr:txBody>
    </xdr:sp>
    <xdr:clientData/>
  </xdr:twoCellAnchor>
  <xdr:twoCellAnchor>
    <xdr:from>
      <xdr:col>8</xdr:col>
      <xdr:colOff>247650</xdr:colOff>
      <xdr:row>2</xdr:row>
      <xdr:rowOff>47625</xdr:rowOff>
    </xdr:from>
    <xdr:to>
      <xdr:col>10</xdr:col>
      <xdr:colOff>49350</xdr:colOff>
      <xdr:row>3</xdr:row>
      <xdr:rowOff>73275</xdr:rowOff>
    </xdr:to>
    <xdr:sp macro="[0]!Septième_Tour" textlink="">
      <xdr:nvSpPr>
        <xdr:cNvPr id="6" name="Ellipse 5"/>
        <xdr:cNvSpPr/>
      </xdr:nvSpPr>
      <xdr:spPr bwMode="auto">
        <a:xfrm>
          <a:off x="5972175" y="1885950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7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238126</xdr:colOff>
      <xdr:row>4</xdr:row>
      <xdr:rowOff>47625</xdr:rowOff>
    </xdr:from>
    <xdr:to>
      <xdr:col>9</xdr:col>
      <xdr:colOff>676276</xdr:colOff>
      <xdr:row>6</xdr:row>
      <xdr:rowOff>38100</xdr:rowOff>
    </xdr:to>
    <xdr:sp macro="[0]!Ouvrir_Engagés" textlink="">
      <xdr:nvSpPr>
        <xdr:cNvPr id="14" name="Rectangle à coins arrondis 13"/>
        <xdr:cNvSpPr/>
      </xdr:nvSpPr>
      <xdr:spPr bwMode="auto">
        <a:xfrm>
          <a:off x="5962651" y="2495550"/>
          <a:ext cx="1390650" cy="46672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38100</xdr:colOff>
      <xdr:row>0</xdr:row>
      <xdr:rowOff>180975</xdr:rowOff>
    </xdr:from>
    <xdr:to>
      <xdr:col>2</xdr:col>
      <xdr:colOff>614983</xdr:colOff>
      <xdr:row>0</xdr:row>
      <xdr:rowOff>942975</xdr:rowOff>
    </xdr:to>
    <xdr:sp macro="[0]!Dép_Arr" textlink="">
      <xdr:nvSpPr>
        <xdr:cNvPr id="7" name="Rectangle à coins arrondis 6"/>
        <xdr:cNvSpPr/>
      </xdr:nvSpPr>
      <xdr:spPr bwMode="auto">
        <a:xfrm>
          <a:off x="38100" y="18097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581024</xdr:rowOff>
    </xdr:from>
    <xdr:to>
      <xdr:col>11</xdr:col>
      <xdr:colOff>214950</xdr:colOff>
      <xdr:row>2</xdr:row>
      <xdr:rowOff>2699</xdr:rowOff>
    </xdr:to>
    <xdr:sp macro="" textlink="">
      <xdr:nvSpPr>
        <xdr:cNvPr id="4" name="Rectangle 3"/>
        <xdr:cNvSpPr/>
      </xdr:nvSpPr>
      <xdr:spPr bwMode="auto">
        <a:xfrm>
          <a:off x="5743575" y="581024"/>
          <a:ext cx="2520000" cy="1260000"/>
        </a:xfrm>
        <a:prstGeom prst="wedgeRectCallout">
          <a:avLst>
            <a:gd name="adj1" fmla="val -131425"/>
            <a:gd name="adj2" fmla="val 50063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323851</xdr:colOff>
      <xdr:row>0</xdr:row>
      <xdr:rowOff>1047750</xdr:rowOff>
    </xdr:from>
    <xdr:to>
      <xdr:col>2</xdr:col>
      <xdr:colOff>258901</xdr:colOff>
      <xdr:row>1</xdr:row>
      <xdr:rowOff>120900</xdr:rowOff>
    </xdr:to>
    <xdr:sp macro="[0]!Dixième_Tour" textlink="">
      <xdr:nvSpPr>
        <xdr:cNvPr id="3" name="Ellipse 2"/>
        <xdr:cNvSpPr/>
      </xdr:nvSpPr>
      <xdr:spPr bwMode="auto">
        <a:xfrm>
          <a:off x="323851" y="1047750"/>
          <a:ext cx="1440000" cy="540000"/>
        </a:xfrm>
        <a:prstGeom prst="ellipse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10ème Tour</a:t>
          </a:r>
        </a:p>
      </xdr:txBody>
    </xdr:sp>
    <xdr:clientData/>
  </xdr:twoCellAnchor>
  <xdr:twoCellAnchor>
    <xdr:from>
      <xdr:col>3</xdr:col>
      <xdr:colOff>0</xdr:colOff>
      <xdr:row>1</xdr:row>
      <xdr:rowOff>0</xdr:rowOff>
    </xdr:from>
    <xdr:to>
      <xdr:col>3</xdr:col>
      <xdr:colOff>0</xdr:colOff>
      <xdr:row>51</xdr:row>
      <xdr:rowOff>66675</xdr:rowOff>
    </xdr:to>
    <xdr:cxnSp macro="">
      <xdr:nvCxnSpPr>
        <xdr:cNvPr id="6" name="Connecteur droit 5"/>
        <xdr:cNvCxnSpPr/>
      </xdr:nvCxnSpPr>
      <xdr:spPr bwMode="auto">
        <a:xfrm flipV="1">
          <a:off x="2228850" y="238125"/>
          <a:ext cx="0" cy="82391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466725</xdr:colOff>
      <xdr:row>2</xdr:row>
      <xdr:rowOff>47625</xdr:rowOff>
    </xdr:from>
    <xdr:to>
      <xdr:col>10</xdr:col>
      <xdr:colOff>268425</xdr:colOff>
      <xdr:row>3</xdr:row>
      <xdr:rowOff>73275</xdr:rowOff>
    </xdr:to>
    <xdr:sp macro="[0]!Huitième_Tour" textlink="">
      <xdr:nvSpPr>
        <xdr:cNvPr id="16" name="Ellipse 15"/>
        <xdr:cNvSpPr/>
      </xdr:nvSpPr>
      <xdr:spPr bwMode="auto">
        <a:xfrm>
          <a:off x="6191250" y="1885950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2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2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8ème Tour</a:t>
          </a:r>
        </a:p>
      </xdr:txBody>
    </xdr:sp>
    <xdr:clientData/>
  </xdr:twoCellAnchor>
  <xdr:twoCellAnchor>
    <xdr:from>
      <xdr:col>8</xdr:col>
      <xdr:colOff>495301</xdr:colOff>
      <xdr:row>4</xdr:row>
      <xdr:rowOff>28575</xdr:rowOff>
    </xdr:from>
    <xdr:to>
      <xdr:col>10</xdr:col>
      <xdr:colOff>209551</xdr:colOff>
      <xdr:row>6</xdr:row>
      <xdr:rowOff>0</xdr:rowOff>
    </xdr:to>
    <xdr:sp macro="[0]!Ouvrir_Engagés" textlink="">
      <xdr:nvSpPr>
        <xdr:cNvPr id="17" name="Rectangle à coins arrondis 16"/>
        <xdr:cNvSpPr/>
      </xdr:nvSpPr>
      <xdr:spPr bwMode="auto">
        <a:xfrm>
          <a:off x="6219826" y="2476500"/>
          <a:ext cx="1352550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19050</xdr:colOff>
      <xdr:row>0</xdr:row>
      <xdr:rowOff>161925</xdr:rowOff>
    </xdr:from>
    <xdr:to>
      <xdr:col>2</xdr:col>
      <xdr:colOff>595933</xdr:colOff>
      <xdr:row>0</xdr:row>
      <xdr:rowOff>923925</xdr:rowOff>
    </xdr:to>
    <xdr:sp macro="[0]!Dép_Arr" textlink="">
      <xdr:nvSpPr>
        <xdr:cNvPr id="9" name="Rectangle à coins arrondis 8"/>
        <xdr:cNvSpPr/>
      </xdr:nvSpPr>
      <xdr:spPr bwMode="auto">
        <a:xfrm>
          <a:off x="19050" y="16192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476249</xdr:rowOff>
    </xdr:from>
    <xdr:to>
      <xdr:col>11</xdr:col>
      <xdr:colOff>214950</xdr:colOff>
      <xdr:row>1</xdr:row>
      <xdr:rowOff>269399</xdr:rowOff>
    </xdr:to>
    <xdr:sp macro="" textlink="">
      <xdr:nvSpPr>
        <xdr:cNvPr id="4" name="Rectangle 3"/>
        <xdr:cNvSpPr/>
      </xdr:nvSpPr>
      <xdr:spPr bwMode="auto">
        <a:xfrm>
          <a:off x="5743575" y="476249"/>
          <a:ext cx="2520000" cy="1260000"/>
        </a:xfrm>
        <a:prstGeom prst="wedgeRectCallout">
          <a:avLst>
            <a:gd name="adj1" fmla="val -132036"/>
            <a:gd name="adj2" fmla="val 56705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>
              <a:effectLst/>
              <a:latin typeface="+mn-lt"/>
              <a:ea typeface="+mn-ea"/>
              <a:cs typeface="+mn-cs"/>
            </a:rPr>
            <a:t>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ABANDON</a:t>
          </a:r>
          <a:r>
            <a:rPr lang="fr-FR" sz="1800">
              <a:effectLst/>
              <a:latin typeface="+mn-lt"/>
              <a:ea typeface="+mn-ea"/>
              <a:cs typeface="+mn-cs"/>
            </a:rPr>
            <a:t> en face du dossard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28575</xdr:colOff>
      <xdr:row>0</xdr:row>
      <xdr:rowOff>895349</xdr:rowOff>
    </xdr:from>
    <xdr:to>
      <xdr:col>2</xdr:col>
      <xdr:colOff>133350</xdr:colOff>
      <xdr:row>1</xdr:row>
      <xdr:rowOff>0</xdr:rowOff>
    </xdr:to>
    <xdr:sp macro="[0]!Dép_Arr" textlink="">
      <xdr:nvSpPr>
        <xdr:cNvPr id="5" name="Rectangle à coins arrondis 4"/>
        <xdr:cNvSpPr/>
      </xdr:nvSpPr>
      <xdr:spPr bwMode="auto">
        <a:xfrm>
          <a:off x="28575" y="895349"/>
          <a:ext cx="1609725" cy="571501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2400" b="1">
              <a:solidFill>
                <a:srgbClr val="FF0000"/>
              </a:solidFill>
            </a:rPr>
            <a:t>Arrivée</a:t>
          </a:r>
        </a:p>
      </xdr:txBody>
    </xdr:sp>
    <xdr:clientData/>
  </xdr:twoCellAnchor>
  <xdr:twoCellAnchor>
    <xdr:from>
      <xdr:col>8</xdr:col>
      <xdr:colOff>228600</xdr:colOff>
      <xdr:row>2</xdr:row>
      <xdr:rowOff>28575</xdr:rowOff>
    </xdr:from>
    <xdr:to>
      <xdr:col>10</xdr:col>
      <xdr:colOff>30300</xdr:colOff>
      <xdr:row>3</xdr:row>
      <xdr:rowOff>54225</xdr:rowOff>
    </xdr:to>
    <xdr:sp macro="[0]!Neuvième_Tour" textlink="">
      <xdr:nvSpPr>
        <xdr:cNvPr id="33" name="Ellipse 32"/>
        <xdr:cNvSpPr/>
      </xdr:nvSpPr>
      <xdr:spPr bwMode="auto">
        <a:xfrm>
          <a:off x="5953125" y="1866900"/>
          <a:ext cx="1440000" cy="540000"/>
        </a:xfrm>
        <a:prstGeom prst="ellipse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9ème Tour</a:t>
          </a:r>
        </a:p>
      </xdr:txBody>
    </xdr:sp>
    <xdr:clientData/>
  </xdr:twoCellAnchor>
  <xdr:twoCellAnchor>
    <xdr:from>
      <xdr:col>8</xdr:col>
      <xdr:colOff>247651</xdr:colOff>
      <xdr:row>3</xdr:row>
      <xdr:rowOff>238124</xdr:rowOff>
    </xdr:from>
    <xdr:to>
      <xdr:col>9</xdr:col>
      <xdr:colOff>647701</xdr:colOff>
      <xdr:row>6</xdr:row>
      <xdr:rowOff>9524</xdr:rowOff>
    </xdr:to>
    <xdr:sp macro="[0]!Ouvrir_Engagés" textlink="">
      <xdr:nvSpPr>
        <xdr:cNvPr id="34" name="Rectangle à coins arrondis 33"/>
        <xdr:cNvSpPr/>
      </xdr:nvSpPr>
      <xdr:spPr bwMode="auto">
        <a:xfrm>
          <a:off x="5972176" y="2447924"/>
          <a:ext cx="1352550" cy="4857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P103"/>
  <sheetViews>
    <sheetView showGridLines="0" tabSelected="1" workbookViewId="0">
      <selection activeCell="I1" sqref="I1:M4"/>
    </sheetView>
  </sheetViews>
  <sheetFormatPr baseColWidth="10" defaultRowHeight="12.75" x14ac:dyDescent="0.2"/>
  <cols>
    <col min="1" max="4" width="12" style="20"/>
    <col min="5" max="5" width="24.83203125" style="20" bestFit="1" customWidth="1"/>
    <col min="6" max="16384" width="12" style="20"/>
  </cols>
  <sheetData>
    <row r="1" spans="1:16" ht="12.75" customHeight="1" x14ac:dyDescent="0.2">
      <c r="A1" s="19"/>
      <c r="B1" s="234" t="s">
        <v>54</v>
      </c>
      <c r="C1" s="234"/>
      <c r="D1" s="234"/>
      <c r="E1" s="236">
        <v>43190</v>
      </c>
      <c r="F1" s="236"/>
      <c r="G1" s="236"/>
      <c r="H1" s="235" t="s">
        <v>55</v>
      </c>
      <c r="I1" s="237"/>
      <c r="J1" s="237"/>
      <c r="K1" s="237"/>
      <c r="L1" s="237"/>
      <c r="M1" s="237"/>
      <c r="N1" s="23"/>
      <c r="O1" s="19"/>
      <c r="P1" s="19"/>
    </row>
    <row r="2" spans="1:16" ht="12.75" customHeight="1" x14ac:dyDescent="0.2">
      <c r="A2" s="19"/>
      <c r="B2" s="234"/>
      <c r="C2" s="234"/>
      <c r="D2" s="234"/>
      <c r="E2" s="236"/>
      <c r="F2" s="236"/>
      <c r="G2" s="236"/>
      <c r="H2" s="235"/>
      <c r="I2" s="237"/>
      <c r="J2" s="237"/>
      <c r="K2" s="237"/>
      <c r="L2" s="237"/>
      <c r="M2" s="237"/>
      <c r="N2" s="23"/>
      <c r="O2" s="19"/>
      <c r="P2" s="19"/>
    </row>
    <row r="3" spans="1:16" ht="12.75" customHeight="1" x14ac:dyDescent="0.2">
      <c r="A3" s="21"/>
      <c r="B3" s="234"/>
      <c r="C3" s="234"/>
      <c r="D3" s="234"/>
      <c r="E3" s="236"/>
      <c r="F3" s="236"/>
      <c r="G3" s="236"/>
      <c r="H3" s="235"/>
      <c r="I3" s="237"/>
      <c r="J3" s="237"/>
      <c r="K3" s="237"/>
      <c r="L3" s="237"/>
      <c r="M3" s="237"/>
      <c r="N3" s="23"/>
      <c r="O3" s="19"/>
      <c r="P3" s="19"/>
    </row>
    <row r="4" spans="1:16" ht="12.75" customHeight="1" x14ac:dyDescent="0.2">
      <c r="A4" s="21"/>
      <c r="B4" s="234"/>
      <c r="C4" s="234"/>
      <c r="D4" s="234"/>
      <c r="E4" s="236"/>
      <c r="F4" s="236"/>
      <c r="G4" s="236"/>
      <c r="H4" s="235"/>
      <c r="I4" s="237"/>
      <c r="J4" s="237"/>
      <c r="K4" s="237"/>
      <c r="L4" s="237"/>
      <c r="M4" s="237"/>
      <c r="N4" s="23"/>
      <c r="O4" s="19"/>
      <c r="P4" s="19"/>
    </row>
    <row r="5" spans="1:16" ht="12.75" customHeight="1" x14ac:dyDescent="0.2">
      <c r="A5" s="22"/>
      <c r="E5" s="67"/>
      <c r="F5" s="23"/>
      <c r="G5" s="23"/>
      <c r="H5" s="23"/>
      <c r="I5" s="23"/>
      <c r="J5" s="23"/>
      <c r="K5" s="23"/>
      <c r="L5" s="23"/>
      <c r="M5" s="23"/>
      <c r="N5" s="23"/>
    </row>
    <row r="6" spans="1:16" x14ac:dyDescent="0.2">
      <c r="A6" s="21"/>
      <c r="B6" s="235"/>
      <c r="C6" s="235"/>
      <c r="D6" s="235"/>
      <c r="E6" s="235" t="s">
        <v>101</v>
      </c>
      <c r="F6" s="235"/>
      <c r="G6" s="235"/>
      <c r="H6" s="235"/>
      <c r="I6" s="235"/>
      <c r="J6" s="235"/>
      <c r="K6" s="19"/>
    </row>
    <row r="7" spans="1:16" x14ac:dyDescent="0.2">
      <c r="A7" s="21"/>
      <c r="B7" s="235"/>
      <c r="C7" s="235"/>
      <c r="D7" s="235"/>
      <c r="E7" s="235"/>
      <c r="F7" s="235"/>
      <c r="G7" s="235"/>
      <c r="H7" s="235"/>
      <c r="I7" s="235"/>
      <c r="J7" s="235"/>
      <c r="K7" s="235"/>
    </row>
    <row r="8" spans="1:16" x14ac:dyDescent="0.2">
      <c r="A8" s="21"/>
      <c r="B8" s="235"/>
      <c r="C8" s="235"/>
      <c r="D8" s="235"/>
      <c r="E8" s="235"/>
      <c r="F8" s="235"/>
      <c r="G8" s="235"/>
      <c r="H8" s="235"/>
      <c r="I8" s="235"/>
      <c r="J8" s="235"/>
      <c r="K8" s="235"/>
    </row>
    <row r="9" spans="1:16" x14ac:dyDescent="0.2">
      <c r="A9" s="21"/>
      <c r="B9" s="235"/>
      <c r="C9" s="235"/>
      <c r="D9" s="235"/>
      <c r="E9" s="235"/>
      <c r="F9" s="235"/>
      <c r="G9" s="235"/>
      <c r="H9" s="235"/>
      <c r="I9" s="235"/>
      <c r="J9" s="235"/>
      <c r="K9" s="235"/>
    </row>
    <row r="10" spans="1:16" ht="27" x14ac:dyDescent="0.2">
      <c r="A10" s="22"/>
      <c r="E10" s="23"/>
      <c r="F10" s="23"/>
      <c r="G10" s="23"/>
      <c r="H10" s="23"/>
      <c r="I10" s="23"/>
      <c r="J10" s="23"/>
    </row>
    <row r="11" spans="1:16" x14ac:dyDescent="0.2">
      <c r="A11" s="21"/>
      <c r="B11" s="235"/>
      <c r="C11" s="235"/>
      <c r="D11" s="235"/>
      <c r="E11" s="235"/>
      <c r="F11" s="235"/>
      <c r="G11" s="235"/>
      <c r="H11" s="235"/>
      <c r="I11" s="235"/>
      <c r="J11" s="235"/>
      <c r="K11" s="19"/>
    </row>
    <row r="12" spans="1:16" x14ac:dyDescent="0.2">
      <c r="A12" s="21"/>
      <c r="B12" s="235"/>
      <c r="C12" s="235"/>
      <c r="D12" s="235"/>
      <c r="E12" s="235"/>
      <c r="F12" s="235"/>
      <c r="G12" s="235"/>
      <c r="H12" s="235"/>
      <c r="I12" s="235"/>
      <c r="J12" s="235"/>
      <c r="K12" s="235"/>
    </row>
    <row r="13" spans="1:16" x14ac:dyDescent="0.2">
      <c r="A13" s="21"/>
      <c r="B13" s="235"/>
      <c r="C13" s="235"/>
      <c r="D13" s="235"/>
      <c r="E13" s="235"/>
      <c r="F13" s="235"/>
      <c r="G13" s="235"/>
      <c r="H13" s="235"/>
      <c r="I13" s="235"/>
      <c r="J13" s="235"/>
      <c r="K13" s="235"/>
    </row>
    <row r="14" spans="1:16" x14ac:dyDescent="0.2">
      <c r="A14" s="21"/>
      <c r="B14" s="235"/>
      <c r="C14" s="235"/>
      <c r="D14" s="235"/>
      <c r="E14" s="235"/>
      <c r="F14" s="235"/>
      <c r="G14" s="235"/>
      <c r="H14" s="235"/>
      <c r="I14" s="235"/>
      <c r="J14" s="235"/>
      <c r="K14" s="235"/>
    </row>
    <row r="15" spans="1:16" ht="27" x14ac:dyDescent="0.2">
      <c r="A15" s="22"/>
      <c r="E15" s="23"/>
      <c r="F15" s="23"/>
      <c r="G15" s="23"/>
      <c r="H15" s="23"/>
      <c r="I15" s="23"/>
      <c r="J15" s="23"/>
    </row>
    <row r="16" spans="1:16" x14ac:dyDescent="0.2">
      <c r="A16" s="21"/>
      <c r="B16" s="235"/>
      <c r="C16" s="235"/>
      <c r="D16" s="235"/>
      <c r="E16" s="235"/>
      <c r="F16" s="235"/>
      <c r="G16" s="235"/>
      <c r="H16" s="235"/>
      <c r="I16" s="235"/>
      <c r="J16" s="235"/>
      <c r="K16" s="19"/>
    </row>
    <row r="17" spans="1:11" x14ac:dyDescent="0.2">
      <c r="A17" s="21"/>
      <c r="B17" s="235"/>
      <c r="C17" s="235"/>
      <c r="D17" s="235"/>
      <c r="E17" s="235"/>
      <c r="F17" s="235"/>
      <c r="G17" s="235"/>
      <c r="H17" s="235"/>
      <c r="I17" s="235"/>
      <c r="J17" s="235"/>
      <c r="K17" s="235"/>
    </row>
    <row r="18" spans="1:11" x14ac:dyDescent="0.2">
      <c r="A18" s="21"/>
      <c r="B18" s="235"/>
      <c r="C18" s="235"/>
      <c r="D18" s="235"/>
      <c r="E18" s="235"/>
      <c r="F18" s="235"/>
      <c r="G18" s="235"/>
      <c r="H18" s="235"/>
      <c r="I18" s="235"/>
      <c r="J18" s="235"/>
      <c r="K18" s="235"/>
    </row>
    <row r="19" spans="1:11" x14ac:dyDescent="0.2">
      <c r="A19" s="21"/>
      <c r="B19" s="235"/>
      <c r="C19" s="235"/>
      <c r="D19" s="235"/>
      <c r="E19" s="235"/>
      <c r="F19" s="235"/>
      <c r="G19" s="235"/>
      <c r="H19" s="235"/>
      <c r="I19" s="235"/>
      <c r="J19" s="235"/>
      <c r="K19" s="235"/>
    </row>
    <row r="20" spans="1:11" ht="27" x14ac:dyDescent="0.2">
      <c r="A20" s="22"/>
      <c r="E20" s="23"/>
      <c r="F20" s="23"/>
      <c r="G20" s="23"/>
      <c r="H20" s="23"/>
      <c r="I20" s="23"/>
      <c r="J20" s="23"/>
    </row>
    <row r="21" spans="1:11" x14ac:dyDescent="0.2">
      <c r="A21" s="21"/>
      <c r="B21" s="235"/>
      <c r="C21" s="235"/>
      <c r="D21" s="235"/>
      <c r="E21" s="235"/>
      <c r="F21" s="235"/>
      <c r="G21" s="235"/>
      <c r="H21" s="235"/>
      <c r="I21" s="235"/>
      <c r="J21" s="235"/>
      <c r="K21" s="19"/>
    </row>
    <row r="22" spans="1:11" x14ac:dyDescent="0.2">
      <c r="A22" s="21"/>
      <c r="B22" s="235"/>
      <c r="C22" s="235"/>
      <c r="D22" s="235"/>
      <c r="E22" s="235"/>
      <c r="F22" s="235"/>
      <c r="G22" s="235"/>
      <c r="H22" s="235"/>
      <c r="I22" s="235"/>
      <c r="J22" s="235"/>
      <c r="K22" s="235"/>
    </row>
    <row r="23" spans="1:11" x14ac:dyDescent="0.2">
      <c r="A23" s="21"/>
      <c r="B23" s="235"/>
      <c r="C23" s="235"/>
      <c r="D23" s="235"/>
      <c r="E23" s="235"/>
      <c r="F23" s="235"/>
      <c r="G23" s="235"/>
      <c r="H23" s="235"/>
      <c r="I23" s="235"/>
      <c r="J23" s="235"/>
      <c r="K23" s="235"/>
    </row>
    <row r="24" spans="1:11" x14ac:dyDescent="0.2">
      <c r="A24" s="21"/>
      <c r="B24" s="235"/>
      <c r="C24" s="235"/>
      <c r="D24" s="235"/>
      <c r="E24" s="235"/>
      <c r="F24" s="235"/>
      <c r="G24" s="235"/>
      <c r="H24" s="235"/>
      <c r="I24" s="235"/>
      <c r="J24" s="235"/>
      <c r="K24" s="235"/>
    </row>
    <row r="25" spans="1:11" ht="27" x14ac:dyDescent="0.2">
      <c r="A25" s="22"/>
      <c r="E25" s="23"/>
      <c r="F25" s="23"/>
      <c r="G25" s="23"/>
      <c r="H25" s="23"/>
      <c r="I25" s="23"/>
      <c r="J25" s="23"/>
    </row>
    <row r="26" spans="1:11" x14ac:dyDescent="0.2">
      <c r="A26" s="21"/>
      <c r="B26" s="235"/>
      <c r="C26" s="235"/>
      <c r="D26" s="235"/>
      <c r="E26" s="235"/>
      <c r="F26" s="235"/>
      <c r="G26" s="235"/>
      <c r="H26" s="235"/>
      <c r="I26" s="235"/>
      <c r="J26" s="235"/>
      <c r="K26" s="19"/>
    </row>
    <row r="27" spans="1:11" x14ac:dyDescent="0.2">
      <c r="A27" s="21"/>
      <c r="B27" s="235"/>
      <c r="C27" s="235"/>
      <c r="D27" s="235"/>
      <c r="E27" s="235"/>
      <c r="F27" s="235"/>
      <c r="G27" s="235"/>
      <c r="H27" s="235"/>
      <c r="I27" s="235"/>
      <c r="J27" s="235"/>
      <c r="K27" s="235"/>
    </row>
    <row r="28" spans="1:11" x14ac:dyDescent="0.2">
      <c r="A28" s="21"/>
      <c r="B28" s="235"/>
      <c r="C28" s="235"/>
      <c r="D28" s="235"/>
      <c r="E28" s="235"/>
      <c r="F28" s="235"/>
      <c r="G28" s="235"/>
      <c r="H28" s="235"/>
      <c r="I28" s="235"/>
      <c r="J28" s="235"/>
      <c r="K28" s="235"/>
    </row>
    <row r="29" spans="1:11" x14ac:dyDescent="0.2">
      <c r="A29" s="21"/>
      <c r="B29" s="235"/>
      <c r="C29" s="235"/>
      <c r="D29" s="235"/>
      <c r="E29" s="235"/>
      <c r="F29" s="235"/>
      <c r="G29" s="235"/>
      <c r="H29" s="235"/>
      <c r="I29" s="235"/>
      <c r="J29" s="235"/>
      <c r="K29" s="235"/>
    </row>
    <row r="30" spans="1:11" ht="27" x14ac:dyDescent="0.2">
      <c r="A30" s="22"/>
      <c r="E30" s="23"/>
      <c r="F30" s="23"/>
      <c r="G30" s="23"/>
      <c r="H30" s="23"/>
      <c r="I30" s="23"/>
      <c r="J30" s="23"/>
    </row>
    <row r="31" spans="1:11" x14ac:dyDescent="0.2">
      <c r="A31" s="21"/>
      <c r="B31" s="235"/>
      <c r="C31" s="235"/>
      <c r="D31" s="235"/>
      <c r="E31" s="235"/>
      <c r="F31" s="235"/>
      <c r="G31" s="235"/>
      <c r="H31" s="235"/>
      <c r="I31" s="235"/>
      <c r="J31" s="235"/>
      <c r="K31" s="19"/>
    </row>
    <row r="32" spans="1:11" x14ac:dyDescent="0.2">
      <c r="A32" s="21"/>
      <c r="B32" s="235"/>
      <c r="C32" s="235"/>
      <c r="D32" s="235"/>
      <c r="E32" s="235"/>
      <c r="F32" s="235"/>
      <c r="G32" s="235"/>
      <c r="H32" s="235"/>
      <c r="I32" s="235"/>
      <c r="J32" s="235"/>
      <c r="K32" s="235"/>
    </row>
    <row r="33" spans="1:11" x14ac:dyDescent="0.2">
      <c r="A33" s="21"/>
      <c r="B33" s="235"/>
      <c r="C33" s="235"/>
      <c r="D33" s="235"/>
      <c r="E33" s="235"/>
      <c r="F33" s="235"/>
      <c r="G33" s="235"/>
      <c r="H33" s="235"/>
      <c r="I33" s="235"/>
      <c r="J33" s="235"/>
      <c r="K33" s="235"/>
    </row>
    <row r="34" spans="1:11" x14ac:dyDescent="0.2">
      <c r="A34" s="21"/>
      <c r="B34" s="235"/>
      <c r="C34" s="235"/>
      <c r="D34" s="235"/>
      <c r="E34" s="235"/>
      <c r="F34" s="235"/>
      <c r="G34" s="235"/>
      <c r="H34" s="235"/>
      <c r="I34" s="235"/>
      <c r="J34" s="235"/>
      <c r="K34" s="235"/>
    </row>
    <row r="35" spans="1:11" ht="27" x14ac:dyDescent="0.2">
      <c r="A35" s="22"/>
      <c r="E35" s="23"/>
      <c r="F35" s="23"/>
      <c r="G35" s="23"/>
      <c r="H35" s="23"/>
      <c r="I35" s="23"/>
      <c r="J35" s="23"/>
    </row>
    <row r="36" spans="1:11" x14ac:dyDescent="0.2">
      <c r="A36" s="21"/>
      <c r="B36" s="235"/>
      <c r="C36" s="235"/>
      <c r="D36" s="235"/>
      <c r="E36" s="235"/>
      <c r="F36" s="235"/>
      <c r="G36" s="235"/>
      <c r="H36" s="235"/>
      <c r="I36" s="235"/>
      <c r="J36" s="235"/>
      <c r="K36" s="19"/>
    </row>
    <row r="37" spans="1:11" x14ac:dyDescent="0.2">
      <c r="A37" s="21"/>
      <c r="B37" s="235"/>
      <c r="C37" s="235"/>
      <c r="D37" s="235"/>
      <c r="E37" s="235"/>
      <c r="F37" s="235"/>
      <c r="G37" s="235"/>
      <c r="H37" s="235"/>
      <c r="I37" s="235"/>
      <c r="J37" s="235"/>
      <c r="K37" s="235"/>
    </row>
    <row r="38" spans="1:11" x14ac:dyDescent="0.2">
      <c r="A38" s="21"/>
      <c r="B38" s="235"/>
      <c r="C38" s="235"/>
      <c r="D38" s="235"/>
      <c r="E38" s="235"/>
      <c r="F38" s="235"/>
      <c r="G38" s="235"/>
      <c r="H38" s="235"/>
      <c r="I38" s="235"/>
      <c r="J38" s="235"/>
      <c r="K38" s="235"/>
    </row>
    <row r="39" spans="1:11" x14ac:dyDescent="0.2">
      <c r="A39" s="21"/>
      <c r="B39" s="235"/>
      <c r="C39" s="235"/>
      <c r="D39" s="235"/>
      <c r="E39" s="235"/>
      <c r="F39" s="235"/>
      <c r="G39" s="235"/>
      <c r="H39" s="235"/>
      <c r="I39" s="235"/>
      <c r="J39" s="235"/>
      <c r="K39" s="235"/>
    </row>
    <row r="40" spans="1:11" ht="27" x14ac:dyDescent="0.2">
      <c r="A40" s="22"/>
      <c r="E40" s="23"/>
      <c r="F40" s="23"/>
      <c r="G40" s="23"/>
      <c r="H40" s="23"/>
      <c r="I40" s="23"/>
      <c r="J40" s="23"/>
    </row>
    <row r="41" spans="1:11" x14ac:dyDescent="0.2">
      <c r="A41" s="21"/>
      <c r="B41" s="235"/>
      <c r="C41" s="235"/>
      <c r="D41" s="235"/>
      <c r="E41" s="235"/>
      <c r="F41" s="235"/>
      <c r="G41" s="235"/>
      <c r="H41" s="235"/>
      <c r="I41" s="235"/>
      <c r="J41" s="235"/>
      <c r="K41" s="19"/>
    </row>
    <row r="42" spans="1:11" x14ac:dyDescent="0.2">
      <c r="A42" s="21"/>
      <c r="B42" s="235"/>
      <c r="C42" s="235"/>
      <c r="D42" s="235"/>
      <c r="E42" s="235"/>
      <c r="F42" s="235"/>
      <c r="G42" s="235"/>
      <c r="H42" s="235"/>
      <c r="I42" s="235"/>
      <c r="J42" s="235"/>
      <c r="K42" s="235"/>
    </row>
    <row r="43" spans="1:11" x14ac:dyDescent="0.2">
      <c r="A43" s="21"/>
      <c r="B43" s="235"/>
      <c r="C43" s="235"/>
      <c r="D43" s="235"/>
      <c r="E43" s="235"/>
      <c r="F43" s="235"/>
      <c r="G43" s="235"/>
      <c r="H43" s="235"/>
      <c r="I43" s="235"/>
      <c r="J43" s="235"/>
      <c r="K43" s="235"/>
    </row>
    <row r="44" spans="1:11" x14ac:dyDescent="0.2">
      <c r="A44" s="21"/>
      <c r="B44" s="235"/>
      <c r="C44" s="235"/>
      <c r="D44" s="235"/>
      <c r="E44" s="235"/>
      <c r="F44" s="235"/>
      <c r="G44" s="235"/>
      <c r="H44" s="235"/>
      <c r="I44" s="235"/>
      <c r="J44" s="235"/>
      <c r="K44" s="235"/>
    </row>
    <row r="45" spans="1:11" ht="27" x14ac:dyDescent="0.2">
      <c r="A45" s="22"/>
      <c r="E45" s="23"/>
      <c r="F45" s="23"/>
      <c r="G45" s="23"/>
      <c r="H45" s="23"/>
      <c r="I45" s="23"/>
      <c r="J45" s="23"/>
    </row>
    <row r="46" spans="1:11" x14ac:dyDescent="0.2">
      <c r="A46" s="21"/>
      <c r="B46" s="235"/>
      <c r="C46" s="235"/>
      <c r="D46" s="235"/>
      <c r="E46" s="235"/>
      <c r="F46" s="235"/>
      <c r="G46" s="235"/>
      <c r="H46" s="235"/>
      <c r="I46" s="235"/>
      <c r="J46" s="235"/>
      <c r="K46" s="19"/>
    </row>
    <row r="47" spans="1:11" x14ac:dyDescent="0.2">
      <c r="A47" s="21"/>
      <c r="B47" s="235"/>
      <c r="C47" s="235"/>
      <c r="D47" s="235"/>
      <c r="E47" s="235"/>
      <c r="F47" s="235"/>
      <c r="G47" s="235"/>
      <c r="H47" s="235"/>
      <c r="I47" s="235"/>
      <c r="J47" s="235"/>
      <c r="K47" s="235"/>
    </row>
    <row r="48" spans="1:11" x14ac:dyDescent="0.2">
      <c r="A48" s="21"/>
      <c r="B48" s="235"/>
      <c r="C48" s="235"/>
      <c r="D48" s="235"/>
      <c r="E48" s="235"/>
      <c r="F48" s="235"/>
      <c r="G48" s="235"/>
      <c r="H48" s="235"/>
      <c r="I48" s="235"/>
      <c r="J48" s="235"/>
      <c r="K48" s="235"/>
    </row>
    <row r="49" spans="1:11" x14ac:dyDescent="0.2">
      <c r="A49" s="21"/>
      <c r="B49" s="235"/>
      <c r="C49" s="235"/>
      <c r="D49" s="235"/>
      <c r="E49" s="235"/>
      <c r="F49" s="235"/>
      <c r="G49" s="235"/>
      <c r="H49" s="235"/>
      <c r="I49" s="235"/>
      <c r="J49" s="235"/>
      <c r="K49" s="235"/>
    </row>
    <row r="50" spans="1:11" ht="27" x14ac:dyDescent="0.2">
      <c r="A50" s="22"/>
      <c r="E50" s="23"/>
      <c r="F50" s="23"/>
      <c r="G50" s="23"/>
      <c r="H50" s="23"/>
      <c r="I50" s="23"/>
      <c r="J50" s="23"/>
    </row>
    <row r="51" spans="1:11" x14ac:dyDescent="0.2">
      <c r="A51" s="21"/>
      <c r="B51" s="235"/>
      <c r="C51" s="235"/>
      <c r="D51" s="235"/>
      <c r="E51" s="235"/>
      <c r="F51" s="235"/>
      <c r="G51" s="235"/>
      <c r="H51" s="235"/>
      <c r="I51" s="235"/>
      <c r="J51" s="235"/>
      <c r="K51" s="19"/>
    </row>
    <row r="52" spans="1:11" x14ac:dyDescent="0.2">
      <c r="A52" s="21"/>
      <c r="B52" s="235"/>
      <c r="C52" s="235"/>
      <c r="D52" s="235"/>
      <c r="E52" s="235"/>
      <c r="F52" s="235"/>
      <c r="G52" s="235"/>
      <c r="H52" s="235"/>
      <c r="I52" s="235"/>
      <c r="J52" s="235"/>
      <c r="K52" s="235"/>
    </row>
    <row r="53" spans="1:11" x14ac:dyDescent="0.2">
      <c r="A53" s="21"/>
      <c r="B53" s="235"/>
      <c r="C53" s="235"/>
      <c r="D53" s="235"/>
      <c r="E53" s="235"/>
      <c r="F53" s="235"/>
      <c r="G53" s="235"/>
      <c r="H53" s="235"/>
      <c r="I53" s="235"/>
      <c r="J53" s="235"/>
      <c r="K53" s="235"/>
    </row>
    <row r="54" spans="1:11" x14ac:dyDescent="0.2">
      <c r="A54" s="21"/>
      <c r="B54" s="235"/>
      <c r="C54" s="235"/>
      <c r="D54" s="235"/>
      <c r="E54" s="235"/>
      <c r="F54" s="235"/>
      <c r="G54" s="235"/>
      <c r="H54" s="235"/>
      <c r="I54" s="235"/>
      <c r="J54" s="235"/>
      <c r="K54" s="235"/>
    </row>
    <row r="55" spans="1:11" ht="27" x14ac:dyDescent="0.2">
      <c r="A55" s="22"/>
      <c r="E55" s="23"/>
      <c r="F55" s="23"/>
      <c r="G55" s="23"/>
      <c r="H55" s="23"/>
      <c r="I55" s="23"/>
      <c r="J55" s="23"/>
    </row>
    <row r="56" spans="1:11" x14ac:dyDescent="0.2">
      <c r="A56" s="21"/>
      <c r="B56" s="235"/>
      <c r="C56" s="235"/>
      <c r="D56" s="235"/>
      <c r="E56" s="235"/>
      <c r="F56" s="235"/>
      <c r="G56" s="235"/>
      <c r="H56" s="235"/>
      <c r="I56" s="235"/>
      <c r="J56" s="235"/>
      <c r="K56" s="19"/>
    </row>
    <row r="57" spans="1:11" x14ac:dyDescent="0.2">
      <c r="A57" s="21"/>
      <c r="B57" s="235"/>
      <c r="C57" s="235"/>
      <c r="D57" s="235"/>
      <c r="E57" s="235"/>
      <c r="F57" s="235"/>
      <c r="G57" s="235"/>
      <c r="H57" s="235"/>
      <c r="I57" s="235"/>
      <c r="J57" s="235"/>
      <c r="K57" s="235"/>
    </row>
    <row r="58" spans="1:11" x14ac:dyDescent="0.2">
      <c r="A58" s="21"/>
      <c r="B58" s="235"/>
      <c r="C58" s="235"/>
      <c r="D58" s="235"/>
      <c r="E58" s="235"/>
      <c r="F58" s="235"/>
      <c r="G58" s="235"/>
      <c r="H58" s="235"/>
      <c r="I58" s="235"/>
      <c r="J58" s="235"/>
      <c r="K58" s="235"/>
    </row>
    <row r="59" spans="1:11" x14ac:dyDescent="0.2">
      <c r="A59" s="21"/>
      <c r="B59" s="235"/>
      <c r="C59" s="235"/>
      <c r="D59" s="235"/>
      <c r="E59" s="235"/>
      <c r="F59" s="235"/>
      <c r="G59" s="235"/>
      <c r="H59" s="235"/>
      <c r="I59" s="235"/>
      <c r="J59" s="235"/>
      <c r="K59" s="235"/>
    </row>
    <row r="60" spans="1:11" ht="27" x14ac:dyDescent="0.2">
      <c r="A60" s="22"/>
      <c r="E60" s="23"/>
      <c r="F60" s="23"/>
      <c r="G60" s="23"/>
      <c r="H60" s="23"/>
      <c r="I60" s="23"/>
      <c r="J60" s="23"/>
    </row>
    <row r="61" spans="1:11" x14ac:dyDescent="0.2">
      <c r="A61" s="21"/>
      <c r="B61" s="235"/>
      <c r="C61" s="235"/>
      <c r="D61" s="235"/>
      <c r="E61" s="235"/>
      <c r="F61" s="235"/>
      <c r="G61" s="235"/>
      <c r="H61" s="235"/>
      <c r="I61" s="235"/>
      <c r="J61" s="235"/>
      <c r="K61" s="19"/>
    </row>
    <row r="62" spans="1:11" x14ac:dyDescent="0.2">
      <c r="A62" s="21"/>
      <c r="B62" s="235"/>
      <c r="C62" s="235"/>
      <c r="D62" s="235"/>
      <c r="E62" s="235"/>
      <c r="F62" s="235"/>
      <c r="G62" s="235"/>
      <c r="H62" s="235"/>
      <c r="I62" s="235"/>
      <c r="J62" s="235"/>
      <c r="K62" s="235"/>
    </row>
    <row r="63" spans="1:11" x14ac:dyDescent="0.2">
      <c r="A63" s="21"/>
      <c r="B63" s="235"/>
      <c r="C63" s="235"/>
      <c r="D63" s="235"/>
      <c r="E63" s="235"/>
      <c r="F63" s="235"/>
      <c r="G63" s="235"/>
      <c r="H63" s="235"/>
      <c r="I63" s="235"/>
      <c r="J63" s="235"/>
      <c r="K63" s="235"/>
    </row>
    <row r="64" spans="1:11" x14ac:dyDescent="0.2">
      <c r="A64" s="21"/>
      <c r="B64" s="235"/>
      <c r="C64" s="235"/>
      <c r="D64" s="235"/>
      <c r="E64" s="235"/>
      <c r="F64" s="235"/>
      <c r="G64" s="235"/>
      <c r="H64" s="235"/>
      <c r="I64" s="235"/>
      <c r="J64" s="235"/>
      <c r="K64" s="235"/>
    </row>
    <row r="65" spans="1:11" ht="27" x14ac:dyDescent="0.2">
      <c r="A65" s="22"/>
      <c r="E65" s="23"/>
      <c r="F65" s="23"/>
      <c r="G65" s="23"/>
      <c r="H65" s="23"/>
      <c r="I65" s="23"/>
      <c r="J65" s="23"/>
    </row>
    <row r="66" spans="1:11" x14ac:dyDescent="0.2">
      <c r="A66" s="21"/>
      <c r="B66" s="235"/>
      <c r="C66" s="235"/>
      <c r="D66" s="235"/>
      <c r="E66" s="235"/>
      <c r="F66" s="235"/>
      <c r="G66" s="235"/>
      <c r="H66" s="235"/>
      <c r="I66" s="235"/>
      <c r="J66" s="235"/>
      <c r="K66" s="19"/>
    </row>
    <row r="67" spans="1:11" x14ac:dyDescent="0.2">
      <c r="A67" s="21"/>
      <c r="B67" s="235"/>
      <c r="C67" s="235"/>
      <c r="D67" s="235"/>
      <c r="E67" s="235"/>
      <c r="F67" s="235"/>
      <c r="G67" s="235"/>
      <c r="H67" s="235"/>
      <c r="I67" s="235"/>
      <c r="J67" s="235"/>
      <c r="K67" s="235"/>
    </row>
    <row r="68" spans="1:11" x14ac:dyDescent="0.2">
      <c r="A68" s="21"/>
      <c r="B68" s="235"/>
      <c r="C68" s="235"/>
      <c r="D68" s="235"/>
      <c r="E68" s="235"/>
      <c r="F68" s="235"/>
      <c r="G68" s="235"/>
      <c r="H68" s="235"/>
      <c r="I68" s="235"/>
      <c r="J68" s="235"/>
      <c r="K68" s="235"/>
    </row>
    <row r="69" spans="1:11" x14ac:dyDescent="0.2">
      <c r="A69" s="21"/>
      <c r="B69" s="235"/>
      <c r="C69" s="235"/>
      <c r="D69" s="235"/>
      <c r="E69" s="235"/>
      <c r="F69" s="235"/>
      <c r="G69" s="235"/>
      <c r="H69" s="235"/>
      <c r="I69" s="235"/>
      <c r="J69" s="235"/>
      <c r="K69" s="235"/>
    </row>
    <row r="70" spans="1:11" ht="27" x14ac:dyDescent="0.2">
      <c r="A70" s="22"/>
      <c r="E70" s="23"/>
      <c r="F70" s="23"/>
      <c r="G70" s="23"/>
      <c r="H70" s="23"/>
      <c r="I70" s="23"/>
      <c r="J70" s="23"/>
    </row>
    <row r="71" spans="1:11" x14ac:dyDescent="0.2">
      <c r="A71" s="21"/>
      <c r="B71" s="235"/>
      <c r="C71" s="235"/>
      <c r="D71" s="235"/>
      <c r="E71" s="235"/>
      <c r="F71" s="235"/>
      <c r="G71" s="235"/>
      <c r="H71" s="235"/>
      <c r="I71" s="235"/>
      <c r="J71" s="235"/>
      <c r="K71" s="19"/>
    </row>
    <row r="72" spans="1:11" x14ac:dyDescent="0.2">
      <c r="A72" s="21"/>
      <c r="B72" s="235"/>
      <c r="C72" s="235"/>
      <c r="D72" s="235"/>
      <c r="E72" s="235"/>
      <c r="F72" s="235"/>
      <c r="G72" s="235"/>
      <c r="H72" s="235"/>
      <c r="I72" s="235"/>
      <c r="J72" s="235"/>
      <c r="K72" s="235"/>
    </row>
    <row r="73" spans="1:11" x14ac:dyDescent="0.2">
      <c r="A73" s="21"/>
      <c r="B73" s="235"/>
      <c r="C73" s="235"/>
      <c r="D73" s="235"/>
      <c r="E73" s="235"/>
      <c r="F73" s="235"/>
      <c r="G73" s="235"/>
      <c r="H73" s="235"/>
      <c r="I73" s="235"/>
      <c r="J73" s="235"/>
      <c r="K73" s="235"/>
    </row>
    <row r="74" spans="1:11" x14ac:dyDescent="0.2">
      <c r="A74" s="21"/>
      <c r="B74" s="235"/>
      <c r="C74" s="235"/>
      <c r="D74" s="235"/>
      <c r="E74" s="235"/>
      <c r="F74" s="235"/>
      <c r="G74" s="235"/>
      <c r="H74" s="235"/>
      <c r="I74" s="235"/>
      <c r="J74" s="235"/>
      <c r="K74" s="235"/>
    </row>
    <row r="75" spans="1:11" ht="27" x14ac:dyDescent="0.2">
      <c r="A75" s="22"/>
      <c r="E75" s="23"/>
      <c r="F75" s="23"/>
      <c r="G75" s="23"/>
      <c r="H75" s="23"/>
      <c r="I75" s="23"/>
      <c r="J75" s="23"/>
    </row>
    <row r="76" spans="1:11" x14ac:dyDescent="0.2">
      <c r="A76" s="21"/>
      <c r="B76" s="235"/>
      <c r="C76" s="235"/>
      <c r="D76" s="235"/>
      <c r="E76" s="235"/>
      <c r="F76" s="235"/>
      <c r="G76" s="235"/>
      <c r="H76" s="235"/>
      <c r="I76" s="235"/>
      <c r="J76" s="235"/>
      <c r="K76" s="19"/>
    </row>
    <row r="77" spans="1:11" x14ac:dyDescent="0.2">
      <c r="A77" s="21"/>
      <c r="B77" s="235"/>
      <c r="C77" s="235"/>
      <c r="D77" s="235"/>
      <c r="E77" s="235"/>
      <c r="F77" s="235"/>
      <c r="G77" s="235"/>
      <c r="H77" s="235"/>
      <c r="I77" s="235"/>
      <c r="J77" s="235"/>
      <c r="K77" s="235"/>
    </row>
    <row r="78" spans="1:11" x14ac:dyDescent="0.2">
      <c r="A78" s="21"/>
      <c r="B78" s="235"/>
      <c r="C78" s="235"/>
      <c r="D78" s="235"/>
      <c r="E78" s="235"/>
      <c r="F78" s="235"/>
      <c r="G78" s="235"/>
      <c r="H78" s="235"/>
      <c r="I78" s="235"/>
      <c r="J78" s="235"/>
      <c r="K78" s="235"/>
    </row>
    <row r="79" spans="1:11" x14ac:dyDescent="0.2">
      <c r="A79" s="21"/>
      <c r="B79" s="235"/>
      <c r="C79" s="235"/>
      <c r="D79" s="235"/>
      <c r="E79" s="235"/>
      <c r="F79" s="235"/>
      <c r="G79" s="235"/>
      <c r="H79" s="235"/>
      <c r="I79" s="235"/>
      <c r="J79" s="235"/>
      <c r="K79" s="235"/>
    </row>
    <row r="80" spans="1:11" ht="27" x14ac:dyDescent="0.2">
      <c r="A80" s="22"/>
      <c r="E80" s="23"/>
      <c r="F80" s="23"/>
      <c r="G80" s="23"/>
      <c r="H80" s="23"/>
      <c r="I80" s="23"/>
      <c r="J80" s="23"/>
    </row>
    <row r="81" spans="1:11" x14ac:dyDescent="0.2">
      <c r="A81" s="21"/>
      <c r="B81" s="235"/>
      <c r="C81" s="235"/>
      <c r="D81" s="235"/>
      <c r="E81" s="235"/>
      <c r="F81" s="235"/>
      <c r="G81" s="235"/>
      <c r="H81" s="235"/>
      <c r="I81" s="235"/>
      <c r="J81" s="235"/>
      <c r="K81" s="19"/>
    </row>
    <row r="82" spans="1:11" x14ac:dyDescent="0.2">
      <c r="A82" s="21"/>
      <c r="B82" s="235"/>
      <c r="C82" s="235"/>
      <c r="D82" s="235"/>
      <c r="E82" s="235"/>
      <c r="F82" s="235"/>
      <c r="G82" s="235"/>
      <c r="H82" s="235"/>
      <c r="I82" s="235"/>
      <c r="J82" s="235"/>
      <c r="K82" s="235"/>
    </row>
    <row r="83" spans="1:11" x14ac:dyDescent="0.2">
      <c r="A83" s="21"/>
      <c r="B83" s="235"/>
      <c r="C83" s="235"/>
      <c r="D83" s="235"/>
      <c r="E83" s="235"/>
      <c r="F83" s="235"/>
      <c r="G83" s="235"/>
      <c r="H83" s="235"/>
      <c r="I83" s="235"/>
      <c r="J83" s="235"/>
      <c r="K83" s="235"/>
    </row>
    <row r="84" spans="1:11" x14ac:dyDescent="0.2">
      <c r="A84" s="21"/>
      <c r="B84" s="235"/>
      <c r="C84" s="235"/>
      <c r="D84" s="235"/>
      <c r="E84" s="235"/>
      <c r="F84" s="235"/>
      <c r="G84" s="235"/>
      <c r="H84" s="235"/>
      <c r="I84" s="235"/>
      <c r="J84" s="235"/>
      <c r="K84" s="235"/>
    </row>
    <row r="85" spans="1:11" ht="27" x14ac:dyDescent="0.2">
      <c r="A85" s="22"/>
      <c r="E85" s="23"/>
      <c r="F85" s="23"/>
      <c r="G85" s="23"/>
      <c r="H85" s="23"/>
      <c r="I85" s="23"/>
      <c r="J85" s="23"/>
    </row>
    <row r="86" spans="1:11" x14ac:dyDescent="0.2">
      <c r="A86" s="21"/>
      <c r="B86" s="235"/>
      <c r="C86" s="235"/>
      <c r="D86" s="235"/>
      <c r="E86" s="235"/>
      <c r="F86" s="235"/>
      <c r="G86" s="235"/>
      <c r="H86" s="235"/>
      <c r="I86" s="235"/>
      <c r="J86" s="235"/>
      <c r="K86" s="19"/>
    </row>
    <row r="87" spans="1:11" x14ac:dyDescent="0.2">
      <c r="A87" s="21"/>
      <c r="B87" s="235"/>
      <c r="C87" s="235"/>
      <c r="D87" s="235"/>
      <c r="E87" s="235"/>
      <c r="F87" s="235"/>
      <c r="G87" s="235"/>
      <c r="H87" s="235"/>
      <c r="I87" s="235"/>
      <c r="J87" s="235"/>
      <c r="K87" s="235"/>
    </row>
    <row r="88" spans="1:11" x14ac:dyDescent="0.2">
      <c r="A88" s="21"/>
      <c r="B88" s="235"/>
      <c r="C88" s="235"/>
      <c r="D88" s="235"/>
      <c r="E88" s="235"/>
      <c r="F88" s="235"/>
      <c r="G88" s="235"/>
      <c r="H88" s="235"/>
      <c r="I88" s="235"/>
      <c r="J88" s="235"/>
      <c r="K88" s="235"/>
    </row>
    <row r="89" spans="1:11" x14ac:dyDescent="0.2">
      <c r="A89" s="21"/>
      <c r="B89" s="235"/>
      <c r="C89" s="235"/>
      <c r="D89" s="235"/>
      <c r="E89" s="235"/>
      <c r="F89" s="235"/>
      <c r="G89" s="235"/>
      <c r="H89" s="235"/>
      <c r="I89" s="235"/>
      <c r="J89" s="235"/>
      <c r="K89" s="235"/>
    </row>
    <row r="90" spans="1:11" ht="27" x14ac:dyDescent="0.2">
      <c r="A90" s="22"/>
      <c r="E90" s="23"/>
      <c r="F90" s="23"/>
      <c r="G90" s="23"/>
      <c r="H90" s="23"/>
      <c r="I90" s="23"/>
      <c r="J90" s="23"/>
    </row>
    <row r="91" spans="1:11" x14ac:dyDescent="0.2">
      <c r="A91" s="21"/>
      <c r="B91" s="235"/>
      <c r="C91" s="235"/>
      <c r="D91" s="235"/>
      <c r="E91" s="235"/>
      <c r="F91" s="235"/>
      <c r="G91" s="235"/>
      <c r="H91" s="235"/>
      <c r="I91" s="235"/>
      <c r="J91" s="235"/>
      <c r="K91" s="19"/>
    </row>
    <row r="92" spans="1:11" x14ac:dyDescent="0.2">
      <c r="A92" s="21"/>
      <c r="B92" s="235"/>
      <c r="C92" s="235"/>
      <c r="D92" s="235"/>
      <c r="E92" s="235"/>
      <c r="F92" s="235"/>
      <c r="G92" s="235"/>
      <c r="H92" s="235"/>
      <c r="I92" s="235"/>
      <c r="J92" s="235"/>
      <c r="K92" s="235"/>
    </row>
    <row r="93" spans="1:11" x14ac:dyDescent="0.2">
      <c r="A93" s="21"/>
      <c r="B93" s="235"/>
      <c r="C93" s="235"/>
      <c r="D93" s="235"/>
      <c r="E93" s="235"/>
      <c r="F93" s="235"/>
      <c r="G93" s="235"/>
      <c r="H93" s="235"/>
      <c r="I93" s="235"/>
      <c r="J93" s="235"/>
      <c r="K93" s="235"/>
    </row>
    <row r="94" spans="1:11" x14ac:dyDescent="0.2">
      <c r="A94" s="21"/>
      <c r="B94" s="235"/>
      <c r="C94" s="235"/>
      <c r="D94" s="235"/>
      <c r="E94" s="235"/>
      <c r="F94" s="235"/>
      <c r="G94" s="235"/>
      <c r="H94" s="235"/>
      <c r="I94" s="235"/>
      <c r="J94" s="235"/>
      <c r="K94" s="235"/>
    </row>
    <row r="95" spans="1:11" ht="27" x14ac:dyDescent="0.2">
      <c r="A95" s="22"/>
      <c r="E95" s="23"/>
      <c r="F95" s="23"/>
      <c r="G95" s="23"/>
      <c r="H95" s="23"/>
      <c r="I95" s="23"/>
      <c r="J95" s="23"/>
    </row>
    <row r="96" spans="1:11" x14ac:dyDescent="0.2">
      <c r="A96" s="21"/>
      <c r="B96" s="235"/>
      <c r="C96" s="235"/>
      <c r="D96" s="235"/>
      <c r="E96" s="235"/>
      <c r="F96" s="235"/>
      <c r="G96" s="235"/>
      <c r="H96" s="235"/>
      <c r="I96" s="235"/>
      <c r="J96" s="235"/>
      <c r="K96" s="19"/>
    </row>
    <row r="97" spans="1:11" x14ac:dyDescent="0.2">
      <c r="A97" s="21"/>
      <c r="B97" s="235"/>
      <c r="C97" s="235"/>
      <c r="D97" s="235"/>
      <c r="E97" s="235"/>
      <c r="F97" s="235"/>
      <c r="G97" s="235"/>
      <c r="H97" s="235"/>
      <c r="I97" s="235"/>
      <c r="J97" s="235"/>
      <c r="K97" s="235"/>
    </row>
    <row r="98" spans="1:11" x14ac:dyDescent="0.2">
      <c r="A98" s="21"/>
      <c r="B98" s="235"/>
      <c r="C98" s="235"/>
      <c r="D98" s="235"/>
      <c r="E98" s="235"/>
      <c r="F98" s="235"/>
      <c r="G98" s="235"/>
      <c r="H98" s="235"/>
      <c r="I98" s="235"/>
      <c r="J98" s="235"/>
      <c r="K98" s="235"/>
    </row>
    <row r="99" spans="1:11" x14ac:dyDescent="0.2">
      <c r="A99" s="21"/>
      <c r="B99" s="235"/>
      <c r="C99" s="235"/>
      <c r="D99" s="235"/>
      <c r="E99" s="235"/>
      <c r="F99" s="235"/>
      <c r="G99" s="235"/>
      <c r="H99" s="235"/>
      <c r="I99" s="235"/>
      <c r="J99" s="235"/>
      <c r="K99" s="235"/>
    </row>
    <row r="100" spans="1:11" ht="27" x14ac:dyDescent="0.2">
      <c r="A100" s="22"/>
      <c r="E100" s="23"/>
      <c r="F100" s="23"/>
      <c r="G100" s="23"/>
      <c r="H100" s="23"/>
      <c r="I100" s="23"/>
      <c r="J100" s="23"/>
    </row>
    <row r="101" spans="1:11" x14ac:dyDescent="0.2">
      <c r="A101" s="21"/>
      <c r="B101" s="235"/>
      <c r="C101" s="235"/>
      <c r="D101" s="235"/>
      <c r="E101" s="235"/>
      <c r="F101" s="235"/>
      <c r="G101" s="235"/>
      <c r="H101" s="235"/>
      <c r="I101" s="235"/>
      <c r="J101" s="235"/>
      <c r="K101" s="19"/>
    </row>
    <row r="102" spans="1:11" x14ac:dyDescent="0.2">
      <c r="A102" s="21"/>
      <c r="B102" s="235"/>
      <c r="C102" s="235"/>
      <c r="D102" s="235"/>
      <c r="E102" s="235"/>
      <c r="F102" s="235"/>
      <c r="G102" s="235"/>
      <c r="H102" s="235"/>
      <c r="I102" s="235"/>
      <c r="J102" s="235"/>
      <c r="K102" s="235"/>
    </row>
    <row r="103" spans="1:11" x14ac:dyDescent="0.2">
      <c r="A103" s="21"/>
      <c r="B103" s="235"/>
      <c r="C103" s="235"/>
      <c r="D103" s="235"/>
      <c r="E103" s="235"/>
      <c r="F103" s="235"/>
      <c r="G103" s="235"/>
      <c r="H103" s="235"/>
      <c r="I103" s="235"/>
      <c r="J103" s="235"/>
      <c r="K103" s="235"/>
    </row>
  </sheetData>
  <mergeCells count="64">
    <mergeCell ref="B101:D103"/>
    <mergeCell ref="E101:J103"/>
    <mergeCell ref="K102:K103"/>
    <mergeCell ref="B91:D94"/>
    <mergeCell ref="E91:J94"/>
    <mergeCell ref="K92:K94"/>
    <mergeCell ref="B96:D99"/>
    <mergeCell ref="E96:J99"/>
    <mergeCell ref="K97:K99"/>
    <mergeCell ref="B81:D84"/>
    <mergeCell ref="E81:J84"/>
    <mergeCell ref="K82:K84"/>
    <mergeCell ref="B86:D89"/>
    <mergeCell ref="E86:J89"/>
    <mergeCell ref="K87:K89"/>
    <mergeCell ref="B71:D74"/>
    <mergeCell ref="E71:J74"/>
    <mergeCell ref="K72:K74"/>
    <mergeCell ref="B76:D79"/>
    <mergeCell ref="E76:J79"/>
    <mergeCell ref="K77:K79"/>
    <mergeCell ref="B61:D64"/>
    <mergeCell ref="E61:J64"/>
    <mergeCell ref="K62:K64"/>
    <mergeCell ref="B66:D69"/>
    <mergeCell ref="E66:J69"/>
    <mergeCell ref="K67:K69"/>
    <mergeCell ref="B51:D54"/>
    <mergeCell ref="E51:J54"/>
    <mergeCell ref="K52:K54"/>
    <mergeCell ref="B56:D59"/>
    <mergeCell ref="E56:J59"/>
    <mergeCell ref="K57:K59"/>
    <mergeCell ref="B41:D44"/>
    <mergeCell ref="E41:J44"/>
    <mergeCell ref="K42:K44"/>
    <mergeCell ref="B46:D49"/>
    <mergeCell ref="E46:J49"/>
    <mergeCell ref="K47:K49"/>
    <mergeCell ref="B31:D34"/>
    <mergeCell ref="E31:J34"/>
    <mergeCell ref="K32:K34"/>
    <mergeCell ref="B36:D39"/>
    <mergeCell ref="E36:J39"/>
    <mergeCell ref="K37:K39"/>
    <mergeCell ref="B21:D24"/>
    <mergeCell ref="E21:J24"/>
    <mergeCell ref="K22:K24"/>
    <mergeCell ref="B26:D29"/>
    <mergeCell ref="E26:J29"/>
    <mergeCell ref="K27:K29"/>
    <mergeCell ref="B11:D14"/>
    <mergeCell ref="E11:J14"/>
    <mergeCell ref="K12:K14"/>
    <mergeCell ref="B16:D19"/>
    <mergeCell ref="E16:J19"/>
    <mergeCell ref="K17:K19"/>
    <mergeCell ref="B1:D4"/>
    <mergeCell ref="B6:D9"/>
    <mergeCell ref="E6:J9"/>
    <mergeCell ref="K7:K9"/>
    <mergeCell ref="E1:G4"/>
    <mergeCell ref="I1:M4"/>
    <mergeCell ref="H1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/>
  </sheetPr>
  <dimension ref="A1:O116"/>
  <sheetViews>
    <sheetView zoomScaleNormal="100" zoomScaleSheetLayoutView="115" workbookViewId="0">
      <pane ySplit="3" topLeftCell="A4" activePane="bottomLeft" state="frozen"/>
      <selection pane="bottomLeft" activeCell="G4" sqref="G4"/>
    </sheetView>
  </sheetViews>
  <sheetFormatPr baseColWidth="10" defaultRowHeight="12.75" x14ac:dyDescent="0.2"/>
  <cols>
    <col min="1" max="1" width="10.83203125" style="26" customWidth="1"/>
    <col min="2" max="2" width="27.1640625" style="10" customWidth="1"/>
    <col min="3" max="3" width="15" style="226" customWidth="1"/>
    <col min="4" max="4" width="7" style="11" customWidth="1"/>
    <col min="5" max="5" width="14.1640625" style="47" customWidth="1"/>
    <col min="6" max="6" width="11.6640625" style="47" customWidth="1"/>
    <col min="7" max="7" width="17.33203125" style="232" customWidth="1"/>
    <col min="8" max="8" width="14.5" style="47" customWidth="1"/>
    <col min="9" max="9" width="12" style="40" customWidth="1"/>
    <col min="10" max="16384" width="12" style="40"/>
  </cols>
  <sheetData>
    <row r="1" spans="1:15" ht="22.5" customHeight="1" x14ac:dyDescent="0.2">
      <c r="A1" s="240" t="s">
        <v>54</v>
      </c>
      <c r="B1" s="240"/>
      <c r="C1" s="242">
        <f>Accueil!E1</f>
        <v>43190</v>
      </c>
      <c r="D1" s="242"/>
      <c r="E1" s="242"/>
      <c r="F1" s="242"/>
      <c r="G1" s="240" t="s">
        <v>53</v>
      </c>
      <c r="H1" s="240"/>
      <c r="I1" s="238" t="str">
        <f>IF(Accueil!I1="","",)</f>
        <v/>
      </c>
      <c r="J1" s="238"/>
      <c r="K1" s="238"/>
    </row>
    <row r="2" spans="1:15" ht="13.5" customHeight="1" thickBot="1" x14ac:dyDescent="0.25">
      <c r="A2" s="241"/>
      <c r="B2" s="241"/>
      <c r="C2" s="243"/>
      <c r="D2" s="243"/>
      <c r="E2" s="243"/>
      <c r="F2" s="243"/>
      <c r="G2" s="241"/>
      <c r="H2" s="241"/>
      <c r="I2" s="239"/>
      <c r="J2" s="239"/>
      <c r="K2" s="239"/>
    </row>
    <row r="3" spans="1:15" ht="57.75" thickTop="1" thickBot="1" x14ac:dyDescent="0.25">
      <c r="A3" s="30" t="s">
        <v>42</v>
      </c>
      <c r="B3" s="31" t="s">
        <v>41</v>
      </c>
      <c r="C3" s="219" t="s">
        <v>40</v>
      </c>
      <c r="D3" s="32" t="s">
        <v>39</v>
      </c>
      <c r="E3" s="71" t="s">
        <v>49</v>
      </c>
      <c r="F3" s="48" t="s">
        <v>38</v>
      </c>
      <c r="G3" s="227" t="s">
        <v>105</v>
      </c>
      <c r="H3" s="48" t="s">
        <v>37</v>
      </c>
      <c r="I3" s="49" t="s">
        <v>47</v>
      </c>
      <c r="J3" s="50" t="s">
        <v>52</v>
      </c>
      <c r="K3" s="79" t="s">
        <v>44</v>
      </c>
      <c r="L3" s="87" t="s">
        <v>76</v>
      </c>
      <c r="M3" s="88" t="s">
        <v>104</v>
      </c>
      <c r="N3" s="51" t="s">
        <v>48</v>
      </c>
    </row>
    <row r="4" spans="1:15" ht="20.100000000000001" customHeight="1" thickTop="1" thickBot="1" x14ac:dyDescent="0.3">
      <c r="A4" s="116">
        <v>1</v>
      </c>
      <c r="B4" s="117" t="s">
        <v>31</v>
      </c>
      <c r="C4" s="220" t="s">
        <v>30</v>
      </c>
      <c r="D4" s="215" t="s">
        <v>66</v>
      </c>
      <c r="E4" s="118">
        <f t="shared" ref="E4:E14" si="0">IF(I4="","",IF(K4="OUI","",IF(OR(D4="C",D4="J"),(I4+(M$4*L4)),IF(N$4&gt;J4,I4+(M$4*L4),I4))))</f>
        <v>6.0866126543209872E-2</v>
      </c>
      <c r="F4" s="119">
        <f>IF(K4="OUI",100,IF(OR(E4="",E4=0),"",RANK(E4,E$4:E$103,1)))</f>
        <v>10</v>
      </c>
      <c r="G4" s="119">
        <f ca="1">IF(K4="OUI",100,IF(E4="","",SUMPRODUCT((Cat=D4)*(Temps&lt;E4))+1))</f>
        <v>3</v>
      </c>
      <c r="H4" s="120">
        <f t="shared" ref="H4:H35" ca="1" si="1">IF(OR(E4="",E4=0),"",$E4-MIN(Temps))</f>
        <v>4.6410108024691352E-2</v>
      </c>
      <c r="I4" s="121">
        <f>IF(OR(A4="",K4="OUI"),"",INDEX(Dép_Arr!A4:E103,MATCH(A4,Dép_Arr!A4:A103,0),4))</f>
        <v>2.7847222222222221E-2</v>
      </c>
      <c r="J4" s="122">
        <f>IF(Récap!D4=0,"",Récap!D4)</f>
        <v>9</v>
      </c>
      <c r="K4" s="123" t="str">
        <f>IF(Récap!C4=1,"OUI","")</f>
        <v/>
      </c>
      <c r="L4" s="124">
        <f t="shared" ref="L4:L32" si="2">IF(OR(N$4="",J4=""),"",N$4-J4)</f>
        <v>1</v>
      </c>
      <c r="M4" s="143">
        <f>IF((I4:I103)="","",AVERAGE(I4:I103))</f>
        <v>3.3018904320987655E-2</v>
      </c>
      <c r="N4" s="144">
        <f>IF(MAX(J4:J103)=0,"",MAX(J4:J103))</f>
        <v>10</v>
      </c>
      <c r="O4" s="47"/>
    </row>
    <row r="5" spans="1:15" ht="20.100000000000001" customHeight="1" x14ac:dyDescent="0.25">
      <c r="A5" s="125">
        <v>2</v>
      </c>
      <c r="B5" s="126" t="s">
        <v>20</v>
      </c>
      <c r="C5" s="221" t="s">
        <v>14</v>
      </c>
      <c r="D5" s="141">
        <v>3</v>
      </c>
      <c r="E5" s="213" t="str">
        <f t="shared" si="0"/>
        <v/>
      </c>
      <c r="F5" s="127">
        <f t="shared" ref="F5:F23" si="3">IF(K5="OUI",100,IF(OR(E5="",E5=0),"",RANK(E5,E$4:E$103,1)))</f>
        <v>100</v>
      </c>
      <c r="G5" s="228">
        <f>IF(K5="OUI",100,IF(E5="","",SUMPRODUCT((Cat=D5)*(Temps&lt;E5))+1))</f>
        <v>100</v>
      </c>
      <c r="H5" s="128" t="str">
        <f t="shared" si="1"/>
        <v/>
      </c>
      <c r="I5" s="129" t="str">
        <f>IF(OR(A5="",K5="OUI"),"",INDEX(Dép_Arr!A5:E104,MATCH(A5,Dép_Arr!A5:A104,0),4))</f>
        <v/>
      </c>
      <c r="J5" s="130">
        <f>IF(Récap!D5=0,"",Récap!D5)</f>
        <v>2</v>
      </c>
      <c r="K5" s="131" t="str">
        <f>IF(Récap!C5=1,"OUI","")</f>
        <v>OUI</v>
      </c>
      <c r="L5" s="132">
        <f t="shared" si="2"/>
        <v>8</v>
      </c>
      <c r="M5" s="56"/>
      <c r="N5" s="62"/>
    </row>
    <row r="6" spans="1:15" ht="20.100000000000001" customHeight="1" x14ac:dyDescent="0.25">
      <c r="A6" s="133">
        <v>3</v>
      </c>
      <c r="B6" s="117" t="s">
        <v>36</v>
      </c>
      <c r="C6" s="220" t="s">
        <v>35</v>
      </c>
      <c r="D6" s="142">
        <v>2</v>
      </c>
      <c r="E6" s="134">
        <f t="shared" si="0"/>
        <v>3.4826388888888893E-2</v>
      </c>
      <c r="F6" s="135">
        <f t="shared" si="3"/>
        <v>1</v>
      </c>
      <c r="G6" s="135">
        <f t="shared" ref="G6:G68" ca="1" si="4">IF(K6="OUI","",IF(E6="","",SUMPRODUCT((Cat=D6)*(Temps&lt;E6))+1))</f>
        <v>1</v>
      </c>
      <c r="H6" s="136">
        <f t="shared" ca="1" si="1"/>
        <v>2.0370370370370372E-2</v>
      </c>
      <c r="I6" s="137">
        <f>IF(OR(A6="",K6="OUI"),"",INDEX(Dép_Arr!A6:E105,MATCH(A6,Dép_Arr!A6:A105,0),4))</f>
        <v>3.4826388888888893E-2</v>
      </c>
      <c r="J6" s="138">
        <f>IF(Récap!D6=0,"",Récap!D6)</f>
        <v>10</v>
      </c>
      <c r="K6" s="139" t="str">
        <f>IF(Récap!C6=1,"OUI","")</f>
        <v/>
      </c>
      <c r="L6" s="140">
        <f t="shared" si="2"/>
        <v>0</v>
      </c>
      <c r="M6" s="63"/>
      <c r="N6" s="62"/>
    </row>
    <row r="7" spans="1:15" ht="20.100000000000001" customHeight="1" x14ac:dyDescent="0.25">
      <c r="A7" s="125">
        <v>4</v>
      </c>
      <c r="B7" s="126" t="s">
        <v>34</v>
      </c>
      <c r="C7" s="221" t="s">
        <v>33</v>
      </c>
      <c r="D7" s="141">
        <v>2</v>
      </c>
      <c r="E7" s="213">
        <f t="shared" si="0"/>
        <v>3.4930555555555562E-2</v>
      </c>
      <c r="F7" s="127">
        <f t="shared" si="3"/>
        <v>2</v>
      </c>
      <c r="G7" s="228">
        <f t="shared" ca="1" si="4"/>
        <v>2</v>
      </c>
      <c r="H7" s="128">
        <f t="shared" ca="1" si="1"/>
        <v>2.0474537037037041E-2</v>
      </c>
      <c r="I7" s="129">
        <f>IF(OR(A7="",K7="OUI"),"",INDEX(Dép_Arr!A7:E106,MATCH(A7,Dép_Arr!A7:A106,0),4))</f>
        <v>3.4930555555555562E-2</v>
      </c>
      <c r="J7" s="130">
        <f>IF(Récap!D7=0,"",Récap!D7)</f>
        <v>10</v>
      </c>
      <c r="K7" s="131" t="str">
        <f>IF(Récap!C7=1,"OUI","")</f>
        <v/>
      </c>
      <c r="L7" s="132">
        <f t="shared" si="2"/>
        <v>0</v>
      </c>
      <c r="M7" s="64"/>
      <c r="N7" s="62"/>
    </row>
    <row r="8" spans="1:15" ht="20.100000000000001" customHeight="1" x14ac:dyDescent="0.25">
      <c r="A8" s="116">
        <v>5</v>
      </c>
      <c r="B8" s="117" t="s">
        <v>13</v>
      </c>
      <c r="C8" s="220" t="s">
        <v>18</v>
      </c>
      <c r="D8" s="142">
        <v>3</v>
      </c>
      <c r="E8" s="118">
        <f t="shared" si="0"/>
        <v>0.17955054012345678</v>
      </c>
      <c r="F8" s="119">
        <f t="shared" si="3"/>
        <v>18</v>
      </c>
      <c r="G8" s="119">
        <f t="shared" ca="1" si="4"/>
        <v>3</v>
      </c>
      <c r="H8" s="120">
        <f t="shared" ca="1" si="1"/>
        <v>0.16509452160493826</v>
      </c>
      <c r="I8" s="121">
        <f>IF(OR(A8="",K8="OUI"),"",INDEX(Dép_Arr!A8:E107,MATCH(A8,Dép_Arr!A8:A107,0),4))</f>
        <v>1.4456018518518519E-2</v>
      </c>
      <c r="J8" s="122">
        <f>IF(Récap!D8=0,"",Récap!D8)</f>
        <v>5</v>
      </c>
      <c r="K8" s="123" t="str">
        <f>IF(Récap!C8=1,"OUI","")</f>
        <v/>
      </c>
      <c r="L8" s="140">
        <f t="shared" si="2"/>
        <v>5</v>
      </c>
      <c r="M8" s="63"/>
      <c r="N8" s="62"/>
    </row>
    <row r="9" spans="1:15" ht="20.100000000000001" customHeight="1" x14ac:dyDescent="0.25">
      <c r="A9" s="125">
        <v>6</v>
      </c>
      <c r="B9" s="126" t="s">
        <v>32</v>
      </c>
      <c r="C9" s="221" t="s">
        <v>15</v>
      </c>
      <c r="D9" s="141">
        <v>3</v>
      </c>
      <c r="E9" s="213">
        <f t="shared" si="0"/>
        <v>3.5057870370370371E-2</v>
      </c>
      <c r="F9" s="127">
        <f t="shared" si="3"/>
        <v>3</v>
      </c>
      <c r="G9" s="228">
        <f t="shared" ca="1" si="4"/>
        <v>2</v>
      </c>
      <c r="H9" s="128">
        <f t="shared" ca="1" si="1"/>
        <v>2.060185185185185E-2</v>
      </c>
      <c r="I9" s="129">
        <f>IF(OR(A9="",K9="OUI"),"",INDEX(Dép_Arr!A9:E108,MATCH(A9,Dép_Arr!A9:A108,0),4))</f>
        <v>3.5057870370370371E-2</v>
      </c>
      <c r="J9" s="130">
        <f>IF(Récap!D9=0,"",Récap!D9)</f>
        <v>10</v>
      </c>
      <c r="K9" s="131" t="str">
        <f>IF(Récap!C9=1,"OUI","")</f>
        <v/>
      </c>
      <c r="L9" s="132">
        <f t="shared" si="2"/>
        <v>0</v>
      </c>
      <c r="M9" s="64"/>
      <c r="N9" s="62"/>
    </row>
    <row r="10" spans="1:15" ht="20.100000000000001" customHeight="1" x14ac:dyDescent="0.25">
      <c r="A10" s="116">
        <v>7</v>
      </c>
      <c r="B10" s="117" t="s">
        <v>72</v>
      </c>
      <c r="C10" s="220" t="s">
        <v>8</v>
      </c>
      <c r="D10" s="142" t="s">
        <v>66</v>
      </c>
      <c r="E10" s="118">
        <f t="shared" si="0"/>
        <v>6.2162422839506168E-2</v>
      </c>
      <c r="F10" s="119">
        <f t="shared" si="3"/>
        <v>11</v>
      </c>
      <c r="G10" s="119">
        <f t="shared" ca="1" si="4"/>
        <v>3</v>
      </c>
      <c r="H10" s="120">
        <f t="shared" ca="1" si="1"/>
        <v>4.7706404320987647E-2</v>
      </c>
      <c r="I10" s="121">
        <f>IF(OR(A10="",K10="OUI"),"",INDEX(Dép_Arr!A10:E109,MATCH(A10,Dép_Arr!A10:A109,0),4))</f>
        <v>2.9143518518518517E-2</v>
      </c>
      <c r="J10" s="122">
        <f>IF(Récap!D10=0,"",Récap!D10)</f>
        <v>9</v>
      </c>
      <c r="K10" s="123" t="str">
        <f>IF(Récap!C10=1,"OUI","")</f>
        <v/>
      </c>
      <c r="L10" s="140">
        <f t="shared" si="2"/>
        <v>1</v>
      </c>
      <c r="M10" s="63"/>
      <c r="N10" s="62"/>
    </row>
    <row r="11" spans="1:15" ht="20.100000000000001" customHeight="1" x14ac:dyDescent="0.25">
      <c r="A11" s="125">
        <v>8</v>
      </c>
      <c r="B11" s="126" t="s">
        <v>12</v>
      </c>
      <c r="C11" s="221" t="s">
        <v>11</v>
      </c>
      <c r="D11" s="141">
        <v>1</v>
      </c>
      <c r="E11" s="213">
        <f t="shared" si="0"/>
        <v>3.5150462962962967E-2</v>
      </c>
      <c r="F11" s="127">
        <f t="shared" si="3"/>
        <v>4</v>
      </c>
      <c r="G11" s="228">
        <f t="shared" ca="1" si="4"/>
        <v>2</v>
      </c>
      <c r="H11" s="128">
        <f t="shared" ca="1" si="1"/>
        <v>2.0694444444444446E-2</v>
      </c>
      <c r="I11" s="129">
        <f>IF(OR(A11="",K11="OUI"),"",INDEX(Dép_Arr!A11:E110,MATCH(A11,Dép_Arr!A11:A110,0),4))</f>
        <v>3.5150462962962967E-2</v>
      </c>
      <c r="J11" s="130">
        <f>IF(Récap!D11=0,"",Récap!D11)</f>
        <v>10</v>
      </c>
      <c r="K11" s="131" t="str">
        <f>IF(Récap!C11=1,"OUI","")</f>
        <v/>
      </c>
      <c r="L11" s="132">
        <f t="shared" si="2"/>
        <v>0</v>
      </c>
      <c r="M11" s="64"/>
      <c r="N11" s="62"/>
    </row>
    <row r="12" spans="1:15" ht="20.100000000000001" customHeight="1" x14ac:dyDescent="0.25">
      <c r="A12" s="116">
        <v>9</v>
      </c>
      <c r="B12" s="117" t="s">
        <v>29</v>
      </c>
      <c r="C12" s="220" t="s">
        <v>19</v>
      </c>
      <c r="D12" s="142">
        <v>3</v>
      </c>
      <c r="E12" s="118" t="str">
        <f t="shared" si="0"/>
        <v/>
      </c>
      <c r="F12" s="119">
        <f t="shared" si="3"/>
        <v>100</v>
      </c>
      <c r="G12" s="119">
        <f>IF(K12="OUI",100,IF(E12="","",SUMPRODUCT((Cat=D12)*(Temps&lt;E12))+1))</f>
        <v>100</v>
      </c>
      <c r="H12" s="120" t="str">
        <f t="shared" si="1"/>
        <v/>
      </c>
      <c r="I12" s="121" t="str">
        <f>IF(OR(A12="",K12="OUI"),"",INDEX(Dép_Arr!A12:E111,MATCH(A12,Dép_Arr!A12:A111,0),4))</f>
        <v/>
      </c>
      <c r="J12" s="122">
        <f>IF(Récap!D12=0,"",Récap!D12)</f>
        <v>3</v>
      </c>
      <c r="K12" s="123" t="str">
        <f>IF(Récap!C12=1,"OUI","")</f>
        <v>OUI</v>
      </c>
      <c r="L12" s="140">
        <f t="shared" si="2"/>
        <v>7</v>
      </c>
      <c r="M12" s="63"/>
      <c r="N12" s="62"/>
    </row>
    <row r="13" spans="1:15" ht="20.100000000000001" customHeight="1" x14ac:dyDescent="0.25">
      <c r="A13" s="125">
        <v>10</v>
      </c>
      <c r="B13" s="126" t="s">
        <v>28</v>
      </c>
      <c r="C13" s="221" t="s">
        <v>16</v>
      </c>
      <c r="D13" s="141" t="s">
        <v>103</v>
      </c>
      <c r="E13" s="213">
        <f t="shared" si="0"/>
        <v>3.5486111111111114E-2</v>
      </c>
      <c r="F13" s="127">
        <f t="shared" si="3"/>
        <v>5</v>
      </c>
      <c r="G13" s="228">
        <f t="shared" ca="1" si="4"/>
        <v>1</v>
      </c>
      <c r="H13" s="128">
        <f t="shared" ca="1" si="1"/>
        <v>2.1030092592592593E-2</v>
      </c>
      <c r="I13" s="129">
        <f>IF(OR(A13="",K13="OUI"),"",INDEX(Dép_Arr!A13:E112,MATCH(A13,Dép_Arr!A13:A112,0),4))</f>
        <v>3.5486111111111114E-2</v>
      </c>
      <c r="J13" s="130">
        <f>IF(Récap!D13=0,"",Récap!D13)</f>
        <v>10</v>
      </c>
      <c r="K13" s="131" t="str">
        <f>IF(Récap!C13=1,"OUI","")</f>
        <v/>
      </c>
      <c r="L13" s="132">
        <f t="shared" si="2"/>
        <v>0</v>
      </c>
      <c r="M13" s="64"/>
      <c r="N13" s="62"/>
    </row>
    <row r="14" spans="1:15" ht="20.100000000000001" customHeight="1" x14ac:dyDescent="0.25">
      <c r="A14" s="116">
        <v>11</v>
      </c>
      <c r="B14" s="117" t="s">
        <v>27</v>
      </c>
      <c r="C14" s="220" t="s">
        <v>26</v>
      </c>
      <c r="D14" s="142">
        <v>1</v>
      </c>
      <c r="E14" s="134">
        <f t="shared" si="0"/>
        <v>3.5844907407407409E-2</v>
      </c>
      <c r="F14" s="119">
        <f t="shared" si="3"/>
        <v>6</v>
      </c>
      <c r="G14" s="119">
        <f t="shared" ca="1" si="4"/>
        <v>3</v>
      </c>
      <c r="H14" s="120">
        <f t="shared" ca="1" si="1"/>
        <v>2.1388888888888888E-2</v>
      </c>
      <c r="I14" s="121">
        <f>IF(OR(A14="",K14="OUI"),"",INDEX(Dép_Arr!A14:E113,MATCH(A14,Dép_Arr!A14:A113,0),4))</f>
        <v>3.5844907407407409E-2</v>
      </c>
      <c r="J14" s="122">
        <f>IF(Récap!D14=0,"",Récap!D14)</f>
        <v>10</v>
      </c>
      <c r="K14" s="123" t="str">
        <f>IF(Récap!C14=1,"OUI","")</f>
        <v/>
      </c>
      <c r="L14" s="140">
        <f t="shared" si="2"/>
        <v>0</v>
      </c>
      <c r="M14" s="63"/>
      <c r="N14" s="62"/>
    </row>
    <row r="15" spans="1:15" ht="20.100000000000001" customHeight="1" x14ac:dyDescent="0.25">
      <c r="A15" s="125">
        <v>12</v>
      </c>
      <c r="B15" s="126" t="s">
        <v>25</v>
      </c>
      <c r="C15" s="221" t="s">
        <v>17</v>
      </c>
      <c r="D15" s="141">
        <v>1</v>
      </c>
      <c r="E15" s="213">
        <f t="shared" ref="E15:E78" si="5">IF(I15="","",IF(K15="OUI","",IF(OR(D15="C",D15="J"),(I15+(M$4*L15)),IF(N$4&gt;J15,I15+(M$4*L15),I15))))</f>
        <v>3.6087962962962961E-2</v>
      </c>
      <c r="F15" s="127">
        <f t="shared" si="3"/>
        <v>7</v>
      </c>
      <c r="G15" s="228">
        <f t="shared" ca="1" si="4"/>
        <v>4</v>
      </c>
      <c r="H15" s="128">
        <f t="shared" ca="1" si="1"/>
        <v>2.163194444444444E-2</v>
      </c>
      <c r="I15" s="129">
        <f>IF(OR(A15="",K15="OUI"),"",INDEX(Dép_Arr!A15:E114,MATCH(A15,Dép_Arr!A15:A114,0),4))</f>
        <v>3.6087962962962961E-2</v>
      </c>
      <c r="J15" s="130">
        <f>IF(Récap!D15=0,"",Récap!D15)</f>
        <v>10</v>
      </c>
      <c r="K15" s="131" t="str">
        <f>IF(Récap!C15=1,"OUI","")</f>
        <v/>
      </c>
      <c r="L15" s="132">
        <f t="shared" si="2"/>
        <v>0</v>
      </c>
      <c r="M15" s="64"/>
      <c r="N15" s="62"/>
    </row>
    <row r="16" spans="1:15" ht="20.100000000000001" customHeight="1" x14ac:dyDescent="0.25">
      <c r="A16" s="116">
        <v>13</v>
      </c>
      <c r="B16" s="117" t="s">
        <v>24</v>
      </c>
      <c r="C16" s="220" t="s">
        <v>8</v>
      </c>
      <c r="D16" s="142" t="s">
        <v>65</v>
      </c>
      <c r="E16" s="134">
        <f t="shared" si="5"/>
        <v>0.12277199074074074</v>
      </c>
      <c r="F16" s="119">
        <f t="shared" si="3"/>
        <v>17</v>
      </c>
      <c r="G16" s="119">
        <f t="shared" ca="1" si="4"/>
        <v>2</v>
      </c>
      <c r="H16" s="120">
        <f t="shared" ca="1" si="1"/>
        <v>0.10831597222222222</v>
      </c>
      <c r="I16" s="121">
        <f>IF(OR(A16="",K16="OUI"),"",INDEX(Dép_Arr!A16:E115,MATCH(A16,Dép_Arr!A16:A115,0),4))</f>
        <v>2.371527777777778E-2</v>
      </c>
      <c r="J16" s="122">
        <f>IF(Récap!D16=0,"",Récap!D16)</f>
        <v>7</v>
      </c>
      <c r="K16" s="123" t="str">
        <f>IF(Récap!C16=1,"OUI","")</f>
        <v/>
      </c>
      <c r="L16" s="140">
        <f t="shared" si="2"/>
        <v>3</v>
      </c>
      <c r="M16" s="63"/>
      <c r="N16" s="62"/>
    </row>
    <row r="17" spans="1:14" ht="20.100000000000001" customHeight="1" x14ac:dyDescent="0.25">
      <c r="A17" s="125">
        <v>14</v>
      </c>
      <c r="B17" s="126" t="s">
        <v>23</v>
      </c>
      <c r="C17" s="221" t="s">
        <v>22</v>
      </c>
      <c r="D17" s="141">
        <v>1</v>
      </c>
      <c r="E17" s="213">
        <f t="shared" si="5"/>
        <v>3.6331018518518519E-2</v>
      </c>
      <c r="F17" s="127">
        <f t="shared" si="3"/>
        <v>8</v>
      </c>
      <c r="G17" s="228">
        <f t="shared" ca="1" si="4"/>
        <v>5</v>
      </c>
      <c r="H17" s="128">
        <f t="shared" ca="1" si="1"/>
        <v>2.1874999999999999E-2</v>
      </c>
      <c r="I17" s="129">
        <f>IF(OR(A17="",K17="OUI"),"",INDEX(Dép_Arr!A17:E116,MATCH(A17,Dép_Arr!A17:A116,0),4))</f>
        <v>3.6331018518518519E-2</v>
      </c>
      <c r="J17" s="130">
        <f>IF(Récap!D17=0,"",Récap!D17)</f>
        <v>10</v>
      </c>
      <c r="K17" s="131" t="str">
        <f>IF(Récap!C17=1,"OUI","")</f>
        <v/>
      </c>
      <c r="L17" s="132">
        <f t="shared" si="2"/>
        <v>0</v>
      </c>
      <c r="M17" s="64"/>
      <c r="N17" s="62"/>
    </row>
    <row r="18" spans="1:14" ht="20.100000000000001" customHeight="1" x14ac:dyDescent="0.25">
      <c r="A18" s="116">
        <v>15</v>
      </c>
      <c r="B18" s="117" t="s">
        <v>21</v>
      </c>
      <c r="C18" s="220" t="s">
        <v>7</v>
      </c>
      <c r="D18" s="142">
        <v>2</v>
      </c>
      <c r="E18" s="134">
        <f t="shared" si="5"/>
        <v>3.6435185185185189E-2</v>
      </c>
      <c r="F18" s="119">
        <f t="shared" si="3"/>
        <v>9</v>
      </c>
      <c r="G18" s="119">
        <f t="shared" ca="1" si="4"/>
        <v>3</v>
      </c>
      <c r="H18" s="120">
        <f t="shared" ca="1" si="1"/>
        <v>2.1979166666666668E-2</v>
      </c>
      <c r="I18" s="121">
        <f>IF(OR(A18="",K18="OUI"),"",INDEX(Dép_Arr!A18:E117,MATCH(A18,Dép_Arr!A18:A117,0),4))</f>
        <v>3.6435185185185189E-2</v>
      </c>
      <c r="J18" s="122">
        <f>IF(Récap!D18=0,"",Récap!D18)</f>
        <v>10</v>
      </c>
      <c r="K18" s="123" t="str">
        <f>IF(Récap!C18=1,"OUI","")</f>
        <v/>
      </c>
      <c r="L18" s="140">
        <f t="shared" si="2"/>
        <v>0</v>
      </c>
      <c r="M18" s="63"/>
      <c r="N18" s="62"/>
    </row>
    <row r="19" spans="1:14" ht="20.100000000000001" customHeight="1" x14ac:dyDescent="0.25">
      <c r="A19" s="125">
        <v>16</v>
      </c>
      <c r="B19" s="126" t="s">
        <v>10</v>
      </c>
      <c r="C19" s="221" t="s">
        <v>9</v>
      </c>
      <c r="D19" s="141" t="s">
        <v>6</v>
      </c>
      <c r="E19" s="213">
        <f t="shared" si="5"/>
        <v>6.9523533950617292E-2</v>
      </c>
      <c r="F19" s="127">
        <f t="shared" si="3"/>
        <v>15</v>
      </c>
      <c r="G19" s="228">
        <f t="shared" ca="1" si="4"/>
        <v>4</v>
      </c>
      <c r="H19" s="128">
        <f t="shared" ca="1" si="1"/>
        <v>5.5067515432098771E-2</v>
      </c>
      <c r="I19" s="129">
        <f>IF(OR(A19="",K19="OUI"),"",INDEX(Dép_Arr!A19:E118,MATCH(A19,Dép_Arr!A19:A118,0),4))</f>
        <v>3.6504629629629637E-2</v>
      </c>
      <c r="J19" s="130">
        <f>IF(Récap!D19=0,"",Récap!D19)</f>
        <v>9</v>
      </c>
      <c r="K19" s="131" t="str">
        <f>IF(Récap!C19=1,"OUI","")</f>
        <v/>
      </c>
      <c r="L19" s="132">
        <f t="shared" si="2"/>
        <v>1</v>
      </c>
      <c r="M19" s="64"/>
      <c r="N19" s="62"/>
    </row>
    <row r="20" spans="1:14" ht="20.100000000000001" customHeight="1" x14ac:dyDescent="0.25">
      <c r="A20" s="116">
        <v>17</v>
      </c>
      <c r="B20" s="117" t="s">
        <v>67</v>
      </c>
      <c r="C20" s="220" t="s">
        <v>68</v>
      </c>
      <c r="D20" s="142" t="s">
        <v>6</v>
      </c>
      <c r="E20" s="134">
        <f t="shared" si="5"/>
        <v>6.3539737654320985E-2</v>
      </c>
      <c r="F20" s="119">
        <f t="shared" si="3"/>
        <v>12</v>
      </c>
      <c r="G20" s="119">
        <f t="shared" ca="1" si="4"/>
        <v>4</v>
      </c>
      <c r="H20" s="120">
        <f t="shared" ca="1" si="1"/>
        <v>4.9083719135802464E-2</v>
      </c>
      <c r="I20" s="121">
        <f>IF(OR(A20="",K20="OUI"),"",INDEX(Dép_Arr!A20:E119,MATCH(A20,Dép_Arr!A20:A119,0),4))</f>
        <v>3.0520833333333334E-2</v>
      </c>
      <c r="J20" s="122">
        <f>IF(Récap!D20=0,"",Récap!D20)</f>
        <v>9</v>
      </c>
      <c r="K20" s="123" t="str">
        <f>IF(Récap!C20=1,"OUI","")</f>
        <v/>
      </c>
      <c r="L20" s="140">
        <f t="shared" si="2"/>
        <v>1</v>
      </c>
      <c r="M20" s="63"/>
      <c r="N20" s="62"/>
    </row>
    <row r="21" spans="1:14" ht="20.100000000000001" customHeight="1" x14ac:dyDescent="0.25">
      <c r="A21" s="125">
        <v>18</v>
      </c>
      <c r="B21" s="126" t="s">
        <v>69</v>
      </c>
      <c r="C21" s="221" t="s">
        <v>70</v>
      </c>
      <c r="D21" s="141" t="s">
        <v>6</v>
      </c>
      <c r="E21" s="213">
        <f t="shared" si="5"/>
        <v>6.3620756172839507E-2</v>
      </c>
      <c r="F21" s="127">
        <f t="shared" si="3"/>
        <v>13</v>
      </c>
      <c r="G21" s="228">
        <f t="shared" ca="1" si="4"/>
        <v>4</v>
      </c>
      <c r="H21" s="128">
        <f t="shared" ca="1" si="1"/>
        <v>4.9164737654320986E-2</v>
      </c>
      <c r="I21" s="129">
        <f>IF(OR(A21="",K21="OUI"),"",INDEX(Dép_Arr!A21:E120,MATCH(A21,Dép_Arr!A21:A120,0),4))</f>
        <v>3.0601851851851849E-2</v>
      </c>
      <c r="J21" s="130">
        <f>IF(Récap!D21=0,"",Récap!D21)</f>
        <v>9</v>
      </c>
      <c r="K21" s="131" t="str">
        <f>IF(Récap!C21=1,"OUI","")</f>
        <v/>
      </c>
      <c r="L21" s="132">
        <f t="shared" si="2"/>
        <v>1</v>
      </c>
      <c r="M21" s="64"/>
      <c r="N21" s="62"/>
    </row>
    <row r="22" spans="1:14" ht="20.100000000000001" customHeight="1" x14ac:dyDescent="0.25">
      <c r="A22" s="116">
        <v>19</v>
      </c>
      <c r="B22" s="117" t="s">
        <v>67</v>
      </c>
      <c r="C22" s="220" t="s">
        <v>71</v>
      </c>
      <c r="D22" s="142">
        <v>1</v>
      </c>
      <c r="E22" s="134">
        <f t="shared" si="5"/>
        <v>6.3690200617283949E-2</v>
      </c>
      <c r="F22" s="119">
        <f t="shared" si="3"/>
        <v>14</v>
      </c>
      <c r="G22" s="119">
        <f t="shared" ca="1" si="4"/>
        <v>6</v>
      </c>
      <c r="H22" s="120">
        <f t="shared" ca="1" si="1"/>
        <v>4.9234182098765428E-2</v>
      </c>
      <c r="I22" s="121">
        <f>IF(OR(A22="",K22="OUI"),"",INDEX(Dép_Arr!A22:E121,MATCH(A22,Dép_Arr!A22:A121,0),4))</f>
        <v>3.0671296296296297E-2</v>
      </c>
      <c r="J22" s="122">
        <f>IF(Récap!D22=0,"",Récap!D22)</f>
        <v>9</v>
      </c>
      <c r="K22" s="123" t="str">
        <f>IF(Récap!C22=1,"OUI","")</f>
        <v/>
      </c>
      <c r="L22" s="140">
        <f t="shared" si="2"/>
        <v>1</v>
      </c>
      <c r="M22" s="63"/>
      <c r="N22" s="62"/>
    </row>
    <row r="23" spans="1:14" ht="20.100000000000001" customHeight="1" x14ac:dyDescent="0.25">
      <c r="A23" s="125">
        <v>20</v>
      </c>
      <c r="B23" s="126" t="s">
        <v>74</v>
      </c>
      <c r="C23" s="221" t="s">
        <v>75</v>
      </c>
      <c r="D23" s="141">
        <v>2</v>
      </c>
      <c r="E23" s="213">
        <f t="shared" si="5"/>
        <v>0.11676697530864197</v>
      </c>
      <c r="F23" s="127">
        <f t="shared" si="3"/>
        <v>16</v>
      </c>
      <c r="G23" s="228">
        <f t="shared" ca="1" si="4"/>
        <v>5</v>
      </c>
      <c r="H23" s="128">
        <f t="shared" ca="1" si="1"/>
        <v>0.10231095679012345</v>
      </c>
      <c r="I23" s="129">
        <f>IF(OR(A23="",K23="OUI"),"",INDEX(Dép_Arr!A23:E122,MATCH(A23,Dép_Arr!A23:A122,0),4))</f>
        <v>5.0729166666666665E-2</v>
      </c>
      <c r="J23" s="130">
        <f>IF(Récap!D23=0,"",Récap!D23)</f>
        <v>8</v>
      </c>
      <c r="K23" s="131" t="str">
        <f>IF(Récap!C23=1,"OUI","")</f>
        <v/>
      </c>
      <c r="L23" s="132">
        <f t="shared" si="2"/>
        <v>2</v>
      </c>
      <c r="M23" s="64"/>
      <c r="N23" s="62"/>
    </row>
    <row r="24" spans="1:14" ht="20.100000000000001" customHeight="1" x14ac:dyDescent="0.25">
      <c r="A24" s="29"/>
      <c r="B24" s="14"/>
      <c r="C24" s="222"/>
      <c r="D24" s="216"/>
      <c r="E24" s="134" t="str">
        <f t="shared" si="5"/>
        <v/>
      </c>
      <c r="F24" s="52" t="str">
        <f t="shared" ref="F24:F68" si="6">IF(K24="OUI",100,IF(OR(E24="",E24=0),"",RANK(E24,E$4:E$103,1)))</f>
        <v/>
      </c>
      <c r="G24" s="52" t="str">
        <f t="shared" si="4"/>
        <v/>
      </c>
      <c r="H24" s="53" t="str">
        <f t="shared" si="1"/>
        <v/>
      </c>
      <c r="I24" s="54" t="str">
        <f>IF(OR(A24="",K24="OUI"),"",INDEX(Dép_Arr!A24:E123,MATCH(A24,Dép_Arr!A24:A123,0),4))</f>
        <v/>
      </c>
      <c r="J24" s="55" t="str">
        <f>IF(Récap!D24=0,"",Récap!D24)</f>
        <v/>
      </c>
      <c r="K24" s="80" t="str">
        <f>IF(Récap!C24=1,"OUI","")</f>
        <v/>
      </c>
      <c r="L24" s="83" t="str">
        <f t="shared" si="2"/>
        <v/>
      </c>
      <c r="M24" s="63"/>
      <c r="N24" s="62"/>
    </row>
    <row r="25" spans="1:14" ht="20.100000000000001" customHeight="1" x14ac:dyDescent="0.25">
      <c r="A25" s="75"/>
      <c r="B25" s="76"/>
      <c r="C25" s="223"/>
      <c r="D25" s="217"/>
      <c r="E25" s="213" t="str">
        <f t="shared" si="5"/>
        <v/>
      </c>
      <c r="F25" s="58" t="str">
        <f t="shared" si="6"/>
        <v/>
      </c>
      <c r="G25" s="229" t="str">
        <f t="shared" si="4"/>
        <v/>
      </c>
      <c r="H25" s="59" t="str">
        <f t="shared" si="1"/>
        <v/>
      </c>
      <c r="I25" s="60" t="str">
        <f>IF(OR(A25="",K25="OUI"),"",INDEX(Dép_Arr!A25:E124,MATCH(A25,Dép_Arr!A25:A124,0),4))</f>
        <v/>
      </c>
      <c r="J25" s="61" t="str">
        <f>IF(Récap!D25=0,"",Récap!D25)</f>
        <v/>
      </c>
      <c r="K25" s="81" t="str">
        <f>IF(Récap!C25=1,"OUI","")</f>
        <v/>
      </c>
      <c r="L25" s="82" t="str">
        <f t="shared" si="2"/>
        <v/>
      </c>
      <c r="M25" s="64"/>
      <c r="N25" s="62"/>
    </row>
    <row r="26" spans="1:14" ht="20.100000000000001" customHeight="1" x14ac:dyDescent="0.25">
      <c r="A26" s="29"/>
      <c r="B26" s="14"/>
      <c r="C26" s="222"/>
      <c r="D26" s="216"/>
      <c r="E26" s="134" t="str">
        <f t="shared" si="5"/>
        <v/>
      </c>
      <c r="F26" s="52" t="str">
        <f t="shared" si="6"/>
        <v/>
      </c>
      <c r="G26" s="52" t="str">
        <f t="shared" si="4"/>
        <v/>
      </c>
      <c r="H26" s="53" t="str">
        <f t="shared" si="1"/>
        <v/>
      </c>
      <c r="I26" s="54" t="str">
        <f>IF(OR(A26="",K26="OUI"),"",INDEX(Dép_Arr!A26:E125,MATCH(A26,Dép_Arr!A26:A125,0),4))</f>
        <v/>
      </c>
      <c r="J26" s="55" t="str">
        <f>IF(Récap!D26=0,"",Récap!D26)</f>
        <v/>
      </c>
      <c r="K26" s="80" t="str">
        <f>IF(Récap!C26=1,"OUI","")</f>
        <v/>
      </c>
      <c r="L26" s="83" t="str">
        <f t="shared" si="2"/>
        <v/>
      </c>
      <c r="M26" s="63"/>
      <c r="N26" s="62"/>
    </row>
    <row r="27" spans="1:14" ht="20.100000000000001" customHeight="1" x14ac:dyDescent="0.25">
      <c r="A27" s="75"/>
      <c r="B27" s="76"/>
      <c r="C27" s="223"/>
      <c r="D27" s="217"/>
      <c r="E27" s="213" t="str">
        <f t="shared" si="5"/>
        <v/>
      </c>
      <c r="F27" s="58" t="str">
        <f t="shared" si="6"/>
        <v/>
      </c>
      <c r="G27" s="229" t="str">
        <f t="shared" si="4"/>
        <v/>
      </c>
      <c r="H27" s="59" t="str">
        <f t="shared" si="1"/>
        <v/>
      </c>
      <c r="I27" s="60" t="str">
        <f>IF(OR(A27="",K27="OUI"),"",INDEX(Dép_Arr!A27:E126,MATCH(A27,Dép_Arr!A27:A126,0),4))</f>
        <v/>
      </c>
      <c r="J27" s="61" t="str">
        <f>IF(Récap!D27=0,"",Récap!D27)</f>
        <v/>
      </c>
      <c r="K27" s="81" t="str">
        <f>IF(Récap!C27=1,"OUI","")</f>
        <v/>
      </c>
      <c r="L27" s="82" t="str">
        <f t="shared" si="2"/>
        <v/>
      </c>
      <c r="M27" s="64"/>
      <c r="N27" s="62"/>
    </row>
    <row r="28" spans="1:14" ht="20.100000000000001" customHeight="1" x14ac:dyDescent="0.25">
      <c r="A28" s="29"/>
      <c r="B28" s="14"/>
      <c r="C28" s="222"/>
      <c r="D28" s="216"/>
      <c r="E28" s="134" t="str">
        <f t="shared" si="5"/>
        <v/>
      </c>
      <c r="F28" s="52" t="str">
        <f t="shared" si="6"/>
        <v/>
      </c>
      <c r="G28" s="52" t="str">
        <f t="shared" si="4"/>
        <v/>
      </c>
      <c r="H28" s="53" t="str">
        <f t="shared" si="1"/>
        <v/>
      </c>
      <c r="I28" s="54" t="str">
        <f>IF(OR(A28="",K28="OUI"),"",INDEX(Dép_Arr!A28:E127,MATCH(A28,Dép_Arr!A28:A127,0),4))</f>
        <v/>
      </c>
      <c r="J28" s="55" t="str">
        <f>IF(Récap!D28=0,"",Récap!D28)</f>
        <v/>
      </c>
      <c r="K28" s="80" t="str">
        <f>IF(Récap!C28=1,"OUI","")</f>
        <v/>
      </c>
      <c r="L28" s="83" t="str">
        <f t="shared" si="2"/>
        <v/>
      </c>
      <c r="M28" s="63"/>
      <c r="N28" s="62"/>
    </row>
    <row r="29" spans="1:14" ht="20.100000000000001" customHeight="1" x14ac:dyDescent="0.25">
      <c r="A29" s="75"/>
      <c r="B29" s="76"/>
      <c r="C29" s="223"/>
      <c r="D29" s="217"/>
      <c r="E29" s="213" t="str">
        <f t="shared" si="5"/>
        <v/>
      </c>
      <c r="F29" s="58" t="str">
        <f t="shared" si="6"/>
        <v/>
      </c>
      <c r="G29" s="229" t="str">
        <f t="shared" si="4"/>
        <v/>
      </c>
      <c r="H29" s="59" t="str">
        <f t="shared" si="1"/>
        <v/>
      </c>
      <c r="I29" s="60" t="str">
        <f>IF(OR(A29="",K29="OUI"),"",INDEX(Dép_Arr!A29:E128,MATCH(A29,Dép_Arr!A29:A128,0),4))</f>
        <v/>
      </c>
      <c r="J29" s="61" t="str">
        <f>IF(Récap!D29=0,"",Récap!D29)</f>
        <v/>
      </c>
      <c r="K29" s="81" t="str">
        <f>IF(Récap!C29=1,"OUI","")</f>
        <v/>
      </c>
      <c r="L29" s="82" t="str">
        <f t="shared" si="2"/>
        <v/>
      </c>
      <c r="M29" s="64"/>
      <c r="N29" s="62"/>
    </row>
    <row r="30" spans="1:14" ht="20.100000000000001" customHeight="1" x14ac:dyDescent="0.25">
      <c r="A30" s="29"/>
      <c r="B30" s="14"/>
      <c r="C30" s="222"/>
      <c r="D30" s="216"/>
      <c r="E30" s="134" t="str">
        <f t="shared" si="5"/>
        <v/>
      </c>
      <c r="F30" s="52" t="str">
        <f t="shared" si="6"/>
        <v/>
      </c>
      <c r="G30" s="52" t="str">
        <f t="shared" si="4"/>
        <v/>
      </c>
      <c r="H30" s="53" t="str">
        <f t="shared" si="1"/>
        <v/>
      </c>
      <c r="I30" s="54" t="str">
        <f>IF(OR(A30="",K30="OUI"),"",INDEX(Dép_Arr!A30:E129,MATCH(A30,Dép_Arr!A30:A129,0),4))</f>
        <v/>
      </c>
      <c r="J30" s="55" t="str">
        <f>IF(Récap!D30=0,"",Récap!D30)</f>
        <v/>
      </c>
      <c r="K30" s="80" t="str">
        <f>IF(Récap!C30=1,"OUI","")</f>
        <v/>
      </c>
      <c r="L30" s="83" t="str">
        <f t="shared" si="2"/>
        <v/>
      </c>
      <c r="M30" s="63"/>
      <c r="N30" s="62"/>
    </row>
    <row r="31" spans="1:14" ht="20.100000000000001" customHeight="1" x14ac:dyDescent="0.25">
      <c r="A31" s="75"/>
      <c r="B31" s="76"/>
      <c r="C31" s="223"/>
      <c r="D31" s="217"/>
      <c r="E31" s="213" t="str">
        <f t="shared" si="5"/>
        <v/>
      </c>
      <c r="F31" s="58" t="str">
        <f t="shared" si="6"/>
        <v/>
      </c>
      <c r="G31" s="229" t="str">
        <f t="shared" si="4"/>
        <v/>
      </c>
      <c r="H31" s="59" t="str">
        <f t="shared" si="1"/>
        <v/>
      </c>
      <c r="I31" s="60" t="str">
        <f>IF(OR(A31="",K31="OUI"),"",INDEX(Dép_Arr!A31:E130,MATCH(A31,Dép_Arr!A31:A130,0),4))</f>
        <v/>
      </c>
      <c r="J31" s="61" t="str">
        <f>IF(Récap!D31=0,"",Récap!D31)</f>
        <v/>
      </c>
      <c r="K31" s="81" t="str">
        <f>IF(Récap!C31=1,"OUI","")</f>
        <v/>
      </c>
      <c r="L31" s="82" t="str">
        <f t="shared" si="2"/>
        <v/>
      </c>
      <c r="M31" s="64"/>
      <c r="N31" s="62"/>
    </row>
    <row r="32" spans="1:14" ht="20.100000000000001" customHeight="1" x14ac:dyDescent="0.25">
      <c r="A32" s="29"/>
      <c r="B32" s="14"/>
      <c r="C32" s="222"/>
      <c r="D32" s="216"/>
      <c r="E32" s="134" t="str">
        <f t="shared" si="5"/>
        <v/>
      </c>
      <c r="F32" s="52" t="str">
        <f t="shared" si="6"/>
        <v/>
      </c>
      <c r="G32" s="52" t="str">
        <f t="shared" si="4"/>
        <v/>
      </c>
      <c r="H32" s="53" t="str">
        <f t="shared" si="1"/>
        <v/>
      </c>
      <c r="I32" s="54" t="str">
        <f>IF(OR(A32="",K32="OUI"),"",INDEX(Dép_Arr!A32:E131,MATCH(A32,Dép_Arr!A32:A131,0),4))</f>
        <v/>
      </c>
      <c r="J32" s="55" t="str">
        <f>IF(Récap!D32=0,"",Récap!D32)</f>
        <v/>
      </c>
      <c r="K32" s="80" t="str">
        <f>IF(Récap!C32=1,"OUI","")</f>
        <v/>
      </c>
      <c r="L32" s="83" t="str">
        <f t="shared" si="2"/>
        <v/>
      </c>
      <c r="M32" s="63"/>
      <c r="N32" s="62"/>
    </row>
    <row r="33" spans="1:14" ht="20.100000000000001" customHeight="1" x14ac:dyDescent="0.25">
      <c r="A33" s="75"/>
      <c r="B33" s="76"/>
      <c r="C33" s="223"/>
      <c r="D33" s="217"/>
      <c r="E33" s="213" t="str">
        <f t="shared" si="5"/>
        <v/>
      </c>
      <c r="F33" s="58" t="str">
        <f t="shared" si="6"/>
        <v/>
      </c>
      <c r="G33" s="229" t="str">
        <f t="shared" si="4"/>
        <v/>
      </c>
      <c r="H33" s="59" t="str">
        <f t="shared" si="1"/>
        <v/>
      </c>
      <c r="I33" s="60" t="str">
        <f>IF(OR(A33="",K33="OUI"),"",INDEX(Dép_Arr!A33:E132,MATCH(A33,Dép_Arr!A33:A132,0),4))</f>
        <v/>
      </c>
      <c r="J33" s="61" t="str">
        <f>IF(Récap!D33=0,"",Récap!D33)</f>
        <v/>
      </c>
      <c r="K33" s="81" t="str">
        <f>IF(Récap!C33=1,"OUI","")</f>
        <v/>
      </c>
      <c r="L33" s="82" t="str">
        <f t="shared" ref="L33:L68" si="7">IF(OR(N33="",J33=""),"",N33-J33)</f>
        <v/>
      </c>
      <c r="M33" s="64"/>
      <c r="N33" s="62"/>
    </row>
    <row r="34" spans="1:14" ht="20.100000000000001" customHeight="1" x14ac:dyDescent="0.25">
      <c r="A34" s="29"/>
      <c r="B34" s="14"/>
      <c r="C34" s="222"/>
      <c r="D34" s="216"/>
      <c r="E34" s="134" t="str">
        <f t="shared" si="5"/>
        <v/>
      </c>
      <c r="F34" s="52" t="str">
        <f t="shared" si="6"/>
        <v/>
      </c>
      <c r="G34" s="52" t="str">
        <f t="shared" si="4"/>
        <v/>
      </c>
      <c r="H34" s="53" t="str">
        <f t="shared" si="1"/>
        <v/>
      </c>
      <c r="I34" s="54" t="str">
        <f>IF(OR(A34="",K34="OUI"),"",INDEX(Dép_Arr!A34:E133,MATCH(A34,Dép_Arr!A34:A133,0),4))</f>
        <v/>
      </c>
      <c r="J34" s="55" t="str">
        <f>IF(Récap!D34=0,"",Récap!D34)</f>
        <v/>
      </c>
      <c r="K34" s="80" t="str">
        <f>IF(Récap!C34=1,"OUI","")</f>
        <v/>
      </c>
      <c r="L34" s="83" t="str">
        <f t="shared" si="7"/>
        <v/>
      </c>
      <c r="M34" s="63"/>
      <c r="N34" s="62"/>
    </row>
    <row r="35" spans="1:14" ht="20.100000000000001" customHeight="1" x14ac:dyDescent="0.25">
      <c r="A35" s="75"/>
      <c r="B35" s="76"/>
      <c r="C35" s="223"/>
      <c r="D35" s="217"/>
      <c r="E35" s="213" t="str">
        <f t="shared" si="5"/>
        <v/>
      </c>
      <c r="F35" s="58" t="str">
        <f t="shared" si="6"/>
        <v/>
      </c>
      <c r="G35" s="229" t="str">
        <f t="shared" si="4"/>
        <v/>
      </c>
      <c r="H35" s="59" t="str">
        <f t="shared" si="1"/>
        <v/>
      </c>
      <c r="I35" s="60" t="str">
        <f>IF(OR(A35="",K35="OUI"),"",INDEX(Dép_Arr!A35:E134,MATCH(A35,Dép_Arr!A35:A134,0),4))</f>
        <v/>
      </c>
      <c r="J35" s="61" t="str">
        <f>IF(Récap!D35=0,"",Récap!D35)</f>
        <v/>
      </c>
      <c r="K35" s="81" t="str">
        <f>IF(Récap!C35=1,"OUI","")</f>
        <v/>
      </c>
      <c r="L35" s="82" t="str">
        <f t="shared" si="7"/>
        <v/>
      </c>
      <c r="M35" s="64"/>
      <c r="N35" s="62"/>
    </row>
    <row r="36" spans="1:14" ht="20.100000000000001" customHeight="1" x14ac:dyDescent="0.25">
      <c r="A36" s="29"/>
      <c r="B36" s="14"/>
      <c r="C36" s="222"/>
      <c r="D36" s="216"/>
      <c r="E36" s="134" t="str">
        <f t="shared" si="5"/>
        <v/>
      </c>
      <c r="F36" s="52" t="str">
        <f t="shared" si="6"/>
        <v/>
      </c>
      <c r="G36" s="52" t="str">
        <f t="shared" si="4"/>
        <v/>
      </c>
      <c r="H36" s="53" t="str">
        <f t="shared" ref="H36:H67" si="8">IF(OR(E36="",E36=0),"",$E36-MIN(Temps))</f>
        <v/>
      </c>
      <c r="I36" s="54" t="str">
        <f>IF(OR(A36="",K36="OUI"),"",INDEX(Dép_Arr!A36:E135,MATCH(A36,Dép_Arr!A36:A135,0),4))</f>
        <v/>
      </c>
      <c r="J36" s="55" t="str">
        <f>IF(Récap!D36=0,"",Récap!D36)</f>
        <v/>
      </c>
      <c r="K36" s="80" t="str">
        <f>IF(Récap!C36=1,"OUI","")</f>
        <v/>
      </c>
      <c r="L36" s="83" t="str">
        <f t="shared" si="7"/>
        <v/>
      </c>
      <c r="M36" s="63"/>
      <c r="N36" s="62"/>
    </row>
    <row r="37" spans="1:14" ht="20.100000000000001" customHeight="1" x14ac:dyDescent="0.25">
      <c r="A37" s="75"/>
      <c r="B37" s="76"/>
      <c r="C37" s="223"/>
      <c r="D37" s="217"/>
      <c r="E37" s="213" t="str">
        <f t="shared" si="5"/>
        <v/>
      </c>
      <c r="F37" s="58" t="str">
        <f t="shared" si="6"/>
        <v/>
      </c>
      <c r="G37" s="229" t="str">
        <f t="shared" si="4"/>
        <v/>
      </c>
      <c r="H37" s="59" t="str">
        <f t="shared" si="8"/>
        <v/>
      </c>
      <c r="I37" s="60" t="str">
        <f>IF(OR(A37="",K37="OUI"),"",INDEX(Dép_Arr!A37:E136,MATCH(A37,Dép_Arr!A37:A136,0),4))</f>
        <v/>
      </c>
      <c r="J37" s="61" t="str">
        <f>IF(Récap!D37=0,"",Récap!D37)</f>
        <v/>
      </c>
      <c r="K37" s="81" t="str">
        <f>IF(Récap!C37=1,"OUI","")</f>
        <v/>
      </c>
      <c r="L37" s="82" t="str">
        <f t="shared" si="7"/>
        <v/>
      </c>
      <c r="M37" s="64"/>
      <c r="N37" s="62"/>
    </row>
    <row r="38" spans="1:14" ht="20.100000000000001" customHeight="1" x14ac:dyDescent="0.25">
      <c r="A38" s="29"/>
      <c r="B38" s="14"/>
      <c r="C38" s="222"/>
      <c r="D38" s="216"/>
      <c r="E38" s="134" t="str">
        <f t="shared" si="5"/>
        <v/>
      </c>
      <c r="F38" s="52" t="str">
        <f t="shared" si="6"/>
        <v/>
      </c>
      <c r="G38" s="52" t="str">
        <f t="shared" si="4"/>
        <v/>
      </c>
      <c r="H38" s="53" t="str">
        <f t="shared" si="8"/>
        <v/>
      </c>
      <c r="I38" s="54" t="str">
        <f>IF(OR(A38="",K38="OUI"),"",INDEX(Dép_Arr!A38:E137,MATCH(A38,Dép_Arr!A38:A137,0),4))</f>
        <v/>
      </c>
      <c r="J38" s="55" t="str">
        <f>IF(Récap!D38=0,"",Récap!D38)</f>
        <v/>
      </c>
      <c r="K38" s="80" t="str">
        <f>IF(Récap!C38=1,"OUI","")</f>
        <v/>
      </c>
      <c r="L38" s="83" t="str">
        <f t="shared" si="7"/>
        <v/>
      </c>
      <c r="M38" s="63"/>
      <c r="N38" s="62"/>
    </row>
    <row r="39" spans="1:14" ht="20.100000000000001" customHeight="1" x14ac:dyDescent="0.25">
      <c r="A39" s="75"/>
      <c r="B39" s="76"/>
      <c r="C39" s="223"/>
      <c r="D39" s="217"/>
      <c r="E39" s="213" t="str">
        <f t="shared" si="5"/>
        <v/>
      </c>
      <c r="F39" s="58" t="str">
        <f t="shared" si="6"/>
        <v/>
      </c>
      <c r="G39" s="229" t="str">
        <f t="shared" si="4"/>
        <v/>
      </c>
      <c r="H39" s="59" t="str">
        <f t="shared" si="8"/>
        <v/>
      </c>
      <c r="I39" s="60" t="str">
        <f>IF(OR(A39="",K39="OUI"),"",INDEX(Dép_Arr!A39:E138,MATCH(A39,Dép_Arr!A39:A138,0),4))</f>
        <v/>
      </c>
      <c r="J39" s="61" t="str">
        <f>IF(Récap!D39=0,"",Récap!D39)</f>
        <v/>
      </c>
      <c r="K39" s="81" t="str">
        <f>IF(Récap!C39=1,"OUI","")</f>
        <v/>
      </c>
      <c r="L39" s="82" t="str">
        <f t="shared" si="7"/>
        <v/>
      </c>
      <c r="M39" s="64"/>
      <c r="N39" s="62"/>
    </row>
    <row r="40" spans="1:14" ht="20.100000000000001" customHeight="1" x14ac:dyDescent="0.25">
      <c r="A40" s="29"/>
      <c r="B40" s="14"/>
      <c r="C40" s="222"/>
      <c r="D40" s="216"/>
      <c r="E40" s="134" t="str">
        <f t="shared" si="5"/>
        <v/>
      </c>
      <c r="F40" s="52" t="str">
        <f t="shared" si="6"/>
        <v/>
      </c>
      <c r="G40" s="52" t="str">
        <f t="shared" si="4"/>
        <v/>
      </c>
      <c r="H40" s="53" t="str">
        <f t="shared" si="8"/>
        <v/>
      </c>
      <c r="I40" s="54" t="str">
        <f>IF(OR(A40="",K40="OUI"),"",INDEX(Dép_Arr!A40:E139,MATCH(A40,Dép_Arr!A40:A139,0),4))</f>
        <v/>
      </c>
      <c r="J40" s="55" t="str">
        <f>IF(Récap!D40=0,"",Récap!D40)</f>
        <v/>
      </c>
      <c r="K40" s="80" t="str">
        <f>IF(Récap!C40=1,"OUI","")</f>
        <v/>
      </c>
      <c r="L40" s="83" t="str">
        <f t="shared" si="7"/>
        <v/>
      </c>
      <c r="M40" s="63"/>
      <c r="N40" s="62"/>
    </row>
    <row r="41" spans="1:14" ht="20.100000000000001" customHeight="1" x14ac:dyDescent="0.25">
      <c r="A41" s="75"/>
      <c r="B41" s="76"/>
      <c r="C41" s="223"/>
      <c r="D41" s="217"/>
      <c r="E41" s="213" t="str">
        <f t="shared" si="5"/>
        <v/>
      </c>
      <c r="F41" s="58" t="str">
        <f t="shared" si="6"/>
        <v/>
      </c>
      <c r="G41" s="229" t="str">
        <f t="shared" si="4"/>
        <v/>
      </c>
      <c r="H41" s="59" t="str">
        <f t="shared" si="8"/>
        <v/>
      </c>
      <c r="I41" s="60" t="str">
        <f>IF(OR(A41="",K41="OUI"),"",INDEX(Dép_Arr!A41:E140,MATCH(A41,Dép_Arr!A41:A140,0),4))</f>
        <v/>
      </c>
      <c r="J41" s="61" t="str">
        <f>IF(Récap!D41=0,"",Récap!D41)</f>
        <v/>
      </c>
      <c r="K41" s="81" t="str">
        <f>IF(Récap!C41=1,"OUI","")</f>
        <v/>
      </c>
      <c r="L41" s="82" t="str">
        <f t="shared" si="7"/>
        <v/>
      </c>
      <c r="M41" s="64"/>
      <c r="N41" s="62"/>
    </row>
    <row r="42" spans="1:14" ht="20.100000000000001" customHeight="1" x14ac:dyDescent="0.25">
      <c r="A42" s="29"/>
      <c r="B42" s="14"/>
      <c r="C42" s="222"/>
      <c r="D42" s="216"/>
      <c r="E42" s="134" t="str">
        <f t="shared" si="5"/>
        <v/>
      </c>
      <c r="F42" s="52" t="str">
        <f t="shared" si="6"/>
        <v/>
      </c>
      <c r="G42" s="52" t="str">
        <f t="shared" si="4"/>
        <v/>
      </c>
      <c r="H42" s="53" t="str">
        <f t="shared" si="8"/>
        <v/>
      </c>
      <c r="I42" s="54" t="str">
        <f>IF(OR(A42="",K42="OUI"),"",INDEX(Dép_Arr!A42:E141,MATCH(A42,Dép_Arr!A42:A141,0),4))</f>
        <v/>
      </c>
      <c r="J42" s="55" t="str">
        <f>IF(Récap!D42=0,"",Récap!D42)</f>
        <v/>
      </c>
      <c r="K42" s="80" t="str">
        <f>IF(Récap!C42=1,"OUI","")</f>
        <v/>
      </c>
      <c r="L42" s="83" t="str">
        <f t="shared" si="7"/>
        <v/>
      </c>
      <c r="M42" s="63"/>
      <c r="N42" s="62"/>
    </row>
    <row r="43" spans="1:14" ht="20.100000000000001" customHeight="1" x14ac:dyDescent="0.25">
      <c r="A43" s="75"/>
      <c r="B43" s="76"/>
      <c r="C43" s="223"/>
      <c r="D43" s="217"/>
      <c r="E43" s="213" t="str">
        <f t="shared" si="5"/>
        <v/>
      </c>
      <c r="F43" s="58" t="str">
        <f t="shared" si="6"/>
        <v/>
      </c>
      <c r="G43" s="229" t="str">
        <f t="shared" si="4"/>
        <v/>
      </c>
      <c r="H43" s="59" t="str">
        <f t="shared" si="8"/>
        <v/>
      </c>
      <c r="I43" s="60" t="str">
        <f>IF(OR(A43="",K43="OUI"),"",INDEX(Dép_Arr!A43:E142,MATCH(A43,Dép_Arr!A43:A142,0),4))</f>
        <v/>
      </c>
      <c r="J43" s="61" t="str">
        <f>IF(Récap!D43=0,"",Récap!D43)</f>
        <v/>
      </c>
      <c r="K43" s="81" t="str">
        <f>IF(Récap!C43=1,"OUI","")</f>
        <v/>
      </c>
      <c r="L43" s="82" t="str">
        <f t="shared" si="7"/>
        <v/>
      </c>
      <c r="M43" s="64"/>
      <c r="N43" s="62"/>
    </row>
    <row r="44" spans="1:14" ht="20.100000000000001" customHeight="1" x14ac:dyDescent="0.25">
      <c r="A44" s="29"/>
      <c r="B44" s="14"/>
      <c r="C44" s="222"/>
      <c r="D44" s="216"/>
      <c r="E44" s="134" t="str">
        <f t="shared" si="5"/>
        <v/>
      </c>
      <c r="F44" s="52" t="str">
        <f t="shared" si="6"/>
        <v/>
      </c>
      <c r="G44" s="52" t="str">
        <f t="shared" si="4"/>
        <v/>
      </c>
      <c r="H44" s="53" t="str">
        <f t="shared" si="8"/>
        <v/>
      </c>
      <c r="I44" s="54" t="str">
        <f>IF(OR(A44="",K44="OUI"),"",INDEX(Dép_Arr!A44:E143,MATCH(A44,Dép_Arr!A44:A143,0),4))</f>
        <v/>
      </c>
      <c r="J44" s="55" t="str">
        <f>IF(Récap!D44=0,"",Récap!D44)</f>
        <v/>
      </c>
      <c r="K44" s="80" t="str">
        <f>IF(Récap!C44=1,"OUI","")</f>
        <v/>
      </c>
      <c r="L44" s="83" t="str">
        <f t="shared" si="7"/>
        <v/>
      </c>
      <c r="M44" s="63"/>
      <c r="N44" s="62"/>
    </row>
    <row r="45" spans="1:14" ht="20.100000000000001" customHeight="1" x14ac:dyDescent="0.25">
      <c r="A45" s="75"/>
      <c r="B45" s="76"/>
      <c r="C45" s="223"/>
      <c r="D45" s="217"/>
      <c r="E45" s="213" t="str">
        <f t="shared" si="5"/>
        <v/>
      </c>
      <c r="F45" s="58" t="str">
        <f t="shared" si="6"/>
        <v/>
      </c>
      <c r="G45" s="229" t="str">
        <f t="shared" si="4"/>
        <v/>
      </c>
      <c r="H45" s="59" t="str">
        <f t="shared" si="8"/>
        <v/>
      </c>
      <c r="I45" s="60" t="str">
        <f>IF(OR(A45="",K45="OUI"),"",INDEX(Dép_Arr!A45:E144,MATCH(A45,Dép_Arr!A45:A144,0),4))</f>
        <v/>
      </c>
      <c r="J45" s="61" t="str">
        <f>IF(Récap!D45=0,"",Récap!D45)</f>
        <v/>
      </c>
      <c r="K45" s="81" t="str">
        <f>IF(Récap!C45=1,"OUI","")</f>
        <v/>
      </c>
      <c r="L45" s="82" t="str">
        <f t="shared" si="7"/>
        <v/>
      </c>
      <c r="M45" s="64"/>
      <c r="N45" s="62"/>
    </row>
    <row r="46" spans="1:14" ht="20.100000000000001" customHeight="1" x14ac:dyDescent="0.25">
      <c r="A46" s="29"/>
      <c r="B46" s="14"/>
      <c r="C46" s="222"/>
      <c r="D46" s="216"/>
      <c r="E46" s="134" t="str">
        <f t="shared" si="5"/>
        <v/>
      </c>
      <c r="F46" s="52" t="str">
        <f t="shared" si="6"/>
        <v/>
      </c>
      <c r="G46" s="52" t="str">
        <f t="shared" si="4"/>
        <v/>
      </c>
      <c r="H46" s="53" t="str">
        <f t="shared" si="8"/>
        <v/>
      </c>
      <c r="I46" s="54" t="str">
        <f>IF(OR(A46="",K46="OUI"),"",INDEX(Dép_Arr!A46:E145,MATCH(A46,Dép_Arr!A46:A145,0),4))</f>
        <v/>
      </c>
      <c r="J46" s="55" t="str">
        <f>IF(Récap!D46=0,"",Récap!D46)</f>
        <v/>
      </c>
      <c r="K46" s="80" t="str">
        <f>IF(Récap!C46=1,"OUI","")</f>
        <v/>
      </c>
      <c r="L46" s="83" t="str">
        <f t="shared" si="7"/>
        <v/>
      </c>
      <c r="M46" s="63"/>
      <c r="N46" s="62"/>
    </row>
    <row r="47" spans="1:14" ht="20.100000000000001" customHeight="1" x14ac:dyDescent="0.25">
      <c r="A47" s="75"/>
      <c r="B47" s="76"/>
      <c r="C47" s="223"/>
      <c r="D47" s="217"/>
      <c r="E47" s="213" t="str">
        <f t="shared" si="5"/>
        <v/>
      </c>
      <c r="F47" s="58" t="str">
        <f t="shared" si="6"/>
        <v/>
      </c>
      <c r="G47" s="229" t="str">
        <f t="shared" si="4"/>
        <v/>
      </c>
      <c r="H47" s="59" t="str">
        <f t="shared" si="8"/>
        <v/>
      </c>
      <c r="I47" s="60" t="str">
        <f>IF(OR(A47="",K47="OUI"),"",INDEX(Dép_Arr!A47:E146,MATCH(A47,Dép_Arr!A47:A146,0),4))</f>
        <v/>
      </c>
      <c r="J47" s="61" t="str">
        <f>IF(Récap!D47=0,"",Récap!D47)</f>
        <v/>
      </c>
      <c r="K47" s="81" t="str">
        <f>IF(Récap!C47=1,"OUI","")</f>
        <v/>
      </c>
      <c r="L47" s="82" t="str">
        <f t="shared" si="7"/>
        <v/>
      </c>
      <c r="M47" s="64"/>
      <c r="N47" s="62"/>
    </row>
    <row r="48" spans="1:14" ht="20.100000000000001" customHeight="1" x14ac:dyDescent="0.25">
      <c r="A48" s="29"/>
      <c r="B48" s="14"/>
      <c r="C48" s="222"/>
      <c r="D48" s="216"/>
      <c r="E48" s="134" t="str">
        <f t="shared" si="5"/>
        <v/>
      </c>
      <c r="F48" s="52" t="str">
        <f t="shared" si="6"/>
        <v/>
      </c>
      <c r="G48" s="52" t="str">
        <f t="shared" si="4"/>
        <v/>
      </c>
      <c r="H48" s="53" t="str">
        <f t="shared" si="8"/>
        <v/>
      </c>
      <c r="I48" s="54" t="str">
        <f>IF(OR(A48="",K48="OUI"),"",INDEX(Dép_Arr!A48:E147,MATCH(A48,Dép_Arr!A48:A147,0),4))</f>
        <v/>
      </c>
      <c r="J48" s="55" t="str">
        <f>IF(Récap!D48=0,"",Récap!D48)</f>
        <v/>
      </c>
      <c r="K48" s="80" t="str">
        <f>IF(Récap!C48=1,"OUI","")</f>
        <v/>
      </c>
      <c r="L48" s="83" t="str">
        <f t="shared" si="7"/>
        <v/>
      </c>
      <c r="M48" s="63"/>
      <c r="N48" s="62"/>
    </row>
    <row r="49" spans="1:14" ht="20.100000000000001" customHeight="1" x14ac:dyDescent="0.25">
      <c r="A49" s="75"/>
      <c r="B49" s="76"/>
      <c r="C49" s="223"/>
      <c r="D49" s="217"/>
      <c r="E49" s="213" t="str">
        <f t="shared" si="5"/>
        <v/>
      </c>
      <c r="F49" s="58" t="str">
        <f t="shared" si="6"/>
        <v/>
      </c>
      <c r="G49" s="229" t="str">
        <f t="shared" si="4"/>
        <v/>
      </c>
      <c r="H49" s="59" t="str">
        <f t="shared" si="8"/>
        <v/>
      </c>
      <c r="I49" s="60" t="str">
        <f>IF(OR(A49="",K49="OUI"),"",INDEX(Dép_Arr!A49:E148,MATCH(A49,Dép_Arr!A49:A148,0),4))</f>
        <v/>
      </c>
      <c r="J49" s="61" t="str">
        <f>IF(Récap!D49=0,"",Récap!D49)</f>
        <v/>
      </c>
      <c r="K49" s="81" t="str">
        <f>IF(Récap!C49=1,"OUI","")</f>
        <v/>
      </c>
      <c r="L49" s="82" t="str">
        <f t="shared" si="7"/>
        <v/>
      </c>
      <c r="M49" s="64"/>
      <c r="N49" s="62"/>
    </row>
    <row r="50" spans="1:14" ht="20.100000000000001" customHeight="1" x14ac:dyDescent="0.25">
      <c r="A50" s="29"/>
      <c r="B50" s="14"/>
      <c r="C50" s="222"/>
      <c r="D50" s="216"/>
      <c r="E50" s="134" t="str">
        <f t="shared" si="5"/>
        <v/>
      </c>
      <c r="F50" s="52" t="str">
        <f t="shared" si="6"/>
        <v/>
      </c>
      <c r="G50" s="52" t="str">
        <f t="shared" si="4"/>
        <v/>
      </c>
      <c r="H50" s="53" t="str">
        <f t="shared" si="8"/>
        <v/>
      </c>
      <c r="I50" s="54" t="str">
        <f>IF(OR(A50="",K50="OUI"),"",INDEX(Dép_Arr!A50:E149,MATCH(A50,Dép_Arr!A50:A149,0),4))</f>
        <v/>
      </c>
      <c r="J50" s="55" t="str">
        <f>IF(Récap!D50=0,"",Récap!D50)</f>
        <v/>
      </c>
      <c r="K50" s="80" t="str">
        <f>IF(Récap!C50=1,"OUI","")</f>
        <v/>
      </c>
      <c r="L50" s="83" t="str">
        <f t="shared" si="7"/>
        <v/>
      </c>
      <c r="M50" s="63"/>
      <c r="N50" s="62"/>
    </row>
    <row r="51" spans="1:14" ht="20.100000000000001" customHeight="1" x14ac:dyDescent="0.25">
      <c r="A51" s="75"/>
      <c r="B51" s="76"/>
      <c r="C51" s="223"/>
      <c r="D51" s="217"/>
      <c r="E51" s="213" t="str">
        <f t="shared" si="5"/>
        <v/>
      </c>
      <c r="F51" s="58" t="str">
        <f t="shared" si="6"/>
        <v/>
      </c>
      <c r="G51" s="229" t="str">
        <f t="shared" si="4"/>
        <v/>
      </c>
      <c r="H51" s="59" t="str">
        <f t="shared" si="8"/>
        <v/>
      </c>
      <c r="I51" s="60" t="str">
        <f>IF(OR(A51="",K51="OUI"),"",INDEX(Dép_Arr!A51:E150,MATCH(A51,Dép_Arr!A51:A150,0),4))</f>
        <v/>
      </c>
      <c r="J51" s="61" t="str">
        <f>IF(Récap!D51=0,"",Récap!D51)</f>
        <v/>
      </c>
      <c r="K51" s="81" t="str">
        <f>IF(Récap!C51=1,"OUI","")</f>
        <v/>
      </c>
      <c r="L51" s="82" t="str">
        <f t="shared" si="7"/>
        <v/>
      </c>
      <c r="M51" s="64"/>
      <c r="N51" s="62"/>
    </row>
    <row r="52" spans="1:14" ht="20.100000000000001" customHeight="1" x14ac:dyDescent="0.25">
      <c r="A52" s="29"/>
      <c r="B52" s="14"/>
      <c r="C52" s="222"/>
      <c r="D52" s="216"/>
      <c r="E52" s="134" t="str">
        <f t="shared" si="5"/>
        <v/>
      </c>
      <c r="F52" s="52" t="str">
        <f t="shared" si="6"/>
        <v/>
      </c>
      <c r="G52" s="52" t="str">
        <f t="shared" si="4"/>
        <v/>
      </c>
      <c r="H52" s="53" t="str">
        <f t="shared" si="8"/>
        <v/>
      </c>
      <c r="I52" s="54" t="str">
        <f>IF(OR(A52="",K52="OUI"),"",INDEX(Dép_Arr!A52:E151,MATCH(A52,Dép_Arr!A52:A151,0),4))</f>
        <v/>
      </c>
      <c r="J52" s="55" t="str">
        <f>IF(Récap!D52=0,"",Récap!D52)</f>
        <v/>
      </c>
      <c r="K52" s="80" t="str">
        <f>IF(Récap!C52=1,"OUI","")</f>
        <v/>
      </c>
      <c r="L52" s="83" t="str">
        <f t="shared" si="7"/>
        <v/>
      </c>
      <c r="M52" s="63"/>
      <c r="N52" s="62"/>
    </row>
    <row r="53" spans="1:14" ht="20.100000000000001" customHeight="1" x14ac:dyDescent="0.25">
      <c r="A53" s="75"/>
      <c r="B53" s="76"/>
      <c r="C53" s="223"/>
      <c r="D53" s="217"/>
      <c r="E53" s="213" t="str">
        <f t="shared" si="5"/>
        <v/>
      </c>
      <c r="F53" s="58" t="str">
        <f t="shared" si="6"/>
        <v/>
      </c>
      <c r="G53" s="229" t="str">
        <f t="shared" si="4"/>
        <v/>
      </c>
      <c r="H53" s="59" t="str">
        <f t="shared" si="8"/>
        <v/>
      </c>
      <c r="I53" s="60" t="str">
        <f>IF(OR(A53="",K53="OUI"),"",INDEX(Dép_Arr!A53:E152,MATCH(A53,Dép_Arr!A53:A152,0),4))</f>
        <v/>
      </c>
      <c r="J53" s="61" t="str">
        <f>IF(Récap!D53=0,"",Récap!D53)</f>
        <v/>
      </c>
      <c r="K53" s="81" t="str">
        <f>IF(Récap!C53=1,"OUI","")</f>
        <v/>
      </c>
      <c r="L53" s="82" t="str">
        <f t="shared" si="7"/>
        <v/>
      </c>
      <c r="M53" s="64"/>
      <c r="N53" s="62"/>
    </row>
    <row r="54" spans="1:14" ht="20.100000000000001" customHeight="1" x14ac:dyDescent="0.25">
      <c r="A54" s="29"/>
      <c r="B54" s="14"/>
      <c r="C54" s="222"/>
      <c r="D54" s="216"/>
      <c r="E54" s="134" t="str">
        <f t="shared" si="5"/>
        <v/>
      </c>
      <c r="F54" s="52" t="str">
        <f t="shared" si="6"/>
        <v/>
      </c>
      <c r="G54" s="52" t="str">
        <f t="shared" si="4"/>
        <v/>
      </c>
      <c r="H54" s="53" t="str">
        <f t="shared" si="8"/>
        <v/>
      </c>
      <c r="I54" s="54" t="str">
        <f>IF(OR(A54="",K54="OUI"),"",INDEX(Dép_Arr!A54:E153,MATCH(A54,Dép_Arr!A54:A153,0),4))</f>
        <v/>
      </c>
      <c r="J54" s="55" t="str">
        <f>IF(Récap!D54=0,"",Récap!D54)</f>
        <v/>
      </c>
      <c r="K54" s="80" t="str">
        <f>IF(Récap!C54=1,"OUI","")</f>
        <v/>
      </c>
      <c r="L54" s="83" t="str">
        <f t="shared" si="7"/>
        <v/>
      </c>
      <c r="M54" s="63"/>
      <c r="N54" s="62"/>
    </row>
    <row r="55" spans="1:14" ht="20.100000000000001" customHeight="1" x14ac:dyDescent="0.25">
      <c r="A55" s="75"/>
      <c r="B55" s="76"/>
      <c r="C55" s="223"/>
      <c r="D55" s="217"/>
      <c r="E55" s="213" t="str">
        <f t="shared" si="5"/>
        <v/>
      </c>
      <c r="F55" s="58" t="str">
        <f t="shared" si="6"/>
        <v/>
      </c>
      <c r="G55" s="229" t="str">
        <f t="shared" si="4"/>
        <v/>
      </c>
      <c r="H55" s="59" t="str">
        <f t="shared" si="8"/>
        <v/>
      </c>
      <c r="I55" s="60" t="str">
        <f>IF(OR(A55="",K55="OUI"),"",INDEX(Dép_Arr!A55:E154,MATCH(A55,Dép_Arr!A55:A154,0),4))</f>
        <v/>
      </c>
      <c r="J55" s="61" t="str">
        <f>IF(Récap!D55=0,"",Récap!D55)</f>
        <v/>
      </c>
      <c r="K55" s="81" t="str">
        <f>IF(Récap!C55=1,"OUI","")</f>
        <v/>
      </c>
      <c r="L55" s="82" t="str">
        <f t="shared" si="7"/>
        <v/>
      </c>
      <c r="M55" s="64"/>
      <c r="N55" s="62"/>
    </row>
    <row r="56" spans="1:14" ht="20.100000000000001" customHeight="1" x14ac:dyDescent="0.25">
      <c r="A56" s="29"/>
      <c r="B56" s="14"/>
      <c r="C56" s="222"/>
      <c r="D56" s="216"/>
      <c r="E56" s="134" t="str">
        <f t="shared" si="5"/>
        <v/>
      </c>
      <c r="F56" s="52" t="str">
        <f t="shared" si="6"/>
        <v/>
      </c>
      <c r="G56" s="52" t="str">
        <f t="shared" si="4"/>
        <v/>
      </c>
      <c r="H56" s="53" t="str">
        <f t="shared" si="8"/>
        <v/>
      </c>
      <c r="I56" s="54" t="str">
        <f>IF(OR(A56="",K56="OUI"),"",INDEX(Dép_Arr!A56:E155,MATCH(A56,Dép_Arr!A56:A155,0),4))</f>
        <v/>
      </c>
      <c r="J56" s="55" t="str">
        <f>IF(Récap!D56=0,"",Récap!D56)</f>
        <v/>
      </c>
      <c r="K56" s="80" t="str">
        <f>IF(Récap!C56=1,"OUI","")</f>
        <v/>
      </c>
      <c r="L56" s="83" t="str">
        <f t="shared" si="7"/>
        <v/>
      </c>
      <c r="M56" s="63"/>
      <c r="N56" s="62"/>
    </row>
    <row r="57" spans="1:14" ht="20.100000000000001" customHeight="1" x14ac:dyDescent="0.25">
      <c r="A57" s="75"/>
      <c r="B57" s="76"/>
      <c r="C57" s="223"/>
      <c r="D57" s="217"/>
      <c r="E57" s="213" t="str">
        <f t="shared" si="5"/>
        <v/>
      </c>
      <c r="F57" s="58" t="str">
        <f t="shared" si="6"/>
        <v/>
      </c>
      <c r="G57" s="229" t="str">
        <f t="shared" si="4"/>
        <v/>
      </c>
      <c r="H57" s="59" t="str">
        <f t="shared" si="8"/>
        <v/>
      </c>
      <c r="I57" s="60" t="str">
        <f>IF(OR(A57="",K57="OUI"),"",INDEX(Dép_Arr!A57:E156,MATCH(A57,Dép_Arr!A57:A156,0),4))</f>
        <v/>
      </c>
      <c r="J57" s="61" t="str">
        <f>IF(Récap!D57=0,"",Récap!D57)</f>
        <v/>
      </c>
      <c r="K57" s="81" t="str">
        <f>IF(Récap!C57=1,"OUI","")</f>
        <v/>
      </c>
      <c r="L57" s="82" t="str">
        <f t="shared" si="7"/>
        <v/>
      </c>
      <c r="M57" s="64"/>
      <c r="N57" s="62"/>
    </row>
    <row r="58" spans="1:14" ht="20.100000000000001" customHeight="1" x14ac:dyDescent="0.25">
      <c r="A58" s="29"/>
      <c r="B58" s="14"/>
      <c r="C58" s="222"/>
      <c r="D58" s="216"/>
      <c r="E58" s="134" t="str">
        <f t="shared" si="5"/>
        <v/>
      </c>
      <c r="F58" s="52" t="str">
        <f t="shared" si="6"/>
        <v/>
      </c>
      <c r="G58" s="52" t="str">
        <f t="shared" si="4"/>
        <v/>
      </c>
      <c r="H58" s="53" t="str">
        <f t="shared" si="8"/>
        <v/>
      </c>
      <c r="I58" s="54" t="str">
        <f>IF(OR(A58="",K58="OUI"),"",INDEX(Dép_Arr!A58:E157,MATCH(A58,Dép_Arr!A58:A157,0),4))</f>
        <v/>
      </c>
      <c r="J58" s="55" t="str">
        <f>IF(Récap!D58=0,"",Récap!D58)</f>
        <v/>
      </c>
      <c r="K58" s="80" t="str">
        <f>IF(Récap!C58=1,"OUI","")</f>
        <v/>
      </c>
      <c r="L58" s="83" t="str">
        <f t="shared" si="7"/>
        <v/>
      </c>
      <c r="M58" s="63"/>
      <c r="N58" s="62"/>
    </row>
    <row r="59" spans="1:14" ht="20.100000000000001" customHeight="1" x14ac:dyDescent="0.25">
      <c r="A59" s="75"/>
      <c r="B59" s="76"/>
      <c r="C59" s="223"/>
      <c r="D59" s="217"/>
      <c r="E59" s="213" t="str">
        <f t="shared" si="5"/>
        <v/>
      </c>
      <c r="F59" s="58" t="str">
        <f t="shared" si="6"/>
        <v/>
      </c>
      <c r="G59" s="229" t="str">
        <f t="shared" si="4"/>
        <v/>
      </c>
      <c r="H59" s="59" t="str">
        <f t="shared" si="8"/>
        <v/>
      </c>
      <c r="I59" s="60" t="str">
        <f>IF(OR(A59="",K59="OUI"),"",INDEX(Dép_Arr!A59:E158,MATCH(A59,Dép_Arr!A59:A158,0),4))</f>
        <v/>
      </c>
      <c r="J59" s="61" t="str">
        <f>IF(Récap!D59=0,"",Récap!D59)</f>
        <v/>
      </c>
      <c r="K59" s="81" t="str">
        <f>IF(Récap!C59=1,"OUI","")</f>
        <v/>
      </c>
      <c r="L59" s="82" t="str">
        <f t="shared" si="7"/>
        <v/>
      </c>
      <c r="M59" s="64"/>
      <c r="N59" s="62"/>
    </row>
    <row r="60" spans="1:14" ht="20.100000000000001" customHeight="1" x14ac:dyDescent="0.25">
      <c r="A60" s="29"/>
      <c r="B60" s="14"/>
      <c r="C60" s="222"/>
      <c r="D60" s="216"/>
      <c r="E60" s="134" t="str">
        <f t="shared" si="5"/>
        <v/>
      </c>
      <c r="F60" s="52" t="str">
        <f t="shared" si="6"/>
        <v/>
      </c>
      <c r="G60" s="52" t="str">
        <f t="shared" si="4"/>
        <v/>
      </c>
      <c r="H60" s="53" t="str">
        <f t="shared" si="8"/>
        <v/>
      </c>
      <c r="I60" s="54" t="str">
        <f>IF(OR(A60="",K60="OUI"),"",INDEX(Dép_Arr!A60:E159,MATCH(A60,Dép_Arr!A60:A159,0),4))</f>
        <v/>
      </c>
      <c r="J60" s="55" t="str">
        <f>IF(Récap!D60=0,"",Récap!D60)</f>
        <v/>
      </c>
      <c r="K60" s="80" t="str">
        <f>IF(Récap!C60=1,"OUI","")</f>
        <v/>
      </c>
      <c r="L60" s="83" t="str">
        <f t="shared" si="7"/>
        <v/>
      </c>
      <c r="M60" s="63"/>
      <c r="N60" s="62"/>
    </row>
    <row r="61" spans="1:14" ht="20.100000000000001" customHeight="1" x14ac:dyDescent="0.25">
      <c r="A61" s="75"/>
      <c r="B61" s="76"/>
      <c r="C61" s="223"/>
      <c r="D61" s="217"/>
      <c r="E61" s="213" t="str">
        <f t="shared" si="5"/>
        <v/>
      </c>
      <c r="F61" s="58" t="str">
        <f t="shared" si="6"/>
        <v/>
      </c>
      <c r="G61" s="229" t="str">
        <f t="shared" si="4"/>
        <v/>
      </c>
      <c r="H61" s="59" t="str">
        <f t="shared" si="8"/>
        <v/>
      </c>
      <c r="I61" s="60" t="str">
        <f>IF(OR(A61="",K61="OUI"),"",INDEX(Dép_Arr!A61:E160,MATCH(A61,Dép_Arr!A61:A160,0),4))</f>
        <v/>
      </c>
      <c r="J61" s="61" t="str">
        <f>IF(Récap!D61=0,"",Récap!D61)</f>
        <v/>
      </c>
      <c r="K61" s="81" t="str">
        <f>IF(Récap!C61=1,"OUI","")</f>
        <v/>
      </c>
      <c r="L61" s="82" t="str">
        <f t="shared" si="7"/>
        <v/>
      </c>
      <c r="M61" s="64"/>
      <c r="N61" s="62"/>
    </row>
    <row r="62" spans="1:14" ht="20.100000000000001" customHeight="1" x14ac:dyDescent="0.25">
      <c r="A62" s="29"/>
      <c r="B62" s="14"/>
      <c r="C62" s="222"/>
      <c r="D62" s="216"/>
      <c r="E62" s="134" t="str">
        <f t="shared" si="5"/>
        <v/>
      </c>
      <c r="F62" s="52" t="str">
        <f t="shared" si="6"/>
        <v/>
      </c>
      <c r="G62" s="52" t="str">
        <f t="shared" si="4"/>
        <v/>
      </c>
      <c r="H62" s="53" t="str">
        <f t="shared" si="8"/>
        <v/>
      </c>
      <c r="I62" s="54" t="str">
        <f>IF(OR(A62="",K62="OUI"),"",INDEX(Dép_Arr!A62:E161,MATCH(A62,Dép_Arr!A62:A161,0),4))</f>
        <v/>
      </c>
      <c r="J62" s="55" t="str">
        <f>IF(Récap!D62=0,"",Récap!D62)</f>
        <v/>
      </c>
      <c r="K62" s="80" t="str">
        <f>IF(Récap!C62=1,"OUI","")</f>
        <v/>
      </c>
      <c r="L62" s="83" t="str">
        <f t="shared" si="7"/>
        <v/>
      </c>
      <c r="M62" s="63"/>
      <c r="N62" s="62"/>
    </row>
    <row r="63" spans="1:14" ht="20.100000000000001" customHeight="1" x14ac:dyDescent="0.25">
      <c r="A63" s="75"/>
      <c r="B63" s="76"/>
      <c r="C63" s="223"/>
      <c r="D63" s="217"/>
      <c r="E63" s="213" t="str">
        <f t="shared" si="5"/>
        <v/>
      </c>
      <c r="F63" s="58" t="str">
        <f t="shared" si="6"/>
        <v/>
      </c>
      <c r="G63" s="229" t="str">
        <f t="shared" si="4"/>
        <v/>
      </c>
      <c r="H63" s="59" t="str">
        <f t="shared" si="8"/>
        <v/>
      </c>
      <c r="I63" s="60" t="str">
        <f>IF(OR(A63="",K63="OUI"),"",INDEX(Dép_Arr!A63:E162,MATCH(A63,Dép_Arr!A63:A162,0),4))</f>
        <v/>
      </c>
      <c r="J63" s="61" t="str">
        <f>IF(Récap!D63=0,"",Récap!D63)</f>
        <v/>
      </c>
      <c r="K63" s="81" t="str">
        <f>IF(Récap!C63=1,"OUI","")</f>
        <v/>
      </c>
      <c r="L63" s="82" t="str">
        <f t="shared" si="7"/>
        <v/>
      </c>
      <c r="M63" s="64"/>
      <c r="N63" s="62"/>
    </row>
    <row r="64" spans="1:14" ht="20.100000000000001" customHeight="1" x14ac:dyDescent="0.25">
      <c r="A64" s="29"/>
      <c r="B64" s="14"/>
      <c r="C64" s="222"/>
      <c r="D64" s="216"/>
      <c r="E64" s="134" t="str">
        <f t="shared" si="5"/>
        <v/>
      </c>
      <c r="F64" s="52" t="str">
        <f t="shared" si="6"/>
        <v/>
      </c>
      <c r="G64" s="52" t="str">
        <f t="shared" si="4"/>
        <v/>
      </c>
      <c r="H64" s="53" t="str">
        <f t="shared" si="8"/>
        <v/>
      </c>
      <c r="I64" s="54" t="str">
        <f>IF(OR(A64="",K64="OUI"),"",INDEX(Dép_Arr!A64:E163,MATCH(A64,Dép_Arr!A64:A163,0),4))</f>
        <v/>
      </c>
      <c r="J64" s="55" t="str">
        <f>IF(Récap!D64=0,"",Récap!D64)</f>
        <v/>
      </c>
      <c r="K64" s="80" t="str">
        <f>IF(Récap!C64=1,"OUI","")</f>
        <v/>
      </c>
      <c r="L64" s="83" t="str">
        <f t="shared" si="7"/>
        <v/>
      </c>
      <c r="M64" s="63"/>
      <c r="N64" s="62"/>
    </row>
    <row r="65" spans="1:14" ht="20.100000000000001" customHeight="1" x14ac:dyDescent="0.25">
      <c r="A65" s="75"/>
      <c r="B65" s="76"/>
      <c r="C65" s="223"/>
      <c r="D65" s="217"/>
      <c r="E65" s="213" t="str">
        <f t="shared" si="5"/>
        <v/>
      </c>
      <c r="F65" s="58" t="str">
        <f t="shared" si="6"/>
        <v/>
      </c>
      <c r="G65" s="229" t="str">
        <f t="shared" si="4"/>
        <v/>
      </c>
      <c r="H65" s="59" t="str">
        <f t="shared" si="8"/>
        <v/>
      </c>
      <c r="I65" s="60" t="str">
        <f>IF(OR(A65="",K65="OUI"),"",INDEX(Dép_Arr!A65:E164,MATCH(A65,Dép_Arr!A65:A164,0),4))</f>
        <v/>
      </c>
      <c r="J65" s="61" t="str">
        <f>IF(Récap!D65=0,"",Récap!D65)</f>
        <v/>
      </c>
      <c r="K65" s="81" t="str">
        <f>IF(Récap!C65=1,"OUI","")</f>
        <v/>
      </c>
      <c r="L65" s="82" t="str">
        <f t="shared" si="7"/>
        <v/>
      </c>
      <c r="M65" s="64"/>
      <c r="N65" s="62"/>
    </row>
    <row r="66" spans="1:14" ht="20.100000000000001" customHeight="1" x14ac:dyDescent="0.25">
      <c r="A66" s="29"/>
      <c r="B66" s="14"/>
      <c r="C66" s="222"/>
      <c r="D66" s="216"/>
      <c r="E66" s="134" t="str">
        <f t="shared" si="5"/>
        <v/>
      </c>
      <c r="F66" s="52" t="str">
        <f t="shared" si="6"/>
        <v/>
      </c>
      <c r="G66" s="52" t="str">
        <f t="shared" si="4"/>
        <v/>
      </c>
      <c r="H66" s="53" t="str">
        <f t="shared" si="8"/>
        <v/>
      </c>
      <c r="I66" s="54" t="str">
        <f>IF(OR(A66="",K66="OUI"),"",INDEX(Dép_Arr!A66:E165,MATCH(A66,Dép_Arr!A66:A165,0),4))</f>
        <v/>
      </c>
      <c r="J66" s="55" t="str">
        <f>IF(Récap!D66=0,"",Récap!D66)</f>
        <v/>
      </c>
      <c r="K66" s="80" t="str">
        <f>IF(Récap!C66=1,"OUI","")</f>
        <v/>
      </c>
      <c r="L66" s="83" t="str">
        <f t="shared" si="7"/>
        <v/>
      </c>
      <c r="M66" s="63"/>
      <c r="N66" s="62"/>
    </row>
    <row r="67" spans="1:14" ht="20.100000000000001" customHeight="1" x14ac:dyDescent="0.25">
      <c r="A67" s="75"/>
      <c r="B67" s="76"/>
      <c r="C67" s="223"/>
      <c r="D67" s="217"/>
      <c r="E67" s="213" t="str">
        <f t="shared" si="5"/>
        <v/>
      </c>
      <c r="F67" s="58" t="str">
        <f t="shared" si="6"/>
        <v/>
      </c>
      <c r="G67" s="229" t="str">
        <f t="shared" si="4"/>
        <v/>
      </c>
      <c r="H67" s="59" t="str">
        <f t="shared" si="8"/>
        <v/>
      </c>
      <c r="I67" s="60" t="str">
        <f>IF(OR(A67="",K67="OUI"),"",INDEX(Dép_Arr!A67:E166,MATCH(A67,Dép_Arr!A67:A166,0),4))</f>
        <v/>
      </c>
      <c r="J67" s="61" t="str">
        <f>IF(Récap!D67=0,"",Récap!D67)</f>
        <v/>
      </c>
      <c r="K67" s="81" t="str">
        <f>IF(Récap!C67=1,"OUI","")</f>
        <v/>
      </c>
      <c r="L67" s="82" t="str">
        <f t="shared" si="7"/>
        <v/>
      </c>
      <c r="M67" s="64"/>
      <c r="N67" s="62"/>
    </row>
    <row r="68" spans="1:14" ht="20.100000000000001" customHeight="1" x14ac:dyDescent="0.25">
      <c r="A68" s="29"/>
      <c r="B68" s="14"/>
      <c r="C68" s="222"/>
      <c r="D68" s="216"/>
      <c r="E68" s="134" t="str">
        <f t="shared" si="5"/>
        <v/>
      </c>
      <c r="F68" s="52" t="str">
        <f t="shared" si="6"/>
        <v/>
      </c>
      <c r="G68" s="52" t="str">
        <f t="shared" si="4"/>
        <v/>
      </c>
      <c r="H68" s="53" t="str">
        <f t="shared" ref="H68:H103" si="9">IF(OR(E68="",E68=0),"",$E68-MIN(Temps))</f>
        <v/>
      </c>
      <c r="I68" s="54" t="str">
        <f>IF(OR(A68="",K68="OUI"),"",INDEX(Dép_Arr!A68:E167,MATCH(A68,Dép_Arr!A68:A167,0),4))</f>
        <v/>
      </c>
      <c r="J68" s="55" t="str">
        <f>IF(Récap!D68=0,"",Récap!D68)</f>
        <v/>
      </c>
      <c r="K68" s="80" t="str">
        <f>IF(Récap!C68=1,"OUI","")</f>
        <v/>
      </c>
      <c r="L68" s="83" t="str">
        <f t="shared" si="7"/>
        <v/>
      </c>
      <c r="M68" s="63"/>
      <c r="N68" s="62"/>
    </row>
    <row r="69" spans="1:14" ht="20.100000000000001" customHeight="1" x14ac:dyDescent="0.25">
      <c r="A69" s="75"/>
      <c r="B69" s="76"/>
      <c r="C69" s="223"/>
      <c r="D69" s="217"/>
      <c r="E69" s="213" t="str">
        <f t="shared" si="5"/>
        <v/>
      </c>
      <c r="F69" s="58" t="str">
        <f t="shared" ref="F69:F103" si="10">IF(K69="OUI",100,IF(OR(E69="",E69=0),"",RANK(E69,E$4:E$103,1)))</f>
        <v/>
      </c>
      <c r="G69" s="229" t="str">
        <f t="shared" ref="G69:G103" si="11">IF(K69="OUI","",IF(E69="","",SUMPRODUCT((Cat=D69)*(Temps&lt;E69))+1))</f>
        <v/>
      </c>
      <c r="H69" s="59" t="str">
        <f t="shared" si="9"/>
        <v/>
      </c>
      <c r="I69" s="60" t="str">
        <f>IF(OR(A69="",K69="OUI"),"",INDEX(Dép_Arr!A69:E168,MATCH(A69,Dép_Arr!A69:A168,0),4))</f>
        <v/>
      </c>
      <c r="J69" s="61" t="str">
        <f>IF(Récap!D69=0,"",Récap!D69)</f>
        <v/>
      </c>
      <c r="K69" s="81" t="str">
        <f>IF(Récap!C69=1,"OUI","")</f>
        <v/>
      </c>
      <c r="L69" s="82" t="str">
        <f t="shared" ref="L69:L103" si="12">IF(OR(N69="",J69=""),"",N69-J69)</f>
        <v/>
      </c>
      <c r="M69" s="64"/>
      <c r="N69" s="62"/>
    </row>
    <row r="70" spans="1:14" ht="20.100000000000001" customHeight="1" x14ac:dyDescent="0.25">
      <c r="A70" s="29"/>
      <c r="B70" s="14"/>
      <c r="C70" s="222"/>
      <c r="D70" s="216"/>
      <c r="E70" s="134" t="str">
        <f t="shared" si="5"/>
        <v/>
      </c>
      <c r="F70" s="52" t="str">
        <f t="shared" si="10"/>
        <v/>
      </c>
      <c r="G70" s="52" t="str">
        <f t="shared" si="11"/>
        <v/>
      </c>
      <c r="H70" s="53" t="str">
        <f t="shared" si="9"/>
        <v/>
      </c>
      <c r="I70" s="54" t="str">
        <f>IF(OR(A70="",K70="OUI"),"",INDEX(Dép_Arr!A70:E169,MATCH(A70,Dép_Arr!A70:A169,0),4))</f>
        <v/>
      </c>
      <c r="J70" s="55" t="str">
        <f>IF(Récap!D70=0,"",Récap!D70)</f>
        <v/>
      </c>
      <c r="K70" s="80" t="str">
        <f>IF(Récap!C70=1,"OUI","")</f>
        <v/>
      </c>
      <c r="L70" s="83" t="str">
        <f t="shared" si="12"/>
        <v/>
      </c>
      <c r="M70" s="63"/>
      <c r="N70" s="62"/>
    </row>
    <row r="71" spans="1:14" ht="20.100000000000001" customHeight="1" x14ac:dyDescent="0.25">
      <c r="A71" s="75"/>
      <c r="B71" s="76"/>
      <c r="C71" s="223"/>
      <c r="D71" s="217"/>
      <c r="E71" s="213" t="str">
        <f t="shared" si="5"/>
        <v/>
      </c>
      <c r="F71" s="58" t="str">
        <f t="shared" si="10"/>
        <v/>
      </c>
      <c r="G71" s="229" t="str">
        <f t="shared" si="11"/>
        <v/>
      </c>
      <c r="H71" s="59" t="str">
        <f t="shared" si="9"/>
        <v/>
      </c>
      <c r="I71" s="60" t="str">
        <f>IF(OR(A71="",K71="OUI"),"",INDEX(Dép_Arr!A71:E170,MATCH(A71,Dép_Arr!A71:A170,0),4))</f>
        <v/>
      </c>
      <c r="J71" s="61" t="str">
        <f>IF(Récap!D71=0,"",Récap!D71)</f>
        <v/>
      </c>
      <c r="K71" s="81" t="str">
        <f>IF(Récap!C71=1,"OUI","")</f>
        <v/>
      </c>
      <c r="L71" s="82" t="str">
        <f t="shared" si="12"/>
        <v/>
      </c>
      <c r="M71" s="64"/>
      <c r="N71" s="62"/>
    </row>
    <row r="72" spans="1:14" ht="20.100000000000001" customHeight="1" x14ac:dyDescent="0.25">
      <c r="A72" s="29"/>
      <c r="B72" s="14"/>
      <c r="C72" s="222"/>
      <c r="D72" s="216"/>
      <c r="E72" s="134" t="str">
        <f t="shared" si="5"/>
        <v/>
      </c>
      <c r="F72" s="52" t="str">
        <f t="shared" si="10"/>
        <v/>
      </c>
      <c r="G72" s="52" t="str">
        <f t="shared" si="11"/>
        <v/>
      </c>
      <c r="H72" s="53" t="str">
        <f t="shared" si="9"/>
        <v/>
      </c>
      <c r="I72" s="54" t="str">
        <f>IF(OR(A72="",K72="OUI"),"",INDEX(Dép_Arr!A72:E171,MATCH(A72,Dép_Arr!A72:A171,0),4))</f>
        <v/>
      </c>
      <c r="J72" s="55" t="str">
        <f>IF(Récap!D72=0,"",Récap!D72)</f>
        <v/>
      </c>
      <c r="K72" s="80" t="str">
        <f>IF(Récap!C72=1,"OUI","")</f>
        <v/>
      </c>
      <c r="L72" s="83" t="str">
        <f t="shared" si="12"/>
        <v/>
      </c>
      <c r="M72" s="63"/>
      <c r="N72" s="62"/>
    </row>
    <row r="73" spans="1:14" ht="20.100000000000001" customHeight="1" x14ac:dyDescent="0.25">
      <c r="A73" s="75"/>
      <c r="B73" s="76"/>
      <c r="C73" s="223"/>
      <c r="D73" s="217"/>
      <c r="E73" s="213" t="str">
        <f t="shared" si="5"/>
        <v/>
      </c>
      <c r="F73" s="58" t="str">
        <f t="shared" si="10"/>
        <v/>
      </c>
      <c r="G73" s="229" t="str">
        <f t="shared" si="11"/>
        <v/>
      </c>
      <c r="H73" s="59" t="str">
        <f t="shared" si="9"/>
        <v/>
      </c>
      <c r="I73" s="60" t="str">
        <f>IF(OR(A73="",K73="OUI"),"",INDEX(Dép_Arr!A73:E172,MATCH(A73,Dép_Arr!A73:A172,0),4))</f>
        <v/>
      </c>
      <c r="J73" s="61" t="str">
        <f>IF(Récap!D73=0,"",Récap!D73)</f>
        <v/>
      </c>
      <c r="K73" s="81" t="str">
        <f>IF(Récap!C73=1,"OUI","")</f>
        <v/>
      </c>
      <c r="L73" s="82" t="str">
        <f t="shared" si="12"/>
        <v/>
      </c>
      <c r="M73" s="64"/>
      <c r="N73" s="62"/>
    </row>
    <row r="74" spans="1:14" ht="20.100000000000001" customHeight="1" x14ac:dyDescent="0.25">
      <c r="A74" s="29"/>
      <c r="B74" s="14"/>
      <c r="C74" s="222"/>
      <c r="D74" s="216"/>
      <c r="E74" s="134" t="str">
        <f t="shared" si="5"/>
        <v/>
      </c>
      <c r="F74" s="52" t="str">
        <f t="shared" si="10"/>
        <v/>
      </c>
      <c r="G74" s="52" t="str">
        <f t="shared" si="11"/>
        <v/>
      </c>
      <c r="H74" s="53" t="str">
        <f t="shared" si="9"/>
        <v/>
      </c>
      <c r="I74" s="54" t="str">
        <f>IF(OR(A74="",K74="OUI"),"",INDEX(Dép_Arr!A74:E173,MATCH(A74,Dép_Arr!A74:A173,0),4))</f>
        <v/>
      </c>
      <c r="J74" s="55" t="str">
        <f>IF(Récap!D74=0,"",Récap!D74)</f>
        <v/>
      </c>
      <c r="K74" s="80" t="str">
        <f>IF(Récap!C74=1,"OUI","")</f>
        <v/>
      </c>
      <c r="L74" s="83" t="str">
        <f t="shared" si="12"/>
        <v/>
      </c>
      <c r="M74" s="63"/>
      <c r="N74" s="62"/>
    </row>
    <row r="75" spans="1:14" ht="20.100000000000001" customHeight="1" x14ac:dyDescent="0.25">
      <c r="A75" s="75"/>
      <c r="B75" s="76"/>
      <c r="C75" s="223"/>
      <c r="D75" s="217"/>
      <c r="E75" s="213" t="str">
        <f t="shared" si="5"/>
        <v/>
      </c>
      <c r="F75" s="58" t="str">
        <f t="shared" si="10"/>
        <v/>
      </c>
      <c r="G75" s="229" t="str">
        <f t="shared" si="11"/>
        <v/>
      </c>
      <c r="H75" s="59" t="str">
        <f t="shared" si="9"/>
        <v/>
      </c>
      <c r="I75" s="60" t="str">
        <f>IF(OR(A75="",K75="OUI"),"",INDEX(Dép_Arr!A75:E174,MATCH(A75,Dép_Arr!A75:A174,0),4))</f>
        <v/>
      </c>
      <c r="J75" s="61" t="str">
        <f>IF(Récap!D75=0,"",Récap!D75)</f>
        <v/>
      </c>
      <c r="K75" s="81" t="str">
        <f>IF(Récap!C75=1,"OUI","")</f>
        <v/>
      </c>
      <c r="L75" s="82" t="str">
        <f t="shared" si="12"/>
        <v/>
      </c>
      <c r="M75" s="64"/>
      <c r="N75" s="62"/>
    </row>
    <row r="76" spans="1:14" ht="20.100000000000001" customHeight="1" x14ac:dyDescent="0.25">
      <c r="A76" s="29"/>
      <c r="B76" s="14"/>
      <c r="C76" s="222"/>
      <c r="D76" s="216"/>
      <c r="E76" s="134" t="str">
        <f t="shared" si="5"/>
        <v/>
      </c>
      <c r="F76" s="52" t="str">
        <f t="shared" si="10"/>
        <v/>
      </c>
      <c r="G76" s="52" t="str">
        <f t="shared" si="11"/>
        <v/>
      </c>
      <c r="H76" s="53" t="str">
        <f t="shared" si="9"/>
        <v/>
      </c>
      <c r="I76" s="54" t="str">
        <f>IF(OR(A76="",K76="OUI"),"",INDEX(Dép_Arr!A76:E175,MATCH(A76,Dép_Arr!A76:A175,0),4))</f>
        <v/>
      </c>
      <c r="J76" s="55" t="str">
        <f>IF(Récap!D76=0,"",Récap!D76)</f>
        <v/>
      </c>
      <c r="K76" s="80" t="str">
        <f>IF(Récap!C76=1,"OUI","")</f>
        <v/>
      </c>
      <c r="L76" s="83" t="str">
        <f t="shared" si="12"/>
        <v/>
      </c>
      <c r="M76" s="63"/>
      <c r="N76" s="62"/>
    </row>
    <row r="77" spans="1:14" ht="20.100000000000001" customHeight="1" x14ac:dyDescent="0.25">
      <c r="A77" s="75"/>
      <c r="B77" s="76"/>
      <c r="C77" s="223"/>
      <c r="D77" s="217"/>
      <c r="E77" s="213" t="str">
        <f t="shared" si="5"/>
        <v/>
      </c>
      <c r="F77" s="58" t="str">
        <f t="shared" si="10"/>
        <v/>
      </c>
      <c r="G77" s="229" t="str">
        <f t="shared" si="11"/>
        <v/>
      </c>
      <c r="H77" s="59" t="str">
        <f t="shared" si="9"/>
        <v/>
      </c>
      <c r="I77" s="60" t="str">
        <f>IF(OR(A77="",K77="OUI"),"",INDEX(Dép_Arr!A77:E176,MATCH(A77,Dép_Arr!A77:A176,0),4))</f>
        <v/>
      </c>
      <c r="J77" s="61" t="str">
        <f>IF(Récap!D77=0,"",Récap!D77)</f>
        <v/>
      </c>
      <c r="K77" s="81" t="str">
        <f>IF(Récap!C77=1,"OUI","")</f>
        <v/>
      </c>
      <c r="L77" s="82" t="str">
        <f t="shared" si="12"/>
        <v/>
      </c>
      <c r="M77" s="64"/>
      <c r="N77" s="62"/>
    </row>
    <row r="78" spans="1:14" ht="20.100000000000001" customHeight="1" x14ac:dyDescent="0.25">
      <c r="A78" s="29"/>
      <c r="B78" s="14"/>
      <c r="C78" s="222"/>
      <c r="D78" s="216"/>
      <c r="E78" s="134" t="str">
        <f t="shared" si="5"/>
        <v/>
      </c>
      <c r="F78" s="52" t="str">
        <f t="shared" si="10"/>
        <v/>
      </c>
      <c r="G78" s="52" t="str">
        <f t="shared" si="11"/>
        <v/>
      </c>
      <c r="H78" s="53" t="str">
        <f t="shared" si="9"/>
        <v/>
      </c>
      <c r="I78" s="54" t="str">
        <f>IF(OR(A78="",K78="OUI"),"",INDEX(Dép_Arr!A78:E177,MATCH(A78,Dép_Arr!A78:A177,0),4))</f>
        <v/>
      </c>
      <c r="J78" s="55" t="str">
        <f>IF(Récap!D78=0,"",Récap!D78)</f>
        <v/>
      </c>
      <c r="K78" s="80" t="str">
        <f>IF(Récap!C78=1,"OUI","")</f>
        <v/>
      </c>
      <c r="L78" s="83" t="str">
        <f t="shared" si="12"/>
        <v/>
      </c>
      <c r="M78" s="63"/>
      <c r="N78" s="62"/>
    </row>
    <row r="79" spans="1:14" ht="20.100000000000001" customHeight="1" x14ac:dyDescent="0.25">
      <c r="A79" s="75"/>
      <c r="B79" s="76"/>
      <c r="C79" s="223"/>
      <c r="D79" s="217"/>
      <c r="E79" s="213" t="str">
        <f t="shared" ref="E79:E103" si="13">IF(I79="","",IF(K79="OUI","",IF(OR(D79="C",D79="J"),(I79+(M$4*L79)),IF(N$4&gt;J79,I79+(M$4*L79),I79))))</f>
        <v/>
      </c>
      <c r="F79" s="58" t="str">
        <f t="shared" si="10"/>
        <v/>
      </c>
      <c r="G79" s="229" t="str">
        <f t="shared" si="11"/>
        <v/>
      </c>
      <c r="H79" s="59" t="str">
        <f t="shared" si="9"/>
        <v/>
      </c>
      <c r="I79" s="60" t="str">
        <f>IF(OR(A79="",K79="OUI"),"",INDEX(Dép_Arr!A79:E178,MATCH(A79,Dép_Arr!A79:A178,0),4))</f>
        <v/>
      </c>
      <c r="J79" s="61" t="str">
        <f>IF(Récap!D79=0,"",Récap!D79)</f>
        <v/>
      </c>
      <c r="K79" s="81" t="str">
        <f>IF(Récap!C79=1,"OUI","")</f>
        <v/>
      </c>
      <c r="L79" s="82" t="str">
        <f t="shared" si="12"/>
        <v/>
      </c>
      <c r="M79" s="64"/>
      <c r="N79" s="62"/>
    </row>
    <row r="80" spans="1:14" ht="20.100000000000001" customHeight="1" x14ac:dyDescent="0.25">
      <c r="A80" s="29"/>
      <c r="B80" s="14"/>
      <c r="C80" s="222"/>
      <c r="D80" s="216"/>
      <c r="E80" s="134" t="str">
        <f t="shared" si="13"/>
        <v/>
      </c>
      <c r="F80" s="52" t="str">
        <f t="shared" si="10"/>
        <v/>
      </c>
      <c r="G80" s="52" t="str">
        <f t="shared" si="11"/>
        <v/>
      </c>
      <c r="H80" s="53" t="str">
        <f t="shared" si="9"/>
        <v/>
      </c>
      <c r="I80" s="54" t="str">
        <f>IF(OR(A80="",K80="OUI"),"",INDEX(Dép_Arr!A80:E179,MATCH(A80,Dép_Arr!A80:A179,0),4))</f>
        <v/>
      </c>
      <c r="J80" s="55" t="str">
        <f>IF(Récap!D80=0,"",Récap!D80)</f>
        <v/>
      </c>
      <c r="K80" s="80" t="str">
        <f>IF(Récap!C80=1,"OUI","")</f>
        <v/>
      </c>
      <c r="L80" s="83" t="str">
        <f t="shared" si="12"/>
        <v/>
      </c>
      <c r="M80" s="63"/>
      <c r="N80" s="62"/>
    </row>
    <row r="81" spans="1:14" ht="20.100000000000001" customHeight="1" x14ac:dyDescent="0.25">
      <c r="A81" s="75"/>
      <c r="B81" s="76"/>
      <c r="C81" s="223"/>
      <c r="D81" s="217"/>
      <c r="E81" s="213" t="str">
        <f t="shared" si="13"/>
        <v/>
      </c>
      <c r="F81" s="58" t="str">
        <f t="shared" si="10"/>
        <v/>
      </c>
      <c r="G81" s="229" t="str">
        <f t="shared" si="11"/>
        <v/>
      </c>
      <c r="H81" s="59" t="str">
        <f t="shared" si="9"/>
        <v/>
      </c>
      <c r="I81" s="60" t="str">
        <f>IF(OR(A81="",K81="OUI"),"",INDEX(Dép_Arr!A81:E180,MATCH(A81,Dép_Arr!A81:A180,0),4))</f>
        <v/>
      </c>
      <c r="J81" s="61" t="str">
        <f>IF(Récap!D81=0,"",Récap!D81)</f>
        <v/>
      </c>
      <c r="K81" s="81" t="str">
        <f>IF(Récap!C81=1,"OUI","")</f>
        <v/>
      </c>
      <c r="L81" s="82" t="str">
        <f t="shared" si="12"/>
        <v/>
      </c>
      <c r="M81" s="64"/>
      <c r="N81" s="62"/>
    </row>
    <row r="82" spans="1:14" ht="20.100000000000001" customHeight="1" x14ac:dyDescent="0.25">
      <c r="A82" s="29"/>
      <c r="B82" s="14"/>
      <c r="C82" s="222"/>
      <c r="D82" s="216"/>
      <c r="E82" s="134" t="str">
        <f t="shared" si="13"/>
        <v/>
      </c>
      <c r="F82" s="52" t="str">
        <f t="shared" si="10"/>
        <v/>
      </c>
      <c r="G82" s="52" t="str">
        <f t="shared" si="11"/>
        <v/>
      </c>
      <c r="H82" s="53" t="str">
        <f t="shared" si="9"/>
        <v/>
      </c>
      <c r="I82" s="54" t="str">
        <f>IF(OR(A82="",K82="OUI"),"",INDEX(Dép_Arr!A82:E181,MATCH(A82,Dép_Arr!A82:A181,0),4))</f>
        <v/>
      </c>
      <c r="J82" s="55" t="str">
        <f>IF(Récap!D82=0,"",Récap!D82)</f>
        <v/>
      </c>
      <c r="K82" s="80" t="str">
        <f>IF(Récap!C82=1,"OUI","")</f>
        <v/>
      </c>
      <c r="L82" s="83" t="str">
        <f t="shared" si="12"/>
        <v/>
      </c>
      <c r="M82" s="63"/>
      <c r="N82" s="62"/>
    </row>
    <row r="83" spans="1:14" ht="20.100000000000001" customHeight="1" x14ac:dyDescent="0.25">
      <c r="A83" s="75"/>
      <c r="B83" s="76"/>
      <c r="C83" s="223"/>
      <c r="D83" s="217"/>
      <c r="E83" s="213" t="str">
        <f t="shared" si="13"/>
        <v/>
      </c>
      <c r="F83" s="58" t="str">
        <f t="shared" si="10"/>
        <v/>
      </c>
      <c r="G83" s="229" t="str">
        <f t="shared" si="11"/>
        <v/>
      </c>
      <c r="H83" s="59" t="str">
        <f t="shared" si="9"/>
        <v/>
      </c>
      <c r="I83" s="60" t="str">
        <f>IF(OR(A83="",K83="OUI"),"",INDEX(Dép_Arr!A83:E182,MATCH(A83,Dép_Arr!A83:A182,0),4))</f>
        <v/>
      </c>
      <c r="J83" s="61" t="str">
        <f>IF(Récap!D83=0,"",Récap!D83)</f>
        <v/>
      </c>
      <c r="K83" s="81" t="str">
        <f>IF(Récap!C83=1,"OUI","")</f>
        <v/>
      </c>
      <c r="L83" s="82" t="str">
        <f t="shared" si="12"/>
        <v/>
      </c>
      <c r="M83" s="64"/>
      <c r="N83" s="62"/>
    </row>
    <row r="84" spans="1:14" ht="20.100000000000001" customHeight="1" x14ac:dyDescent="0.25">
      <c r="A84" s="29"/>
      <c r="B84" s="14"/>
      <c r="C84" s="222"/>
      <c r="D84" s="216"/>
      <c r="E84" s="134" t="str">
        <f t="shared" si="13"/>
        <v/>
      </c>
      <c r="F84" s="52" t="str">
        <f t="shared" si="10"/>
        <v/>
      </c>
      <c r="G84" s="52" t="str">
        <f t="shared" si="11"/>
        <v/>
      </c>
      <c r="H84" s="53" t="str">
        <f t="shared" si="9"/>
        <v/>
      </c>
      <c r="I84" s="54" t="str">
        <f>IF(OR(A84="",K84="OUI"),"",INDEX(Dép_Arr!A84:E183,MATCH(A84,Dép_Arr!A84:A183,0),4))</f>
        <v/>
      </c>
      <c r="J84" s="55" t="str">
        <f>IF(Récap!D84=0,"",Récap!D84)</f>
        <v/>
      </c>
      <c r="K84" s="80" t="str">
        <f>IF(Récap!C84=1,"OUI","")</f>
        <v/>
      </c>
      <c r="L84" s="83" t="str">
        <f t="shared" si="12"/>
        <v/>
      </c>
      <c r="M84" s="63"/>
      <c r="N84" s="62"/>
    </row>
    <row r="85" spans="1:14" ht="20.100000000000001" customHeight="1" x14ac:dyDescent="0.25">
      <c r="A85" s="75"/>
      <c r="B85" s="76"/>
      <c r="C85" s="223"/>
      <c r="D85" s="217"/>
      <c r="E85" s="213" t="str">
        <f t="shared" si="13"/>
        <v/>
      </c>
      <c r="F85" s="58" t="str">
        <f t="shared" si="10"/>
        <v/>
      </c>
      <c r="G85" s="229" t="str">
        <f t="shared" si="11"/>
        <v/>
      </c>
      <c r="H85" s="59" t="str">
        <f t="shared" si="9"/>
        <v/>
      </c>
      <c r="I85" s="60" t="str">
        <f>IF(OR(A85="",K85="OUI"),"",INDEX(Dép_Arr!A85:E184,MATCH(A85,Dép_Arr!A85:A184,0),4))</f>
        <v/>
      </c>
      <c r="J85" s="61" t="str">
        <f>IF(Récap!D85=0,"",Récap!D85)</f>
        <v/>
      </c>
      <c r="K85" s="81" t="str">
        <f>IF(Récap!C85=1,"OUI","")</f>
        <v/>
      </c>
      <c r="L85" s="82" t="str">
        <f t="shared" si="12"/>
        <v/>
      </c>
      <c r="M85" s="64"/>
      <c r="N85" s="62"/>
    </row>
    <row r="86" spans="1:14" ht="20.100000000000001" customHeight="1" x14ac:dyDescent="0.25">
      <c r="A86" s="29"/>
      <c r="B86" s="14"/>
      <c r="C86" s="222"/>
      <c r="D86" s="216"/>
      <c r="E86" s="134" t="str">
        <f t="shared" si="13"/>
        <v/>
      </c>
      <c r="F86" s="52" t="str">
        <f t="shared" si="10"/>
        <v/>
      </c>
      <c r="G86" s="52" t="str">
        <f t="shared" si="11"/>
        <v/>
      </c>
      <c r="H86" s="53" t="str">
        <f t="shared" si="9"/>
        <v/>
      </c>
      <c r="I86" s="54" t="str">
        <f>IF(OR(A86="",K86="OUI"),"",INDEX(Dép_Arr!A86:E185,MATCH(A86,Dép_Arr!A86:A185,0),4))</f>
        <v/>
      </c>
      <c r="J86" s="55" t="str">
        <f>IF(Récap!D86=0,"",Récap!D86)</f>
        <v/>
      </c>
      <c r="K86" s="80" t="str">
        <f>IF(Récap!C86=1,"OUI","")</f>
        <v/>
      </c>
      <c r="L86" s="83" t="str">
        <f t="shared" si="12"/>
        <v/>
      </c>
      <c r="M86" s="63"/>
      <c r="N86" s="62"/>
    </row>
    <row r="87" spans="1:14" ht="20.100000000000001" customHeight="1" x14ac:dyDescent="0.25">
      <c r="A87" s="75"/>
      <c r="B87" s="76"/>
      <c r="C87" s="223"/>
      <c r="D87" s="217"/>
      <c r="E87" s="213" t="str">
        <f t="shared" si="13"/>
        <v/>
      </c>
      <c r="F87" s="58" t="str">
        <f t="shared" si="10"/>
        <v/>
      </c>
      <c r="G87" s="229" t="str">
        <f t="shared" si="11"/>
        <v/>
      </c>
      <c r="H87" s="59" t="str">
        <f t="shared" si="9"/>
        <v/>
      </c>
      <c r="I87" s="60" t="str">
        <f>IF(OR(A87="",K87="OUI"),"",INDEX(Dép_Arr!A87:E186,MATCH(A87,Dép_Arr!A87:A186,0),4))</f>
        <v/>
      </c>
      <c r="J87" s="61" t="str">
        <f>IF(Récap!D87=0,"",Récap!D87)</f>
        <v/>
      </c>
      <c r="K87" s="81" t="str">
        <f>IF(Récap!C87=1,"OUI","")</f>
        <v/>
      </c>
      <c r="L87" s="82" t="str">
        <f t="shared" si="12"/>
        <v/>
      </c>
      <c r="M87" s="64"/>
      <c r="N87" s="62"/>
    </row>
    <row r="88" spans="1:14" ht="20.100000000000001" customHeight="1" x14ac:dyDescent="0.25">
      <c r="A88" s="29"/>
      <c r="B88" s="14"/>
      <c r="C88" s="222"/>
      <c r="D88" s="216"/>
      <c r="E88" s="134" t="str">
        <f t="shared" si="13"/>
        <v/>
      </c>
      <c r="F88" s="52" t="str">
        <f t="shared" si="10"/>
        <v/>
      </c>
      <c r="G88" s="52" t="str">
        <f t="shared" si="11"/>
        <v/>
      </c>
      <c r="H88" s="53" t="str">
        <f t="shared" si="9"/>
        <v/>
      </c>
      <c r="I88" s="54" t="str">
        <f>IF(OR(A88="",K88="OUI"),"",INDEX(Dép_Arr!A88:E187,MATCH(A88,Dép_Arr!A88:A187,0),4))</f>
        <v/>
      </c>
      <c r="J88" s="55" t="str">
        <f>IF(Récap!D88=0,"",Récap!D88)</f>
        <v/>
      </c>
      <c r="K88" s="80" t="str">
        <f>IF(Récap!C88=1,"OUI","")</f>
        <v/>
      </c>
      <c r="L88" s="83" t="str">
        <f t="shared" si="12"/>
        <v/>
      </c>
      <c r="M88" s="63"/>
      <c r="N88" s="62"/>
    </row>
    <row r="89" spans="1:14" ht="20.100000000000001" customHeight="1" x14ac:dyDescent="0.25">
      <c r="A89" s="75"/>
      <c r="B89" s="76"/>
      <c r="C89" s="223"/>
      <c r="D89" s="217"/>
      <c r="E89" s="213" t="str">
        <f t="shared" si="13"/>
        <v/>
      </c>
      <c r="F89" s="58" t="str">
        <f t="shared" si="10"/>
        <v/>
      </c>
      <c r="G89" s="229" t="str">
        <f t="shared" si="11"/>
        <v/>
      </c>
      <c r="H89" s="59" t="str">
        <f t="shared" si="9"/>
        <v/>
      </c>
      <c r="I89" s="60" t="str">
        <f>IF(OR(A89="",K89="OUI"),"",INDEX(Dép_Arr!A89:E188,MATCH(A89,Dép_Arr!A89:A188,0),4))</f>
        <v/>
      </c>
      <c r="J89" s="61" t="str">
        <f>IF(Récap!D89=0,"",Récap!D89)</f>
        <v/>
      </c>
      <c r="K89" s="81" t="str">
        <f>IF(Récap!C89=1,"OUI","")</f>
        <v/>
      </c>
      <c r="L89" s="82" t="str">
        <f t="shared" si="12"/>
        <v/>
      </c>
      <c r="M89" s="64"/>
      <c r="N89" s="62"/>
    </row>
    <row r="90" spans="1:14" ht="20.100000000000001" customHeight="1" x14ac:dyDescent="0.25">
      <c r="A90" s="29"/>
      <c r="B90" s="14"/>
      <c r="C90" s="222"/>
      <c r="D90" s="216"/>
      <c r="E90" s="134" t="str">
        <f t="shared" si="13"/>
        <v/>
      </c>
      <c r="F90" s="52" t="str">
        <f t="shared" si="10"/>
        <v/>
      </c>
      <c r="G90" s="52" t="str">
        <f t="shared" si="11"/>
        <v/>
      </c>
      <c r="H90" s="53" t="str">
        <f t="shared" si="9"/>
        <v/>
      </c>
      <c r="I90" s="54" t="str">
        <f>IF(OR(A90="",K90="OUI"),"",INDEX(Dép_Arr!A90:E189,MATCH(A90,Dép_Arr!A90:A189,0),4))</f>
        <v/>
      </c>
      <c r="J90" s="55" t="str">
        <f>IF(Récap!D90=0,"",Récap!D90)</f>
        <v/>
      </c>
      <c r="K90" s="80" t="str">
        <f>IF(Récap!C90=1,"OUI","")</f>
        <v/>
      </c>
      <c r="L90" s="83" t="str">
        <f t="shared" si="12"/>
        <v/>
      </c>
      <c r="M90" s="63"/>
      <c r="N90" s="62"/>
    </row>
    <row r="91" spans="1:14" ht="20.100000000000001" customHeight="1" x14ac:dyDescent="0.25">
      <c r="A91" s="75"/>
      <c r="B91" s="76"/>
      <c r="C91" s="223"/>
      <c r="D91" s="217"/>
      <c r="E91" s="213" t="str">
        <f t="shared" si="13"/>
        <v/>
      </c>
      <c r="F91" s="58" t="str">
        <f t="shared" si="10"/>
        <v/>
      </c>
      <c r="G91" s="229" t="str">
        <f t="shared" si="11"/>
        <v/>
      </c>
      <c r="H91" s="59" t="str">
        <f t="shared" si="9"/>
        <v/>
      </c>
      <c r="I91" s="60" t="str">
        <f>IF(OR(A91="",K91="OUI"),"",INDEX(Dép_Arr!A91:E190,MATCH(A91,Dép_Arr!A91:A190,0),4))</f>
        <v/>
      </c>
      <c r="J91" s="61" t="str">
        <f>IF(Récap!D91=0,"",Récap!D91)</f>
        <v/>
      </c>
      <c r="K91" s="81" t="str">
        <f>IF(Récap!C91=1,"OUI","")</f>
        <v/>
      </c>
      <c r="L91" s="82" t="str">
        <f t="shared" si="12"/>
        <v/>
      </c>
      <c r="M91" s="64"/>
      <c r="N91" s="62"/>
    </row>
    <row r="92" spans="1:14" ht="20.100000000000001" customHeight="1" x14ac:dyDescent="0.25">
      <c r="A92" s="29"/>
      <c r="B92" s="14"/>
      <c r="C92" s="222"/>
      <c r="D92" s="216"/>
      <c r="E92" s="134" t="str">
        <f t="shared" si="13"/>
        <v/>
      </c>
      <c r="F92" s="52" t="str">
        <f t="shared" si="10"/>
        <v/>
      </c>
      <c r="G92" s="52" t="str">
        <f t="shared" si="11"/>
        <v/>
      </c>
      <c r="H92" s="53" t="str">
        <f t="shared" si="9"/>
        <v/>
      </c>
      <c r="I92" s="54" t="str">
        <f>IF(OR(A92="",K92="OUI"),"",INDEX(Dép_Arr!A92:E191,MATCH(A92,Dép_Arr!A92:A191,0),4))</f>
        <v/>
      </c>
      <c r="J92" s="55" t="str">
        <f>IF(Récap!D92=0,"",Récap!D92)</f>
        <v/>
      </c>
      <c r="K92" s="80" t="str">
        <f>IF(Récap!C92=1,"OUI","")</f>
        <v/>
      </c>
      <c r="L92" s="83" t="str">
        <f t="shared" si="12"/>
        <v/>
      </c>
      <c r="M92" s="63"/>
      <c r="N92" s="62"/>
    </row>
    <row r="93" spans="1:14" ht="20.100000000000001" customHeight="1" x14ac:dyDescent="0.25">
      <c r="A93" s="75"/>
      <c r="B93" s="76"/>
      <c r="C93" s="223"/>
      <c r="D93" s="217"/>
      <c r="E93" s="213" t="str">
        <f t="shared" si="13"/>
        <v/>
      </c>
      <c r="F93" s="58" t="str">
        <f t="shared" si="10"/>
        <v/>
      </c>
      <c r="G93" s="229" t="str">
        <f t="shared" si="11"/>
        <v/>
      </c>
      <c r="H93" s="59" t="str">
        <f t="shared" si="9"/>
        <v/>
      </c>
      <c r="I93" s="60" t="str">
        <f>IF(OR(A93="",K93="OUI"),"",INDEX(Dép_Arr!A93:E192,MATCH(A93,Dép_Arr!A93:A192,0),4))</f>
        <v/>
      </c>
      <c r="J93" s="61" t="str">
        <f>IF(Récap!D93=0,"",Récap!D93)</f>
        <v/>
      </c>
      <c r="K93" s="81" t="str">
        <f>IF(Récap!C93=1,"OUI","")</f>
        <v/>
      </c>
      <c r="L93" s="82" t="str">
        <f t="shared" si="12"/>
        <v/>
      </c>
      <c r="M93" s="64"/>
      <c r="N93" s="62"/>
    </row>
    <row r="94" spans="1:14" ht="20.100000000000001" customHeight="1" x14ac:dyDescent="0.25">
      <c r="A94" s="29"/>
      <c r="B94" s="14"/>
      <c r="C94" s="222"/>
      <c r="D94" s="216"/>
      <c r="E94" s="134" t="str">
        <f t="shared" si="13"/>
        <v/>
      </c>
      <c r="F94" s="52" t="str">
        <f t="shared" si="10"/>
        <v/>
      </c>
      <c r="G94" s="52" t="str">
        <f t="shared" si="11"/>
        <v/>
      </c>
      <c r="H94" s="53" t="str">
        <f t="shared" si="9"/>
        <v/>
      </c>
      <c r="I94" s="54" t="str">
        <f>IF(OR(A94="",K94="OUI"),"",INDEX(Dép_Arr!A94:E193,MATCH(A94,Dép_Arr!A94:A193,0),4))</f>
        <v/>
      </c>
      <c r="J94" s="55" t="str">
        <f>IF(Récap!D94=0,"",Récap!D94)</f>
        <v/>
      </c>
      <c r="K94" s="80" t="str">
        <f>IF(Récap!C94=1,"OUI","")</f>
        <v/>
      </c>
      <c r="L94" s="83" t="str">
        <f t="shared" si="12"/>
        <v/>
      </c>
      <c r="M94" s="63"/>
      <c r="N94" s="62"/>
    </row>
    <row r="95" spans="1:14" ht="20.100000000000001" customHeight="1" x14ac:dyDescent="0.25">
      <c r="A95" s="75"/>
      <c r="B95" s="76"/>
      <c r="C95" s="223"/>
      <c r="D95" s="217"/>
      <c r="E95" s="213" t="str">
        <f t="shared" si="13"/>
        <v/>
      </c>
      <c r="F95" s="58" t="str">
        <f t="shared" si="10"/>
        <v/>
      </c>
      <c r="G95" s="229" t="str">
        <f t="shared" si="11"/>
        <v/>
      </c>
      <c r="H95" s="59" t="str">
        <f t="shared" si="9"/>
        <v/>
      </c>
      <c r="I95" s="60" t="str">
        <f>IF(OR(A95="",K95="OUI"),"",INDEX(Dép_Arr!A95:E194,MATCH(A95,Dép_Arr!A95:A194,0),4))</f>
        <v/>
      </c>
      <c r="J95" s="61" t="str">
        <f>IF(Récap!D95=0,"",Récap!D95)</f>
        <v/>
      </c>
      <c r="K95" s="81" t="str">
        <f>IF(Récap!C95=1,"OUI","")</f>
        <v/>
      </c>
      <c r="L95" s="82" t="str">
        <f t="shared" si="12"/>
        <v/>
      </c>
      <c r="M95" s="64"/>
      <c r="N95" s="62"/>
    </row>
    <row r="96" spans="1:14" ht="20.100000000000001" customHeight="1" x14ac:dyDescent="0.25">
      <c r="A96" s="29"/>
      <c r="B96" s="14"/>
      <c r="C96" s="222"/>
      <c r="D96" s="216"/>
      <c r="E96" s="134" t="str">
        <f t="shared" si="13"/>
        <v/>
      </c>
      <c r="F96" s="52" t="str">
        <f t="shared" si="10"/>
        <v/>
      </c>
      <c r="G96" s="52" t="str">
        <f t="shared" si="11"/>
        <v/>
      </c>
      <c r="H96" s="53" t="str">
        <f t="shared" si="9"/>
        <v/>
      </c>
      <c r="I96" s="54" t="str">
        <f>IF(OR(A96="",K96="OUI"),"",INDEX(Dép_Arr!A96:E195,MATCH(A96,Dép_Arr!A96:A195,0),4))</f>
        <v/>
      </c>
      <c r="J96" s="55" t="str">
        <f>IF(Récap!D96=0,"",Récap!D96)</f>
        <v/>
      </c>
      <c r="K96" s="80" t="str">
        <f>IF(Récap!C96=1,"OUI","")</f>
        <v/>
      </c>
      <c r="L96" s="83" t="str">
        <f t="shared" si="12"/>
        <v/>
      </c>
      <c r="M96" s="63"/>
      <c r="N96" s="62"/>
    </row>
    <row r="97" spans="1:14" ht="20.100000000000001" customHeight="1" x14ac:dyDescent="0.25">
      <c r="A97" s="75"/>
      <c r="B97" s="76"/>
      <c r="C97" s="223"/>
      <c r="D97" s="217"/>
      <c r="E97" s="213" t="str">
        <f t="shared" si="13"/>
        <v/>
      </c>
      <c r="F97" s="58" t="str">
        <f t="shared" si="10"/>
        <v/>
      </c>
      <c r="G97" s="229" t="str">
        <f t="shared" si="11"/>
        <v/>
      </c>
      <c r="H97" s="59" t="str">
        <f t="shared" si="9"/>
        <v/>
      </c>
      <c r="I97" s="60" t="str">
        <f>IF(OR(A97="",K97="OUI"),"",INDEX(Dép_Arr!A97:E196,MATCH(A97,Dép_Arr!A97:A196,0),4))</f>
        <v/>
      </c>
      <c r="J97" s="61" t="str">
        <f>IF(Récap!D97=0,"",Récap!D97)</f>
        <v/>
      </c>
      <c r="K97" s="81" t="str">
        <f>IF(Récap!C97=1,"OUI","")</f>
        <v/>
      </c>
      <c r="L97" s="82" t="str">
        <f t="shared" si="12"/>
        <v/>
      </c>
      <c r="M97" s="64"/>
      <c r="N97" s="62"/>
    </row>
    <row r="98" spans="1:14" ht="20.100000000000001" customHeight="1" x14ac:dyDescent="0.25">
      <c r="A98" s="29"/>
      <c r="B98" s="14"/>
      <c r="C98" s="222"/>
      <c r="D98" s="216"/>
      <c r="E98" s="134" t="str">
        <f t="shared" si="13"/>
        <v/>
      </c>
      <c r="F98" s="52" t="str">
        <f t="shared" si="10"/>
        <v/>
      </c>
      <c r="G98" s="52" t="str">
        <f t="shared" si="11"/>
        <v/>
      </c>
      <c r="H98" s="53" t="str">
        <f t="shared" si="9"/>
        <v/>
      </c>
      <c r="I98" s="54" t="str">
        <f>IF(OR(A98="",K98="OUI"),"",INDEX(Dép_Arr!A98:E197,MATCH(A98,Dép_Arr!A98:A197,0),4))</f>
        <v/>
      </c>
      <c r="J98" s="55" t="str">
        <f>IF(Récap!D98=0,"",Récap!D98)</f>
        <v/>
      </c>
      <c r="K98" s="80" t="str">
        <f>IF(Récap!C98=1,"OUI","")</f>
        <v/>
      </c>
      <c r="L98" s="83" t="str">
        <f t="shared" si="12"/>
        <v/>
      </c>
      <c r="M98" s="63"/>
      <c r="N98" s="62"/>
    </row>
    <row r="99" spans="1:14" ht="20.100000000000001" customHeight="1" x14ac:dyDescent="0.25">
      <c r="A99" s="75"/>
      <c r="B99" s="76"/>
      <c r="C99" s="223"/>
      <c r="D99" s="217"/>
      <c r="E99" s="213" t="str">
        <f t="shared" si="13"/>
        <v/>
      </c>
      <c r="F99" s="58" t="str">
        <f t="shared" si="10"/>
        <v/>
      </c>
      <c r="G99" s="229" t="str">
        <f t="shared" si="11"/>
        <v/>
      </c>
      <c r="H99" s="59" t="str">
        <f t="shared" si="9"/>
        <v/>
      </c>
      <c r="I99" s="60" t="str">
        <f>IF(OR(A99="",K99="OUI"),"",INDEX(Dép_Arr!A99:E198,MATCH(A99,Dép_Arr!A99:A198,0),4))</f>
        <v/>
      </c>
      <c r="J99" s="61" t="str">
        <f>IF(Récap!D99=0,"",Récap!D99)</f>
        <v/>
      </c>
      <c r="K99" s="81" t="str">
        <f>IF(Récap!C99=1,"OUI","")</f>
        <v/>
      </c>
      <c r="L99" s="82" t="str">
        <f t="shared" si="12"/>
        <v/>
      </c>
      <c r="M99" s="64"/>
      <c r="N99" s="62"/>
    </row>
    <row r="100" spans="1:14" ht="20.100000000000001" customHeight="1" x14ac:dyDescent="0.25">
      <c r="A100" s="29"/>
      <c r="B100" s="14"/>
      <c r="C100" s="222"/>
      <c r="D100" s="216"/>
      <c r="E100" s="134" t="str">
        <f t="shared" si="13"/>
        <v/>
      </c>
      <c r="F100" s="52" t="str">
        <f t="shared" si="10"/>
        <v/>
      </c>
      <c r="G100" s="52" t="str">
        <f t="shared" si="11"/>
        <v/>
      </c>
      <c r="H100" s="53" t="str">
        <f t="shared" si="9"/>
        <v/>
      </c>
      <c r="I100" s="54" t="str">
        <f>IF(OR(A100="",K100="OUI"),"",INDEX(Dép_Arr!A100:E199,MATCH(A100,Dép_Arr!A100:A199,0),4))</f>
        <v/>
      </c>
      <c r="J100" s="55" t="str">
        <f>IF(Récap!D100=0,"",Récap!D100)</f>
        <v/>
      </c>
      <c r="K100" s="80" t="str">
        <f>IF(Récap!C100=1,"OUI","")</f>
        <v/>
      </c>
      <c r="L100" s="83" t="str">
        <f t="shared" si="12"/>
        <v/>
      </c>
      <c r="M100" s="63"/>
      <c r="N100" s="62"/>
    </row>
    <row r="101" spans="1:14" ht="20.100000000000001" customHeight="1" x14ac:dyDescent="0.25">
      <c r="A101" s="75"/>
      <c r="B101" s="76"/>
      <c r="C101" s="223"/>
      <c r="D101" s="217"/>
      <c r="E101" s="213" t="str">
        <f t="shared" si="13"/>
        <v/>
      </c>
      <c r="F101" s="58" t="str">
        <f t="shared" si="10"/>
        <v/>
      </c>
      <c r="G101" s="229" t="str">
        <f t="shared" si="11"/>
        <v/>
      </c>
      <c r="H101" s="59" t="str">
        <f t="shared" si="9"/>
        <v/>
      </c>
      <c r="I101" s="60" t="str">
        <f>IF(OR(A101="",K101="OUI"),"",INDEX(Dép_Arr!A101:E200,MATCH(A101,Dép_Arr!A101:A200,0),4))</f>
        <v/>
      </c>
      <c r="J101" s="61" t="str">
        <f>IF(Récap!D101=0,"",Récap!D101)</f>
        <v/>
      </c>
      <c r="K101" s="81" t="str">
        <f>IF(Récap!C101=1,"OUI","")</f>
        <v/>
      </c>
      <c r="L101" s="82" t="str">
        <f t="shared" si="12"/>
        <v/>
      </c>
      <c r="M101" s="64"/>
      <c r="N101" s="62"/>
    </row>
    <row r="102" spans="1:14" ht="20.100000000000001" customHeight="1" x14ac:dyDescent="0.25">
      <c r="A102" s="29"/>
      <c r="B102" s="14"/>
      <c r="C102" s="222"/>
      <c r="D102" s="216"/>
      <c r="E102" s="134" t="str">
        <f t="shared" si="13"/>
        <v/>
      </c>
      <c r="F102" s="52" t="str">
        <f t="shared" si="10"/>
        <v/>
      </c>
      <c r="G102" s="52" t="str">
        <f t="shared" si="11"/>
        <v/>
      </c>
      <c r="H102" s="53" t="str">
        <f t="shared" si="9"/>
        <v/>
      </c>
      <c r="I102" s="54" t="str">
        <f>IF(OR(A102="",K102="OUI"),"",INDEX(Dép_Arr!A102:E201,MATCH(A102,Dép_Arr!A102:A201,0),4))</f>
        <v/>
      </c>
      <c r="J102" s="55" t="str">
        <f>IF(Récap!D102=0,"",Récap!D102)</f>
        <v/>
      </c>
      <c r="K102" s="80" t="str">
        <f>IF(Récap!C102=1,"OUI","")</f>
        <v/>
      </c>
      <c r="L102" s="83" t="str">
        <f t="shared" si="12"/>
        <v/>
      </c>
      <c r="M102" s="63"/>
      <c r="N102" s="62"/>
    </row>
    <row r="103" spans="1:14" ht="20.100000000000001" customHeight="1" thickBot="1" x14ac:dyDescent="0.3">
      <c r="A103" s="77"/>
      <c r="B103" s="78"/>
      <c r="C103" s="224"/>
      <c r="D103" s="218"/>
      <c r="E103" s="214" t="str">
        <f t="shared" si="13"/>
        <v/>
      </c>
      <c r="F103" s="74" t="str">
        <f t="shared" si="10"/>
        <v/>
      </c>
      <c r="G103" s="230" t="str">
        <f t="shared" si="11"/>
        <v/>
      </c>
      <c r="H103" s="84" t="str">
        <f t="shared" si="9"/>
        <v/>
      </c>
      <c r="I103" s="85" t="str">
        <f>IF(OR(A103="",K103="OUI"),"",INDEX(Dép_Arr!A103:E202,MATCH(A103,Dép_Arr!A103:A202,0),4))</f>
        <v/>
      </c>
      <c r="J103" s="65" t="str">
        <f>IF(Récap!D103=0,"",Récap!D103)</f>
        <v/>
      </c>
      <c r="K103" s="86" t="str">
        <f>IF(Récap!C103=1,"OUI","")</f>
        <v/>
      </c>
      <c r="L103" s="57" t="str">
        <f t="shared" si="12"/>
        <v/>
      </c>
      <c r="M103" s="64"/>
      <c r="N103" s="62"/>
    </row>
    <row r="104" spans="1:14" s="46" customFormat="1" x14ac:dyDescent="0.2">
      <c r="A104" s="24"/>
      <c r="B104" s="12"/>
      <c r="C104" s="225"/>
      <c r="D104" s="13"/>
      <c r="E104" s="41"/>
      <c r="F104" s="42"/>
      <c r="G104" s="231"/>
      <c r="H104" s="43"/>
      <c r="I104" s="44"/>
      <c r="J104" s="45"/>
      <c r="K104" s="45"/>
    </row>
    <row r="105" spans="1:14" s="46" customFormat="1" x14ac:dyDescent="0.2">
      <c r="A105" s="24"/>
      <c r="B105" s="12"/>
      <c r="C105" s="225"/>
      <c r="D105" s="13"/>
      <c r="E105" s="41"/>
      <c r="F105" s="42"/>
      <c r="G105" s="231"/>
      <c r="H105" s="43"/>
      <c r="I105" s="44"/>
      <c r="J105" s="45"/>
      <c r="K105" s="45"/>
    </row>
    <row r="106" spans="1:14" s="46" customFormat="1" x14ac:dyDescent="0.2">
      <c r="A106" s="24"/>
      <c r="B106" s="12"/>
      <c r="C106" s="225"/>
      <c r="D106" s="13"/>
      <c r="E106" s="41"/>
      <c r="F106" s="42"/>
      <c r="G106" s="231"/>
      <c r="H106" s="43"/>
      <c r="I106" s="44"/>
      <c r="J106" s="45"/>
      <c r="K106" s="45"/>
    </row>
    <row r="107" spans="1:14" s="46" customFormat="1" x14ac:dyDescent="0.2">
      <c r="A107" s="24"/>
      <c r="B107" s="12"/>
      <c r="C107" s="225"/>
      <c r="D107" s="13"/>
      <c r="E107" s="41"/>
      <c r="F107" s="42"/>
      <c r="G107" s="231"/>
      <c r="H107" s="43"/>
      <c r="I107" s="44"/>
      <c r="J107" s="45"/>
      <c r="K107" s="45"/>
    </row>
    <row r="108" spans="1:14" s="46" customFormat="1" x14ac:dyDescent="0.2">
      <c r="A108" s="24"/>
      <c r="B108" s="12"/>
      <c r="C108" s="225"/>
      <c r="D108" s="13"/>
      <c r="E108" s="41"/>
      <c r="F108" s="42"/>
      <c r="G108" s="231"/>
      <c r="H108" s="43"/>
      <c r="I108" s="44"/>
      <c r="J108" s="45"/>
      <c r="K108" s="45"/>
    </row>
    <row r="109" spans="1:14" s="46" customFormat="1" x14ac:dyDescent="0.2">
      <c r="A109" s="24"/>
      <c r="B109" s="12"/>
      <c r="C109" s="225"/>
      <c r="D109" s="13"/>
      <c r="E109" s="41"/>
      <c r="F109" s="42"/>
      <c r="G109" s="231"/>
      <c r="H109" s="43"/>
      <c r="I109" s="44"/>
      <c r="J109" s="45"/>
      <c r="K109" s="45"/>
    </row>
    <row r="110" spans="1:14" s="46" customFormat="1" x14ac:dyDescent="0.2">
      <c r="A110" s="24"/>
      <c r="B110" s="12"/>
      <c r="C110" s="225"/>
      <c r="D110" s="13"/>
      <c r="E110" s="41"/>
      <c r="F110" s="42"/>
      <c r="G110" s="231"/>
      <c r="H110" s="43"/>
      <c r="I110" s="44"/>
      <c r="J110" s="45"/>
      <c r="K110" s="45"/>
    </row>
    <row r="111" spans="1:14" s="46" customFormat="1" x14ac:dyDescent="0.2">
      <c r="A111" s="24"/>
      <c r="B111" s="12"/>
      <c r="C111" s="225"/>
      <c r="D111" s="13"/>
      <c r="E111" s="41"/>
      <c r="F111" s="42"/>
      <c r="G111" s="231"/>
      <c r="H111" s="43"/>
      <c r="I111" s="44"/>
      <c r="J111" s="45"/>
      <c r="K111" s="45"/>
    </row>
    <row r="112" spans="1:14" s="46" customFormat="1" x14ac:dyDescent="0.2">
      <c r="A112" s="24"/>
      <c r="B112" s="12"/>
      <c r="C112" s="225"/>
      <c r="D112" s="13"/>
      <c r="E112" s="41"/>
      <c r="F112" s="42"/>
      <c r="G112" s="231"/>
      <c r="H112" s="43"/>
      <c r="I112" s="44"/>
      <c r="J112" s="45"/>
      <c r="K112" s="45"/>
    </row>
    <row r="113" spans="1:11" s="46" customFormat="1" x14ac:dyDescent="0.2">
      <c r="A113" s="24"/>
      <c r="B113" s="12"/>
      <c r="C113" s="225"/>
      <c r="D113" s="13"/>
      <c r="E113" s="41"/>
      <c r="F113" s="42"/>
      <c r="G113" s="231"/>
      <c r="H113" s="43"/>
      <c r="I113" s="44"/>
      <c r="J113" s="45"/>
      <c r="K113" s="45"/>
    </row>
    <row r="114" spans="1:11" s="46" customFormat="1" x14ac:dyDescent="0.2">
      <c r="A114" s="24"/>
      <c r="B114" s="12"/>
      <c r="C114" s="225"/>
      <c r="D114" s="13"/>
      <c r="E114" s="41"/>
      <c r="F114" s="42"/>
      <c r="G114" s="231"/>
      <c r="H114" s="43"/>
      <c r="I114" s="44"/>
      <c r="J114" s="45"/>
      <c r="K114" s="45"/>
    </row>
    <row r="115" spans="1:11" s="46" customFormat="1" x14ac:dyDescent="0.2">
      <c r="A115" s="24"/>
      <c r="B115" s="12"/>
      <c r="C115" s="225"/>
      <c r="D115" s="13"/>
      <c r="E115" s="41"/>
      <c r="F115" s="42"/>
      <c r="G115" s="231"/>
      <c r="H115" s="42"/>
      <c r="I115" s="44"/>
      <c r="J115" s="45"/>
      <c r="K115" s="45"/>
    </row>
    <row r="116" spans="1:11" s="46" customFormat="1" x14ac:dyDescent="0.2">
      <c r="A116" s="25"/>
      <c r="B116" s="12"/>
      <c r="C116" s="225"/>
      <c r="D116" s="13"/>
      <c r="E116" s="41"/>
      <c r="F116" s="42"/>
      <c r="G116" s="231"/>
      <c r="H116" s="42"/>
      <c r="I116" s="44"/>
      <c r="J116" s="45"/>
      <c r="K116" s="45"/>
    </row>
  </sheetData>
  <sheetProtection selectLockedCells="1"/>
  <sortState ref="A4:D23">
    <sortCondition ref="A4"/>
  </sortState>
  <mergeCells count="4">
    <mergeCell ref="I1:K2"/>
    <mergeCell ref="G1:H2"/>
    <mergeCell ref="C1:F2"/>
    <mergeCell ref="A1:B2"/>
  </mergeCells>
  <conditionalFormatting sqref="K4:K5">
    <cfRule type="containsText" dxfId="158" priority="14" operator="containsText" text="OUI">
      <formula>NOT(ISERROR(SEARCH("OUI",K4)))</formula>
    </cfRule>
  </conditionalFormatting>
  <conditionalFormatting sqref="E4:I5">
    <cfRule type="expression" dxfId="157" priority="12">
      <formula>$K4="OUI"</formula>
    </cfRule>
  </conditionalFormatting>
  <conditionalFormatting sqref="J4:J5">
    <cfRule type="expression" dxfId="156" priority="6">
      <formula>$K4="OUI"</formula>
    </cfRule>
  </conditionalFormatting>
  <conditionalFormatting sqref="K6:K103">
    <cfRule type="containsText" dxfId="155" priority="5" operator="containsText" text="OUI">
      <formula>NOT(ISERROR(SEARCH("OUI",K6)))</formula>
    </cfRule>
  </conditionalFormatting>
  <conditionalFormatting sqref="F6:I103">
    <cfRule type="expression" dxfId="154" priority="4">
      <formula>$K6="OUI"</formula>
    </cfRule>
  </conditionalFormatting>
  <conditionalFormatting sqref="J6:J103">
    <cfRule type="expression" dxfId="153" priority="3">
      <formula>$K6="OUI"</formula>
    </cfRule>
  </conditionalFormatting>
  <conditionalFormatting sqref="E6:E103">
    <cfRule type="expression" dxfId="152" priority="1">
      <formula>$K6="OUI"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8000"/>
  </sheetPr>
  <dimension ref="A1:P107"/>
  <sheetViews>
    <sheetView workbookViewId="0">
      <pane ySplit="3" topLeftCell="A4" activePane="bottomLeft" state="frozen"/>
      <selection pane="bottomLeft" activeCell="J9" sqref="J9"/>
    </sheetView>
  </sheetViews>
  <sheetFormatPr baseColWidth="10" defaultRowHeight="18.75" x14ac:dyDescent="0.3"/>
  <cols>
    <col min="1" max="1" width="20.83203125" style="104" customWidth="1"/>
    <col min="2" max="3" width="14.1640625" style="36" customWidth="1"/>
    <col min="4" max="4" width="13.1640625" style="37" bestFit="1" customWidth="1"/>
    <col min="5" max="8" width="12" style="36"/>
    <col min="9" max="9" width="16.5" style="36" customWidth="1"/>
    <col min="10" max="10" width="20.5" style="36" customWidth="1"/>
    <col min="11" max="12" width="15.6640625" style="36" customWidth="1"/>
    <col min="13" max="16" width="12" style="184"/>
    <col min="17" max="16384" width="12" style="36"/>
  </cols>
  <sheetData>
    <row r="1" spans="1:16" s="33" customFormat="1" ht="121.5" customHeight="1" thickBot="1" x14ac:dyDescent="0.35">
      <c r="A1" s="102" t="str">
        <f>"A"&amp;MATCH(LOOKUP(D2,A4:A103),A4:A103)+3</f>
        <v>A23</v>
      </c>
      <c r="B1" s="38">
        <f>MAX(A4:A103)</f>
        <v>20</v>
      </c>
      <c r="C1" s="39"/>
      <c r="D1" s="68"/>
      <c r="E1" s="68"/>
      <c r="F1" s="68"/>
      <c r="G1" s="68"/>
      <c r="H1" s="68"/>
      <c r="I1" s="68"/>
      <c r="J1" s="66"/>
      <c r="M1" s="152"/>
      <c r="N1" s="152"/>
      <c r="O1" s="152"/>
      <c r="P1" s="152"/>
    </row>
    <row r="2" spans="1:16" s="33" customFormat="1" ht="29.25" customHeight="1" thickBot="1" x14ac:dyDescent="0.35">
      <c r="A2" s="103"/>
      <c r="B2" s="244" t="s">
        <v>60</v>
      </c>
      <c r="C2" s="245"/>
      <c r="D2" s="73">
        <v>20</v>
      </c>
      <c r="F2" s="69"/>
      <c r="G2" s="69"/>
      <c r="I2" s="246" t="s">
        <v>81</v>
      </c>
      <c r="J2" s="246"/>
      <c r="K2" s="246"/>
      <c r="L2" s="246"/>
    </row>
    <row r="3" spans="1:16" s="33" customFormat="1" ht="40.5" customHeight="1" thickBot="1" x14ac:dyDescent="0.25">
      <c r="A3" s="111" t="s">
        <v>2</v>
      </c>
      <c r="B3" s="112" t="s">
        <v>0</v>
      </c>
      <c r="C3" s="112" t="s">
        <v>1</v>
      </c>
      <c r="D3" s="197" t="s">
        <v>51</v>
      </c>
      <c r="E3" s="113" t="s">
        <v>43</v>
      </c>
      <c r="F3" s="69"/>
      <c r="G3" s="69"/>
      <c r="I3" s="34" t="s">
        <v>3</v>
      </c>
      <c r="J3" s="35" t="s">
        <v>4</v>
      </c>
      <c r="K3" s="180" t="s">
        <v>82</v>
      </c>
      <c r="L3" s="105" t="s">
        <v>80</v>
      </c>
      <c r="M3" s="155" t="s">
        <v>102</v>
      </c>
      <c r="N3" s="156" t="s">
        <v>98</v>
      </c>
      <c r="O3" s="157" t="s">
        <v>90</v>
      </c>
      <c r="P3" s="158" t="s">
        <v>91</v>
      </c>
    </row>
    <row r="4" spans="1:16" ht="18.75" customHeight="1" thickTop="1" x14ac:dyDescent="0.3">
      <c r="A4" s="187">
        <f>IF(Engagés!A4="","",Engagés!A4)</f>
        <v>1</v>
      </c>
      <c r="B4" s="188">
        <v>1.3310185185185185E-3</v>
      </c>
      <c r="C4" s="194">
        <v>2.9178240740740741E-2</v>
      </c>
      <c r="D4" s="159">
        <f t="shared" ref="D4:D67" si="0">IF(C4="","",C4-B4)</f>
        <v>2.7847222222222221E-2</v>
      </c>
      <c r="E4" s="98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>TERMINE</v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</row>
    <row r="5" spans="1:16" ht="18.75" customHeight="1" x14ac:dyDescent="0.3">
      <c r="A5" s="187">
        <f>IF(Engagés!A5="","",Engagés!A5)</f>
        <v>2</v>
      </c>
      <c r="B5" s="190">
        <v>1.3310185185185185E-3</v>
      </c>
      <c r="C5" s="204"/>
      <c r="D5" s="159" t="str">
        <f t="shared" si="0"/>
        <v/>
      </c>
      <c r="E5" s="98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</row>
    <row r="6" spans="1:16" x14ac:dyDescent="0.3">
      <c r="A6" s="189">
        <f>IF(Engagés!A6="","",Engagés!A6)</f>
        <v>3</v>
      </c>
      <c r="B6" s="190">
        <v>1.3310185185185185E-3</v>
      </c>
      <c r="C6" s="205">
        <v>3.6157407407407409E-2</v>
      </c>
      <c r="D6" s="159">
        <f t="shared" si="0"/>
        <v>3.4826388888888893E-2</v>
      </c>
      <c r="E6" s="98"/>
      <c r="M6" s="209" t="str">
        <f>IF(C6="","",IF(AND(OR(Engagés!D6=1,Engagés!D6=2,Engagés!D6=3,Engagés!D6="V"),D6&gt;=Récap!K$4),"TERMINE",""))</f>
        <v>TERMINE</v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</row>
    <row r="7" spans="1:16" x14ac:dyDescent="0.3">
      <c r="A7" s="189">
        <f>IF(Engagés!A7="","",Engagés!A7)</f>
        <v>4</v>
      </c>
      <c r="B7" s="190">
        <v>1.3310185185185185E-3</v>
      </c>
      <c r="C7" s="195">
        <v>3.6261574074074078E-2</v>
      </c>
      <c r="D7" s="159">
        <f t="shared" si="0"/>
        <v>3.4930555555555562E-2</v>
      </c>
      <c r="E7" s="98"/>
      <c r="M7" s="209" t="str">
        <f>IF(C7="","",IF(AND(OR(Engagés!D7=1,Engagés!D7=2,Engagés!D7=3,Engagés!D7="V"),D7&gt;=Récap!K$4),"TERMINE",""))</f>
        <v>TERMINE</v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</row>
    <row r="8" spans="1:16" x14ac:dyDescent="0.3">
      <c r="A8" s="189">
        <f>IF(Engagés!A8="","",Engagés!A8)</f>
        <v>5</v>
      </c>
      <c r="B8" s="190">
        <v>1.3310185185185185E-3</v>
      </c>
      <c r="C8" s="195">
        <v>1.5787037037037037E-2</v>
      </c>
      <c r="D8" s="159">
        <f t="shared" si="0"/>
        <v>1.4456018518518519E-2</v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</row>
    <row r="9" spans="1:16" ht="18.75" customHeight="1" x14ac:dyDescent="0.3">
      <c r="A9" s="189">
        <f>IF(Engagés!A9="","",Engagés!A9)</f>
        <v>6</v>
      </c>
      <c r="B9" s="190">
        <v>1.3310185185185185E-3</v>
      </c>
      <c r="C9" s="195">
        <v>3.6388888888888887E-2</v>
      </c>
      <c r="D9" s="159">
        <f t="shared" si="0"/>
        <v>3.5057870370370371E-2</v>
      </c>
      <c r="E9" s="98"/>
      <c r="M9" s="209" t="str">
        <f>IF(C9="","",IF(AND(OR(Engagés!D9=1,Engagés!D9=2,Engagés!D9=3,Engagés!D9="V"),D9&gt;=Récap!K$4),"TERMINE",""))</f>
        <v>TERMINE</v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</row>
    <row r="10" spans="1:16" x14ac:dyDescent="0.3">
      <c r="A10" s="189">
        <f>IF(Engagés!A10="","",Engagés!A10)</f>
        <v>7</v>
      </c>
      <c r="B10" s="190">
        <v>1.3310185185185185E-3</v>
      </c>
      <c r="C10" s="194">
        <v>3.0474537037037036E-2</v>
      </c>
      <c r="D10" s="159">
        <f t="shared" si="0"/>
        <v>2.9143518518518517E-2</v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>TERMINE</v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</row>
    <row r="11" spans="1:16" x14ac:dyDescent="0.3">
      <c r="A11" s="189">
        <f>IF(Engagés!A11="","",Engagés!A11)</f>
        <v>8</v>
      </c>
      <c r="B11" s="190">
        <v>1.3310185185185185E-3</v>
      </c>
      <c r="C11" s="195">
        <v>3.6481481481481483E-2</v>
      </c>
      <c r="D11" s="159">
        <f t="shared" si="0"/>
        <v>3.5150462962962967E-2</v>
      </c>
      <c r="E11" s="98"/>
      <c r="I11" s="37"/>
      <c r="M11" s="209" t="str">
        <f>IF(C11="","",IF(AND(OR(Engagés!D11=1,Engagés!D11=2,Engagés!D11=3,Engagés!D11="V"),D11&gt;=Récap!K$4),"TERMINE",""))</f>
        <v>TERMINE</v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</row>
    <row r="12" spans="1:16" x14ac:dyDescent="0.3">
      <c r="A12" s="189">
        <f>IF(Engagés!A12="","",Engagés!A12)</f>
        <v>9</v>
      </c>
      <c r="B12" s="190">
        <v>1.3310185185185185E-3</v>
      </c>
      <c r="C12" s="195"/>
      <c r="D12" s="159" t="str">
        <f t="shared" si="0"/>
        <v/>
      </c>
      <c r="E12" s="98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</row>
    <row r="13" spans="1:16" x14ac:dyDescent="0.3">
      <c r="A13" s="189">
        <f>IF(Engagés!A13="","",Engagés!A13)</f>
        <v>10</v>
      </c>
      <c r="B13" s="190">
        <v>1.3310185185185185E-3</v>
      </c>
      <c r="C13" s="195">
        <v>3.681712962962963E-2</v>
      </c>
      <c r="D13" s="159">
        <f t="shared" si="0"/>
        <v>3.5486111111111114E-2</v>
      </c>
      <c r="E13" s="98"/>
      <c r="M13" s="209" t="str">
        <f>IF(C13="","",IF(AND(OR(Engagés!D13=1,Engagés!D13=2,Engagés!D13=3,Engagés!D13="V"),D13&gt;=Récap!K$4),"TERMINE",""))</f>
        <v>TERMINE</v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</row>
    <row r="14" spans="1:16" x14ac:dyDescent="0.3">
      <c r="A14" s="189">
        <f>IF(Engagés!A14="","",Engagés!A14)</f>
        <v>11</v>
      </c>
      <c r="B14" s="190">
        <v>1.3310185185185185E-3</v>
      </c>
      <c r="C14" s="195">
        <v>3.7175925925925925E-2</v>
      </c>
      <c r="D14" s="159">
        <f t="shared" si="0"/>
        <v>3.5844907407407409E-2</v>
      </c>
      <c r="E14" s="98"/>
      <c r="M14" s="209" t="str">
        <f>IF(C14="","",IF(AND(OR(Engagés!D14=1,Engagés!D14=2,Engagés!D14=3,Engagés!D14="V"),D14&gt;=Récap!K$4),"TERMINE",""))</f>
        <v>TERMINE</v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</row>
    <row r="15" spans="1:16" x14ac:dyDescent="0.3">
      <c r="A15" s="189">
        <f>IF(Engagés!A15="","",Engagés!A15)</f>
        <v>12</v>
      </c>
      <c r="B15" s="190">
        <v>1.3310185185185185E-3</v>
      </c>
      <c r="C15" s="195">
        <v>3.7418981481481477E-2</v>
      </c>
      <c r="D15" s="159">
        <f t="shared" si="0"/>
        <v>3.6087962962962961E-2</v>
      </c>
      <c r="E15" s="98"/>
      <c r="M15" s="209" t="str">
        <f>IF(C15="","",IF(AND(OR(Engagés!D15=1,Engagés!D15=2,Engagés!D15=3,Engagés!D15="V"),D15&gt;=Récap!K$4),"TERMINE",""))</f>
        <v>TERMINE</v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</row>
    <row r="16" spans="1:16" x14ac:dyDescent="0.3">
      <c r="A16" s="189">
        <f>IF(Engagés!A16="","",Engagés!A16)</f>
        <v>13</v>
      </c>
      <c r="B16" s="190">
        <v>1.3310185185185185E-3</v>
      </c>
      <c r="C16" s="194">
        <v>2.5046296296296299E-2</v>
      </c>
      <c r="D16" s="159">
        <f t="shared" si="0"/>
        <v>2.371527777777778E-2</v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>TERMINE</v>
      </c>
      <c r="P16" s="209" t="str">
        <f>IF(C16="","",IF(AND(Engagés!D16="M",D16&gt;=Récap!N$4),"TERMINE",""))</f>
        <v/>
      </c>
    </row>
    <row r="17" spans="1:16" x14ac:dyDescent="0.3">
      <c r="A17" s="189">
        <f>IF(Engagés!A17="","",Engagés!A17)</f>
        <v>14</v>
      </c>
      <c r="B17" s="190">
        <v>1.3310185185185185E-3</v>
      </c>
      <c r="C17" s="195">
        <v>3.7662037037037036E-2</v>
      </c>
      <c r="D17" s="159">
        <f t="shared" si="0"/>
        <v>3.6331018518518519E-2</v>
      </c>
      <c r="E17" s="98"/>
      <c r="M17" s="209" t="str">
        <f>IF(C17="","",IF(AND(OR(Engagés!D17=1,Engagés!D17=2,Engagés!D17=3,Engagés!D17="V"),D17&gt;=Récap!K$4),"TERMINE",""))</f>
        <v>TERMINE</v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</row>
    <row r="18" spans="1:16" x14ac:dyDescent="0.3">
      <c r="A18" s="189">
        <f>IF(Engagés!A18="","",Engagés!A18)</f>
        <v>15</v>
      </c>
      <c r="B18" s="190">
        <v>1.3310185185185185E-3</v>
      </c>
      <c r="C18" s="195">
        <v>3.7766203703703705E-2</v>
      </c>
      <c r="D18" s="159">
        <f t="shared" si="0"/>
        <v>3.6435185185185189E-2</v>
      </c>
      <c r="E18" s="98"/>
      <c r="M18" s="209" t="str">
        <f>IF(C18="","",IF(AND(OR(Engagés!D18=1,Engagés!D18=2,Engagés!D18=3,Engagés!D18="V"),D18&gt;=Récap!K$4),"TERMINE",""))</f>
        <v>TERMINE</v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</row>
    <row r="19" spans="1:16" x14ac:dyDescent="0.3">
      <c r="A19" s="189">
        <f>IF(Engagés!A19="","",Engagés!A19)</f>
        <v>16</v>
      </c>
      <c r="B19" s="190">
        <v>1.3310185185185185E-3</v>
      </c>
      <c r="C19" s="195">
        <v>3.7835648148148153E-2</v>
      </c>
      <c r="D19" s="159">
        <f t="shared" si="0"/>
        <v>3.6504629629629637E-2</v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>TERMINE</v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</row>
    <row r="20" spans="1:16" x14ac:dyDescent="0.3">
      <c r="A20" s="189">
        <f>IF(Engagés!A20="","",Engagés!A20)</f>
        <v>17</v>
      </c>
      <c r="B20" s="190">
        <v>1.3310185185185185E-3</v>
      </c>
      <c r="C20" s="194">
        <v>3.1851851851851853E-2</v>
      </c>
      <c r="D20" s="159">
        <f t="shared" si="0"/>
        <v>3.0520833333333334E-2</v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>TERMINE</v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</row>
    <row r="21" spans="1:16" ht="18.75" customHeight="1" x14ac:dyDescent="0.3">
      <c r="A21" s="189">
        <f>IF(Engagés!A21="","",Engagés!A21)</f>
        <v>18</v>
      </c>
      <c r="B21" s="190">
        <v>1.3310185185185185E-3</v>
      </c>
      <c r="C21" s="194">
        <v>3.1932870370370368E-2</v>
      </c>
      <c r="D21" s="159">
        <f t="shared" si="0"/>
        <v>3.0601851851851849E-2</v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>TERMINE</v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</row>
    <row r="22" spans="1:16" ht="18.75" customHeight="1" x14ac:dyDescent="0.3">
      <c r="A22" s="189">
        <f>IF(Engagés!A22="","",Engagés!A22)</f>
        <v>19</v>
      </c>
      <c r="B22" s="190">
        <v>1.3310185185185185E-3</v>
      </c>
      <c r="C22" s="194">
        <v>3.2002314814814817E-2</v>
      </c>
      <c r="D22" s="159">
        <f t="shared" si="0"/>
        <v>3.0671296296296297E-2</v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</row>
    <row r="23" spans="1:16" x14ac:dyDescent="0.3">
      <c r="A23" s="189">
        <f>IF(Engagés!A23="","",Engagés!A23)</f>
        <v>20</v>
      </c>
      <c r="B23" s="190">
        <v>1.3310185185185185E-3</v>
      </c>
      <c r="C23" s="195">
        <v>5.2060185185185182E-2</v>
      </c>
      <c r="D23" s="159">
        <f t="shared" si="0"/>
        <v>5.0729166666666665E-2</v>
      </c>
      <c r="E23" s="98"/>
      <c r="M23" s="209" t="str">
        <f>IF(C23="","",IF(AND(OR(Engagés!D23=1,Engagés!D23=2,Engagés!D23=3,Engagés!D23="V"),D23&gt;=Récap!K$4),"TERMINE",""))</f>
        <v>TERMINE</v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</row>
    <row r="24" spans="1:16" x14ac:dyDescent="0.3">
      <c r="A24" s="146" t="str">
        <f>IF(Engagés!A24="","",Engagés!A24)</f>
        <v/>
      </c>
      <c r="B24" s="185">
        <v>1.3310185185185185E-3</v>
      </c>
      <c r="C24" s="185"/>
      <c r="D24" s="159" t="str">
        <f t="shared" si="0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</row>
    <row r="25" spans="1:16" x14ac:dyDescent="0.3">
      <c r="A25" s="146" t="str">
        <f>IF(Engagés!A25="","",Engagés!A25)</f>
        <v/>
      </c>
      <c r="B25" s="185">
        <v>1.3310185185185185E-3</v>
      </c>
      <c r="C25" s="185"/>
      <c r="D25" s="159" t="str">
        <f t="shared" si="0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</row>
    <row r="26" spans="1:16" x14ac:dyDescent="0.3">
      <c r="A26" s="146" t="str">
        <f>IF(Engagés!A26="","",Engagés!A26)</f>
        <v/>
      </c>
      <c r="B26" s="185">
        <v>1.3310185185185185E-3</v>
      </c>
      <c r="C26" s="185"/>
      <c r="D26" s="159" t="str">
        <f t="shared" si="0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</row>
    <row r="27" spans="1:16" x14ac:dyDescent="0.3">
      <c r="A27" s="146" t="str">
        <f>IF(Engagés!A27="","",Engagés!A27)</f>
        <v/>
      </c>
      <c r="B27" s="185">
        <v>1.3310185185185185E-3</v>
      </c>
      <c r="C27" s="185"/>
      <c r="D27" s="159" t="str">
        <f t="shared" si="0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</row>
    <row r="28" spans="1:16" x14ac:dyDescent="0.3">
      <c r="A28" s="146" t="str">
        <f>IF(Engagés!A28="","",Engagés!A28)</f>
        <v/>
      </c>
      <c r="B28" s="185">
        <v>1.3310185185185185E-3</v>
      </c>
      <c r="C28" s="185"/>
      <c r="D28" s="159" t="str">
        <f t="shared" si="0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</row>
    <row r="29" spans="1:16" x14ac:dyDescent="0.3">
      <c r="A29" s="146" t="str">
        <f>IF(Engagés!A29="","",Engagés!A29)</f>
        <v/>
      </c>
      <c r="B29" s="185">
        <v>1.3310185185185185E-3</v>
      </c>
      <c r="C29" s="185"/>
      <c r="D29" s="159" t="str">
        <f t="shared" si="0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</row>
    <row r="30" spans="1:16" x14ac:dyDescent="0.3">
      <c r="A30" s="146" t="str">
        <f>IF(Engagés!A30="","",Engagés!A30)</f>
        <v/>
      </c>
      <c r="B30" s="185">
        <v>1.3310185185185185E-3</v>
      </c>
      <c r="C30" s="147"/>
      <c r="D30" s="159" t="str">
        <f t="shared" si="0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</row>
    <row r="31" spans="1:16" x14ac:dyDescent="0.3">
      <c r="A31" s="146" t="str">
        <f>IF(Engagés!A31="","",Engagés!A31)</f>
        <v/>
      </c>
      <c r="B31" s="185">
        <v>1.3310185185185185E-3</v>
      </c>
      <c r="C31" s="147"/>
      <c r="D31" s="159" t="str">
        <f t="shared" si="0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</row>
    <row r="32" spans="1:16" x14ac:dyDescent="0.3">
      <c r="A32" s="146" t="str">
        <f>IF(Engagés!A32="","",Engagés!A32)</f>
        <v/>
      </c>
      <c r="B32" s="185">
        <v>1.3310185185185185E-3</v>
      </c>
      <c r="C32" s="185"/>
      <c r="D32" s="159" t="str">
        <f t="shared" si="0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</row>
    <row r="33" spans="1:16" x14ac:dyDescent="0.3">
      <c r="A33" s="146" t="str">
        <f>IF(Engagés!A33="","",Engagés!A33)</f>
        <v/>
      </c>
      <c r="B33" s="185">
        <v>1.3310185185185185E-3</v>
      </c>
      <c r="C33" s="147"/>
      <c r="D33" s="159" t="str">
        <f t="shared" si="0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</row>
    <row r="34" spans="1:16" x14ac:dyDescent="0.3">
      <c r="A34" s="146" t="str">
        <f>IF(Engagés!A34="","",Engagés!A34)</f>
        <v/>
      </c>
      <c r="B34" s="185">
        <v>1.3310185185185185E-3</v>
      </c>
      <c r="C34" s="147"/>
      <c r="D34" s="159" t="str">
        <f t="shared" si="0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</row>
    <row r="35" spans="1:16" x14ac:dyDescent="0.3">
      <c r="A35" s="146" t="str">
        <f>IF(Engagés!A35="","",Engagés!A35)</f>
        <v/>
      </c>
      <c r="B35" s="185">
        <v>1.3310185185185185E-3</v>
      </c>
      <c r="C35" s="147"/>
      <c r="D35" s="159" t="str">
        <f t="shared" si="0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</row>
    <row r="36" spans="1:16" x14ac:dyDescent="0.3">
      <c r="A36" s="146" t="str">
        <f>IF(Engagés!A36="","",Engagés!A36)</f>
        <v/>
      </c>
      <c r="B36" s="185">
        <v>1.3310185185185185E-3</v>
      </c>
      <c r="C36" s="147"/>
      <c r="D36" s="159" t="str">
        <f t="shared" si="0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</row>
    <row r="37" spans="1:16" x14ac:dyDescent="0.3">
      <c r="A37" s="146" t="str">
        <f>IF(Engagés!A37="","",Engagés!A37)</f>
        <v/>
      </c>
      <c r="B37" s="185">
        <v>1.3310185185185185E-3</v>
      </c>
      <c r="C37" s="147"/>
      <c r="D37" s="159" t="str">
        <f t="shared" si="0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</row>
    <row r="38" spans="1:16" x14ac:dyDescent="0.3">
      <c r="A38" s="146" t="str">
        <f>IF(Engagés!A38="","",Engagés!A38)</f>
        <v/>
      </c>
      <c r="B38" s="185">
        <v>1.3310185185185185E-3</v>
      </c>
      <c r="C38" s="147"/>
      <c r="D38" s="159" t="str">
        <f t="shared" si="0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</row>
    <row r="39" spans="1:16" x14ac:dyDescent="0.3">
      <c r="A39" s="146" t="str">
        <f>IF(Engagés!A39="","",Engagés!A39)</f>
        <v/>
      </c>
      <c r="B39" s="185">
        <v>1.3310185185185185E-3</v>
      </c>
      <c r="C39" s="147"/>
      <c r="D39" s="159" t="str">
        <f t="shared" si="0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</row>
    <row r="40" spans="1:16" x14ac:dyDescent="0.3">
      <c r="A40" s="146" t="str">
        <f>IF(Engagés!A40="","",Engagés!A40)</f>
        <v/>
      </c>
      <c r="B40" s="185">
        <v>1.3310185185185185E-3</v>
      </c>
      <c r="C40" s="147"/>
      <c r="D40" s="159" t="str">
        <f t="shared" si="0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</row>
    <row r="41" spans="1:16" x14ac:dyDescent="0.3">
      <c r="A41" s="146" t="str">
        <f>IF(Engagés!A41="","",Engagés!A41)</f>
        <v/>
      </c>
      <c r="B41" s="185">
        <v>1.3310185185185185E-3</v>
      </c>
      <c r="C41" s="147"/>
      <c r="D41" s="159" t="str">
        <f t="shared" si="0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</row>
    <row r="42" spans="1:16" x14ac:dyDescent="0.3">
      <c r="A42" s="146" t="str">
        <f>IF(Engagés!A42="","",Engagés!A42)</f>
        <v/>
      </c>
      <c r="B42" s="185">
        <v>1.3310185185185185E-3</v>
      </c>
      <c r="C42" s="147"/>
      <c r="D42" s="159" t="str">
        <f t="shared" si="0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</row>
    <row r="43" spans="1:16" x14ac:dyDescent="0.3">
      <c r="A43" s="146" t="str">
        <f>IF(Engagés!A43="","",Engagés!A43)</f>
        <v/>
      </c>
      <c r="B43" s="185">
        <v>1.3310185185185185E-3</v>
      </c>
      <c r="C43" s="185"/>
      <c r="D43" s="159" t="str">
        <f t="shared" si="0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</row>
    <row r="44" spans="1:16" x14ac:dyDescent="0.3">
      <c r="A44" s="146" t="str">
        <f>IF(Engagés!A44="","",Engagés!A44)</f>
        <v/>
      </c>
      <c r="B44" s="185">
        <v>1.3310185185185185E-3</v>
      </c>
      <c r="C44" s="147"/>
      <c r="D44" s="159" t="str">
        <f t="shared" si="0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</row>
    <row r="45" spans="1:16" x14ac:dyDescent="0.3">
      <c r="A45" s="146" t="str">
        <f>IF(Engagés!A45="","",Engagés!A45)</f>
        <v/>
      </c>
      <c r="B45" s="185">
        <v>1.3310185185185185E-3</v>
      </c>
      <c r="C45" s="147"/>
      <c r="D45" s="159" t="str">
        <f t="shared" si="0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</row>
    <row r="46" spans="1:16" x14ac:dyDescent="0.3">
      <c r="A46" s="146" t="str">
        <f>IF(Engagés!A46="","",Engagés!A46)</f>
        <v/>
      </c>
      <c r="B46" s="185">
        <v>1.3310185185185185E-3</v>
      </c>
      <c r="C46" s="147"/>
      <c r="D46" s="159" t="str">
        <f t="shared" si="0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</row>
    <row r="47" spans="1:16" x14ac:dyDescent="0.3">
      <c r="A47" s="146" t="str">
        <f>IF(Engagés!A47="","",Engagés!A47)</f>
        <v/>
      </c>
      <c r="B47" s="185">
        <v>1.3310185185185185E-3</v>
      </c>
      <c r="C47" s="147"/>
      <c r="D47" s="159" t="str">
        <f t="shared" si="0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</row>
    <row r="48" spans="1:16" x14ac:dyDescent="0.3">
      <c r="A48" s="146" t="str">
        <f>IF(Engagés!A48="","",Engagés!A48)</f>
        <v/>
      </c>
      <c r="B48" s="185">
        <v>1.3310185185185185E-3</v>
      </c>
      <c r="C48" s="147"/>
      <c r="D48" s="159" t="str">
        <f t="shared" si="0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</row>
    <row r="49" spans="1:16" x14ac:dyDescent="0.3">
      <c r="A49" s="146" t="str">
        <f>IF(Engagés!A49="","",Engagés!A49)</f>
        <v/>
      </c>
      <c r="B49" s="185">
        <v>1.3310185185185185E-3</v>
      </c>
      <c r="C49" s="147"/>
      <c r="D49" s="159" t="str">
        <f t="shared" si="0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</row>
    <row r="50" spans="1:16" x14ac:dyDescent="0.3">
      <c r="A50" s="146" t="str">
        <f>IF(Engagés!A50="","",Engagés!A50)</f>
        <v/>
      </c>
      <c r="B50" s="185">
        <v>1.3310185185185185E-3</v>
      </c>
      <c r="C50" s="147"/>
      <c r="D50" s="159" t="str">
        <f t="shared" si="0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</row>
    <row r="51" spans="1:16" x14ac:dyDescent="0.3">
      <c r="A51" s="146" t="str">
        <f>IF(Engagés!A51="","",Engagés!A51)</f>
        <v/>
      </c>
      <c r="B51" s="185">
        <v>1.3310185185185185E-3</v>
      </c>
      <c r="C51" s="147"/>
      <c r="D51" s="159" t="str">
        <f t="shared" si="0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</row>
    <row r="52" spans="1:16" x14ac:dyDescent="0.3">
      <c r="A52" s="146" t="str">
        <f>IF(Engagés!A52="","",Engagés!A52)</f>
        <v/>
      </c>
      <c r="B52" s="185">
        <v>1.3310185185185185E-3</v>
      </c>
      <c r="C52" s="147"/>
      <c r="D52" s="159" t="str">
        <f t="shared" si="0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</row>
    <row r="53" spans="1:16" x14ac:dyDescent="0.3">
      <c r="A53" s="146" t="str">
        <f>IF(Engagés!A53="","",Engagés!A53)</f>
        <v/>
      </c>
      <c r="B53" s="185">
        <v>1.3310185185185185E-3</v>
      </c>
      <c r="C53" s="147"/>
      <c r="D53" s="159" t="str">
        <f t="shared" si="0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</row>
    <row r="54" spans="1:16" x14ac:dyDescent="0.3">
      <c r="A54" s="146" t="str">
        <f>IF(Engagés!A54="","",Engagés!A54)</f>
        <v/>
      </c>
      <c r="B54" s="185">
        <v>1.3310185185185185E-3</v>
      </c>
      <c r="C54" s="147"/>
      <c r="D54" s="159" t="str">
        <f t="shared" si="0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</row>
    <row r="55" spans="1:16" x14ac:dyDescent="0.3">
      <c r="A55" s="146" t="str">
        <f>IF(Engagés!A55="","",Engagés!A55)</f>
        <v/>
      </c>
      <c r="B55" s="185">
        <v>1.3310185185185185E-3</v>
      </c>
      <c r="C55" s="147"/>
      <c r="D55" s="159" t="str">
        <f t="shared" si="0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</row>
    <row r="56" spans="1:16" x14ac:dyDescent="0.3">
      <c r="A56" s="146" t="str">
        <f>IF(Engagés!A56="","",Engagés!A56)</f>
        <v/>
      </c>
      <c r="B56" s="185">
        <v>1.3310185185185185E-3</v>
      </c>
      <c r="C56" s="147"/>
      <c r="D56" s="159" t="str">
        <f t="shared" si="0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</row>
    <row r="57" spans="1:16" x14ac:dyDescent="0.3">
      <c r="A57" s="146" t="str">
        <f>IF(Engagés!A57="","",Engagés!A57)</f>
        <v/>
      </c>
      <c r="B57" s="185">
        <v>1.3310185185185185E-3</v>
      </c>
      <c r="C57" s="147"/>
      <c r="D57" s="159" t="str">
        <f t="shared" si="0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</row>
    <row r="58" spans="1:16" x14ac:dyDescent="0.3">
      <c r="A58" s="146" t="str">
        <f>IF(Engagés!A58="","",Engagés!A58)</f>
        <v/>
      </c>
      <c r="B58" s="185">
        <v>1.3310185185185185E-3</v>
      </c>
      <c r="C58" s="147"/>
      <c r="D58" s="159" t="str">
        <f t="shared" si="0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</row>
    <row r="59" spans="1:16" x14ac:dyDescent="0.3">
      <c r="A59" s="146" t="str">
        <f>IF(Engagés!A59="","",Engagés!A59)</f>
        <v/>
      </c>
      <c r="B59" s="185">
        <v>1.3310185185185185E-3</v>
      </c>
      <c r="C59" s="147"/>
      <c r="D59" s="159" t="str">
        <f t="shared" si="0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</row>
    <row r="60" spans="1:16" x14ac:dyDescent="0.3">
      <c r="A60" s="146" t="str">
        <f>IF(Engagés!A60="","",Engagés!A60)</f>
        <v/>
      </c>
      <c r="B60" s="185">
        <v>1.3310185185185185E-3</v>
      </c>
      <c r="C60" s="147"/>
      <c r="D60" s="159" t="str">
        <f t="shared" si="0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</row>
    <row r="61" spans="1:16" x14ac:dyDescent="0.3">
      <c r="A61" s="146" t="str">
        <f>IF(Engagés!A61="","",Engagés!A61)</f>
        <v/>
      </c>
      <c r="B61" s="185">
        <v>1.3310185185185185E-3</v>
      </c>
      <c r="C61" s="147"/>
      <c r="D61" s="159" t="str">
        <f t="shared" si="0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</row>
    <row r="62" spans="1:16" x14ac:dyDescent="0.3">
      <c r="A62" s="146" t="str">
        <f>IF(Engagés!A62="","",Engagés!A62)</f>
        <v/>
      </c>
      <c r="B62" s="185">
        <v>1.3310185185185185E-3</v>
      </c>
      <c r="C62" s="147"/>
      <c r="D62" s="159" t="str">
        <f t="shared" si="0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</row>
    <row r="63" spans="1:16" x14ac:dyDescent="0.3">
      <c r="A63" s="146" t="str">
        <f>IF(Engagés!A63="","",Engagés!A63)</f>
        <v/>
      </c>
      <c r="B63" s="185">
        <v>1.3310185185185185E-3</v>
      </c>
      <c r="C63" s="147"/>
      <c r="D63" s="159" t="str">
        <f t="shared" si="0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</row>
    <row r="64" spans="1:16" x14ac:dyDescent="0.3">
      <c r="A64" s="146" t="str">
        <f>IF(Engagés!A64="","",Engagés!A64)</f>
        <v/>
      </c>
      <c r="B64" s="185">
        <v>1.3310185185185185E-3</v>
      </c>
      <c r="C64" s="147"/>
      <c r="D64" s="159" t="str">
        <f t="shared" si="0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</row>
    <row r="65" spans="1:16" x14ac:dyDescent="0.3">
      <c r="A65" s="146" t="str">
        <f>IF(Engagés!A65="","",Engagés!A65)</f>
        <v/>
      </c>
      <c r="B65" s="185">
        <v>1.3310185185185185E-3</v>
      </c>
      <c r="C65" s="147"/>
      <c r="D65" s="159" t="str">
        <f t="shared" si="0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</row>
    <row r="66" spans="1:16" x14ac:dyDescent="0.3">
      <c r="A66" s="146" t="str">
        <f>IF(Engagés!A66="","",Engagés!A66)</f>
        <v/>
      </c>
      <c r="B66" s="185">
        <v>1.3310185185185185E-3</v>
      </c>
      <c r="C66" s="147"/>
      <c r="D66" s="159" t="str">
        <f t="shared" si="0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</row>
    <row r="67" spans="1:16" x14ac:dyDescent="0.3">
      <c r="A67" s="146" t="str">
        <f>IF(Engagés!A67="","",Engagés!A67)</f>
        <v/>
      </c>
      <c r="B67" s="185">
        <v>1.3310185185185185E-3</v>
      </c>
      <c r="C67" s="147"/>
      <c r="D67" s="159" t="str">
        <f t="shared" si="0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</row>
    <row r="68" spans="1:16" x14ac:dyDescent="0.3">
      <c r="A68" s="146" t="str">
        <f>IF(Engagés!A68="","",Engagés!A68)</f>
        <v/>
      </c>
      <c r="B68" s="185">
        <v>1.3310185185185185E-3</v>
      </c>
      <c r="C68" s="147"/>
      <c r="D68" s="159" t="str">
        <f t="shared" ref="D68:D103" si="1">IF(C68="","",C68-B68)</f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</row>
    <row r="69" spans="1:16" x14ac:dyDescent="0.3">
      <c r="A69" s="146" t="str">
        <f>IF(Engagés!A69="","",Engagés!A69)</f>
        <v/>
      </c>
      <c r="B69" s="185">
        <v>1.3310185185185185E-3</v>
      </c>
      <c r="C69" s="147"/>
      <c r="D69" s="159" t="str">
        <f t="shared" si="1"/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</row>
    <row r="70" spans="1:16" x14ac:dyDescent="0.3">
      <c r="A70" s="146" t="str">
        <f>IF(Engagés!A70="","",Engagés!A70)</f>
        <v/>
      </c>
      <c r="B70" s="185">
        <v>1.3310185185185185E-3</v>
      </c>
      <c r="C70" s="147"/>
      <c r="D70" s="159" t="str">
        <f t="shared" si="1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</row>
    <row r="71" spans="1:16" x14ac:dyDescent="0.3">
      <c r="A71" s="146" t="str">
        <f>IF(Engagés!A71="","",Engagés!A71)</f>
        <v/>
      </c>
      <c r="B71" s="185">
        <v>1.3310185185185185E-3</v>
      </c>
      <c r="C71" s="147"/>
      <c r="D71" s="159" t="str">
        <f t="shared" si="1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</row>
    <row r="72" spans="1:16" x14ac:dyDescent="0.3">
      <c r="A72" s="146" t="str">
        <f>IF(Engagés!A72="","",Engagés!A72)</f>
        <v/>
      </c>
      <c r="B72" s="185">
        <v>1.3310185185185185E-3</v>
      </c>
      <c r="C72" s="147"/>
      <c r="D72" s="159" t="str">
        <f t="shared" si="1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</row>
    <row r="73" spans="1:16" x14ac:dyDescent="0.3">
      <c r="A73" s="146" t="str">
        <f>IF(Engagés!A73="","",Engagés!A73)</f>
        <v/>
      </c>
      <c r="B73" s="185">
        <v>1.3310185185185185E-3</v>
      </c>
      <c r="C73" s="147"/>
      <c r="D73" s="159" t="str">
        <f t="shared" si="1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</row>
    <row r="74" spans="1:16" x14ac:dyDescent="0.3">
      <c r="A74" s="146" t="str">
        <f>IF(Engagés!A74="","",Engagés!A74)</f>
        <v/>
      </c>
      <c r="B74" s="185">
        <v>1.3310185185185185E-3</v>
      </c>
      <c r="C74" s="147"/>
      <c r="D74" s="159" t="str">
        <f t="shared" si="1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</row>
    <row r="75" spans="1:16" x14ac:dyDescent="0.3">
      <c r="A75" s="146" t="str">
        <f>IF(Engagés!A75="","",Engagés!A75)</f>
        <v/>
      </c>
      <c r="B75" s="185">
        <v>1.3310185185185185E-3</v>
      </c>
      <c r="C75" s="147"/>
      <c r="D75" s="159" t="str">
        <f t="shared" si="1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</row>
    <row r="76" spans="1:16" x14ac:dyDescent="0.3">
      <c r="A76" s="146" t="str">
        <f>IF(Engagés!A76="","",Engagés!A76)</f>
        <v/>
      </c>
      <c r="B76" s="185">
        <v>1.3310185185185185E-3</v>
      </c>
      <c r="C76" s="147"/>
      <c r="D76" s="159" t="str">
        <f t="shared" si="1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</row>
    <row r="77" spans="1:16" x14ac:dyDescent="0.3">
      <c r="A77" s="146" t="str">
        <f>IF(Engagés!A77="","",Engagés!A77)</f>
        <v/>
      </c>
      <c r="B77" s="185">
        <v>1.3310185185185185E-3</v>
      </c>
      <c r="C77" s="147"/>
      <c r="D77" s="159" t="str">
        <f t="shared" si="1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</row>
    <row r="78" spans="1:16" x14ac:dyDescent="0.3">
      <c r="A78" s="146" t="str">
        <f>IF(Engagés!A78="","",Engagés!A78)</f>
        <v/>
      </c>
      <c r="B78" s="185">
        <v>1.3310185185185185E-3</v>
      </c>
      <c r="C78" s="147"/>
      <c r="D78" s="159" t="str">
        <f t="shared" si="1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</row>
    <row r="79" spans="1:16" x14ac:dyDescent="0.3">
      <c r="A79" s="146" t="str">
        <f>IF(Engagés!A79="","",Engagés!A79)</f>
        <v/>
      </c>
      <c r="B79" s="185">
        <v>1.3310185185185185E-3</v>
      </c>
      <c r="C79" s="147"/>
      <c r="D79" s="159" t="str">
        <f t="shared" si="1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</row>
    <row r="80" spans="1:16" x14ac:dyDescent="0.3">
      <c r="A80" s="146" t="str">
        <f>IF(Engagés!A80="","",Engagés!A80)</f>
        <v/>
      </c>
      <c r="B80" s="185">
        <v>1.3310185185185185E-3</v>
      </c>
      <c r="C80" s="147"/>
      <c r="D80" s="159" t="str">
        <f t="shared" si="1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</row>
    <row r="81" spans="1:16" x14ac:dyDescent="0.3">
      <c r="A81" s="146" t="str">
        <f>IF(Engagés!A81="","",Engagés!A81)</f>
        <v/>
      </c>
      <c r="B81" s="185">
        <v>1.3310185185185185E-3</v>
      </c>
      <c r="C81" s="147"/>
      <c r="D81" s="159" t="str">
        <f t="shared" si="1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</row>
    <row r="82" spans="1:16" x14ac:dyDescent="0.3">
      <c r="A82" s="146" t="str">
        <f>IF(Engagés!A82="","",Engagés!A82)</f>
        <v/>
      </c>
      <c r="B82" s="185">
        <v>1.3310185185185185E-3</v>
      </c>
      <c r="C82" s="147"/>
      <c r="D82" s="159" t="str">
        <f t="shared" si="1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</row>
    <row r="83" spans="1:16" x14ac:dyDescent="0.3">
      <c r="A83" s="146" t="str">
        <f>IF(Engagés!A83="","",Engagés!A83)</f>
        <v/>
      </c>
      <c r="B83" s="185">
        <v>1.3310185185185185E-3</v>
      </c>
      <c r="C83" s="147"/>
      <c r="D83" s="159" t="str">
        <f t="shared" si="1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</row>
    <row r="84" spans="1:16" x14ac:dyDescent="0.3">
      <c r="A84" s="146" t="str">
        <f>IF(Engagés!A84="","",Engagés!A84)</f>
        <v/>
      </c>
      <c r="B84" s="185">
        <v>1.3310185185185185E-3</v>
      </c>
      <c r="C84" s="147"/>
      <c r="D84" s="159" t="str">
        <f t="shared" si="1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</row>
    <row r="85" spans="1:16" x14ac:dyDescent="0.3">
      <c r="A85" s="146" t="str">
        <f>IF(Engagés!A85="","",Engagés!A85)</f>
        <v/>
      </c>
      <c r="B85" s="185">
        <v>1.3310185185185185E-3</v>
      </c>
      <c r="C85" s="147"/>
      <c r="D85" s="159" t="str">
        <f t="shared" si="1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</row>
    <row r="86" spans="1:16" x14ac:dyDescent="0.3">
      <c r="A86" s="146" t="str">
        <f>IF(Engagés!A86="","",Engagés!A86)</f>
        <v/>
      </c>
      <c r="B86" s="185">
        <v>1.3310185185185185E-3</v>
      </c>
      <c r="C86" s="147"/>
      <c r="D86" s="159" t="str">
        <f t="shared" si="1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</row>
    <row r="87" spans="1:16" x14ac:dyDescent="0.3">
      <c r="A87" s="146" t="str">
        <f>IF(Engagés!A87="","",Engagés!A87)</f>
        <v/>
      </c>
      <c r="B87" s="185">
        <v>1.3310185185185185E-3</v>
      </c>
      <c r="C87" s="147"/>
      <c r="D87" s="159" t="str">
        <f t="shared" si="1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</row>
    <row r="88" spans="1:16" x14ac:dyDescent="0.3">
      <c r="A88" s="146" t="str">
        <f>IF(Engagés!A88="","",Engagés!A88)</f>
        <v/>
      </c>
      <c r="B88" s="185">
        <v>1.3310185185185185E-3</v>
      </c>
      <c r="C88" s="147"/>
      <c r="D88" s="159" t="str">
        <f t="shared" si="1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</row>
    <row r="89" spans="1:16" x14ac:dyDescent="0.3">
      <c r="A89" s="146" t="str">
        <f>IF(Engagés!A89="","",Engagés!A89)</f>
        <v/>
      </c>
      <c r="B89" s="185">
        <v>1.3310185185185185E-3</v>
      </c>
      <c r="C89" s="147"/>
      <c r="D89" s="159" t="str">
        <f t="shared" si="1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</row>
    <row r="90" spans="1:16" x14ac:dyDescent="0.3">
      <c r="A90" s="146" t="str">
        <f>IF(Engagés!A90="","",Engagés!A90)</f>
        <v/>
      </c>
      <c r="B90" s="185">
        <v>1.3310185185185185E-3</v>
      </c>
      <c r="C90" s="147"/>
      <c r="D90" s="159" t="str">
        <f t="shared" si="1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</row>
    <row r="91" spans="1:16" x14ac:dyDescent="0.3">
      <c r="A91" s="146" t="str">
        <f>IF(Engagés!A91="","",Engagés!A91)</f>
        <v/>
      </c>
      <c r="B91" s="185">
        <v>1.3310185185185185E-3</v>
      </c>
      <c r="C91" s="147"/>
      <c r="D91" s="159" t="str">
        <f t="shared" si="1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</row>
    <row r="92" spans="1:16" x14ac:dyDescent="0.3">
      <c r="A92" s="146" t="str">
        <f>IF(Engagés!A92="","",Engagés!A92)</f>
        <v/>
      </c>
      <c r="B92" s="185">
        <v>1.3310185185185185E-3</v>
      </c>
      <c r="C92" s="147"/>
      <c r="D92" s="159" t="str">
        <f t="shared" si="1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</row>
    <row r="93" spans="1:16" x14ac:dyDescent="0.3">
      <c r="A93" s="146" t="str">
        <f>IF(Engagés!A93="","",Engagés!A93)</f>
        <v/>
      </c>
      <c r="B93" s="185">
        <v>1.3310185185185185E-3</v>
      </c>
      <c r="C93" s="147"/>
      <c r="D93" s="159" t="str">
        <f t="shared" si="1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</row>
    <row r="94" spans="1:16" x14ac:dyDescent="0.3">
      <c r="A94" s="146" t="str">
        <f>IF(Engagés!A94="","",Engagés!A94)</f>
        <v/>
      </c>
      <c r="B94" s="185">
        <v>1.3310185185185185E-3</v>
      </c>
      <c r="C94" s="147"/>
      <c r="D94" s="159" t="str">
        <f t="shared" si="1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</row>
    <row r="95" spans="1:16" x14ac:dyDescent="0.3">
      <c r="A95" s="146" t="str">
        <f>IF(Engagés!A95="","",Engagés!A95)</f>
        <v/>
      </c>
      <c r="B95" s="185">
        <v>1.3310185185185185E-3</v>
      </c>
      <c r="C95" s="147"/>
      <c r="D95" s="159" t="str">
        <f t="shared" si="1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</row>
    <row r="96" spans="1:16" x14ac:dyDescent="0.3">
      <c r="A96" s="146" t="str">
        <f>IF(Engagés!A96="","",Engagés!A96)</f>
        <v/>
      </c>
      <c r="B96" s="185">
        <v>1.3310185185185185E-3</v>
      </c>
      <c r="C96" s="147"/>
      <c r="D96" s="159" t="str">
        <f t="shared" si="1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</row>
    <row r="97" spans="1:16" x14ac:dyDescent="0.3">
      <c r="A97" s="146" t="str">
        <f>IF(Engagés!A97="","",Engagés!A97)</f>
        <v/>
      </c>
      <c r="B97" s="185">
        <v>1.3310185185185185E-3</v>
      </c>
      <c r="C97" s="147"/>
      <c r="D97" s="159" t="str">
        <f t="shared" si="1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</row>
    <row r="98" spans="1:16" x14ac:dyDescent="0.3">
      <c r="A98" s="146" t="str">
        <f>IF(Engagés!A98="","",Engagés!A98)</f>
        <v/>
      </c>
      <c r="B98" s="185">
        <v>1.3310185185185185E-3</v>
      </c>
      <c r="C98" s="147"/>
      <c r="D98" s="159" t="str">
        <f t="shared" si="1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</row>
    <row r="99" spans="1:16" x14ac:dyDescent="0.3">
      <c r="A99" s="146" t="str">
        <f>IF(Engagés!A99="","",Engagés!A99)</f>
        <v/>
      </c>
      <c r="B99" s="185">
        <v>1.3310185185185185E-3</v>
      </c>
      <c r="C99" s="147"/>
      <c r="D99" s="159" t="str">
        <f t="shared" si="1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</row>
    <row r="100" spans="1:16" x14ac:dyDescent="0.3">
      <c r="A100" s="146" t="str">
        <f>IF(Engagés!A100="","",Engagés!A100)</f>
        <v/>
      </c>
      <c r="B100" s="185">
        <v>1.3310185185185185E-3</v>
      </c>
      <c r="C100" s="147"/>
      <c r="D100" s="159" t="str">
        <f t="shared" si="1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</row>
    <row r="101" spans="1:16" x14ac:dyDescent="0.3">
      <c r="A101" s="146" t="str">
        <f>IF(Engagés!A101="","",Engagés!A101)</f>
        <v/>
      </c>
      <c r="B101" s="185">
        <v>1.3310185185185185E-3</v>
      </c>
      <c r="C101" s="147"/>
      <c r="D101" s="159" t="str">
        <f t="shared" si="1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</row>
    <row r="102" spans="1:16" x14ac:dyDescent="0.3">
      <c r="A102" s="146" t="str">
        <f>IF(Engagés!A102="","",Engagés!A102)</f>
        <v/>
      </c>
      <c r="B102" s="185">
        <v>1.3310185185185185E-3</v>
      </c>
      <c r="C102" s="147"/>
      <c r="D102" s="159" t="str">
        <f t="shared" si="1"/>
        <v/>
      </c>
      <c r="E102" s="99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</row>
    <row r="103" spans="1:16" ht="19.5" thickBot="1" x14ac:dyDescent="0.35">
      <c r="A103" s="208" t="str">
        <f>IF(Engagés!A103="","",Engagés!A103)</f>
        <v/>
      </c>
      <c r="B103" s="186">
        <v>1.3310185185185185E-3</v>
      </c>
      <c r="C103" s="186"/>
      <c r="D103" s="179" t="str">
        <f t="shared" si="1"/>
        <v/>
      </c>
      <c r="E103" s="100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</row>
    <row r="104" spans="1:16" x14ac:dyDescent="0.2">
      <c r="A104" s="101"/>
    </row>
    <row r="105" spans="1:16" x14ac:dyDescent="0.2">
      <c r="A105" s="101"/>
    </row>
    <row r="106" spans="1:16" x14ac:dyDescent="0.2">
      <c r="A106" s="101"/>
    </row>
    <row r="107" spans="1:16" x14ac:dyDescent="0.2">
      <c r="A107" s="101"/>
    </row>
  </sheetData>
  <mergeCells count="2">
    <mergeCell ref="B2:C2"/>
    <mergeCell ref="I2:L2"/>
  </mergeCells>
  <phoneticPr fontId="0" type="noConversion"/>
  <conditionalFormatting sqref="B4:B103">
    <cfRule type="expression" dxfId="151" priority="22">
      <formula>$A4=""</formula>
    </cfRule>
  </conditionalFormatting>
  <conditionalFormatting sqref="D4">
    <cfRule type="expression" dxfId="150" priority="14">
      <formula>$N4="TERMINE"</formula>
    </cfRule>
    <cfRule type="expression" dxfId="149" priority="15">
      <formula>$O4="TERMINE"</formula>
    </cfRule>
    <cfRule type="expression" dxfId="148" priority="16">
      <formula>$P4="TERMINE"</formula>
    </cfRule>
    <cfRule type="expression" dxfId="147" priority="9">
      <formula>$M$4</formula>
    </cfRule>
  </conditionalFormatting>
  <conditionalFormatting sqref="D5">
    <cfRule type="expression" dxfId="146" priority="5">
      <formula>$M$4</formula>
    </cfRule>
    <cfRule type="expression" dxfId="145" priority="6">
      <formula>$N5="TERMINE"</formula>
    </cfRule>
    <cfRule type="expression" dxfId="144" priority="7">
      <formula>$O5="TERMINE"</formula>
    </cfRule>
    <cfRule type="expression" dxfId="143" priority="8">
      <formula>$P5="TERMINE"</formula>
    </cfRule>
  </conditionalFormatting>
  <conditionalFormatting sqref="D6:D103">
    <cfRule type="expression" dxfId="142" priority="1">
      <formula>$M$4</formula>
    </cfRule>
    <cfRule type="expression" dxfId="141" priority="2">
      <formula>$N6="TERMINE"</formula>
    </cfRule>
    <cfRule type="expression" dxfId="140" priority="3">
      <formula>$O6="TERMINE"</formula>
    </cfRule>
    <cfRule type="expression" dxfId="139" priority="4">
      <formula>$P6="TERMINE"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id="{F87DEF4B-07D1-491F-8125-EE7EE68EDB72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A4:C103 E4:E103</xm:sqref>
        </x14:conditionalFormatting>
        <x14:conditionalFormatting xmlns:xm="http://schemas.microsoft.com/office/excel/2006/main">
          <x14:cfRule type="expression" priority="17" id="{D185E5BD-7C91-4113-B4AF-A7E431E32600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D4:D103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0" tint="-0.499984740745262"/>
  </sheetPr>
  <dimension ref="A1:Q204"/>
  <sheetViews>
    <sheetView zoomScaleNormal="100" workbookViewId="0">
      <pane ySplit="3" topLeftCell="A4" activePane="bottomLeft" state="frozen"/>
      <selection pane="bottomLeft" activeCell="G12" sqref="G12"/>
    </sheetView>
  </sheetViews>
  <sheetFormatPr baseColWidth="10" defaultRowHeight="18.75" x14ac:dyDescent="0.3"/>
  <cols>
    <col min="1" max="1" width="13.6640625" style="104" customWidth="1"/>
    <col min="2" max="3" width="12.6640625" style="36" customWidth="1"/>
    <col min="4" max="4" width="13.1640625" style="37" bestFit="1" customWidth="1"/>
    <col min="5" max="8" width="12" style="36"/>
    <col min="9" max="9" width="16.6640625" style="36" customWidth="1"/>
    <col min="10" max="11" width="12" style="36"/>
    <col min="13" max="17" width="12" style="37"/>
    <col min="18" max="16384" width="12" style="36"/>
  </cols>
  <sheetData>
    <row r="1" spans="1:17" s="33" customFormat="1" ht="115.5" customHeight="1" thickBot="1" x14ac:dyDescent="0.35">
      <c r="A1" s="102" t="str">
        <f>"A"&amp;MATCH(LOOKUP(D2,A4:A103),A4:A103)+3</f>
        <v>A23</v>
      </c>
      <c r="B1" s="38">
        <f>MAX(A4:A103)</f>
        <v>20</v>
      </c>
      <c r="C1" s="247" t="s">
        <v>78</v>
      </c>
      <c r="D1" s="247" t="s">
        <v>5</v>
      </c>
      <c r="E1" s="247"/>
      <c r="F1" s="247"/>
      <c r="G1" s="247"/>
      <c r="H1" s="247"/>
      <c r="I1" s="36"/>
      <c r="J1" s="36"/>
      <c r="K1" s="36"/>
      <c r="L1"/>
      <c r="M1" s="152"/>
      <c r="N1" s="152"/>
      <c r="O1" s="152"/>
      <c r="P1" s="152"/>
      <c r="Q1" s="152"/>
    </row>
    <row r="2" spans="1:17" s="33" customFormat="1" ht="29.25" customHeight="1" thickBot="1" x14ac:dyDescent="0.25">
      <c r="A2" s="248" t="s">
        <v>60</v>
      </c>
      <c r="B2" s="248"/>
      <c r="C2" s="249"/>
      <c r="D2" s="145">
        <v>20</v>
      </c>
      <c r="F2" s="36"/>
      <c r="G2" s="36"/>
      <c r="I2" s="36"/>
      <c r="J2" s="36"/>
      <c r="K2" s="36"/>
      <c r="L2"/>
      <c r="M2" s="254" t="s">
        <v>81</v>
      </c>
      <c r="N2" s="255"/>
      <c r="O2" s="255"/>
      <c r="P2" s="255"/>
      <c r="Q2" s="256"/>
    </row>
    <row r="3" spans="1:17" s="33" customFormat="1" ht="54" customHeight="1" thickBot="1" x14ac:dyDescent="0.25">
      <c r="A3" s="197" t="s">
        <v>2</v>
      </c>
      <c r="B3" s="198" t="s">
        <v>0</v>
      </c>
      <c r="C3" s="198" t="s">
        <v>1</v>
      </c>
      <c r="D3" s="197" t="s">
        <v>51</v>
      </c>
      <c r="E3" s="199" t="s">
        <v>43</v>
      </c>
      <c r="F3" s="250" t="s">
        <v>85</v>
      </c>
      <c r="G3" s="251"/>
      <c r="J3" s="170"/>
      <c r="L3" s="151"/>
      <c r="M3" s="155" t="s">
        <v>102</v>
      </c>
      <c r="N3" s="156" t="s">
        <v>98</v>
      </c>
      <c r="O3" s="157" t="s">
        <v>90</v>
      </c>
      <c r="P3" s="158" t="s">
        <v>91</v>
      </c>
      <c r="Q3" s="105" t="s">
        <v>80</v>
      </c>
    </row>
    <row r="4" spans="1:17" ht="19.5" thickTop="1" x14ac:dyDescent="0.3">
      <c r="A4" s="187">
        <f>IF(Engagés!A4="","",Engagés!A4)</f>
        <v>1</v>
      </c>
      <c r="B4" s="188">
        <f>IF(Dép_Arr!B4="","",Dép_Arr!B4)</f>
        <v>1.3310185185185185E-3</v>
      </c>
      <c r="C4" s="204">
        <v>5.8912037037037032E-3</v>
      </c>
      <c r="D4" s="159">
        <f>IF(C4="","",C4-B4)</f>
        <v>4.5601851851851845E-3</v>
      </c>
      <c r="E4" s="98"/>
      <c r="F4" s="252">
        <f>MAX(D4:D103)-MIN(D4:D103)</f>
        <v>1.4930555555555539E-3</v>
      </c>
      <c r="G4" s="253"/>
      <c r="I4" s="171"/>
      <c r="J4" s="172"/>
      <c r="K4" s="168"/>
      <c r="L4" s="169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/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</row>
    <row r="5" spans="1:17" x14ac:dyDescent="0.3">
      <c r="A5" s="187">
        <f>IF(Engagés!A5="","",Engagés!A5)</f>
        <v>2</v>
      </c>
      <c r="B5" s="190">
        <f>IF(Dép_Arr!B5="","",Dép_Arr!B5)</f>
        <v>1.3310185185185185E-3</v>
      </c>
      <c r="C5" s="204">
        <v>5.5671296296296302E-3</v>
      </c>
      <c r="D5" s="159">
        <f t="shared" ref="D5:D68" si="0">IF(C5="","",C5-B5)</f>
        <v>4.2361111111111115E-3</v>
      </c>
      <c r="E5" s="98"/>
      <c r="J5" s="172"/>
      <c r="K5" s="168"/>
      <c r="L5" s="169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</row>
    <row r="6" spans="1:17" x14ac:dyDescent="0.3">
      <c r="A6" s="189">
        <f>IF(Engagés!A6="","",Engagés!A6)</f>
        <v>3</v>
      </c>
      <c r="B6" s="190">
        <f>IF(Dép_Arr!B6="","",Dép_Arr!B6)</f>
        <v>1.3310185185185185E-3</v>
      </c>
      <c r="C6" s="205">
        <v>5.9837962962962961E-3</v>
      </c>
      <c r="D6" s="159">
        <f t="shared" si="0"/>
        <v>4.6527777777777774E-3</v>
      </c>
      <c r="E6" s="98"/>
      <c r="J6" s="172"/>
      <c r="K6" s="168"/>
      <c r="L6" s="169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</row>
    <row r="7" spans="1:17" x14ac:dyDescent="0.3">
      <c r="A7" s="189">
        <f>IF(Engagés!A7="","",Engagés!A7)</f>
        <v>4</v>
      </c>
      <c r="B7" s="190">
        <f>IF(Dép_Arr!B7="","",Dép_Arr!B7)</f>
        <v>1.3310185185185185E-3</v>
      </c>
      <c r="C7" s="195">
        <v>6.030092592592593E-3</v>
      </c>
      <c r="D7" s="159">
        <f t="shared" si="0"/>
        <v>4.6990740740740743E-3</v>
      </c>
      <c r="E7" s="98"/>
      <c r="J7" s="172"/>
      <c r="K7" s="168"/>
      <c r="L7" s="169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</row>
    <row r="8" spans="1:17" x14ac:dyDescent="0.3">
      <c r="A8" s="189">
        <f>IF(Engagés!A8="","",Engagés!A8)</f>
        <v>5</v>
      </c>
      <c r="B8" s="190">
        <f>IF(Dép_Arr!B8="","",Dép_Arr!B8)</f>
        <v>1.3310185185185185E-3</v>
      </c>
      <c r="C8" s="195">
        <v>6.0879629629629643E-3</v>
      </c>
      <c r="D8" s="159">
        <f t="shared" si="0"/>
        <v>4.7569444444444456E-3</v>
      </c>
      <c r="E8" s="98"/>
      <c r="J8" s="172"/>
      <c r="K8" s="168"/>
      <c r="L8" s="169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</row>
    <row r="9" spans="1:17" x14ac:dyDescent="0.3">
      <c r="A9" s="189">
        <f>IF(Engagés!A9="","",Engagés!A9)</f>
        <v>6</v>
      </c>
      <c r="B9" s="190">
        <f>IF(Dép_Arr!B9="","",Dép_Arr!B9)</f>
        <v>1.3310185185185185E-3</v>
      </c>
      <c r="C9" s="195">
        <v>6.1111111111111114E-3</v>
      </c>
      <c r="D9" s="159">
        <f t="shared" si="0"/>
        <v>4.7800925925925927E-3</v>
      </c>
      <c r="E9" s="98"/>
      <c r="J9" s="172"/>
      <c r="K9" s="168"/>
      <c r="L9" s="169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</row>
    <row r="10" spans="1:17" x14ac:dyDescent="0.3">
      <c r="A10" s="189">
        <f>IF(Engagés!A10="","",Engagés!A10)</f>
        <v>7</v>
      </c>
      <c r="B10" s="190">
        <f>IF(Dép_Arr!B10="","",Dép_Arr!B10)</f>
        <v>1.3310185185185185E-3</v>
      </c>
      <c r="C10" s="195">
        <v>6.1574074074074074E-3</v>
      </c>
      <c r="D10" s="159">
        <f t="shared" si="0"/>
        <v>4.8263888888888887E-3</v>
      </c>
      <c r="E10" s="98"/>
      <c r="J10" s="172"/>
      <c r="K10" s="168"/>
      <c r="L10" s="169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/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</row>
    <row r="11" spans="1:17" x14ac:dyDescent="0.3">
      <c r="A11" s="189">
        <f>IF(Engagés!A11="","",Engagés!A11)</f>
        <v>8</v>
      </c>
      <c r="B11" s="190">
        <f>IF(Dép_Arr!B11="","",Dép_Arr!B11)</f>
        <v>1.3310185185185185E-3</v>
      </c>
      <c r="C11" s="195">
        <v>6.2847222222222228E-3</v>
      </c>
      <c r="D11" s="159">
        <f t="shared" si="0"/>
        <v>4.9537037037037041E-3</v>
      </c>
      <c r="E11" s="98"/>
      <c r="I11" s="37"/>
      <c r="J11" s="172"/>
      <c r="K11" s="168"/>
      <c r="L11" s="169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</row>
    <row r="12" spans="1:17" x14ac:dyDescent="0.3">
      <c r="A12" s="189">
        <f>IF(Engagés!A12="","",Engagés!A12)</f>
        <v>9</v>
      </c>
      <c r="B12" s="190">
        <f>IF(Dép_Arr!B12="","",Dép_Arr!B12)</f>
        <v>1.3310185185185185E-3</v>
      </c>
      <c r="C12" s="195">
        <v>6.3310185185185197E-3</v>
      </c>
      <c r="D12" s="159">
        <f t="shared" si="0"/>
        <v>5.000000000000001E-3</v>
      </c>
      <c r="E12" s="98"/>
      <c r="J12" s="172"/>
      <c r="K12" s="168"/>
      <c r="L12" s="169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</row>
    <row r="13" spans="1:17" x14ac:dyDescent="0.3">
      <c r="A13" s="189">
        <f>IF(Engagés!A13="","",Engagés!A13)</f>
        <v>10</v>
      </c>
      <c r="B13" s="190">
        <f>IF(Dép_Arr!B13="","",Dép_Arr!B13)</f>
        <v>1.3310185185185185E-3</v>
      </c>
      <c r="C13" s="195">
        <v>6.4004629629629628E-3</v>
      </c>
      <c r="D13" s="159">
        <f t="shared" si="0"/>
        <v>5.0694444444444441E-3</v>
      </c>
      <c r="E13" s="98"/>
      <c r="J13" s="172"/>
      <c r="K13" s="168"/>
      <c r="L13" s="169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</row>
    <row r="14" spans="1:17" x14ac:dyDescent="0.3">
      <c r="A14" s="189">
        <f>IF(Engagés!A14="","",Engagés!A14)</f>
        <v>11</v>
      </c>
      <c r="B14" s="190">
        <f>IF(Dép_Arr!B14="","",Dép_Arr!B14)</f>
        <v>1.3310185185185185E-3</v>
      </c>
      <c r="C14" s="195">
        <v>6.4467592592592597E-3</v>
      </c>
      <c r="D14" s="159">
        <f t="shared" si="0"/>
        <v>5.115740740740741E-3</v>
      </c>
      <c r="E14" s="98"/>
      <c r="J14" s="172"/>
      <c r="K14" s="168"/>
      <c r="L14" s="169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</row>
    <row r="15" spans="1:17" x14ac:dyDescent="0.3">
      <c r="A15" s="189">
        <f>IF(Engagés!A15="","",Engagés!A15)</f>
        <v>12</v>
      </c>
      <c r="B15" s="190">
        <f>IF(Dép_Arr!B15="","",Dép_Arr!B15)</f>
        <v>1.3310185185185185E-3</v>
      </c>
      <c r="C15" s="195">
        <v>6.5740740740740733E-3</v>
      </c>
      <c r="D15" s="159">
        <f t="shared" si="0"/>
        <v>5.2430555555555546E-3</v>
      </c>
      <c r="E15" s="98"/>
      <c r="J15" s="172"/>
      <c r="K15" s="168"/>
      <c r="L15" s="169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</row>
    <row r="16" spans="1:17" x14ac:dyDescent="0.3">
      <c r="A16" s="189">
        <f>IF(Engagés!A16="","",Engagés!A16)</f>
        <v>13</v>
      </c>
      <c r="B16" s="190">
        <f>IF(Dép_Arr!B16="","",Dép_Arr!B16)</f>
        <v>1.3310185185185185E-3</v>
      </c>
      <c r="C16" s="195">
        <v>6.5162037037037037E-3</v>
      </c>
      <c r="D16" s="159">
        <f t="shared" si="0"/>
        <v>5.185185185185185E-3</v>
      </c>
      <c r="E16" s="98"/>
      <c r="J16" s="172"/>
      <c r="K16" s="168"/>
      <c r="L16" s="169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/>
      </c>
      <c r="P16" s="209" t="str">
        <f>IF(C16="","",IF(AND(Engagés!D16="M",D16&gt;=Récap!N$4),"TERMINE",""))</f>
        <v/>
      </c>
    </row>
    <row r="17" spans="1:16" x14ac:dyDescent="0.3">
      <c r="A17" s="189">
        <f>IF(Engagés!A17="","",Engagés!A17)</f>
        <v>14</v>
      </c>
      <c r="B17" s="190">
        <f>IF(Dép_Arr!B17="","",Dép_Arr!B17)</f>
        <v>1.3310185185185185E-3</v>
      </c>
      <c r="C17" s="195">
        <v>6.6203703703703702E-3</v>
      </c>
      <c r="D17" s="159">
        <f t="shared" si="0"/>
        <v>5.2893518518518515E-3</v>
      </c>
      <c r="E17" s="98"/>
      <c r="J17" s="172"/>
      <c r="K17" s="168"/>
      <c r="L17" s="169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</row>
    <row r="18" spans="1:16" x14ac:dyDescent="0.3">
      <c r="A18" s="189">
        <f>IF(Engagés!A18="","",Engagés!A18)</f>
        <v>15</v>
      </c>
      <c r="B18" s="190">
        <f>IF(Dép_Arr!B18="","",Dép_Arr!B18)</f>
        <v>1.3310185185185185E-3</v>
      </c>
      <c r="C18" s="195">
        <v>6.7129629629629622E-3</v>
      </c>
      <c r="D18" s="159">
        <f t="shared" si="0"/>
        <v>5.3819444444444435E-3</v>
      </c>
      <c r="E18" s="98"/>
      <c r="J18" s="172"/>
      <c r="K18" s="168"/>
      <c r="L18" s="169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</row>
    <row r="19" spans="1:16" x14ac:dyDescent="0.3">
      <c r="A19" s="189">
        <f>IF(Engagés!A19="","",Engagés!A19)</f>
        <v>16</v>
      </c>
      <c r="B19" s="190">
        <f>IF(Dép_Arr!B19="","",Dép_Arr!B19)</f>
        <v>1.3310185185185185E-3</v>
      </c>
      <c r="C19" s="195">
        <v>6.9097222222222225E-3</v>
      </c>
      <c r="D19" s="159">
        <f t="shared" si="0"/>
        <v>5.5787037037037038E-3</v>
      </c>
      <c r="E19" s="98"/>
      <c r="K19" s="168"/>
      <c r="L19" s="169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/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</row>
    <row r="20" spans="1:16" x14ac:dyDescent="0.3">
      <c r="A20" s="189">
        <f>IF(Engagés!A20="","",Engagés!A20)</f>
        <v>17</v>
      </c>
      <c r="B20" s="190">
        <f>IF(Dép_Arr!B20="","",Dép_Arr!B20)</f>
        <v>1.3310185185185185E-3</v>
      </c>
      <c r="C20" s="195">
        <v>6.9328703703703696E-3</v>
      </c>
      <c r="D20" s="159">
        <f t="shared" si="0"/>
        <v>5.6018518518518509E-3</v>
      </c>
      <c r="E20" s="98"/>
      <c r="K20" s="168"/>
      <c r="L20" s="169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/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</row>
    <row r="21" spans="1:16" x14ac:dyDescent="0.3">
      <c r="A21" s="189">
        <f>IF(Engagés!A21="","",Engagés!A21)</f>
        <v>18</v>
      </c>
      <c r="B21" s="190">
        <f>IF(Dép_Arr!B21="","",Dép_Arr!B21)</f>
        <v>1.3310185185185185E-3</v>
      </c>
      <c r="C21" s="195">
        <v>6.9791666666666674E-3</v>
      </c>
      <c r="D21" s="159">
        <f t="shared" si="0"/>
        <v>5.6481481481481487E-3</v>
      </c>
      <c r="E21" s="98"/>
      <c r="K21" s="168"/>
      <c r="L21" s="169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/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</row>
    <row r="22" spans="1:16" x14ac:dyDescent="0.3">
      <c r="A22" s="189">
        <f>IF(Engagés!A22="","",Engagés!A22)</f>
        <v>19</v>
      </c>
      <c r="B22" s="190">
        <f>IF(Dép_Arr!B22="","",Dép_Arr!B22)</f>
        <v>1.3310185185185185E-3</v>
      </c>
      <c r="C22" s="195">
        <v>7.0023148148148154E-3</v>
      </c>
      <c r="D22" s="159">
        <f t="shared" si="0"/>
        <v>5.6712962962962967E-3</v>
      </c>
      <c r="E22" s="98"/>
      <c r="K22" s="168"/>
      <c r="L22" s="169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</row>
    <row r="23" spans="1:16" x14ac:dyDescent="0.3">
      <c r="A23" s="189">
        <f>IF(Engagés!A23="","",Engagés!A23)</f>
        <v>20</v>
      </c>
      <c r="B23" s="190">
        <f>IF(Dép_Arr!B23="","",Dép_Arr!B23)</f>
        <v>1.3310185185185185E-3</v>
      </c>
      <c r="C23" s="195">
        <v>7.0601851851851841E-3</v>
      </c>
      <c r="D23" s="159">
        <f t="shared" si="0"/>
        <v>5.7291666666666654E-3</v>
      </c>
      <c r="E23" s="98"/>
      <c r="K23" s="168"/>
      <c r="L23" s="169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</row>
    <row r="24" spans="1:16" x14ac:dyDescent="0.3">
      <c r="A24" s="146" t="str">
        <f>IF(Engagés!A24="","",Engagés!A24)</f>
        <v/>
      </c>
      <c r="B24" s="185">
        <f>IF(Dép_Arr!B24="","",Dép_Arr!B24)</f>
        <v>1.3310185185185185E-3</v>
      </c>
      <c r="C24" s="185"/>
      <c r="D24" s="159" t="str">
        <f t="shared" si="0"/>
        <v/>
      </c>
      <c r="E24" s="98"/>
      <c r="K24" s="168"/>
      <c r="L24" s="169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</row>
    <row r="25" spans="1:16" x14ac:dyDescent="0.3">
      <c r="A25" s="146" t="str">
        <f>IF(Engagés!A25="","",Engagés!A25)</f>
        <v/>
      </c>
      <c r="B25" s="185">
        <f>IF(Dép_Arr!B25="","",Dép_Arr!B25)</f>
        <v>1.3310185185185185E-3</v>
      </c>
      <c r="C25" s="185"/>
      <c r="D25" s="159" t="str">
        <f t="shared" si="0"/>
        <v/>
      </c>
      <c r="E25" s="98"/>
      <c r="K25" s="168"/>
      <c r="L25" s="169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</row>
    <row r="26" spans="1:16" x14ac:dyDescent="0.3">
      <c r="A26" s="146" t="str">
        <f>IF(Engagés!A26="","",Engagés!A26)</f>
        <v/>
      </c>
      <c r="B26" s="185">
        <f>IF(Dép_Arr!B26="","",Dép_Arr!B26)</f>
        <v>1.3310185185185185E-3</v>
      </c>
      <c r="C26" s="185"/>
      <c r="D26" s="159" t="str">
        <f t="shared" si="0"/>
        <v/>
      </c>
      <c r="E26" s="98"/>
      <c r="K26" s="168"/>
      <c r="L26" s="169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</row>
    <row r="27" spans="1:16" x14ac:dyDescent="0.3">
      <c r="A27" s="146" t="str">
        <f>IF(Engagés!A27="","",Engagés!A27)</f>
        <v/>
      </c>
      <c r="B27" s="185">
        <f>IF(Dép_Arr!B27="","",Dép_Arr!B27)</f>
        <v>1.3310185185185185E-3</v>
      </c>
      <c r="C27" s="185"/>
      <c r="D27" s="159" t="str">
        <f t="shared" si="0"/>
        <v/>
      </c>
      <c r="E27" s="98"/>
      <c r="K27" s="168"/>
      <c r="L27" s="169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</row>
    <row r="28" spans="1:16" x14ac:dyDescent="0.3">
      <c r="A28" s="146" t="str">
        <f>IF(Engagés!A28="","",Engagés!A28)</f>
        <v/>
      </c>
      <c r="B28" s="185">
        <f>IF(Dép_Arr!B28="","",Dép_Arr!B28)</f>
        <v>1.3310185185185185E-3</v>
      </c>
      <c r="C28" s="185"/>
      <c r="D28" s="159" t="str">
        <f t="shared" si="0"/>
        <v/>
      </c>
      <c r="E28" s="98"/>
      <c r="K28" s="168"/>
      <c r="L28" s="169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</row>
    <row r="29" spans="1:16" x14ac:dyDescent="0.3">
      <c r="A29" s="146" t="str">
        <f>IF(Engagés!A29="","",Engagés!A29)</f>
        <v/>
      </c>
      <c r="B29" s="185">
        <f>IF(Dép_Arr!B29="","",Dép_Arr!B29)</f>
        <v>1.3310185185185185E-3</v>
      </c>
      <c r="C29" s="185"/>
      <c r="D29" s="159" t="str">
        <f t="shared" si="0"/>
        <v/>
      </c>
      <c r="E29" s="98"/>
      <c r="K29" s="168"/>
      <c r="L29" s="169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</row>
    <row r="30" spans="1:16" x14ac:dyDescent="0.3">
      <c r="A30" s="146" t="str">
        <f>IF(Engagés!A30="","",Engagés!A30)</f>
        <v/>
      </c>
      <c r="B30" s="185">
        <f>IF(Dép_Arr!B30="","",Dép_Arr!B30)</f>
        <v>1.3310185185185185E-3</v>
      </c>
      <c r="C30" s="147"/>
      <c r="D30" s="159" t="str">
        <f t="shared" si="0"/>
        <v/>
      </c>
      <c r="E30" s="98"/>
      <c r="K30" s="168"/>
      <c r="L30" s="169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</row>
    <row r="31" spans="1:16" x14ac:dyDescent="0.3">
      <c r="A31" s="146" t="str">
        <f>IF(Engagés!A31="","",Engagés!A31)</f>
        <v/>
      </c>
      <c r="B31" s="185">
        <f>IF(Dép_Arr!B31="","",Dép_Arr!B31)</f>
        <v>1.3310185185185185E-3</v>
      </c>
      <c r="C31" s="147"/>
      <c r="D31" s="159" t="str">
        <f t="shared" si="0"/>
        <v/>
      </c>
      <c r="E31" s="98"/>
      <c r="K31" s="168"/>
      <c r="L31" s="169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</row>
    <row r="32" spans="1:16" x14ac:dyDescent="0.3">
      <c r="A32" s="146" t="str">
        <f>IF(Engagés!A32="","",Engagés!A32)</f>
        <v/>
      </c>
      <c r="B32" s="185">
        <f>IF(Dép_Arr!B32="","",Dép_Arr!B32)</f>
        <v>1.3310185185185185E-3</v>
      </c>
      <c r="C32" s="185"/>
      <c r="D32" s="159" t="str">
        <f t="shared" si="0"/>
        <v/>
      </c>
      <c r="E32" s="98"/>
      <c r="K32" s="168"/>
      <c r="L32" s="169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</row>
    <row r="33" spans="1:16" x14ac:dyDescent="0.3">
      <c r="A33" s="146" t="str">
        <f>IF(Engagés!A33="","",Engagés!A33)</f>
        <v/>
      </c>
      <c r="B33" s="185">
        <f>IF(Dép_Arr!B33="","",Dép_Arr!B33)</f>
        <v>1.3310185185185185E-3</v>
      </c>
      <c r="C33" s="147"/>
      <c r="D33" s="159" t="str">
        <f t="shared" si="0"/>
        <v/>
      </c>
      <c r="E33" s="98"/>
      <c r="K33" s="168"/>
      <c r="L33" s="169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</row>
    <row r="34" spans="1:16" x14ac:dyDescent="0.3">
      <c r="A34" s="146" t="str">
        <f>IF(Engagés!A34="","",Engagés!A34)</f>
        <v/>
      </c>
      <c r="B34" s="185">
        <f>IF(Dép_Arr!B34="","",Dép_Arr!B34)</f>
        <v>1.3310185185185185E-3</v>
      </c>
      <c r="C34" s="147"/>
      <c r="D34" s="159" t="str">
        <f t="shared" si="0"/>
        <v/>
      </c>
      <c r="E34" s="98"/>
      <c r="K34" s="168"/>
      <c r="L34" s="169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</row>
    <row r="35" spans="1:16" x14ac:dyDescent="0.3">
      <c r="A35" s="146" t="str">
        <f>IF(Engagés!A35="","",Engagés!A35)</f>
        <v/>
      </c>
      <c r="B35" s="185">
        <f>IF(Dép_Arr!B35="","",Dép_Arr!B35)</f>
        <v>1.3310185185185185E-3</v>
      </c>
      <c r="C35" s="147"/>
      <c r="D35" s="159" t="str">
        <f t="shared" si="0"/>
        <v/>
      </c>
      <c r="E35" s="98"/>
      <c r="K35" s="168"/>
      <c r="L35" s="169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</row>
    <row r="36" spans="1:16" x14ac:dyDescent="0.3">
      <c r="A36" s="146" t="str">
        <f>IF(Engagés!A36="","",Engagés!A36)</f>
        <v/>
      </c>
      <c r="B36" s="185">
        <f>IF(Dép_Arr!B36="","",Dép_Arr!B36)</f>
        <v>1.3310185185185185E-3</v>
      </c>
      <c r="C36" s="147"/>
      <c r="D36" s="159" t="str">
        <f t="shared" si="0"/>
        <v/>
      </c>
      <c r="E36" s="98"/>
      <c r="K36" s="168"/>
      <c r="L36" s="169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</row>
    <row r="37" spans="1:16" x14ac:dyDescent="0.3">
      <c r="A37" s="146" t="str">
        <f>IF(Engagés!A37="","",Engagés!A37)</f>
        <v/>
      </c>
      <c r="B37" s="185">
        <f>IF(Dép_Arr!B37="","",Dép_Arr!B37)</f>
        <v>1.3310185185185185E-3</v>
      </c>
      <c r="C37" s="147"/>
      <c r="D37" s="159" t="str">
        <f t="shared" si="0"/>
        <v/>
      </c>
      <c r="E37" s="98"/>
      <c r="K37" s="168"/>
      <c r="L37" s="169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</row>
    <row r="38" spans="1:16" x14ac:dyDescent="0.3">
      <c r="A38" s="146" t="str">
        <f>IF(Engagés!A38="","",Engagés!A38)</f>
        <v/>
      </c>
      <c r="B38" s="185">
        <f>IF(Dép_Arr!B38="","",Dép_Arr!B38)</f>
        <v>1.3310185185185185E-3</v>
      </c>
      <c r="C38" s="147"/>
      <c r="D38" s="159" t="str">
        <f t="shared" si="0"/>
        <v/>
      </c>
      <c r="E38" s="98"/>
      <c r="K38" s="168"/>
      <c r="L38" s="169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</row>
    <row r="39" spans="1:16" x14ac:dyDescent="0.3">
      <c r="A39" s="146" t="str">
        <f>IF(Engagés!A39="","",Engagés!A39)</f>
        <v/>
      </c>
      <c r="B39" s="185">
        <f>IF(Dép_Arr!B39="","",Dép_Arr!B39)</f>
        <v>1.3310185185185185E-3</v>
      </c>
      <c r="C39" s="147"/>
      <c r="D39" s="159" t="str">
        <f t="shared" si="0"/>
        <v/>
      </c>
      <c r="E39" s="98"/>
      <c r="K39" s="168"/>
      <c r="L39" s="169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</row>
    <row r="40" spans="1:16" x14ac:dyDescent="0.3">
      <c r="A40" s="146" t="str">
        <f>IF(Engagés!A40="","",Engagés!A40)</f>
        <v/>
      </c>
      <c r="B40" s="185">
        <f>IF(Dép_Arr!B40="","",Dép_Arr!B40)</f>
        <v>1.3310185185185185E-3</v>
      </c>
      <c r="C40" s="147"/>
      <c r="D40" s="159" t="str">
        <f t="shared" si="0"/>
        <v/>
      </c>
      <c r="E40" s="98"/>
      <c r="K40" s="168"/>
      <c r="L40" s="169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</row>
    <row r="41" spans="1:16" x14ac:dyDescent="0.3">
      <c r="A41" s="146" t="str">
        <f>IF(Engagés!A41="","",Engagés!A41)</f>
        <v/>
      </c>
      <c r="B41" s="185">
        <f>IF(Dép_Arr!B41="","",Dép_Arr!B41)</f>
        <v>1.3310185185185185E-3</v>
      </c>
      <c r="C41" s="147"/>
      <c r="D41" s="159" t="str">
        <f t="shared" si="0"/>
        <v/>
      </c>
      <c r="E41" s="98"/>
      <c r="K41" s="168"/>
      <c r="L41" s="169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</row>
    <row r="42" spans="1:16" x14ac:dyDescent="0.3">
      <c r="A42" s="146" t="str">
        <f>IF(Engagés!A42="","",Engagés!A42)</f>
        <v/>
      </c>
      <c r="B42" s="185">
        <f>IF(Dép_Arr!B42="","",Dép_Arr!B42)</f>
        <v>1.3310185185185185E-3</v>
      </c>
      <c r="C42" s="147"/>
      <c r="D42" s="159" t="str">
        <f t="shared" si="0"/>
        <v/>
      </c>
      <c r="E42" s="98"/>
      <c r="K42" s="168"/>
      <c r="L42" s="169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</row>
    <row r="43" spans="1:16" x14ac:dyDescent="0.3">
      <c r="A43" s="146" t="str">
        <f>IF(Engagés!A43="","",Engagés!A43)</f>
        <v/>
      </c>
      <c r="B43" s="185">
        <f>IF(Dép_Arr!B43="","",Dép_Arr!B43)</f>
        <v>1.3310185185185185E-3</v>
      </c>
      <c r="C43" s="185"/>
      <c r="D43" s="159" t="str">
        <f t="shared" si="0"/>
        <v/>
      </c>
      <c r="E43" s="98"/>
      <c r="K43" s="168"/>
      <c r="L43" s="169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</row>
    <row r="44" spans="1:16" x14ac:dyDescent="0.3">
      <c r="A44" s="146" t="str">
        <f>IF(Engagés!A44="","",Engagés!A44)</f>
        <v/>
      </c>
      <c r="B44" s="185">
        <f>IF(Dép_Arr!B44="","",Dép_Arr!B44)</f>
        <v>1.3310185185185185E-3</v>
      </c>
      <c r="C44" s="147"/>
      <c r="D44" s="159" t="str">
        <f t="shared" si="0"/>
        <v/>
      </c>
      <c r="E44" s="98"/>
      <c r="K44" s="168"/>
      <c r="L44" s="169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</row>
    <row r="45" spans="1:16" x14ac:dyDescent="0.3">
      <c r="A45" s="146" t="str">
        <f>IF(Engagés!A45="","",Engagés!A45)</f>
        <v/>
      </c>
      <c r="B45" s="185">
        <f>IF(Dép_Arr!B45="","",Dép_Arr!B45)</f>
        <v>1.3310185185185185E-3</v>
      </c>
      <c r="C45" s="147"/>
      <c r="D45" s="159" t="str">
        <f t="shared" si="0"/>
        <v/>
      </c>
      <c r="E45" s="98"/>
      <c r="K45" s="168"/>
      <c r="L45" s="169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</row>
    <row r="46" spans="1:16" x14ac:dyDescent="0.3">
      <c r="A46" s="146" t="str">
        <f>IF(Engagés!A46="","",Engagés!A46)</f>
        <v/>
      </c>
      <c r="B46" s="185">
        <f>IF(Dép_Arr!B46="","",Dép_Arr!B46)</f>
        <v>1.3310185185185185E-3</v>
      </c>
      <c r="C46" s="147"/>
      <c r="D46" s="159" t="str">
        <f t="shared" si="0"/>
        <v/>
      </c>
      <c r="E46" s="98"/>
      <c r="K46" s="168"/>
      <c r="L46" s="169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</row>
    <row r="47" spans="1:16" x14ac:dyDescent="0.3">
      <c r="A47" s="146" t="str">
        <f>IF(Engagés!A47="","",Engagés!A47)</f>
        <v/>
      </c>
      <c r="B47" s="185">
        <f>IF(Dép_Arr!B47="","",Dép_Arr!B47)</f>
        <v>1.3310185185185185E-3</v>
      </c>
      <c r="C47" s="147"/>
      <c r="D47" s="159" t="str">
        <f t="shared" si="0"/>
        <v/>
      </c>
      <c r="E47" s="98"/>
      <c r="K47" s="168"/>
      <c r="L47" s="169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</row>
    <row r="48" spans="1:16" x14ac:dyDescent="0.3">
      <c r="A48" s="146" t="str">
        <f>IF(Engagés!A48="","",Engagés!A48)</f>
        <v/>
      </c>
      <c r="B48" s="185">
        <f>IF(Dép_Arr!B48="","",Dép_Arr!B48)</f>
        <v>1.3310185185185185E-3</v>
      </c>
      <c r="C48" s="147"/>
      <c r="D48" s="159" t="str">
        <f t="shared" si="0"/>
        <v/>
      </c>
      <c r="E48" s="98"/>
      <c r="K48" s="168"/>
      <c r="L48" s="169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</row>
    <row r="49" spans="1:16" x14ac:dyDescent="0.3">
      <c r="A49" s="146" t="str">
        <f>IF(Engagés!A49="","",Engagés!A49)</f>
        <v/>
      </c>
      <c r="B49" s="185">
        <f>IF(Dép_Arr!B49="","",Dép_Arr!B49)</f>
        <v>1.3310185185185185E-3</v>
      </c>
      <c r="C49" s="147"/>
      <c r="D49" s="159" t="str">
        <f t="shared" si="0"/>
        <v/>
      </c>
      <c r="E49" s="98"/>
      <c r="K49" s="168"/>
      <c r="L49" s="169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</row>
    <row r="50" spans="1:16" x14ac:dyDescent="0.3">
      <c r="A50" s="146" t="str">
        <f>IF(Engagés!A50="","",Engagés!A50)</f>
        <v/>
      </c>
      <c r="B50" s="185">
        <f>IF(Dép_Arr!B50="","",Dép_Arr!B50)</f>
        <v>1.3310185185185185E-3</v>
      </c>
      <c r="C50" s="147"/>
      <c r="D50" s="159" t="str">
        <f t="shared" si="0"/>
        <v/>
      </c>
      <c r="E50" s="98"/>
      <c r="K50" s="168"/>
      <c r="L50" s="169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</row>
    <row r="51" spans="1:16" x14ac:dyDescent="0.3">
      <c r="A51" s="146" t="str">
        <f>IF(Engagés!A51="","",Engagés!A51)</f>
        <v/>
      </c>
      <c r="B51" s="185">
        <f>IF(Dép_Arr!B51="","",Dép_Arr!B51)</f>
        <v>1.3310185185185185E-3</v>
      </c>
      <c r="C51" s="147"/>
      <c r="D51" s="159" t="str">
        <f t="shared" si="0"/>
        <v/>
      </c>
      <c r="E51" s="98"/>
      <c r="K51" s="168"/>
      <c r="L51" s="169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</row>
    <row r="52" spans="1:16" x14ac:dyDescent="0.3">
      <c r="A52" s="146" t="str">
        <f>IF(Engagés!A52="","",Engagés!A52)</f>
        <v/>
      </c>
      <c r="B52" s="185">
        <f>IF(Dép_Arr!B52="","",Dép_Arr!B52)</f>
        <v>1.3310185185185185E-3</v>
      </c>
      <c r="C52" s="147"/>
      <c r="D52" s="159" t="str">
        <f t="shared" si="0"/>
        <v/>
      </c>
      <c r="E52" s="98"/>
      <c r="K52" s="168"/>
      <c r="L52" s="169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</row>
    <row r="53" spans="1:16" x14ac:dyDescent="0.3">
      <c r="A53" s="146" t="str">
        <f>IF(Engagés!A53="","",Engagés!A53)</f>
        <v/>
      </c>
      <c r="B53" s="185">
        <f>IF(Dép_Arr!B53="","",Dép_Arr!B53)</f>
        <v>1.3310185185185185E-3</v>
      </c>
      <c r="C53" s="147"/>
      <c r="D53" s="159" t="str">
        <f t="shared" si="0"/>
        <v/>
      </c>
      <c r="E53" s="98"/>
      <c r="K53" s="168"/>
      <c r="L53" s="169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</row>
    <row r="54" spans="1:16" x14ac:dyDescent="0.3">
      <c r="A54" s="146" t="str">
        <f>IF(Engagés!A54="","",Engagés!A54)</f>
        <v/>
      </c>
      <c r="B54" s="185">
        <f>IF(Dép_Arr!B54="","",Dép_Arr!B54)</f>
        <v>1.3310185185185185E-3</v>
      </c>
      <c r="C54" s="147"/>
      <c r="D54" s="159" t="str">
        <f t="shared" si="0"/>
        <v/>
      </c>
      <c r="E54" s="98"/>
      <c r="K54" s="168"/>
      <c r="L54" s="169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</row>
    <row r="55" spans="1:16" x14ac:dyDescent="0.3">
      <c r="A55" s="146" t="str">
        <f>IF(Engagés!A55="","",Engagés!A55)</f>
        <v/>
      </c>
      <c r="B55" s="185">
        <f>IF(Dép_Arr!B55="","",Dép_Arr!B55)</f>
        <v>1.3310185185185185E-3</v>
      </c>
      <c r="C55" s="147"/>
      <c r="D55" s="159" t="str">
        <f t="shared" si="0"/>
        <v/>
      </c>
      <c r="E55" s="98"/>
      <c r="K55" s="168"/>
      <c r="L55" s="169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</row>
    <row r="56" spans="1:16" x14ac:dyDescent="0.3">
      <c r="A56" s="146" t="str">
        <f>IF(Engagés!A56="","",Engagés!A56)</f>
        <v/>
      </c>
      <c r="B56" s="185">
        <f>IF(Dép_Arr!B56="","",Dép_Arr!B56)</f>
        <v>1.3310185185185185E-3</v>
      </c>
      <c r="C56" s="147"/>
      <c r="D56" s="159" t="str">
        <f t="shared" si="0"/>
        <v/>
      </c>
      <c r="E56" s="98"/>
      <c r="K56" s="168"/>
      <c r="L56" s="169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</row>
    <row r="57" spans="1:16" x14ac:dyDescent="0.3">
      <c r="A57" s="146" t="str">
        <f>IF(Engagés!A57="","",Engagés!A57)</f>
        <v/>
      </c>
      <c r="B57" s="185">
        <f>IF(Dép_Arr!B57="","",Dép_Arr!B57)</f>
        <v>1.3310185185185185E-3</v>
      </c>
      <c r="C57" s="147"/>
      <c r="D57" s="159" t="str">
        <f t="shared" si="0"/>
        <v/>
      </c>
      <c r="E57" s="98"/>
      <c r="K57" s="168"/>
      <c r="L57" s="169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</row>
    <row r="58" spans="1:16" x14ac:dyDescent="0.3">
      <c r="A58" s="146" t="str">
        <f>IF(Engagés!A58="","",Engagés!A58)</f>
        <v/>
      </c>
      <c r="B58" s="185">
        <f>IF(Dép_Arr!B58="","",Dép_Arr!B58)</f>
        <v>1.3310185185185185E-3</v>
      </c>
      <c r="C58" s="147"/>
      <c r="D58" s="159" t="str">
        <f t="shared" si="0"/>
        <v/>
      </c>
      <c r="E58" s="98"/>
      <c r="K58" s="168"/>
      <c r="L58" s="169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</row>
    <row r="59" spans="1:16" x14ac:dyDescent="0.3">
      <c r="A59" s="146" t="str">
        <f>IF(Engagés!A59="","",Engagés!A59)</f>
        <v/>
      </c>
      <c r="B59" s="185">
        <f>IF(Dép_Arr!B59="","",Dép_Arr!B59)</f>
        <v>1.3310185185185185E-3</v>
      </c>
      <c r="C59" s="147"/>
      <c r="D59" s="159" t="str">
        <f t="shared" si="0"/>
        <v/>
      </c>
      <c r="E59" s="98"/>
      <c r="K59" s="168"/>
      <c r="L59" s="169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</row>
    <row r="60" spans="1:16" x14ac:dyDescent="0.3">
      <c r="A60" s="146" t="str">
        <f>IF(Engagés!A60="","",Engagés!A60)</f>
        <v/>
      </c>
      <c r="B60" s="185">
        <f>IF(Dép_Arr!B60="","",Dép_Arr!B60)</f>
        <v>1.3310185185185185E-3</v>
      </c>
      <c r="C60" s="147"/>
      <c r="D60" s="159" t="str">
        <f t="shared" si="0"/>
        <v/>
      </c>
      <c r="E60" s="98"/>
      <c r="K60" s="168"/>
      <c r="L60" s="169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</row>
    <row r="61" spans="1:16" x14ac:dyDescent="0.3">
      <c r="A61" s="146" t="str">
        <f>IF(Engagés!A61="","",Engagés!A61)</f>
        <v/>
      </c>
      <c r="B61" s="185">
        <f>IF(Dép_Arr!B61="","",Dép_Arr!B61)</f>
        <v>1.3310185185185185E-3</v>
      </c>
      <c r="C61" s="147"/>
      <c r="D61" s="159" t="str">
        <f t="shared" si="0"/>
        <v/>
      </c>
      <c r="E61" s="98"/>
      <c r="K61" s="168"/>
      <c r="L61" s="169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</row>
    <row r="62" spans="1:16" x14ac:dyDescent="0.3">
      <c r="A62" s="146" t="str">
        <f>IF(Engagés!A62="","",Engagés!A62)</f>
        <v/>
      </c>
      <c r="B62" s="185">
        <f>IF(Dép_Arr!B62="","",Dép_Arr!B62)</f>
        <v>1.3310185185185185E-3</v>
      </c>
      <c r="C62" s="147"/>
      <c r="D62" s="159" t="str">
        <f t="shared" si="0"/>
        <v/>
      </c>
      <c r="E62" s="98"/>
      <c r="K62" s="168"/>
      <c r="L62" s="169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</row>
    <row r="63" spans="1:16" x14ac:dyDescent="0.3">
      <c r="A63" s="146" t="str">
        <f>IF(Engagés!A63="","",Engagés!A63)</f>
        <v/>
      </c>
      <c r="B63" s="185">
        <f>IF(Dép_Arr!B63="","",Dép_Arr!B63)</f>
        <v>1.3310185185185185E-3</v>
      </c>
      <c r="C63" s="147"/>
      <c r="D63" s="159" t="str">
        <f t="shared" si="0"/>
        <v/>
      </c>
      <c r="E63" s="98"/>
      <c r="K63" s="168"/>
      <c r="L63" s="169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</row>
    <row r="64" spans="1:16" x14ac:dyDescent="0.3">
      <c r="A64" s="146" t="str">
        <f>IF(Engagés!A64="","",Engagés!A64)</f>
        <v/>
      </c>
      <c r="B64" s="185">
        <f>IF(Dép_Arr!B64="","",Dép_Arr!B64)</f>
        <v>1.3310185185185185E-3</v>
      </c>
      <c r="C64" s="147"/>
      <c r="D64" s="159" t="str">
        <f t="shared" si="0"/>
        <v/>
      </c>
      <c r="E64" s="98"/>
      <c r="K64" s="168"/>
      <c r="L64" s="169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</row>
    <row r="65" spans="1:16" x14ac:dyDescent="0.3">
      <c r="A65" s="146" t="str">
        <f>IF(Engagés!A65="","",Engagés!A65)</f>
        <v/>
      </c>
      <c r="B65" s="185">
        <f>IF(Dép_Arr!B65="","",Dép_Arr!B65)</f>
        <v>1.3310185185185185E-3</v>
      </c>
      <c r="C65" s="147"/>
      <c r="D65" s="159" t="str">
        <f t="shared" si="0"/>
        <v/>
      </c>
      <c r="E65" s="98"/>
      <c r="K65" s="168"/>
      <c r="L65" s="169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</row>
    <row r="66" spans="1:16" x14ac:dyDescent="0.3">
      <c r="A66" s="146" t="str">
        <f>IF(Engagés!A66="","",Engagés!A66)</f>
        <v/>
      </c>
      <c r="B66" s="185">
        <f>IF(Dép_Arr!B66="","",Dép_Arr!B66)</f>
        <v>1.3310185185185185E-3</v>
      </c>
      <c r="C66" s="147"/>
      <c r="D66" s="159" t="str">
        <f t="shared" si="0"/>
        <v/>
      </c>
      <c r="E66" s="98"/>
      <c r="K66" s="168"/>
      <c r="L66" s="169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</row>
    <row r="67" spans="1:16" x14ac:dyDescent="0.3">
      <c r="A67" s="146" t="str">
        <f>IF(Engagés!A67="","",Engagés!A67)</f>
        <v/>
      </c>
      <c r="B67" s="185">
        <f>IF(Dép_Arr!B67="","",Dép_Arr!B67)</f>
        <v>1.3310185185185185E-3</v>
      </c>
      <c r="C67" s="147"/>
      <c r="D67" s="159" t="str">
        <f t="shared" si="0"/>
        <v/>
      </c>
      <c r="E67" s="98"/>
      <c r="K67" s="168"/>
      <c r="L67" s="169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</row>
    <row r="68" spans="1:16" x14ac:dyDescent="0.3">
      <c r="A68" s="146" t="str">
        <f>IF(Engagés!A68="","",Engagés!A68)</f>
        <v/>
      </c>
      <c r="B68" s="185">
        <f>IF(Dép_Arr!B68="","",Dép_Arr!B68)</f>
        <v>1.3310185185185185E-3</v>
      </c>
      <c r="C68" s="147"/>
      <c r="D68" s="159" t="str">
        <f t="shared" si="0"/>
        <v/>
      </c>
      <c r="E68" s="98"/>
      <c r="K68" s="168"/>
      <c r="L68" s="169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</row>
    <row r="69" spans="1:16" x14ac:dyDescent="0.3">
      <c r="A69" s="146" t="str">
        <f>IF(Engagés!A69="","",Engagés!A69)</f>
        <v/>
      </c>
      <c r="B69" s="185">
        <f>IF(Dép_Arr!B69="","",Dép_Arr!B69)</f>
        <v>1.3310185185185185E-3</v>
      </c>
      <c r="C69" s="147"/>
      <c r="D69" s="159" t="str">
        <f t="shared" ref="D69:D103" si="1">IF(C69="","",C69-B69)</f>
        <v/>
      </c>
      <c r="E69" s="98"/>
      <c r="K69" s="168"/>
      <c r="L69" s="169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</row>
    <row r="70" spans="1:16" x14ac:dyDescent="0.3">
      <c r="A70" s="146" t="str">
        <f>IF(Engagés!A70="","",Engagés!A70)</f>
        <v/>
      </c>
      <c r="B70" s="185">
        <f>IF(Dép_Arr!B70="","",Dép_Arr!B70)</f>
        <v>1.3310185185185185E-3</v>
      </c>
      <c r="C70" s="147"/>
      <c r="D70" s="159" t="str">
        <f t="shared" si="1"/>
        <v/>
      </c>
      <c r="E70" s="98"/>
      <c r="K70" s="168"/>
      <c r="L70" s="169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</row>
    <row r="71" spans="1:16" x14ac:dyDescent="0.3">
      <c r="A71" s="146" t="str">
        <f>IF(Engagés!A71="","",Engagés!A71)</f>
        <v/>
      </c>
      <c r="B71" s="185">
        <f>IF(Dép_Arr!B71="","",Dép_Arr!B71)</f>
        <v>1.3310185185185185E-3</v>
      </c>
      <c r="C71" s="147"/>
      <c r="D71" s="159" t="str">
        <f t="shared" si="1"/>
        <v/>
      </c>
      <c r="E71" s="98"/>
      <c r="K71" s="168"/>
      <c r="L71" s="169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</row>
    <row r="72" spans="1:16" x14ac:dyDescent="0.3">
      <c r="A72" s="146" t="str">
        <f>IF(Engagés!A72="","",Engagés!A72)</f>
        <v/>
      </c>
      <c r="B72" s="185">
        <f>IF(Dép_Arr!B72="","",Dép_Arr!B72)</f>
        <v>1.3310185185185185E-3</v>
      </c>
      <c r="C72" s="147"/>
      <c r="D72" s="159" t="str">
        <f t="shared" si="1"/>
        <v/>
      </c>
      <c r="E72" s="98"/>
      <c r="K72" s="168"/>
      <c r="L72" s="169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</row>
    <row r="73" spans="1:16" x14ac:dyDescent="0.3">
      <c r="A73" s="146" t="str">
        <f>IF(Engagés!A73="","",Engagés!A73)</f>
        <v/>
      </c>
      <c r="B73" s="185">
        <f>IF(Dép_Arr!B73="","",Dép_Arr!B73)</f>
        <v>1.3310185185185185E-3</v>
      </c>
      <c r="C73" s="147"/>
      <c r="D73" s="159" t="str">
        <f t="shared" si="1"/>
        <v/>
      </c>
      <c r="E73" s="98"/>
      <c r="K73" s="168"/>
      <c r="L73" s="169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</row>
    <row r="74" spans="1:16" x14ac:dyDescent="0.3">
      <c r="A74" s="146" t="str">
        <f>IF(Engagés!A74="","",Engagés!A74)</f>
        <v/>
      </c>
      <c r="B74" s="185">
        <f>IF(Dép_Arr!B74="","",Dép_Arr!B74)</f>
        <v>1.3310185185185185E-3</v>
      </c>
      <c r="C74" s="147"/>
      <c r="D74" s="159" t="str">
        <f t="shared" si="1"/>
        <v/>
      </c>
      <c r="E74" s="98"/>
      <c r="K74" s="168"/>
      <c r="L74" s="169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</row>
    <row r="75" spans="1:16" x14ac:dyDescent="0.3">
      <c r="A75" s="146" t="str">
        <f>IF(Engagés!A75="","",Engagés!A75)</f>
        <v/>
      </c>
      <c r="B75" s="185">
        <f>IF(Dép_Arr!B75="","",Dép_Arr!B75)</f>
        <v>1.3310185185185185E-3</v>
      </c>
      <c r="C75" s="147"/>
      <c r="D75" s="159" t="str">
        <f t="shared" si="1"/>
        <v/>
      </c>
      <c r="E75" s="98"/>
      <c r="K75" s="168"/>
      <c r="L75" s="169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</row>
    <row r="76" spans="1:16" x14ac:dyDescent="0.3">
      <c r="A76" s="146" t="str">
        <f>IF(Engagés!A76="","",Engagés!A76)</f>
        <v/>
      </c>
      <c r="B76" s="185">
        <f>IF(Dép_Arr!B76="","",Dép_Arr!B76)</f>
        <v>1.3310185185185185E-3</v>
      </c>
      <c r="C76" s="147"/>
      <c r="D76" s="159" t="str">
        <f t="shared" si="1"/>
        <v/>
      </c>
      <c r="E76" s="98"/>
      <c r="K76" s="168"/>
      <c r="L76" s="169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</row>
    <row r="77" spans="1:16" x14ac:dyDescent="0.3">
      <c r="A77" s="146" t="str">
        <f>IF(Engagés!A77="","",Engagés!A77)</f>
        <v/>
      </c>
      <c r="B77" s="185">
        <f>IF(Dép_Arr!B77="","",Dép_Arr!B77)</f>
        <v>1.3310185185185185E-3</v>
      </c>
      <c r="C77" s="147"/>
      <c r="D77" s="159" t="str">
        <f t="shared" si="1"/>
        <v/>
      </c>
      <c r="E77" s="98"/>
      <c r="K77" s="168"/>
      <c r="L77" s="169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</row>
    <row r="78" spans="1:16" x14ac:dyDescent="0.3">
      <c r="A78" s="146" t="str">
        <f>IF(Engagés!A78="","",Engagés!A78)</f>
        <v/>
      </c>
      <c r="B78" s="185">
        <f>IF(Dép_Arr!B78="","",Dép_Arr!B78)</f>
        <v>1.3310185185185185E-3</v>
      </c>
      <c r="C78" s="147"/>
      <c r="D78" s="159" t="str">
        <f t="shared" si="1"/>
        <v/>
      </c>
      <c r="E78" s="98"/>
      <c r="K78" s="168"/>
      <c r="L78" s="169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</row>
    <row r="79" spans="1:16" x14ac:dyDescent="0.3">
      <c r="A79" s="146" t="str">
        <f>IF(Engagés!A79="","",Engagés!A79)</f>
        <v/>
      </c>
      <c r="B79" s="185">
        <f>IF(Dép_Arr!B79="","",Dép_Arr!B79)</f>
        <v>1.3310185185185185E-3</v>
      </c>
      <c r="C79" s="147"/>
      <c r="D79" s="159" t="str">
        <f t="shared" si="1"/>
        <v/>
      </c>
      <c r="E79" s="98"/>
      <c r="K79" s="168"/>
      <c r="L79" s="169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</row>
    <row r="80" spans="1:16" x14ac:dyDescent="0.3">
      <c r="A80" s="146" t="str">
        <f>IF(Engagés!A80="","",Engagés!A80)</f>
        <v/>
      </c>
      <c r="B80" s="185">
        <f>IF(Dép_Arr!B80="","",Dép_Arr!B80)</f>
        <v>1.3310185185185185E-3</v>
      </c>
      <c r="C80" s="147"/>
      <c r="D80" s="159" t="str">
        <f t="shared" si="1"/>
        <v/>
      </c>
      <c r="E80" s="98"/>
      <c r="K80" s="168"/>
      <c r="L80" s="169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</row>
    <row r="81" spans="1:16" x14ac:dyDescent="0.3">
      <c r="A81" s="146" t="str">
        <f>IF(Engagés!A81="","",Engagés!A81)</f>
        <v/>
      </c>
      <c r="B81" s="185">
        <f>IF(Dép_Arr!B81="","",Dép_Arr!B81)</f>
        <v>1.3310185185185185E-3</v>
      </c>
      <c r="C81" s="147"/>
      <c r="D81" s="159" t="str">
        <f t="shared" si="1"/>
        <v/>
      </c>
      <c r="E81" s="98"/>
      <c r="K81" s="168"/>
      <c r="L81" s="169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</row>
    <row r="82" spans="1:16" x14ac:dyDescent="0.3">
      <c r="A82" s="146" t="str">
        <f>IF(Engagés!A82="","",Engagés!A82)</f>
        <v/>
      </c>
      <c r="B82" s="185">
        <f>IF(Dép_Arr!B82="","",Dép_Arr!B82)</f>
        <v>1.3310185185185185E-3</v>
      </c>
      <c r="C82" s="147"/>
      <c r="D82" s="159" t="str">
        <f t="shared" si="1"/>
        <v/>
      </c>
      <c r="E82" s="98"/>
      <c r="K82" s="168"/>
      <c r="L82" s="169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</row>
    <row r="83" spans="1:16" x14ac:dyDescent="0.3">
      <c r="A83" s="146" t="str">
        <f>IF(Engagés!A83="","",Engagés!A83)</f>
        <v/>
      </c>
      <c r="B83" s="185">
        <f>IF(Dép_Arr!B83="","",Dép_Arr!B83)</f>
        <v>1.3310185185185185E-3</v>
      </c>
      <c r="C83" s="147"/>
      <c r="D83" s="159" t="str">
        <f t="shared" si="1"/>
        <v/>
      </c>
      <c r="E83" s="98"/>
      <c r="K83" s="168"/>
      <c r="L83" s="169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</row>
    <row r="84" spans="1:16" x14ac:dyDescent="0.3">
      <c r="A84" s="146" t="str">
        <f>IF(Engagés!A84="","",Engagés!A84)</f>
        <v/>
      </c>
      <c r="B84" s="185">
        <f>IF(Dép_Arr!B84="","",Dép_Arr!B84)</f>
        <v>1.3310185185185185E-3</v>
      </c>
      <c r="C84" s="147"/>
      <c r="D84" s="159" t="str">
        <f t="shared" si="1"/>
        <v/>
      </c>
      <c r="E84" s="98"/>
      <c r="K84" s="168"/>
      <c r="L84" s="169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</row>
    <row r="85" spans="1:16" x14ac:dyDescent="0.3">
      <c r="A85" s="146" t="str">
        <f>IF(Engagés!A85="","",Engagés!A85)</f>
        <v/>
      </c>
      <c r="B85" s="185">
        <f>IF(Dép_Arr!B85="","",Dép_Arr!B85)</f>
        <v>1.3310185185185185E-3</v>
      </c>
      <c r="C85" s="147"/>
      <c r="D85" s="159" t="str">
        <f t="shared" si="1"/>
        <v/>
      </c>
      <c r="E85" s="98"/>
      <c r="K85" s="168"/>
      <c r="L85" s="169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</row>
    <row r="86" spans="1:16" x14ac:dyDescent="0.3">
      <c r="A86" s="146" t="str">
        <f>IF(Engagés!A86="","",Engagés!A86)</f>
        <v/>
      </c>
      <c r="B86" s="185">
        <f>IF(Dép_Arr!B86="","",Dép_Arr!B86)</f>
        <v>1.3310185185185185E-3</v>
      </c>
      <c r="C86" s="147"/>
      <c r="D86" s="159" t="str">
        <f t="shared" si="1"/>
        <v/>
      </c>
      <c r="E86" s="98"/>
      <c r="K86" s="168"/>
      <c r="L86" s="169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</row>
    <row r="87" spans="1:16" x14ac:dyDescent="0.3">
      <c r="A87" s="146" t="str">
        <f>IF(Engagés!A87="","",Engagés!A87)</f>
        <v/>
      </c>
      <c r="B87" s="185">
        <f>IF(Dép_Arr!B87="","",Dép_Arr!B87)</f>
        <v>1.3310185185185185E-3</v>
      </c>
      <c r="C87" s="147"/>
      <c r="D87" s="159" t="str">
        <f t="shared" si="1"/>
        <v/>
      </c>
      <c r="E87" s="98"/>
      <c r="K87" s="168"/>
      <c r="L87" s="169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</row>
    <row r="88" spans="1:16" x14ac:dyDescent="0.3">
      <c r="A88" s="146" t="str">
        <f>IF(Engagés!A88="","",Engagés!A88)</f>
        <v/>
      </c>
      <c r="B88" s="185">
        <f>IF(Dép_Arr!B88="","",Dép_Arr!B88)</f>
        <v>1.3310185185185185E-3</v>
      </c>
      <c r="C88" s="147"/>
      <c r="D88" s="159" t="str">
        <f t="shared" si="1"/>
        <v/>
      </c>
      <c r="E88" s="98"/>
      <c r="K88" s="168"/>
      <c r="L88" s="169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</row>
    <row r="89" spans="1:16" x14ac:dyDescent="0.3">
      <c r="A89" s="146" t="str">
        <f>IF(Engagés!A89="","",Engagés!A89)</f>
        <v/>
      </c>
      <c r="B89" s="185">
        <f>IF(Dép_Arr!B89="","",Dép_Arr!B89)</f>
        <v>1.3310185185185185E-3</v>
      </c>
      <c r="C89" s="147"/>
      <c r="D89" s="159" t="str">
        <f t="shared" si="1"/>
        <v/>
      </c>
      <c r="E89" s="98"/>
      <c r="K89" s="168"/>
      <c r="L89" s="169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</row>
    <row r="90" spans="1:16" x14ac:dyDescent="0.3">
      <c r="A90" s="146" t="str">
        <f>IF(Engagés!A90="","",Engagés!A90)</f>
        <v/>
      </c>
      <c r="B90" s="185">
        <f>IF(Dép_Arr!B90="","",Dép_Arr!B90)</f>
        <v>1.3310185185185185E-3</v>
      </c>
      <c r="C90" s="147"/>
      <c r="D90" s="159" t="str">
        <f t="shared" si="1"/>
        <v/>
      </c>
      <c r="E90" s="98"/>
      <c r="K90" s="168"/>
      <c r="L90" s="169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</row>
    <row r="91" spans="1:16" x14ac:dyDescent="0.3">
      <c r="A91" s="146" t="str">
        <f>IF(Engagés!A91="","",Engagés!A91)</f>
        <v/>
      </c>
      <c r="B91" s="185">
        <f>IF(Dép_Arr!B91="","",Dép_Arr!B91)</f>
        <v>1.3310185185185185E-3</v>
      </c>
      <c r="C91" s="147"/>
      <c r="D91" s="159" t="str">
        <f t="shared" si="1"/>
        <v/>
      </c>
      <c r="E91" s="98"/>
      <c r="K91" s="168"/>
      <c r="L91" s="169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</row>
    <row r="92" spans="1:16" x14ac:dyDescent="0.3">
      <c r="A92" s="146" t="str">
        <f>IF(Engagés!A92="","",Engagés!A92)</f>
        <v/>
      </c>
      <c r="B92" s="185">
        <f>IF(Dép_Arr!B92="","",Dép_Arr!B92)</f>
        <v>1.3310185185185185E-3</v>
      </c>
      <c r="C92" s="147"/>
      <c r="D92" s="159" t="str">
        <f t="shared" si="1"/>
        <v/>
      </c>
      <c r="E92" s="98"/>
      <c r="K92" s="168"/>
      <c r="L92" s="169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</row>
    <row r="93" spans="1:16" x14ac:dyDescent="0.3">
      <c r="A93" s="146" t="str">
        <f>IF(Engagés!A93="","",Engagés!A93)</f>
        <v/>
      </c>
      <c r="B93" s="185">
        <f>IF(Dép_Arr!B93="","",Dép_Arr!B93)</f>
        <v>1.3310185185185185E-3</v>
      </c>
      <c r="C93" s="147"/>
      <c r="D93" s="159" t="str">
        <f t="shared" si="1"/>
        <v/>
      </c>
      <c r="E93" s="98"/>
      <c r="K93" s="168"/>
      <c r="L93" s="169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</row>
    <row r="94" spans="1:16" x14ac:dyDescent="0.3">
      <c r="A94" s="146" t="str">
        <f>IF(Engagés!A94="","",Engagés!A94)</f>
        <v/>
      </c>
      <c r="B94" s="185">
        <f>IF(Dép_Arr!B94="","",Dép_Arr!B94)</f>
        <v>1.3310185185185185E-3</v>
      </c>
      <c r="C94" s="147"/>
      <c r="D94" s="159" t="str">
        <f t="shared" si="1"/>
        <v/>
      </c>
      <c r="E94" s="98"/>
      <c r="K94" s="168"/>
      <c r="L94" s="169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</row>
    <row r="95" spans="1:16" x14ac:dyDescent="0.3">
      <c r="A95" s="146" t="str">
        <f>IF(Engagés!A95="","",Engagés!A95)</f>
        <v/>
      </c>
      <c r="B95" s="185">
        <f>IF(Dép_Arr!B95="","",Dép_Arr!B95)</f>
        <v>1.3310185185185185E-3</v>
      </c>
      <c r="C95" s="147"/>
      <c r="D95" s="159" t="str">
        <f t="shared" si="1"/>
        <v/>
      </c>
      <c r="E95" s="98"/>
      <c r="K95" s="168"/>
      <c r="L95" s="169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</row>
    <row r="96" spans="1:16" x14ac:dyDescent="0.3">
      <c r="A96" s="146" t="str">
        <f>IF(Engagés!A96="","",Engagés!A96)</f>
        <v/>
      </c>
      <c r="B96" s="185">
        <f>IF(Dép_Arr!B96="","",Dép_Arr!B96)</f>
        <v>1.3310185185185185E-3</v>
      </c>
      <c r="C96" s="147"/>
      <c r="D96" s="159" t="str">
        <f t="shared" si="1"/>
        <v/>
      </c>
      <c r="E96" s="98"/>
      <c r="K96" s="168"/>
      <c r="L96" s="169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</row>
    <row r="97" spans="1:16" x14ac:dyDescent="0.3">
      <c r="A97" s="146" t="str">
        <f>IF(Engagés!A97="","",Engagés!A97)</f>
        <v/>
      </c>
      <c r="B97" s="185">
        <f>IF(Dép_Arr!B97="","",Dép_Arr!B97)</f>
        <v>1.3310185185185185E-3</v>
      </c>
      <c r="C97" s="147"/>
      <c r="D97" s="159" t="str">
        <f t="shared" si="1"/>
        <v/>
      </c>
      <c r="E97" s="98"/>
      <c r="K97" s="168"/>
      <c r="L97" s="169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</row>
    <row r="98" spans="1:16" x14ac:dyDescent="0.3">
      <c r="A98" s="146" t="str">
        <f>IF(Engagés!A98="","",Engagés!A98)</f>
        <v/>
      </c>
      <c r="B98" s="185">
        <f>IF(Dép_Arr!B98="","",Dép_Arr!B98)</f>
        <v>1.3310185185185185E-3</v>
      </c>
      <c r="C98" s="147"/>
      <c r="D98" s="159" t="str">
        <f t="shared" si="1"/>
        <v/>
      </c>
      <c r="E98" s="98"/>
      <c r="K98" s="168"/>
      <c r="L98" s="169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</row>
    <row r="99" spans="1:16" x14ac:dyDescent="0.3">
      <c r="A99" s="146" t="str">
        <f>IF(Engagés!A99="","",Engagés!A99)</f>
        <v/>
      </c>
      <c r="B99" s="185">
        <f>IF(Dép_Arr!B99="","",Dép_Arr!B99)</f>
        <v>1.3310185185185185E-3</v>
      </c>
      <c r="C99" s="147"/>
      <c r="D99" s="159" t="str">
        <f t="shared" si="1"/>
        <v/>
      </c>
      <c r="E99" s="98"/>
      <c r="K99" s="168"/>
      <c r="L99" s="169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</row>
    <row r="100" spans="1:16" x14ac:dyDescent="0.3">
      <c r="A100" s="146" t="str">
        <f>IF(Engagés!A100="","",Engagés!A100)</f>
        <v/>
      </c>
      <c r="B100" s="185">
        <f>IF(Dép_Arr!B100="","",Dép_Arr!B100)</f>
        <v>1.3310185185185185E-3</v>
      </c>
      <c r="C100" s="147"/>
      <c r="D100" s="159" t="str">
        <f t="shared" si="1"/>
        <v/>
      </c>
      <c r="E100" s="98"/>
      <c r="K100" s="168"/>
      <c r="L100" s="169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</row>
    <row r="101" spans="1:16" x14ac:dyDescent="0.3">
      <c r="A101" s="146" t="str">
        <f>IF(Engagés!A101="","",Engagés!A101)</f>
        <v/>
      </c>
      <c r="B101" s="185">
        <f>IF(Dép_Arr!B101="","",Dép_Arr!B101)</f>
        <v>1.3310185185185185E-3</v>
      </c>
      <c r="C101" s="147"/>
      <c r="D101" s="159" t="str">
        <f t="shared" si="1"/>
        <v/>
      </c>
      <c r="E101" s="98"/>
      <c r="K101" s="168"/>
      <c r="L101" s="169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</row>
    <row r="102" spans="1:16" x14ac:dyDescent="0.3">
      <c r="A102" s="146" t="str">
        <f>IF(Engagés!A102="","",Engagés!A102)</f>
        <v/>
      </c>
      <c r="B102" s="185">
        <f>IF(Dép_Arr!B102="","",Dép_Arr!B102)</f>
        <v>1.3310185185185185E-3</v>
      </c>
      <c r="C102" s="147"/>
      <c r="D102" s="159" t="str">
        <f t="shared" si="1"/>
        <v/>
      </c>
      <c r="E102" s="99"/>
      <c r="K102" s="168"/>
      <c r="L102" s="169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</row>
    <row r="103" spans="1:16" ht="19.5" thickBot="1" x14ac:dyDescent="0.35">
      <c r="A103" s="148" t="str">
        <f>IF(Engagés!A103="","",Engagés!A103)</f>
        <v/>
      </c>
      <c r="B103" s="186">
        <f>IF(Dép_Arr!B103="","",Dép_Arr!B103)</f>
        <v>1.3310185185185185E-3</v>
      </c>
      <c r="C103" s="186"/>
      <c r="D103" s="179" t="str">
        <f t="shared" si="1"/>
        <v/>
      </c>
      <c r="E103" s="100"/>
      <c r="K103" s="168"/>
      <c r="L103" s="169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</row>
    <row r="104" spans="1:16" ht="25.5" x14ac:dyDescent="0.2">
      <c r="A104" s="196"/>
      <c r="B104" s="33"/>
      <c r="C104" s="33"/>
    </row>
    <row r="105" spans="1:16" x14ac:dyDescent="0.3">
      <c r="A105" s="149"/>
      <c r="B105" s="33"/>
      <c r="C105" s="33"/>
    </row>
    <row r="106" spans="1:16" x14ac:dyDescent="0.3">
      <c r="A106" s="149"/>
      <c r="B106" s="33"/>
      <c r="C106" s="33"/>
    </row>
    <row r="107" spans="1:16" x14ac:dyDescent="0.3">
      <c r="A107" s="149"/>
      <c r="B107" s="33"/>
      <c r="C107" s="33"/>
    </row>
    <row r="108" spans="1:16" x14ac:dyDescent="0.3">
      <c r="A108" s="149"/>
      <c r="B108" s="33"/>
      <c r="C108" s="33"/>
    </row>
    <row r="109" spans="1:16" x14ac:dyDescent="0.3">
      <c r="A109" s="149"/>
      <c r="B109" s="33"/>
      <c r="C109" s="33"/>
    </row>
    <row r="110" spans="1:16" x14ac:dyDescent="0.3">
      <c r="A110" s="149"/>
      <c r="B110" s="33"/>
      <c r="C110" s="33"/>
    </row>
    <row r="111" spans="1:16" x14ac:dyDescent="0.3">
      <c r="A111" s="149"/>
      <c r="B111" s="33"/>
      <c r="C111" s="33"/>
    </row>
    <row r="112" spans="1:16" x14ac:dyDescent="0.3">
      <c r="A112" s="149"/>
      <c r="B112" s="33"/>
      <c r="C112" s="33"/>
    </row>
    <row r="113" spans="1:3" x14ac:dyDescent="0.3">
      <c r="A113" s="149"/>
      <c r="B113" s="33"/>
      <c r="C113" s="33"/>
    </row>
    <row r="114" spans="1:3" x14ac:dyDescent="0.3">
      <c r="A114" s="149"/>
      <c r="B114" s="33"/>
      <c r="C114" s="33"/>
    </row>
    <row r="115" spans="1:3" x14ac:dyDescent="0.3">
      <c r="A115" s="149"/>
      <c r="B115" s="33"/>
      <c r="C115" s="33"/>
    </row>
    <row r="116" spans="1:3" x14ac:dyDescent="0.3">
      <c r="A116" s="149"/>
      <c r="B116" s="33"/>
      <c r="C116" s="33"/>
    </row>
    <row r="117" spans="1:3" x14ac:dyDescent="0.3">
      <c r="A117" s="149"/>
      <c r="B117" s="33"/>
      <c r="C117" s="33"/>
    </row>
    <row r="118" spans="1:3" x14ac:dyDescent="0.3">
      <c r="A118" s="149"/>
      <c r="B118" s="33"/>
      <c r="C118" s="33"/>
    </row>
    <row r="119" spans="1:3" x14ac:dyDescent="0.3">
      <c r="A119" s="149"/>
      <c r="B119" s="33"/>
      <c r="C119" s="33"/>
    </row>
    <row r="120" spans="1:3" x14ac:dyDescent="0.3">
      <c r="A120" s="149"/>
      <c r="B120" s="33"/>
      <c r="C120" s="33"/>
    </row>
    <row r="121" spans="1:3" x14ac:dyDescent="0.3">
      <c r="A121" s="149"/>
      <c r="B121" s="33"/>
      <c r="C121" s="33"/>
    </row>
    <row r="122" spans="1:3" x14ac:dyDescent="0.3">
      <c r="A122" s="149"/>
      <c r="B122" s="33"/>
      <c r="C122" s="33"/>
    </row>
    <row r="123" spans="1:3" x14ac:dyDescent="0.3">
      <c r="A123" s="149"/>
      <c r="B123" s="33"/>
      <c r="C123" s="33"/>
    </row>
    <row r="124" spans="1:3" x14ac:dyDescent="0.3">
      <c r="A124" s="149"/>
      <c r="B124" s="33"/>
      <c r="C124" s="33"/>
    </row>
    <row r="125" spans="1:3" x14ac:dyDescent="0.3">
      <c r="A125" s="149"/>
      <c r="B125" s="33"/>
      <c r="C125" s="33"/>
    </row>
    <row r="126" spans="1:3" x14ac:dyDescent="0.3">
      <c r="A126" s="149"/>
      <c r="B126" s="33"/>
      <c r="C126" s="33"/>
    </row>
    <row r="127" spans="1:3" x14ac:dyDescent="0.3">
      <c r="A127" s="149"/>
      <c r="B127" s="33"/>
      <c r="C127" s="33"/>
    </row>
    <row r="128" spans="1:3" x14ac:dyDescent="0.3">
      <c r="A128" s="149"/>
      <c r="B128" s="33"/>
      <c r="C128" s="33"/>
    </row>
    <row r="129" spans="1:3" x14ac:dyDescent="0.3">
      <c r="A129" s="149"/>
      <c r="B129" s="33"/>
      <c r="C129" s="33"/>
    </row>
    <row r="130" spans="1:3" x14ac:dyDescent="0.3">
      <c r="A130" s="149"/>
      <c r="B130" s="33"/>
      <c r="C130" s="33"/>
    </row>
    <row r="131" spans="1:3" x14ac:dyDescent="0.3">
      <c r="A131" s="149"/>
      <c r="B131" s="33"/>
      <c r="C131" s="33"/>
    </row>
    <row r="132" spans="1:3" x14ac:dyDescent="0.3">
      <c r="A132" s="149"/>
      <c r="B132" s="33"/>
      <c r="C132" s="33"/>
    </row>
    <row r="133" spans="1:3" x14ac:dyDescent="0.3">
      <c r="A133" s="149"/>
      <c r="B133" s="33"/>
      <c r="C133" s="33"/>
    </row>
    <row r="134" spans="1:3" x14ac:dyDescent="0.3">
      <c r="A134" s="149"/>
      <c r="B134" s="33"/>
      <c r="C134" s="33"/>
    </row>
    <row r="135" spans="1:3" x14ac:dyDescent="0.3">
      <c r="A135" s="149"/>
      <c r="B135" s="33"/>
      <c r="C135" s="33"/>
    </row>
    <row r="136" spans="1:3" x14ac:dyDescent="0.3">
      <c r="A136" s="149"/>
      <c r="B136" s="33"/>
      <c r="C136" s="33"/>
    </row>
    <row r="137" spans="1:3" x14ac:dyDescent="0.3">
      <c r="A137" s="149"/>
      <c r="B137" s="33"/>
      <c r="C137" s="33"/>
    </row>
    <row r="138" spans="1:3" x14ac:dyDescent="0.3">
      <c r="A138" s="149"/>
      <c r="B138" s="33"/>
      <c r="C138" s="33"/>
    </row>
    <row r="139" spans="1:3" x14ac:dyDescent="0.3">
      <c r="A139" s="149"/>
      <c r="B139" s="33"/>
      <c r="C139" s="33"/>
    </row>
    <row r="140" spans="1:3" x14ac:dyDescent="0.3">
      <c r="A140" s="149"/>
      <c r="B140" s="33"/>
      <c r="C140" s="33"/>
    </row>
    <row r="141" spans="1:3" x14ac:dyDescent="0.3">
      <c r="A141" s="149"/>
      <c r="B141" s="33"/>
      <c r="C141" s="33"/>
    </row>
    <row r="142" spans="1:3" x14ac:dyDescent="0.3">
      <c r="A142" s="149"/>
      <c r="B142" s="33"/>
      <c r="C142" s="33"/>
    </row>
    <row r="143" spans="1:3" x14ac:dyDescent="0.3">
      <c r="A143" s="149"/>
      <c r="B143" s="33"/>
      <c r="C143" s="33"/>
    </row>
    <row r="144" spans="1:3" x14ac:dyDescent="0.3">
      <c r="A144" s="149"/>
      <c r="B144" s="33"/>
      <c r="C144" s="33"/>
    </row>
    <row r="145" spans="1:3" x14ac:dyDescent="0.3">
      <c r="A145" s="149"/>
      <c r="B145" s="33"/>
      <c r="C145" s="33"/>
    </row>
    <row r="146" spans="1:3" x14ac:dyDescent="0.3">
      <c r="A146" s="149"/>
      <c r="B146" s="33"/>
      <c r="C146" s="33"/>
    </row>
    <row r="147" spans="1:3" x14ac:dyDescent="0.3">
      <c r="A147" s="149"/>
      <c r="B147" s="33"/>
      <c r="C147" s="33"/>
    </row>
    <row r="148" spans="1:3" x14ac:dyDescent="0.3">
      <c r="A148" s="149"/>
      <c r="B148" s="33"/>
      <c r="C148" s="33"/>
    </row>
    <row r="149" spans="1:3" x14ac:dyDescent="0.3">
      <c r="A149" s="149"/>
      <c r="B149" s="33"/>
      <c r="C149" s="33"/>
    </row>
    <row r="150" spans="1:3" x14ac:dyDescent="0.3">
      <c r="A150" s="149"/>
      <c r="B150" s="33"/>
      <c r="C150" s="33"/>
    </row>
    <row r="151" spans="1:3" x14ac:dyDescent="0.3">
      <c r="A151" s="149"/>
      <c r="B151" s="33"/>
      <c r="C151" s="33"/>
    </row>
    <row r="152" spans="1:3" x14ac:dyDescent="0.3">
      <c r="A152" s="149"/>
      <c r="B152" s="33"/>
      <c r="C152" s="33"/>
    </row>
    <row r="153" spans="1:3" x14ac:dyDescent="0.3">
      <c r="A153" s="149"/>
      <c r="B153" s="33"/>
      <c r="C153" s="33"/>
    </row>
    <row r="154" spans="1:3" x14ac:dyDescent="0.3">
      <c r="A154" s="149"/>
      <c r="B154" s="33"/>
      <c r="C154" s="33"/>
    </row>
    <row r="155" spans="1:3" x14ac:dyDescent="0.3">
      <c r="A155" s="149"/>
      <c r="B155" s="33"/>
      <c r="C155" s="33"/>
    </row>
    <row r="156" spans="1:3" x14ac:dyDescent="0.3">
      <c r="A156" s="149"/>
      <c r="B156" s="33"/>
      <c r="C156" s="33"/>
    </row>
    <row r="157" spans="1:3" x14ac:dyDescent="0.3">
      <c r="A157" s="149"/>
      <c r="B157" s="33"/>
      <c r="C157" s="33"/>
    </row>
    <row r="158" spans="1:3" x14ac:dyDescent="0.3">
      <c r="A158" s="149"/>
      <c r="B158" s="33"/>
      <c r="C158" s="33"/>
    </row>
    <row r="159" spans="1:3" x14ac:dyDescent="0.3">
      <c r="A159" s="149"/>
      <c r="B159" s="33"/>
      <c r="C159" s="33"/>
    </row>
    <row r="160" spans="1:3" x14ac:dyDescent="0.3">
      <c r="A160" s="149"/>
      <c r="B160" s="33"/>
      <c r="C160" s="33"/>
    </row>
    <row r="161" spans="1:3" x14ac:dyDescent="0.3">
      <c r="A161" s="149"/>
      <c r="B161" s="33"/>
      <c r="C161" s="33"/>
    </row>
    <row r="162" spans="1:3" x14ac:dyDescent="0.3">
      <c r="A162" s="149"/>
      <c r="B162" s="33"/>
      <c r="C162" s="33"/>
    </row>
    <row r="163" spans="1:3" x14ac:dyDescent="0.3">
      <c r="A163" s="149"/>
      <c r="B163" s="33"/>
      <c r="C163" s="33"/>
    </row>
    <row r="164" spans="1:3" x14ac:dyDescent="0.3">
      <c r="A164" s="149"/>
      <c r="B164" s="33"/>
      <c r="C164" s="33"/>
    </row>
    <row r="165" spans="1:3" x14ac:dyDescent="0.3">
      <c r="A165" s="149"/>
      <c r="B165" s="33"/>
      <c r="C165" s="33"/>
    </row>
    <row r="166" spans="1:3" x14ac:dyDescent="0.3">
      <c r="A166" s="149"/>
      <c r="B166" s="33"/>
      <c r="C166" s="33"/>
    </row>
    <row r="167" spans="1:3" x14ac:dyDescent="0.3">
      <c r="A167" s="149"/>
      <c r="B167" s="33"/>
      <c r="C167" s="33"/>
    </row>
    <row r="168" spans="1:3" x14ac:dyDescent="0.3">
      <c r="A168" s="149"/>
      <c r="B168" s="33"/>
      <c r="C168" s="33"/>
    </row>
    <row r="169" spans="1:3" x14ac:dyDescent="0.3">
      <c r="A169" s="149"/>
      <c r="B169" s="33"/>
      <c r="C169" s="33"/>
    </row>
    <row r="170" spans="1:3" x14ac:dyDescent="0.3">
      <c r="A170" s="149"/>
      <c r="B170" s="33"/>
      <c r="C170" s="33"/>
    </row>
    <row r="171" spans="1:3" x14ac:dyDescent="0.3">
      <c r="A171" s="149"/>
      <c r="B171" s="33"/>
      <c r="C171" s="33"/>
    </row>
    <row r="172" spans="1:3" x14ac:dyDescent="0.3">
      <c r="A172" s="149"/>
      <c r="B172" s="33"/>
      <c r="C172" s="33"/>
    </row>
    <row r="173" spans="1:3" x14ac:dyDescent="0.3">
      <c r="A173" s="149"/>
      <c r="B173" s="33"/>
      <c r="C173" s="33"/>
    </row>
    <row r="174" spans="1:3" x14ac:dyDescent="0.3">
      <c r="A174" s="149"/>
      <c r="B174" s="33"/>
      <c r="C174" s="33"/>
    </row>
    <row r="175" spans="1:3" x14ac:dyDescent="0.3">
      <c r="A175" s="149"/>
      <c r="B175" s="33"/>
      <c r="C175" s="33"/>
    </row>
    <row r="176" spans="1:3" x14ac:dyDescent="0.3">
      <c r="A176" s="149"/>
      <c r="B176" s="33"/>
      <c r="C176" s="33"/>
    </row>
    <row r="177" spans="1:3" x14ac:dyDescent="0.3">
      <c r="A177" s="149"/>
      <c r="B177" s="33"/>
      <c r="C177" s="33"/>
    </row>
    <row r="178" spans="1:3" x14ac:dyDescent="0.3">
      <c r="A178" s="149"/>
      <c r="B178" s="33"/>
      <c r="C178" s="33"/>
    </row>
    <row r="179" spans="1:3" x14ac:dyDescent="0.3">
      <c r="A179" s="149"/>
      <c r="B179" s="33"/>
      <c r="C179" s="33"/>
    </row>
    <row r="180" spans="1:3" x14ac:dyDescent="0.3">
      <c r="A180" s="149"/>
      <c r="B180" s="33"/>
      <c r="C180" s="33"/>
    </row>
    <row r="181" spans="1:3" x14ac:dyDescent="0.3">
      <c r="A181" s="149"/>
      <c r="B181" s="33"/>
      <c r="C181" s="33"/>
    </row>
    <row r="182" spans="1:3" x14ac:dyDescent="0.3">
      <c r="A182" s="149"/>
      <c r="B182" s="33"/>
      <c r="C182" s="33"/>
    </row>
    <row r="183" spans="1:3" x14ac:dyDescent="0.3">
      <c r="A183" s="149"/>
      <c r="B183" s="33"/>
      <c r="C183" s="33"/>
    </row>
    <row r="184" spans="1:3" x14ac:dyDescent="0.3">
      <c r="A184" s="149"/>
      <c r="B184" s="33"/>
      <c r="C184" s="33"/>
    </row>
    <row r="185" spans="1:3" x14ac:dyDescent="0.3">
      <c r="A185" s="149"/>
      <c r="B185" s="33"/>
      <c r="C185" s="33"/>
    </row>
    <row r="186" spans="1:3" x14ac:dyDescent="0.3">
      <c r="A186" s="149"/>
      <c r="B186" s="33"/>
      <c r="C186" s="33"/>
    </row>
    <row r="187" spans="1:3" x14ac:dyDescent="0.3">
      <c r="A187" s="149"/>
      <c r="B187" s="33"/>
      <c r="C187" s="33"/>
    </row>
    <row r="188" spans="1:3" x14ac:dyDescent="0.3">
      <c r="A188" s="149"/>
      <c r="B188" s="33"/>
      <c r="C188" s="33"/>
    </row>
    <row r="189" spans="1:3" x14ac:dyDescent="0.3">
      <c r="A189" s="149"/>
      <c r="B189" s="33"/>
      <c r="C189" s="33"/>
    </row>
    <row r="190" spans="1:3" x14ac:dyDescent="0.3">
      <c r="A190" s="149"/>
      <c r="B190" s="33"/>
      <c r="C190" s="33"/>
    </row>
    <row r="191" spans="1:3" x14ac:dyDescent="0.3">
      <c r="A191" s="149"/>
      <c r="B191" s="33"/>
      <c r="C191" s="33"/>
    </row>
    <row r="192" spans="1:3" x14ac:dyDescent="0.3">
      <c r="A192" s="149"/>
      <c r="B192" s="33"/>
      <c r="C192" s="33"/>
    </row>
    <row r="193" spans="1:3" x14ac:dyDescent="0.3">
      <c r="A193" s="149"/>
      <c r="B193" s="33"/>
      <c r="C193" s="33"/>
    </row>
    <row r="194" spans="1:3" x14ac:dyDescent="0.3">
      <c r="A194" s="149"/>
      <c r="B194" s="33"/>
      <c r="C194" s="33"/>
    </row>
    <row r="195" spans="1:3" x14ac:dyDescent="0.3">
      <c r="A195" s="149"/>
      <c r="B195" s="33"/>
      <c r="C195" s="33"/>
    </row>
    <row r="196" spans="1:3" x14ac:dyDescent="0.3">
      <c r="A196" s="149"/>
      <c r="B196" s="33"/>
      <c r="C196" s="33"/>
    </row>
    <row r="197" spans="1:3" x14ac:dyDescent="0.3">
      <c r="A197" s="149"/>
      <c r="B197" s="33"/>
      <c r="C197" s="33"/>
    </row>
    <row r="198" spans="1:3" x14ac:dyDescent="0.3">
      <c r="A198" s="149"/>
      <c r="B198" s="33"/>
      <c r="C198" s="33"/>
    </row>
    <row r="199" spans="1:3" x14ac:dyDescent="0.3">
      <c r="A199" s="149"/>
      <c r="B199" s="33"/>
      <c r="C199" s="33"/>
    </row>
    <row r="200" spans="1:3" x14ac:dyDescent="0.3">
      <c r="A200" s="149"/>
      <c r="B200" s="33"/>
      <c r="C200" s="33"/>
    </row>
    <row r="201" spans="1:3" x14ac:dyDescent="0.3">
      <c r="A201" s="149"/>
      <c r="B201" s="33"/>
      <c r="C201" s="33"/>
    </row>
    <row r="202" spans="1:3" x14ac:dyDescent="0.3">
      <c r="A202" s="149"/>
      <c r="B202" s="33"/>
      <c r="C202" s="33"/>
    </row>
    <row r="203" spans="1:3" x14ac:dyDescent="0.3">
      <c r="A203" s="149"/>
      <c r="B203" s="33"/>
      <c r="C203" s="33"/>
    </row>
    <row r="204" spans="1:3" x14ac:dyDescent="0.3">
      <c r="A204" s="150"/>
      <c r="B204" s="33"/>
      <c r="C204" s="33"/>
    </row>
  </sheetData>
  <mergeCells count="5">
    <mergeCell ref="C1:H1"/>
    <mergeCell ref="A2:C2"/>
    <mergeCell ref="F3:G3"/>
    <mergeCell ref="F4:G4"/>
    <mergeCell ref="M2:Q2"/>
  </mergeCells>
  <conditionalFormatting sqref="D4">
    <cfRule type="expression" dxfId="136" priority="7">
      <formula>$M4="TERMINE"</formula>
    </cfRule>
    <cfRule type="expression" dxfId="135" priority="83">
      <formula>$N4="TERMINE"</formula>
    </cfRule>
    <cfRule type="expression" dxfId="134" priority="84">
      <formula>$O4="TERMINE"</formula>
    </cfRule>
    <cfRule type="expression" dxfId="133" priority="85">
      <formula>$P4="TERMINE"</formula>
    </cfRule>
  </conditionalFormatting>
  <conditionalFormatting sqref="D5:D7">
    <cfRule type="expression" dxfId="132" priority="12">
      <formula>$P5="TERMINE"</formula>
    </cfRule>
  </conditionalFormatting>
  <conditionalFormatting sqref="D5:D15">
    <cfRule type="expression" dxfId="131" priority="3">
      <formula>$M5="TERMINE"</formula>
    </cfRule>
    <cfRule type="expression" dxfId="130" priority="4">
      <formula>$N5="TERMINE"</formula>
    </cfRule>
    <cfRule type="expression" dxfId="129" priority="5">
      <formula>$O5="TERMINE"</formula>
    </cfRule>
  </conditionalFormatting>
  <conditionalFormatting sqref="B4:B103">
    <cfRule type="expression" dxfId="128" priority="1">
      <formula>$A4=""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6" id="{9BE7B66A-A276-4FBF-857B-8DAAB66AEA7D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A4:E103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-0.249977111117893"/>
  </sheetPr>
  <dimension ref="A1:Q204"/>
  <sheetViews>
    <sheetView workbookViewId="0">
      <pane ySplit="3" topLeftCell="A4" activePane="bottomLeft" state="frozen"/>
      <selection pane="bottomLeft" activeCell="F5" sqref="F5"/>
    </sheetView>
  </sheetViews>
  <sheetFormatPr baseColWidth="10" defaultRowHeight="18.75" x14ac:dyDescent="0.3"/>
  <cols>
    <col min="1" max="1" width="13.6640625" style="96" customWidth="1"/>
    <col min="2" max="3" width="12.6640625" customWidth="1"/>
    <col min="4" max="4" width="14.5" style="2" customWidth="1"/>
    <col min="9" max="9" width="16.6640625" customWidth="1"/>
    <col min="13" max="17" width="12" style="37"/>
  </cols>
  <sheetData>
    <row r="1" spans="1:17" s="1" customFormat="1" ht="115.5" customHeight="1" thickBot="1" x14ac:dyDescent="0.35">
      <c r="A1" s="90" t="str">
        <f>"A"&amp;MATCH(LOOKUP(D2,A4:A103),A4:A103)+3</f>
        <v>A22</v>
      </c>
      <c r="B1" s="3">
        <f>MAX(A4:A103)</f>
        <v>20</v>
      </c>
      <c r="C1" s="106"/>
      <c r="D1" s="106" t="s">
        <v>56</v>
      </c>
      <c r="E1" s="106"/>
      <c r="F1" s="106"/>
      <c r="G1" s="106"/>
      <c r="I1" s="17"/>
      <c r="M1" s="152"/>
      <c r="N1" s="152"/>
      <c r="O1" s="152"/>
      <c r="P1" s="152"/>
      <c r="Q1" s="152"/>
    </row>
    <row r="2" spans="1:17" s="1" customFormat="1" ht="29.25" customHeight="1" thickBot="1" x14ac:dyDescent="0.35">
      <c r="A2" s="95"/>
      <c r="B2" s="257" t="s">
        <v>5</v>
      </c>
      <c r="C2" s="258"/>
      <c r="D2" s="70">
        <v>19</v>
      </c>
      <c r="F2"/>
      <c r="G2"/>
      <c r="H2"/>
      <c r="I2"/>
      <c r="M2" s="254" t="s">
        <v>81</v>
      </c>
      <c r="N2" s="255"/>
      <c r="O2" s="255"/>
      <c r="P2" s="255"/>
      <c r="Q2" s="256"/>
    </row>
    <row r="3" spans="1:17" s="115" customFormat="1" ht="40.5" customHeight="1" thickBot="1" x14ac:dyDescent="0.25">
      <c r="A3" s="200" t="s">
        <v>2</v>
      </c>
      <c r="B3" s="201" t="s">
        <v>0</v>
      </c>
      <c r="C3" s="201" t="s">
        <v>1</v>
      </c>
      <c r="D3" s="200" t="s">
        <v>51</v>
      </c>
      <c r="E3" s="202" t="s">
        <v>43</v>
      </c>
      <c r="F3" s="259" t="s">
        <v>85</v>
      </c>
      <c r="G3" s="260"/>
      <c r="H3" s="114"/>
      <c r="I3" s="114"/>
      <c r="M3" s="155" t="s">
        <v>102</v>
      </c>
      <c r="N3" s="156" t="s">
        <v>98</v>
      </c>
      <c r="O3" s="173" t="s">
        <v>90</v>
      </c>
      <c r="P3" s="174" t="s">
        <v>91</v>
      </c>
      <c r="Q3" s="175" t="s">
        <v>80</v>
      </c>
    </row>
    <row r="4" spans="1:17" ht="19.5" thickTop="1" x14ac:dyDescent="0.3">
      <c r="A4" s="206">
        <f>IF(Engagés!A4="","",Engagés!A4)</f>
        <v>1</v>
      </c>
      <c r="B4" s="203">
        <f>IF(Dép_Arr!B4="","",Dép_Arr!B4)</f>
        <v>1.3310185185185185E-3</v>
      </c>
      <c r="C4" s="207">
        <v>8.2754629629629619E-3</v>
      </c>
      <c r="D4" s="159">
        <f t="shared" ref="D4:D21" si="0">IF(C4="","",C4-B4)</f>
        <v>6.9444444444444432E-3</v>
      </c>
      <c r="E4" s="98"/>
      <c r="F4" s="261">
        <f>MAX(D4:D103)-MIN(D4:D103)</f>
        <v>3.2986111111111141E-3</v>
      </c>
      <c r="G4" s="262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/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  <c r="Q4" s="176"/>
    </row>
    <row r="5" spans="1:17" x14ac:dyDescent="0.3">
      <c r="A5" s="191">
        <f>IF(Engagés!A5="","",Engagés!A5)</f>
        <v>2</v>
      </c>
      <c r="B5" s="192">
        <f>IF(Dép_Arr!B5="","",Dép_Arr!B5)</f>
        <v>1.3310185185185185E-3</v>
      </c>
      <c r="C5" s="194">
        <v>8.4490740740740741E-3</v>
      </c>
      <c r="D5" s="159">
        <f t="shared" si="0"/>
        <v>7.1180555555555554E-3</v>
      </c>
      <c r="E5" s="98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  <c r="Q5" s="176"/>
    </row>
    <row r="6" spans="1:17" x14ac:dyDescent="0.3">
      <c r="A6" s="191">
        <f>IF(Engagés!A6="","",Engagés!A6)</f>
        <v>3</v>
      </c>
      <c r="B6" s="192">
        <f>IF(Dép_Arr!B6="","",Dép_Arr!B6)</f>
        <v>1.3310185185185185E-3</v>
      </c>
      <c r="C6" s="194">
        <v>8.6226851851851846E-3</v>
      </c>
      <c r="D6" s="159">
        <f t="shared" si="0"/>
        <v>7.2916666666666659E-3</v>
      </c>
      <c r="E6" s="98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  <c r="Q6" s="176"/>
    </row>
    <row r="7" spans="1:17" x14ac:dyDescent="0.3">
      <c r="A7" s="191">
        <f>IF(Engagés!A7="","",Engagés!A7)</f>
        <v>4</v>
      </c>
      <c r="B7" s="192">
        <f>IF(Dép_Arr!B7="","",Dép_Arr!B7)</f>
        <v>1.3310185185185185E-3</v>
      </c>
      <c r="C7" s="194">
        <v>8.8310185185185176E-3</v>
      </c>
      <c r="D7" s="159">
        <f t="shared" si="0"/>
        <v>7.4999999999999989E-3</v>
      </c>
      <c r="E7" s="98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  <c r="Q7" s="176"/>
    </row>
    <row r="8" spans="1:17" x14ac:dyDescent="0.3">
      <c r="A8" s="191">
        <f>IF(Engagés!A8="","",Engagés!A8)</f>
        <v>5</v>
      </c>
      <c r="B8" s="192">
        <f>IF(Dép_Arr!B8="","",Dép_Arr!B8)</f>
        <v>1.3310185185185185E-3</v>
      </c>
      <c r="C8" s="194">
        <v>8.9699074074074073E-3</v>
      </c>
      <c r="D8" s="159">
        <f t="shared" si="0"/>
        <v>7.6388888888888886E-3</v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  <c r="Q8" s="176"/>
    </row>
    <row r="9" spans="1:17" x14ac:dyDescent="0.3">
      <c r="A9" s="191">
        <f>IF(Engagés!A9="","",Engagés!A9)</f>
        <v>6</v>
      </c>
      <c r="B9" s="192">
        <f>IF(Dép_Arr!B9="","",Dép_Arr!B9)</f>
        <v>1.3310185185185185E-3</v>
      </c>
      <c r="C9" s="194">
        <v>9.1435185185185178E-3</v>
      </c>
      <c r="D9" s="159">
        <f t="shared" si="0"/>
        <v>7.8124999999999991E-3</v>
      </c>
      <c r="E9" s="98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  <c r="Q9" s="176"/>
    </row>
    <row r="10" spans="1:17" x14ac:dyDescent="0.3">
      <c r="A10" s="191">
        <f>IF(Engagés!A10="","",Engagés!A10)</f>
        <v>7</v>
      </c>
      <c r="B10" s="192">
        <f>IF(Dép_Arr!B10="","",Dép_Arr!B10)</f>
        <v>1.3310185185185185E-3</v>
      </c>
      <c r="C10" s="194">
        <v>9.3634259259259261E-3</v>
      </c>
      <c r="D10" s="159">
        <f t="shared" si="0"/>
        <v>8.0324074074074082E-3</v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/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  <c r="Q10" s="176"/>
    </row>
    <row r="11" spans="1:17" x14ac:dyDescent="0.3">
      <c r="A11" s="191">
        <f>IF(Engagés!A11="","",Engagés!A11)</f>
        <v>8</v>
      </c>
      <c r="B11" s="192">
        <f>IF(Dép_Arr!B11="","",Dép_Arr!B11)</f>
        <v>1.3310185185185185E-3</v>
      </c>
      <c r="C11" s="194">
        <v>9.4907407407407406E-3</v>
      </c>
      <c r="D11" s="159">
        <f t="shared" si="0"/>
        <v>8.1597222222222227E-3</v>
      </c>
      <c r="E11" s="98"/>
      <c r="I11" s="2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  <c r="Q11" s="176"/>
    </row>
    <row r="12" spans="1:17" x14ac:dyDescent="0.3">
      <c r="A12" s="191">
        <f>IF(Engagés!A12="","",Engagés!A12)</f>
        <v>9</v>
      </c>
      <c r="B12" s="192">
        <f>IF(Dép_Arr!B12="","",Dép_Arr!B12)</f>
        <v>1.3310185185185185E-3</v>
      </c>
      <c r="C12" s="194">
        <v>9.6759259259259264E-3</v>
      </c>
      <c r="D12" s="159">
        <f t="shared" si="0"/>
        <v>8.3449074074074085E-3</v>
      </c>
      <c r="E12" s="98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  <c r="Q12" s="176"/>
    </row>
    <row r="13" spans="1:17" x14ac:dyDescent="0.3">
      <c r="A13" s="191">
        <f>IF(Engagés!A13="","",Engagés!A13)</f>
        <v>10</v>
      </c>
      <c r="B13" s="192">
        <f>IF(Dép_Arr!B13="","",Dép_Arr!B13)</f>
        <v>1.3310185185185185E-3</v>
      </c>
      <c r="C13" s="194">
        <v>9.8958333333333329E-3</v>
      </c>
      <c r="D13" s="159">
        <f t="shared" si="0"/>
        <v>8.564814814814815E-3</v>
      </c>
      <c r="E13" s="98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  <c r="Q13" s="176"/>
    </row>
    <row r="14" spans="1:17" x14ac:dyDescent="0.3">
      <c r="A14" s="191">
        <f>IF(Engagés!A14="","",Engagés!A14)</f>
        <v>11</v>
      </c>
      <c r="B14" s="192">
        <f>IF(Dép_Arr!B14="","",Dép_Arr!B14)</f>
        <v>1.3310185185185185E-3</v>
      </c>
      <c r="C14" s="194">
        <v>1.0034722222222221E-2</v>
      </c>
      <c r="D14" s="159">
        <f t="shared" si="0"/>
        <v>8.7037037037037031E-3</v>
      </c>
      <c r="E14" s="98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  <c r="Q14" s="176"/>
    </row>
    <row r="15" spans="1:17" x14ac:dyDescent="0.3">
      <c r="A15" s="191">
        <f>IF(Engagés!A15="","",Engagés!A15)</f>
        <v>12</v>
      </c>
      <c r="B15" s="192">
        <f>IF(Dép_Arr!B15="","",Dép_Arr!B15)</f>
        <v>1.3310185185185185E-3</v>
      </c>
      <c r="C15" s="194">
        <v>1.0254629629629629E-2</v>
      </c>
      <c r="D15" s="159">
        <f t="shared" si="0"/>
        <v>8.9236111111111113E-3</v>
      </c>
      <c r="E15" s="98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  <c r="Q15" s="176"/>
    </row>
    <row r="16" spans="1:17" x14ac:dyDescent="0.3">
      <c r="A16" s="191">
        <f>IF(Engagés!A16="","",Engagés!A16)</f>
        <v>13</v>
      </c>
      <c r="B16" s="192">
        <f>IF(Dép_Arr!B16="","",Dép_Arr!B16)</f>
        <v>1.3310185185185185E-3</v>
      </c>
      <c r="C16" s="194">
        <v>1.0393518518518519E-2</v>
      </c>
      <c r="D16" s="159">
        <f t="shared" si="0"/>
        <v>9.0625000000000011E-3</v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/>
      </c>
      <c r="P16" s="209" t="str">
        <f>IF(C16="","",IF(AND(Engagés!D16="M",D16&gt;=Récap!N$4),"TERMINE",""))</f>
        <v/>
      </c>
      <c r="Q16" s="176"/>
    </row>
    <row r="17" spans="1:17" x14ac:dyDescent="0.3">
      <c r="A17" s="191">
        <f>IF(Engagés!A17="","",Engagés!A17)</f>
        <v>14</v>
      </c>
      <c r="B17" s="192">
        <f>IF(Dép_Arr!B17="","",Dép_Arr!B17)</f>
        <v>1.3310185185185185E-3</v>
      </c>
      <c r="C17" s="194">
        <v>1.0555555555555554E-2</v>
      </c>
      <c r="D17" s="159">
        <f t="shared" si="0"/>
        <v>9.2245370370370363E-3</v>
      </c>
      <c r="E17" s="98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  <c r="Q17" s="176"/>
    </row>
    <row r="18" spans="1:17" x14ac:dyDescent="0.3">
      <c r="A18" s="191">
        <f>IF(Engagés!A18="","",Engagés!A18)</f>
        <v>15</v>
      </c>
      <c r="B18" s="192">
        <f>IF(Dép_Arr!B18="","",Dép_Arr!B18)</f>
        <v>1.3310185185185185E-3</v>
      </c>
      <c r="C18" s="194">
        <v>1.0706018518518517E-2</v>
      </c>
      <c r="D18" s="159">
        <f t="shared" si="0"/>
        <v>9.3749999999999997E-3</v>
      </c>
      <c r="E18" s="98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  <c r="Q18" s="176"/>
    </row>
    <row r="19" spans="1:17" x14ac:dyDescent="0.3">
      <c r="A19" s="191">
        <f>IF(Engagés!A19="","",Engagés!A19)</f>
        <v>16</v>
      </c>
      <c r="B19" s="192">
        <f>IF(Dép_Arr!B19="","",Dép_Arr!B19)</f>
        <v>1.3310185185185185E-3</v>
      </c>
      <c r="C19" s="194">
        <v>1.087962962962963E-2</v>
      </c>
      <c r="D19" s="159">
        <f t="shared" si="0"/>
        <v>9.5486111111111119E-3</v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/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  <c r="Q19" s="176"/>
    </row>
    <row r="20" spans="1:17" x14ac:dyDescent="0.3">
      <c r="A20" s="191">
        <f>IF(Engagés!A20="","",Engagés!A20)</f>
        <v>17</v>
      </c>
      <c r="B20" s="192">
        <f>IF(Dép_Arr!B20="","",Dép_Arr!B20)</f>
        <v>1.3310185185185185E-3</v>
      </c>
      <c r="C20" s="194">
        <v>1.105324074074074E-2</v>
      </c>
      <c r="D20" s="159">
        <f t="shared" si="0"/>
        <v>9.7222222222222224E-3</v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/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  <c r="Q20" s="176"/>
    </row>
    <row r="21" spans="1:17" x14ac:dyDescent="0.3">
      <c r="A21" s="191">
        <f>IF(Engagés!A21="","",Engagés!A21)</f>
        <v>18</v>
      </c>
      <c r="B21" s="192">
        <f>IF(Dép_Arr!B21="","",Dép_Arr!B21)</f>
        <v>1.3310185185185185E-3</v>
      </c>
      <c r="C21" s="194">
        <v>1.1319444444444444E-2</v>
      </c>
      <c r="D21" s="159">
        <f t="shared" si="0"/>
        <v>9.9884259259259266E-3</v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/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  <c r="Q21" s="176"/>
    </row>
    <row r="22" spans="1:17" x14ac:dyDescent="0.3">
      <c r="A22" s="191">
        <f>IF(Engagés!A22="","",Engagés!A22)</f>
        <v>19</v>
      </c>
      <c r="B22" s="192">
        <f>IF(Dép_Arr!B22="","",Dép_Arr!B22)</f>
        <v>1.3310185185185185E-3</v>
      </c>
      <c r="C22" s="194">
        <v>1.1574074074074075E-2</v>
      </c>
      <c r="D22" s="159">
        <f t="shared" ref="D22:D68" si="1">IF(C22="","",C22-B22)</f>
        <v>1.0243055555555557E-2</v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  <c r="Q22" s="176"/>
    </row>
    <row r="23" spans="1:17" x14ac:dyDescent="0.3">
      <c r="A23" s="91">
        <f>IF(Engagés!A23="","",Engagés!A23)</f>
        <v>20</v>
      </c>
      <c r="B23" s="181">
        <f>IF(Dép_Arr!B23="","",Dép_Arr!B23)</f>
        <v>1.3310185185185185E-3</v>
      </c>
      <c r="C23" s="193"/>
      <c r="D23" s="159" t="str">
        <f t="shared" si="1"/>
        <v/>
      </c>
      <c r="E23" s="98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  <c r="Q23" s="176"/>
    </row>
    <row r="24" spans="1:17" x14ac:dyDescent="0.3">
      <c r="A24" s="91" t="str">
        <f>IF(Engagés!A24="","",Engagés!A24)</f>
        <v/>
      </c>
      <c r="B24" s="181">
        <f>IF(Dép_Arr!B24="","",Dép_Arr!B24)</f>
        <v>1.3310185185185185E-3</v>
      </c>
      <c r="C24" s="181"/>
      <c r="D24" s="159" t="str">
        <f t="shared" si="1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  <c r="Q24" s="176"/>
    </row>
    <row r="25" spans="1:17" x14ac:dyDescent="0.3">
      <c r="A25" s="91" t="str">
        <f>IF(Engagés!A25="","",Engagés!A25)</f>
        <v/>
      </c>
      <c r="B25" s="181">
        <f>IF(Dép_Arr!B25="","",Dép_Arr!B25)</f>
        <v>1.3310185185185185E-3</v>
      </c>
      <c r="C25" s="181"/>
      <c r="D25" s="159" t="str">
        <f t="shared" si="1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  <c r="Q25" s="176"/>
    </row>
    <row r="26" spans="1:17" x14ac:dyDescent="0.3">
      <c r="A26" s="91" t="str">
        <f>IF(Engagés!A26="","",Engagés!A26)</f>
        <v/>
      </c>
      <c r="B26" s="181">
        <f>IF(Dép_Arr!B26="","",Dép_Arr!B26)</f>
        <v>1.3310185185185185E-3</v>
      </c>
      <c r="C26" s="181"/>
      <c r="D26" s="159" t="str">
        <f t="shared" si="1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  <c r="Q26" s="176"/>
    </row>
    <row r="27" spans="1:17" x14ac:dyDescent="0.3">
      <c r="A27" s="91" t="str">
        <f>IF(Engagés!A27="","",Engagés!A27)</f>
        <v/>
      </c>
      <c r="B27" s="181">
        <f>IF(Dép_Arr!B27="","",Dép_Arr!B27)</f>
        <v>1.3310185185185185E-3</v>
      </c>
      <c r="C27" s="181"/>
      <c r="D27" s="159" t="str">
        <f t="shared" si="1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  <c r="Q27" s="176"/>
    </row>
    <row r="28" spans="1:17" x14ac:dyDescent="0.3">
      <c r="A28" s="91" t="str">
        <f>IF(Engagés!A28="","",Engagés!A28)</f>
        <v/>
      </c>
      <c r="B28" s="181">
        <f>IF(Dép_Arr!B28="","",Dép_Arr!B28)</f>
        <v>1.3310185185185185E-3</v>
      </c>
      <c r="C28" s="181"/>
      <c r="D28" s="159" t="str">
        <f t="shared" si="1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  <c r="Q28" s="176"/>
    </row>
    <row r="29" spans="1:17" x14ac:dyDescent="0.3">
      <c r="A29" s="91" t="str">
        <f>IF(Engagés!A29="","",Engagés!A29)</f>
        <v/>
      </c>
      <c r="B29" s="181">
        <f>IF(Dép_Arr!B29="","",Dép_Arr!B29)</f>
        <v>1.3310185185185185E-3</v>
      </c>
      <c r="C29" s="181"/>
      <c r="D29" s="159" t="str">
        <f t="shared" si="1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  <c r="Q29" s="176"/>
    </row>
    <row r="30" spans="1:17" x14ac:dyDescent="0.3">
      <c r="A30" s="91" t="str">
        <f>IF(Engagés!A30="","",Engagés!A30)</f>
        <v/>
      </c>
      <c r="B30" s="181">
        <f>IF(Dép_Arr!B30="","",Dép_Arr!B30)</f>
        <v>1.3310185185185185E-3</v>
      </c>
      <c r="C30" s="15"/>
      <c r="D30" s="159" t="str">
        <f t="shared" si="1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  <c r="Q30" s="176"/>
    </row>
    <row r="31" spans="1:17" x14ac:dyDescent="0.3">
      <c r="A31" s="91" t="str">
        <f>IF(Engagés!A31="","",Engagés!A31)</f>
        <v/>
      </c>
      <c r="B31" s="181">
        <f>IF(Dép_Arr!B31="","",Dép_Arr!B31)</f>
        <v>1.3310185185185185E-3</v>
      </c>
      <c r="C31" s="15"/>
      <c r="D31" s="159" t="str">
        <f t="shared" si="1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  <c r="Q31" s="176"/>
    </row>
    <row r="32" spans="1:17" x14ac:dyDescent="0.3">
      <c r="A32" s="91" t="str">
        <f>IF(Engagés!A32="","",Engagés!A32)</f>
        <v/>
      </c>
      <c r="B32" s="181">
        <f>IF(Dép_Arr!B32="","",Dép_Arr!B32)</f>
        <v>1.3310185185185185E-3</v>
      </c>
      <c r="C32" s="181"/>
      <c r="D32" s="159" t="str">
        <f t="shared" si="1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  <c r="Q32" s="176"/>
    </row>
    <row r="33" spans="1:17" x14ac:dyDescent="0.3">
      <c r="A33" s="91" t="str">
        <f>IF(Engagés!A33="","",Engagés!A33)</f>
        <v/>
      </c>
      <c r="B33" s="181">
        <f>IF(Dép_Arr!B33="","",Dép_Arr!B33)</f>
        <v>1.3310185185185185E-3</v>
      </c>
      <c r="C33" s="15"/>
      <c r="D33" s="159" t="str">
        <f t="shared" si="1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  <c r="Q33" s="176"/>
    </row>
    <row r="34" spans="1:17" x14ac:dyDescent="0.3">
      <c r="A34" s="91" t="str">
        <f>IF(Engagés!A34="","",Engagés!A34)</f>
        <v/>
      </c>
      <c r="B34" s="181">
        <f>IF(Dép_Arr!B34="","",Dép_Arr!B34)</f>
        <v>1.3310185185185185E-3</v>
      </c>
      <c r="C34" s="15"/>
      <c r="D34" s="159" t="str">
        <f t="shared" si="1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  <c r="Q34" s="176"/>
    </row>
    <row r="35" spans="1:17" x14ac:dyDescent="0.3">
      <c r="A35" s="91" t="str">
        <f>IF(Engagés!A35="","",Engagés!A35)</f>
        <v/>
      </c>
      <c r="B35" s="181">
        <f>IF(Dép_Arr!B35="","",Dép_Arr!B35)</f>
        <v>1.3310185185185185E-3</v>
      </c>
      <c r="C35" s="15"/>
      <c r="D35" s="159" t="str">
        <f t="shared" si="1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  <c r="Q35" s="176"/>
    </row>
    <row r="36" spans="1:17" x14ac:dyDescent="0.3">
      <c r="A36" s="91" t="str">
        <f>IF(Engagés!A36="","",Engagés!A36)</f>
        <v/>
      </c>
      <c r="B36" s="181">
        <f>IF(Dép_Arr!B36="","",Dép_Arr!B36)</f>
        <v>1.3310185185185185E-3</v>
      </c>
      <c r="C36" s="15"/>
      <c r="D36" s="159" t="str">
        <f t="shared" si="1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  <c r="Q36" s="176"/>
    </row>
    <row r="37" spans="1:17" x14ac:dyDescent="0.3">
      <c r="A37" s="91" t="str">
        <f>IF(Engagés!A37="","",Engagés!A37)</f>
        <v/>
      </c>
      <c r="B37" s="181">
        <f>IF(Dép_Arr!B37="","",Dép_Arr!B37)</f>
        <v>1.3310185185185185E-3</v>
      </c>
      <c r="C37" s="15"/>
      <c r="D37" s="159" t="str">
        <f t="shared" si="1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  <c r="Q37" s="176"/>
    </row>
    <row r="38" spans="1:17" x14ac:dyDescent="0.3">
      <c r="A38" s="91" t="str">
        <f>IF(Engagés!A38="","",Engagés!A38)</f>
        <v/>
      </c>
      <c r="B38" s="181">
        <f>IF(Dép_Arr!B38="","",Dép_Arr!B38)</f>
        <v>1.3310185185185185E-3</v>
      </c>
      <c r="C38" s="15"/>
      <c r="D38" s="159" t="str">
        <f t="shared" si="1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  <c r="Q38" s="176"/>
    </row>
    <row r="39" spans="1:17" x14ac:dyDescent="0.3">
      <c r="A39" s="91" t="str">
        <f>IF(Engagés!A39="","",Engagés!A39)</f>
        <v/>
      </c>
      <c r="B39" s="181">
        <f>IF(Dép_Arr!B39="","",Dép_Arr!B39)</f>
        <v>1.3310185185185185E-3</v>
      </c>
      <c r="C39" s="15"/>
      <c r="D39" s="159" t="str">
        <f t="shared" si="1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  <c r="Q39" s="176"/>
    </row>
    <row r="40" spans="1:17" x14ac:dyDescent="0.3">
      <c r="A40" s="91" t="str">
        <f>IF(Engagés!A40="","",Engagés!A40)</f>
        <v/>
      </c>
      <c r="B40" s="181">
        <f>IF(Dép_Arr!B40="","",Dép_Arr!B40)</f>
        <v>1.3310185185185185E-3</v>
      </c>
      <c r="C40" s="15"/>
      <c r="D40" s="159" t="str">
        <f t="shared" si="1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  <c r="Q40" s="176"/>
    </row>
    <row r="41" spans="1:17" x14ac:dyDescent="0.3">
      <c r="A41" s="91" t="str">
        <f>IF(Engagés!A41="","",Engagés!A41)</f>
        <v/>
      </c>
      <c r="B41" s="181">
        <f>IF(Dép_Arr!B41="","",Dép_Arr!B41)</f>
        <v>1.3310185185185185E-3</v>
      </c>
      <c r="C41" s="15"/>
      <c r="D41" s="159" t="str">
        <f t="shared" si="1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  <c r="Q41" s="176"/>
    </row>
    <row r="42" spans="1:17" x14ac:dyDescent="0.3">
      <c r="A42" s="91" t="str">
        <f>IF(Engagés!A42="","",Engagés!A42)</f>
        <v/>
      </c>
      <c r="B42" s="181">
        <f>IF(Dép_Arr!B42="","",Dép_Arr!B42)</f>
        <v>1.3310185185185185E-3</v>
      </c>
      <c r="C42" s="15"/>
      <c r="D42" s="159" t="str">
        <f t="shared" si="1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  <c r="Q42" s="176"/>
    </row>
    <row r="43" spans="1:17" x14ac:dyDescent="0.3">
      <c r="A43" s="91" t="str">
        <f>IF(Engagés!A43="","",Engagés!A43)</f>
        <v/>
      </c>
      <c r="B43" s="181">
        <f>IF(Dép_Arr!B43="","",Dép_Arr!B43)</f>
        <v>1.3310185185185185E-3</v>
      </c>
      <c r="C43" s="181"/>
      <c r="D43" s="159" t="str">
        <f t="shared" si="1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  <c r="Q43" s="176"/>
    </row>
    <row r="44" spans="1:17" x14ac:dyDescent="0.3">
      <c r="A44" s="91" t="str">
        <f>IF(Engagés!A44="","",Engagés!A44)</f>
        <v/>
      </c>
      <c r="B44" s="181">
        <f>IF(Dép_Arr!B44="","",Dép_Arr!B44)</f>
        <v>1.3310185185185185E-3</v>
      </c>
      <c r="C44" s="15"/>
      <c r="D44" s="159" t="str">
        <f t="shared" si="1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  <c r="Q44" s="176"/>
    </row>
    <row r="45" spans="1:17" x14ac:dyDescent="0.3">
      <c r="A45" s="91" t="str">
        <f>IF(Engagés!A45="","",Engagés!A45)</f>
        <v/>
      </c>
      <c r="B45" s="181">
        <f>IF(Dép_Arr!B45="","",Dép_Arr!B45)</f>
        <v>1.3310185185185185E-3</v>
      </c>
      <c r="C45" s="15"/>
      <c r="D45" s="159" t="str">
        <f t="shared" si="1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  <c r="Q45" s="176"/>
    </row>
    <row r="46" spans="1:17" x14ac:dyDescent="0.3">
      <c r="A46" s="91" t="str">
        <f>IF(Engagés!A46="","",Engagés!A46)</f>
        <v/>
      </c>
      <c r="B46" s="181">
        <f>IF(Dép_Arr!B46="","",Dép_Arr!B46)</f>
        <v>1.3310185185185185E-3</v>
      </c>
      <c r="C46" s="15"/>
      <c r="D46" s="159" t="str">
        <f t="shared" si="1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  <c r="Q46" s="176"/>
    </row>
    <row r="47" spans="1:17" x14ac:dyDescent="0.3">
      <c r="A47" s="91" t="str">
        <f>IF(Engagés!A47="","",Engagés!A47)</f>
        <v/>
      </c>
      <c r="B47" s="181">
        <f>IF(Dép_Arr!B47="","",Dép_Arr!B47)</f>
        <v>1.3310185185185185E-3</v>
      </c>
      <c r="C47" s="15"/>
      <c r="D47" s="159" t="str">
        <f t="shared" si="1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  <c r="Q47" s="176"/>
    </row>
    <row r="48" spans="1:17" x14ac:dyDescent="0.3">
      <c r="A48" s="91" t="str">
        <f>IF(Engagés!A48="","",Engagés!A48)</f>
        <v/>
      </c>
      <c r="B48" s="181">
        <f>IF(Dép_Arr!B48="","",Dép_Arr!B48)</f>
        <v>1.3310185185185185E-3</v>
      </c>
      <c r="C48" s="15"/>
      <c r="D48" s="159" t="str">
        <f t="shared" si="1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  <c r="Q48" s="176"/>
    </row>
    <row r="49" spans="1:17" x14ac:dyDescent="0.3">
      <c r="A49" s="91" t="str">
        <f>IF(Engagés!A49="","",Engagés!A49)</f>
        <v/>
      </c>
      <c r="B49" s="181">
        <f>IF(Dép_Arr!B49="","",Dép_Arr!B49)</f>
        <v>1.3310185185185185E-3</v>
      </c>
      <c r="C49" s="15"/>
      <c r="D49" s="159" t="str">
        <f t="shared" si="1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  <c r="Q49" s="176"/>
    </row>
    <row r="50" spans="1:17" x14ac:dyDescent="0.3">
      <c r="A50" s="91" t="str">
        <f>IF(Engagés!A50="","",Engagés!A50)</f>
        <v/>
      </c>
      <c r="B50" s="181">
        <f>IF(Dép_Arr!B50="","",Dép_Arr!B50)</f>
        <v>1.3310185185185185E-3</v>
      </c>
      <c r="C50" s="15"/>
      <c r="D50" s="159" t="str">
        <f t="shared" si="1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  <c r="Q50" s="176"/>
    </row>
    <row r="51" spans="1:17" x14ac:dyDescent="0.3">
      <c r="A51" s="91" t="str">
        <f>IF(Engagés!A51="","",Engagés!A51)</f>
        <v/>
      </c>
      <c r="B51" s="181">
        <f>IF(Dép_Arr!B51="","",Dép_Arr!B51)</f>
        <v>1.3310185185185185E-3</v>
      </c>
      <c r="C51" s="15"/>
      <c r="D51" s="159" t="str">
        <f t="shared" si="1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  <c r="Q51" s="176"/>
    </row>
    <row r="52" spans="1:17" x14ac:dyDescent="0.3">
      <c r="A52" s="91" t="str">
        <f>IF(Engagés!A52="","",Engagés!A52)</f>
        <v/>
      </c>
      <c r="B52" s="181">
        <f>IF(Dép_Arr!B52="","",Dép_Arr!B52)</f>
        <v>1.3310185185185185E-3</v>
      </c>
      <c r="C52" s="15"/>
      <c r="D52" s="159" t="str">
        <f t="shared" si="1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  <c r="Q52" s="176"/>
    </row>
    <row r="53" spans="1:17" x14ac:dyDescent="0.3">
      <c r="A53" s="91" t="str">
        <f>IF(Engagés!A53="","",Engagés!A53)</f>
        <v/>
      </c>
      <c r="B53" s="181">
        <f>IF(Dép_Arr!B53="","",Dép_Arr!B53)</f>
        <v>1.3310185185185185E-3</v>
      </c>
      <c r="C53" s="15"/>
      <c r="D53" s="159" t="str">
        <f t="shared" si="1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  <c r="Q53" s="176"/>
    </row>
    <row r="54" spans="1:17" x14ac:dyDescent="0.3">
      <c r="A54" s="91" t="str">
        <f>IF(Engagés!A54="","",Engagés!A54)</f>
        <v/>
      </c>
      <c r="B54" s="181">
        <f>IF(Dép_Arr!B54="","",Dép_Arr!B54)</f>
        <v>1.3310185185185185E-3</v>
      </c>
      <c r="C54" s="15"/>
      <c r="D54" s="159" t="str">
        <f t="shared" si="1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  <c r="Q54" s="176"/>
    </row>
    <row r="55" spans="1:17" x14ac:dyDescent="0.3">
      <c r="A55" s="91" t="str">
        <f>IF(Engagés!A55="","",Engagés!A55)</f>
        <v/>
      </c>
      <c r="B55" s="181">
        <f>IF(Dép_Arr!B55="","",Dép_Arr!B55)</f>
        <v>1.3310185185185185E-3</v>
      </c>
      <c r="C55" s="15"/>
      <c r="D55" s="159" t="str">
        <f t="shared" si="1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  <c r="Q55" s="176"/>
    </row>
    <row r="56" spans="1:17" x14ac:dyDescent="0.3">
      <c r="A56" s="91" t="str">
        <f>IF(Engagés!A56="","",Engagés!A56)</f>
        <v/>
      </c>
      <c r="B56" s="181">
        <f>IF(Dép_Arr!B56="","",Dép_Arr!B56)</f>
        <v>1.3310185185185185E-3</v>
      </c>
      <c r="C56" s="15"/>
      <c r="D56" s="159" t="str">
        <f t="shared" si="1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  <c r="Q56" s="176"/>
    </row>
    <row r="57" spans="1:17" x14ac:dyDescent="0.3">
      <c r="A57" s="91" t="str">
        <f>IF(Engagés!A57="","",Engagés!A57)</f>
        <v/>
      </c>
      <c r="B57" s="181">
        <f>IF(Dép_Arr!B57="","",Dép_Arr!B57)</f>
        <v>1.3310185185185185E-3</v>
      </c>
      <c r="C57" s="15"/>
      <c r="D57" s="159" t="str">
        <f t="shared" si="1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  <c r="Q57" s="176"/>
    </row>
    <row r="58" spans="1:17" x14ac:dyDescent="0.3">
      <c r="A58" s="91" t="str">
        <f>IF(Engagés!A58="","",Engagés!A58)</f>
        <v/>
      </c>
      <c r="B58" s="181">
        <f>IF(Dép_Arr!B58="","",Dép_Arr!B58)</f>
        <v>1.3310185185185185E-3</v>
      </c>
      <c r="C58" s="15"/>
      <c r="D58" s="159" t="str">
        <f t="shared" si="1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  <c r="Q58" s="176"/>
    </row>
    <row r="59" spans="1:17" x14ac:dyDescent="0.3">
      <c r="A59" s="91" t="str">
        <f>IF(Engagés!A59="","",Engagés!A59)</f>
        <v/>
      </c>
      <c r="B59" s="181">
        <f>IF(Dép_Arr!B59="","",Dép_Arr!B59)</f>
        <v>1.3310185185185185E-3</v>
      </c>
      <c r="C59" s="15"/>
      <c r="D59" s="159" t="str">
        <f t="shared" si="1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  <c r="Q59" s="176"/>
    </row>
    <row r="60" spans="1:17" x14ac:dyDescent="0.3">
      <c r="A60" s="91" t="str">
        <f>IF(Engagés!A60="","",Engagés!A60)</f>
        <v/>
      </c>
      <c r="B60" s="181">
        <f>IF(Dép_Arr!B60="","",Dép_Arr!B60)</f>
        <v>1.3310185185185185E-3</v>
      </c>
      <c r="C60" s="15"/>
      <c r="D60" s="159" t="str">
        <f t="shared" si="1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  <c r="Q60" s="176"/>
    </row>
    <row r="61" spans="1:17" x14ac:dyDescent="0.3">
      <c r="A61" s="91" t="str">
        <f>IF(Engagés!A61="","",Engagés!A61)</f>
        <v/>
      </c>
      <c r="B61" s="181">
        <f>IF(Dép_Arr!B61="","",Dép_Arr!B61)</f>
        <v>1.3310185185185185E-3</v>
      </c>
      <c r="C61" s="15"/>
      <c r="D61" s="159" t="str">
        <f t="shared" si="1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  <c r="Q61" s="176"/>
    </row>
    <row r="62" spans="1:17" x14ac:dyDescent="0.3">
      <c r="A62" s="91" t="str">
        <f>IF(Engagés!A62="","",Engagés!A62)</f>
        <v/>
      </c>
      <c r="B62" s="181">
        <f>IF(Dép_Arr!B62="","",Dép_Arr!B62)</f>
        <v>1.3310185185185185E-3</v>
      </c>
      <c r="C62" s="15"/>
      <c r="D62" s="159" t="str">
        <f t="shared" si="1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  <c r="Q62" s="176"/>
    </row>
    <row r="63" spans="1:17" x14ac:dyDescent="0.3">
      <c r="A63" s="91" t="str">
        <f>IF(Engagés!A63="","",Engagés!A63)</f>
        <v/>
      </c>
      <c r="B63" s="181">
        <f>IF(Dép_Arr!B63="","",Dép_Arr!B63)</f>
        <v>1.3310185185185185E-3</v>
      </c>
      <c r="C63" s="15"/>
      <c r="D63" s="159" t="str">
        <f t="shared" si="1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  <c r="Q63" s="176"/>
    </row>
    <row r="64" spans="1:17" x14ac:dyDescent="0.3">
      <c r="A64" s="91" t="str">
        <f>IF(Engagés!A64="","",Engagés!A64)</f>
        <v/>
      </c>
      <c r="B64" s="181">
        <f>IF(Dép_Arr!B64="","",Dép_Arr!B64)</f>
        <v>1.3310185185185185E-3</v>
      </c>
      <c r="C64" s="15"/>
      <c r="D64" s="159" t="str">
        <f t="shared" si="1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  <c r="Q64" s="176"/>
    </row>
    <row r="65" spans="1:17" x14ac:dyDescent="0.3">
      <c r="A65" s="91" t="str">
        <f>IF(Engagés!A65="","",Engagés!A65)</f>
        <v/>
      </c>
      <c r="B65" s="181">
        <f>IF(Dép_Arr!B65="","",Dép_Arr!B65)</f>
        <v>1.3310185185185185E-3</v>
      </c>
      <c r="C65" s="15"/>
      <c r="D65" s="159" t="str">
        <f t="shared" si="1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  <c r="Q65" s="176"/>
    </row>
    <row r="66" spans="1:17" x14ac:dyDescent="0.3">
      <c r="A66" s="91" t="str">
        <f>IF(Engagés!A66="","",Engagés!A66)</f>
        <v/>
      </c>
      <c r="B66" s="181">
        <f>IF(Dép_Arr!B66="","",Dép_Arr!B66)</f>
        <v>1.3310185185185185E-3</v>
      </c>
      <c r="C66" s="15"/>
      <c r="D66" s="159" t="str">
        <f t="shared" si="1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  <c r="Q66" s="176"/>
    </row>
    <row r="67" spans="1:17" x14ac:dyDescent="0.3">
      <c r="A67" s="91" t="str">
        <f>IF(Engagés!A67="","",Engagés!A67)</f>
        <v/>
      </c>
      <c r="B67" s="181">
        <f>IF(Dép_Arr!B67="","",Dép_Arr!B67)</f>
        <v>1.3310185185185185E-3</v>
      </c>
      <c r="C67" s="15"/>
      <c r="D67" s="159" t="str">
        <f t="shared" si="1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  <c r="Q67" s="176"/>
    </row>
    <row r="68" spans="1:17" x14ac:dyDescent="0.3">
      <c r="A68" s="91" t="str">
        <f>IF(Engagés!A68="","",Engagés!A68)</f>
        <v/>
      </c>
      <c r="B68" s="181">
        <f>IF(Dép_Arr!B68="","",Dép_Arr!B68)</f>
        <v>1.3310185185185185E-3</v>
      </c>
      <c r="C68" s="15"/>
      <c r="D68" s="159" t="str">
        <f t="shared" si="1"/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  <c r="Q68" s="176"/>
    </row>
    <row r="69" spans="1:17" x14ac:dyDescent="0.3">
      <c r="A69" s="91" t="str">
        <f>IF(Engagés!A69="","",Engagés!A69)</f>
        <v/>
      </c>
      <c r="B69" s="181">
        <f>IF(Dép_Arr!B69="","",Dép_Arr!B69)</f>
        <v>1.3310185185185185E-3</v>
      </c>
      <c r="C69" s="15"/>
      <c r="D69" s="159" t="str">
        <f t="shared" ref="D69:D103" si="2">IF(C69="","",C69-B69)</f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  <c r="Q69" s="176"/>
    </row>
    <row r="70" spans="1:17" x14ac:dyDescent="0.3">
      <c r="A70" s="91" t="str">
        <f>IF(Engagés!A70="","",Engagés!A70)</f>
        <v/>
      </c>
      <c r="B70" s="181">
        <f>IF(Dép_Arr!B70="","",Dép_Arr!B70)</f>
        <v>1.3310185185185185E-3</v>
      </c>
      <c r="C70" s="15"/>
      <c r="D70" s="159" t="str">
        <f t="shared" si="2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  <c r="Q70" s="176"/>
    </row>
    <row r="71" spans="1:17" x14ac:dyDescent="0.3">
      <c r="A71" s="91" t="str">
        <f>IF(Engagés!A71="","",Engagés!A71)</f>
        <v/>
      </c>
      <c r="B71" s="181">
        <f>IF(Dép_Arr!B71="","",Dép_Arr!B71)</f>
        <v>1.3310185185185185E-3</v>
      </c>
      <c r="C71" s="15"/>
      <c r="D71" s="159" t="str">
        <f t="shared" si="2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  <c r="Q71" s="176"/>
    </row>
    <row r="72" spans="1:17" x14ac:dyDescent="0.3">
      <c r="A72" s="91" t="str">
        <f>IF(Engagés!A72="","",Engagés!A72)</f>
        <v/>
      </c>
      <c r="B72" s="181">
        <f>IF(Dép_Arr!B72="","",Dép_Arr!B72)</f>
        <v>1.3310185185185185E-3</v>
      </c>
      <c r="C72" s="15"/>
      <c r="D72" s="159" t="str">
        <f t="shared" si="2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  <c r="Q72" s="176"/>
    </row>
    <row r="73" spans="1:17" x14ac:dyDescent="0.3">
      <c r="A73" s="91" t="str">
        <f>IF(Engagés!A73="","",Engagés!A73)</f>
        <v/>
      </c>
      <c r="B73" s="181">
        <f>IF(Dép_Arr!B73="","",Dép_Arr!B73)</f>
        <v>1.3310185185185185E-3</v>
      </c>
      <c r="C73" s="15"/>
      <c r="D73" s="159" t="str">
        <f t="shared" si="2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  <c r="Q73" s="176"/>
    </row>
    <row r="74" spans="1:17" x14ac:dyDescent="0.3">
      <c r="A74" s="91" t="str">
        <f>IF(Engagés!A74="","",Engagés!A74)</f>
        <v/>
      </c>
      <c r="B74" s="181">
        <f>IF(Dép_Arr!B74="","",Dép_Arr!B74)</f>
        <v>1.3310185185185185E-3</v>
      </c>
      <c r="C74" s="15"/>
      <c r="D74" s="159" t="str">
        <f t="shared" si="2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  <c r="Q74" s="176"/>
    </row>
    <row r="75" spans="1:17" x14ac:dyDescent="0.3">
      <c r="A75" s="91" t="str">
        <f>IF(Engagés!A75="","",Engagés!A75)</f>
        <v/>
      </c>
      <c r="B75" s="181">
        <f>IF(Dép_Arr!B75="","",Dép_Arr!B75)</f>
        <v>1.3310185185185185E-3</v>
      </c>
      <c r="C75" s="15"/>
      <c r="D75" s="159" t="str">
        <f t="shared" si="2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  <c r="Q75" s="176"/>
    </row>
    <row r="76" spans="1:17" x14ac:dyDescent="0.3">
      <c r="A76" s="91" t="str">
        <f>IF(Engagés!A76="","",Engagés!A76)</f>
        <v/>
      </c>
      <c r="B76" s="181">
        <f>IF(Dép_Arr!B76="","",Dép_Arr!B76)</f>
        <v>1.3310185185185185E-3</v>
      </c>
      <c r="C76" s="15"/>
      <c r="D76" s="159" t="str">
        <f t="shared" si="2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  <c r="Q76" s="176"/>
    </row>
    <row r="77" spans="1:17" x14ac:dyDescent="0.3">
      <c r="A77" s="91" t="str">
        <f>IF(Engagés!A77="","",Engagés!A77)</f>
        <v/>
      </c>
      <c r="B77" s="181">
        <f>IF(Dép_Arr!B77="","",Dép_Arr!B77)</f>
        <v>1.3310185185185185E-3</v>
      </c>
      <c r="C77" s="15"/>
      <c r="D77" s="159" t="str">
        <f t="shared" si="2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  <c r="Q77" s="176"/>
    </row>
    <row r="78" spans="1:17" x14ac:dyDescent="0.3">
      <c r="A78" s="91" t="str">
        <f>IF(Engagés!A78="","",Engagés!A78)</f>
        <v/>
      </c>
      <c r="B78" s="181">
        <f>IF(Dép_Arr!B78="","",Dép_Arr!B78)</f>
        <v>1.3310185185185185E-3</v>
      </c>
      <c r="C78" s="15"/>
      <c r="D78" s="159" t="str">
        <f t="shared" si="2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  <c r="Q78" s="176"/>
    </row>
    <row r="79" spans="1:17" x14ac:dyDescent="0.3">
      <c r="A79" s="91" t="str">
        <f>IF(Engagés!A79="","",Engagés!A79)</f>
        <v/>
      </c>
      <c r="B79" s="181">
        <f>IF(Dép_Arr!B79="","",Dép_Arr!B79)</f>
        <v>1.3310185185185185E-3</v>
      </c>
      <c r="C79" s="15"/>
      <c r="D79" s="159" t="str">
        <f t="shared" si="2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  <c r="Q79" s="176"/>
    </row>
    <row r="80" spans="1:17" x14ac:dyDescent="0.3">
      <c r="A80" s="91" t="str">
        <f>IF(Engagés!A80="","",Engagés!A80)</f>
        <v/>
      </c>
      <c r="B80" s="181">
        <f>IF(Dép_Arr!B80="","",Dép_Arr!B80)</f>
        <v>1.3310185185185185E-3</v>
      </c>
      <c r="C80" s="15"/>
      <c r="D80" s="159" t="str">
        <f t="shared" si="2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  <c r="Q80" s="176"/>
    </row>
    <row r="81" spans="1:17" x14ac:dyDescent="0.3">
      <c r="A81" s="91" t="str">
        <f>IF(Engagés!A81="","",Engagés!A81)</f>
        <v/>
      </c>
      <c r="B81" s="181">
        <f>IF(Dép_Arr!B81="","",Dép_Arr!B81)</f>
        <v>1.3310185185185185E-3</v>
      </c>
      <c r="C81" s="15"/>
      <c r="D81" s="159" t="str">
        <f t="shared" si="2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  <c r="Q81" s="176"/>
    </row>
    <row r="82" spans="1:17" x14ac:dyDescent="0.3">
      <c r="A82" s="91" t="str">
        <f>IF(Engagés!A82="","",Engagés!A82)</f>
        <v/>
      </c>
      <c r="B82" s="181">
        <f>IF(Dép_Arr!B82="","",Dép_Arr!B82)</f>
        <v>1.3310185185185185E-3</v>
      </c>
      <c r="C82" s="15"/>
      <c r="D82" s="159" t="str">
        <f t="shared" si="2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  <c r="Q82" s="176"/>
    </row>
    <row r="83" spans="1:17" x14ac:dyDescent="0.3">
      <c r="A83" s="91" t="str">
        <f>IF(Engagés!A83="","",Engagés!A83)</f>
        <v/>
      </c>
      <c r="B83" s="181">
        <f>IF(Dép_Arr!B83="","",Dép_Arr!B83)</f>
        <v>1.3310185185185185E-3</v>
      </c>
      <c r="C83" s="15"/>
      <c r="D83" s="159" t="str">
        <f t="shared" si="2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  <c r="Q83" s="176"/>
    </row>
    <row r="84" spans="1:17" x14ac:dyDescent="0.3">
      <c r="A84" s="91" t="str">
        <f>IF(Engagés!A84="","",Engagés!A84)</f>
        <v/>
      </c>
      <c r="B84" s="181">
        <f>IF(Dép_Arr!B84="","",Dép_Arr!B84)</f>
        <v>1.3310185185185185E-3</v>
      </c>
      <c r="C84" s="15"/>
      <c r="D84" s="159" t="str">
        <f t="shared" si="2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  <c r="Q84" s="176"/>
    </row>
    <row r="85" spans="1:17" x14ac:dyDescent="0.3">
      <c r="A85" s="91" t="str">
        <f>IF(Engagés!A85="","",Engagés!A85)</f>
        <v/>
      </c>
      <c r="B85" s="181">
        <f>IF(Dép_Arr!B85="","",Dép_Arr!B85)</f>
        <v>1.3310185185185185E-3</v>
      </c>
      <c r="C85" s="15"/>
      <c r="D85" s="159" t="str">
        <f t="shared" si="2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  <c r="Q85" s="176"/>
    </row>
    <row r="86" spans="1:17" x14ac:dyDescent="0.3">
      <c r="A86" s="91" t="str">
        <f>IF(Engagés!A86="","",Engagés!A86)</f>
        <v/>
      </c>
      <c r="B86" s="181">
        <f>IF(Dép_Arr!B86="","",Dép_Arr!B86)</f>
        <v>1.3310185185185185E-3</v>
      </c>
      <c r="C86" s="15"/>
      <c r="D86" s="159" t="str">
        <f t="shared" si="2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  <c r="Q86" s="176"/>
    </row>
    <row r="87" spans="1:17" x14ac:dyDescent="0.3">
      <c r="A87" s="91" t="str">
        <f>IF(Engagés!A87="","",Engagés!A87)</f>
        <v/>
      </c>
      <c r="B87" s="181">
        <f>IF(Dép_Arr!B87="","",Dép_Arr!B87)</f>
        <v>1.3310185185185185E-3</v>
      </c>
      <c r="C87" s="15"/>
      <c r="D87" s="159" t="str">
        <f t="shared" si="2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  <c r="Q87" s="176"/>
    </row>
    <row r="88" spans="1:17" x14ac:dyDescent="0.3">
      <c r="A88" s="91" t="str">
        <f>IF(Engagés!A88="","",Engagés!A88)</f>
        <v/>
      </c>
      <c r="B88" s="181">
        <f>IF(Dép_Arr!B88="","",Dép_Arr!B88)</f>
        <v>1.3310185185185185E-3</v>
      </c>
      <c r="C88" s="15"/>
      <c r="D88" s="159" t="str">
        <f t="shared" si="2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  <c r="Q88" s="176"/>
    </row>
    <row r="89" spans="1:17" x14ac:dyDescent="0.3">
      <c r="A89" s="91" t="str">
        <f>IF(Engagés!A89="","",Engagés!A89)</f>
        <v/>
      </c>
      <c r="B89" s="181">
        <f>IF(Dép_Arr!B89="","",Dép_Arr!B89)</f>
        <v>1.3310185185185185E-3</v>
      </c>
      <c r="C89" s="15"/>
      <c r="D89" s="159" t="str">
        <f t="shared" si="2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  <c r="Q89" s="176"/>
    </row>
    <row r="90" spans="1:17" x14ac:dyDescent="0.3">
      <c r="A90" s="91" t="str">
        <f>IF(Engagés!A90="","",Engagés!A90)</f>
        <v/>
      </c>
      <c r="B90" s="181">
        <f>IF(Dép_Arr!B90="","",Dép_Arr!B90)</f>
        <v>1.3310185185185185E-3</v>
      </c>
      <c r="C90" s="15"/>
      <c r="D90" s="159" t="str">
        <f t="shared" si="2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  <c r="Q90" s="176"/>
    </row>
    <row r="91" spans="1:17" x14ac:dyDescent="0.3">
      <c r="A91" s="91" t="str">
        <f>IF(Engagés!A91="","",Engagés!A91)</f>
        <v/>
      </c>
      <c r="B91" s="181">
        <f>IF(Dép_Arr!B91="","",Dép_Arr!B91)</f>
        <v>1.3310185185185185E-3</v>
      </c>
      <c r="C91" s="15"/>
      <c r="D91" s="159" t="str">
        <f t="shared" si="2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  <c r="Q91" s="176"/>
    </row>
    <row r="92" spans="1:17" x14ac:dyDescent="0.3">
      <c r="A92" s="91" t="str">
        <f>IF(Engagés!A92="","",Engagés!A92)</f>
        <v/>
      </c>
      <c r="B92" s="181">
        <f>IF(Dép_Arr!B92="","",Dép_Arr!B92)</f>
        <v>1.3310185185185185E-3</v>
      </c>
      <c r="C92" s="15"/>
      <c r="D92" s="159" t="str">
        <f t="shared" si="2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  <c r="Q92" s="176"/>
    </row>
    <row r="93" spans="1:17" x14ac:dyDescent="0.3">
      <c r="A93" s="91" t="str">
        <f>IF(Engagés!A93="","",Engagés!A93)</f>
        <v/>
      </c>
      <c r="B93" s="181">
        <f>IF(Dép_Arr!B93="","",Dép_Arr!B93)</f>
        <v>1.3310185185185185E-3</v>
      </c>
      <c r="C93" s="15"/>
      <c r="D93" s="159" t="str">
        <f t="shared" si="2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  <c r="Q93" s="176"/>
    </row>
    <row r="94" spans="1:17" x14ac:dyDescent="0.3">
      <c r="A94" s="91" t="str">
        <f>IF(Engagés!A94="","",Engagés!A94)</f>
        <v/>
      </c>
      <c r="B94" s="181">
        <f>IF(Dép_Arr!B94="","",Dép_Arr!B94)</f>
        <v>1.3310185185185185E-3</v>
      </c>
      <c r="C94" s="15"/>
      <c r="D94" s="159" t="str">
        <f t="shared" si="2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  <c r="Q94" s="176"/>
    </row>
    <row r="95" spans="1:17" x14ac:dyDescent="0.3">
      <c r="A95" s="91" t="str">
        <f>IF(Engagés!A95="","",Engagés!A95)</f>
        <v/>
      </c>
      <c r="B95" s="181">
        <f>IF(Dép_Arr!B95="","",Dép_Arr!B95)</f>
        <v>1.3310185185185185E-3</v>
      </c>
      <c r="C95" s="15"/>
      <c r="D95" s="159" t="str">
        <f t="shared" si="2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  <c r="Q95" s="176"/>
    </row>
    <row r="96" spans="1:17" x14ac:dyDescent="0.3">
      <c r="A96" s="91" t="str">
        <f>IF(Engagés!A96="","",Engagés!A96)</f>
        <v/>
      </c>
      <c r="B96" s="181">
        <f>IF(Dép_Arr!B96="","",Dép_Arr!B96)</f>
        <v>1.3310185185185185E-3</v>
      </c>
      <c r="C96" s="15"/>
      <c r="D96" s="159" t="str">
        <f t="shared" si="2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  <c r="Q96" s="176"/>
    </row>
    <row r="97" spans="1:17" x14ac:dyDescent="0.3">
      <c r="A97" s="91" t="str">
        <f>IF(Engagés!A97="","",Engagés!A97)</f>
        <v/>
      </c>
      <c r="B97" s="181">
        <f>IF(Dép_Arr!B97="","",Dép_Arr!B97)</f>
        <v>1.3310185185185185E-3</v>
      </c>
      <c r="C97" s="15"/>
      <c r="D97" s="159" t="str">
        <f t="shared" si="2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  <c r="Q97" s="176"/>
    </row>
    <row r="98" spans="1:17" x14ac:dyDescent="0.3">
      <c r="A98" s="91" t="str">
        <f>IF(Engagés!A98="","",Engagés!A98)</f>
        <v/>
      </c>
      <c r="B98" s="181">
        <f>IF(Dép_Arr!B98="","",Dép_Arr!B98)</f>
        <v>1.3310185185185185E-3</v>
      </c>
      <c r="C98" s="15"/>
      <c r="D98" s="159" t="str">
        <f t="shared" si="2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  <c r="Q98" s="176"/>
    </row>
    <row r="99" spans="1:17" x14ac:dyDescent="0.3">
      <c r="A99" s="91" t="str">
        <f>IF(Engagés!A99="","",Engagés!A99)</f>
        <v/>
      </c>
      <c r="B99" s="181">
        <f>IF(Dép_Arr!B99="","",Dép_Arr!B99)</f>
        <v>1.3310185185185185E-3</v>
      </c>
      <c r="C99" s="15"/>
      <c r="D99" s="159" t="str">
        <f t="shared" si="2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  <c r="Q99" s="176"/>
    </row>
    <row r="100" spans="1:17" x14ac:dyDescent="0.3">
      <c r="A100" s="91" t="str">
        <f>IF(Engagés!A100="","",Engagés!A100)</f>
        <v/>
      </c>
      <c r="B100" s="181">
        <f>IF(Dép_Arr!B100="","",Dép_Arr!B100)</f>
        <v>1.3310185185185185E-3</v>
      </c>
      <c r="C100" s="15"/>
      <c r="D100" s="159" t="str">
        <f t="shared" si="2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  <c r="Q100" s="176"/>
    </row>
    <row r="101" spans="1:17" x14ac:dyDescent="0.3">
      <c r="A101" s="91" t="str">
        <f>IF(Engagés!A101="","",Engagés!A101)</f>
        <v/>
      </c>
      <c r="B101" s="181">
        <f>IF(Dép_Arr!B101="","",Dép_Arr!B101)</f>
        <v>1.3310185185185185E-3</v>
      </c>
      <c r="C101" s="15"/>
      <c r="D101" s="159" t="str">
        <f t="shared" si="2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  <c r="Q101" s="176"/>
    </row>
    <row r="102" spans="1:17" x14ac:dyDescent="0.3">
      <c r="A102" s="91" t="str">
        <f>IF(Engagés!A102="","",Engagés!A102)</f>
        <v/>
      </c>
      <c r="B102" s="181">
        <f>IF(Dép_Arr!B102="","",Dép_Arr!B102)</f>
        <v>1.3310185185185185E-3</v>
      </c>
      <c r="C102" s="15"/>
      <c r="D102" s="159" t="str">
        <f t="shared" si="2"/>
        <v/>
      </c>
      <c r="E102" s="98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  <c r="Q102" s="176"/>
    </row>
    <row r="103" spans="1:17" ht="19.5" thickBot="1" x14ac:dyDescent="0.35">
      <c r="A103" s="92" t="str">
        <f>IF(Engagés!A103="","",Engagés!A103)</f>
        <v/>
      </c>
      <c r="B103" s="16">
        <f>IF(Dép_Arr!B103="","",Dép_Arr!B103)</f>
        <v>1.3310185185185185E-3</v>
      </c>
      <c r="C103" s="16"/>
      <c r="D103" s="159" t="str">
        <f t="shared" si="2"/>
        <v/>
      </c>
      <c r="E103" s="107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  <c r="Q103" s="176"/>
    </row>
    <row r="104" spans="1:17" x14ac:dyDescent="0.3">
      <c r="A104" s="93"/>
      <c r="B104" s="1"/>
      <c r="C104" s="1"/>
      <c r="D104" s="109"/>
      <c r="E104" s="110"/>
    </row>
    <row r="105" spans="1:17" x14ac:dyDescent="0.2">
      <c r="A105" s="97"/>
      <c r="B105" s="1"/>
      <c r="C105" s="1"/>
    </row>
    <row r="106" spans="1:17" x14ac:dyDescent="0.2">
      <c r="A106" s="97"/>
      <c r="B106" s="1"/>
      <c r="C106" s="1"/>
    </row>
    <row r="107" spans="1:17" x14ac:dyDescent="0.3">
      <c r="A107" s="94"/>
      <c r="B107" s="1"/>
      <c r="C107" s="1"/>
    </row>
    <row r="108" spans="1:17" x14ac:dyDescent="0.3">
      <c r="A108" s="94"/>
      <c r="B108" s="1"/>
      <c r="C108" s="1"/>
    </row>
    <row r="109" spans="1:17" x14ac:dyDescent="0.3">
      <c r="A109" s="94"/>
      <c r="B109" s="1"/>
      <c r="C109" s="1"/>
    </row>
    <row r="110" spans="1:17" x14ac:dyDescent="0.3">
      <c r="A110" s="94"/>
      <c r="B110" s="1"/>
      <c r="C110" s="1"/>
    </row>
    <row r="111" spans="1:17" x14ac:dyDescent="0.3">
      <c r="A111" s="94"/>
      <c r="B111" s="1"/>
      <c r="C111" s="1"/>
    </row>
    <row r="112" spans="1:17" x14ac:dyDescent="0.3">
      <c r="A112" s="94"/>
      <c r="B112" s="1"/>
      <c r="C112" s="1"/>
    </row>
    <row r="113" spans="1:3" x14ac:dyDescent="0.3">
      <c r="A113" s="94"/>
      <c r="B113" s="1"/>
      <c r="C113" s="1"/>
    </row>
    <row r="114" spans="1:3" x14ac:dyDescent="0.3">
      <c r="A114" s="94"/>
      <c r="B114" s="1"/>
      <c r="C114" s="1"/>
    </row>
    <row r="115" spans="1:3" x14ac:dyDescent="0.3">
      <c r="A115" s="94"/>
      <c r="B115" s="1"/>
      <c r="C115" s="1"/>
    </row>
    <row r="116" spans="1:3" x14ac:dyDescent="0.3">
      <c r="A116" s="94"/>
      <c r="B116" s="1"/>
      <c r="C116" s="1"/>
    </row>
    <row r="117" spans="1:3" x14ac:dyDescent="0.3">
      <c r="A117" s="94"/>
      <c r="B117" s="1"/>
      <c r="C117" s="1"/>
    </row>
    <row r="118" spans="1:3" x14ac:dyDescent="0.3">
      <c r="A118" s="94"/>
      <c r="B118" s="1"/>
      <c r="C118" s="1"/>
    </row>
    <row r="119" spans="1:3" x14ac:dyDescent="0.3">
      <c r="A119" s="94"/>
      <c r="B119" s="1"/>
      <c r="C119" s="1"/>
    </row>
    <row r="120" spans="1:3" x14ac:dyDescent="0.3">
      <c r="A120" s="94"/>
      <c r="B120" s="1"/>
      <c r="C120" s="1"/>
    </row>
    <row r="121" spans="1:3" x14ac:dyDescent="0.3">
      <c r="A121" s="94"/>
      <c r="B121" s="1"/>
      <c r="C121" s="1"/>
    </row>
    <row r="122" spans="1:3" x14ac:dyDescent="0.3">
      <c r="A122" s="94"/>
      <c r="B122" s="1"/>
      <c r="C122" s="1"/>
    </row>
    <row r="123" spans="1:3" x14ac:dyDescent="0.3">
      <c r="A123" s="94"/>
      <c r="B123" s="1"/>
      <c r="C123" s="1"/>
    </row>
    <row r="124" spans="1:3" x14ac:dyDescent="0.3">
      <c r="A124" s="94"/>
      <c r="B124" s="1"/>
      <c r="C124" s="1"/>
    </row>
    <row r="125" spans="1:3" x14ac:dyDescent="0.3">
      <c r="A125" s="94"/>
      <c r="B125" s="1"/>
      <c r="C125" s="1"/>
    </row>
    <row r="126" spans="1:3" x14ac:dyDescent="0.3">
      <c r="A126" s="94"/>
      <c r="B126" s="1"/>
      <c r="C126" s="1"/>
    </row>
    <row r="127" spans="1:3" x14ac:dyDescent="0.3">
      <c r="A127" s="94"/>
      <c r="B127" s="1"/>
      <c r="C127" s="1"/>
    </row>
    <row r="128" spans="1:3" x14ac:dyDescent="0.3">
      <c r="A128" s="94"/>
      <c r="B128" s="1"/>
      <c r="C128" s="1"/>
    </row>
    <row r="129" spans="1:3" x14ac:dyDescent="0.3">
      <c r="A129" s="94"/>
      <c r="B129" s="1"/>
      <c r="C129" s="1"/>
    </row>
    <row r="130" spans="1:3" x14ac:dyDescent="0.3">
      <c r="A130" s="94"/>
      <c r="B130" s="1"/>
      <c r="C130" s="1"/>
    </row>
    <row r="131" spans="1:3" x14ac:dyDescent="0.3">
      <c r="A131" s="94"/>
      <c r="B131" s="1"/>
      <c r="C131" s="1"/>
    </row>
    <row r="132" spans="1:3" x14ac:dyDescent="0.3">
      <c r="A132" s="94"/>
      <c r="B132" s="1"/>
      <c r="C132" s="1"/>
    </row>
    <row r="133" spans="1:3" x14ac:dyDescent="0.3">
      <c r="A133" s="94"/>
      <c r="B133" s="1"/>
      <c r="C133" s="1"/>
    </row>
    <row r="134" spans="1:3" x14ac:dyDescent="0.3">
      <c r="A134" s="94"/>
      <c r="B134" s="1"/>
      <c r="C134" s="1"/>
    </row>
    <row r="135" spans="1:3" x14ac:dyDescent="0.3">
      <c r="A135" s="94"/>
      <c r="B135" s="1"/>
      <c r="C135" s="1"/>
    </row>
    <row r="136" spans="1:3" x14ac:dyDescent="0.3">
      <c r="A136" s="94"/>
      <c r="B136" s="1"/>
      <c r="C136" s="1"/>
    </row>
    <row r="137" spans="1:3" x14ac:dyDescent="0.3">
      <c r="A137" s="94"/>
      <c r="B137" s="1"/>
      <c r="C137" s="1"/>
    </row>
    <row r="138" spans="1:3" x14ac:dyDescent="0.3">
      <c r="A138" s="94"/>
      <c r="B138" s="1"/>
      <c r="C138" s="1"/>
    </row>
    <row r="139" spans="1:3" x14ac:dyDescent="0.3">
      <c r="A139" s="94"/>
      <c r="B139" s="1"/>
      <c r="C139" s="1"/>
    </row>
    <row r="140" spans="1:3" x14ac:dyDescent="0.3">
      <c r="A140" s="94"/>
      <c r="B140" s="1"/>
      <c r="C140" s="1"/>
    </row>
    <row r="141" spans="1:3" x14ac:dyDescent="0.3">
      <c r="A141" s="94"/>
      <c r="B141" s="1"/>
      <c r="C141" s="1"/>
    </row>
    <row r="142" spans="1:3" x14ac:dyDescent="0.3">
      <c r="A142" s="94"/>
      <c r="B142" s="1"/>
      <c r="C142" s="1"/>
    </row>
    <row r="143" spans="1:3" x14ac:dyDescent="0.3">
      <c r="A143" s="94"/>
      <c r="B143" s="1"/>
      <c r="C143" s="1"/>
    </row>
    <row r="144" spans="1:3" x14ac:dyDescent="0.3">
      <c r="A144" s="94"/>
      <c r="B144" s="1"/>
      <c r="C144" s="1"/>
    </row>
    <row r="145" spans="1:3" x14ac:dyDescent="0.3">
      <c r="A145" s="94"/>
      <c r="B145" s="1"/>
      <c r="C145" s="1"/>
    </row>
    <row r="146" spans="1:3" x14ac:dyDescent="0.3">
      <c r="A146" s="94"/>
      <c r="B146" s="1"/>
      <c r="C146" s="1"/>
    </row>
    <row r="147" spans="1:3" x14ac:dyDescent="0.3">
      <c r="A147" s="94"/>
      <c r="B147" s="1"/>
      <c r="C147" s="1"/>
    </row>
    <row r="148" spans="1:3" x14ac:dyDescent="0.3">
      <c r="A148" s="94"/>
      <c r="B148" s="1"/>
      <c r="C148" s="1"/>
    </row>
    <row r="149" spans="1:3" x14ac:dyDescent="0.3">
      <c r="A149" s="94"/>
      <c r="B149" s="1"/>
      <c r="C149" s="1"/>
    </row>
    <row r="150" spans="1:3" x14ac:dyDescent="0.3">
      <c r="A150" s="94"/>
      <c r="B150" s="1"/>
      <c r="C150" s="1"/>
    </row>
    <row r="151" spans="1:3" x14ac:dyDescent="0.3">
      <c r="A151" s="94"/>
      <c r="B151" s="1"/>
      <c r="C151" s="1"/>
    </row>
    <row r="152" spans="1:3" x14ac:dyDescent="0.3">
      <c r="A152" s="94"/>
      <c r="B152" s="1"/>
      <c r="C152" s="1"/>
    </row>
    <row r="153" spans="1:3" x14ac:dyDescent="0.3">
      <c r="A153" s="94"/>
      <c r="B153" s="1"/>
      <c r="C153" s="1"/>
    </row>
    <row r="154" spans="1:3" x14ac:dyDescent="0.3">
      <c r="A154" s="94"/>
      <c r="B154" s="1"/>
      <c r="C154" s="1"/>
    </row>
    <row r="155" spans="1:3" x14ac:dyDescent="0.3">
      <c r="A155" s="94"/>
      <c r="B155" s="1"/>
      <c r="C155" s="1"/>
    </row>
    <row r="156" spans="1:3" x14ac:dyDescent="0.3">
      <c r="A156" s="94"/>
      <c r="B156" s="1"/>
      <c r="C156" s="1"/>
    </row>
    <row r="157" spans="1:3" x14ac:dyDescent="0.3">
      <c r="A157" s="94"/>
      <c r="B157" s="1"/>
      <c r="C157" s="1"/>
    </row>
    <row r="158" spans="1:3" x14ac:dyDescent="0.3">
      <c r="A158" s="94"/>
      <c r="B158" s="1"/>
      <c r="C158" s="1"/>
    </row>
    <row r="159" spans="1:3" x14ac:dyDescent="0.3">
      <c r="A159" s="94"/>
      <c r="B159" s="1"/>
      <c r="C159" s="1"/>
    </row>
    <row r="160" spans="1:3" x14ac:dyDescent="0.3">
      <c r="A160" s="94"/>
      <c r="B160" s="1"/>
      <c r="C160" s="1"/>
    </row>
    <row r="161" spans="1:3" x14ac:dyDescent="0.3">
      <c r="A161" s="94"/>
      <c r="B161" s="1"/>
      <c r="C161" s="1"/>
    </row>
    <row r="162" spans="1:3" x14ac:dyDescent="0.3">
      <c r="A162" s="94"/>
      <c r="B162" s="1"/>
      <c r="C162" s="1"/>
    </row>
    <row r="163" spans="1:3" x14ac:dyDescent="0.3">
      <c r="A163" s="94"/>
      <c r="B163" s="1"/>
      <c r="C163" s="1"/>
    </row>
    <row r="164" spans="1:3" x14ac:dyDescent="0.3">
      <c r="A164" s="94"/>
      <c r="B164" s="1"/>
      <c r="C164" s="1"/>
    </row>
    <row r="165" spans="1:3" x14ac:dyDescent="0.3">
      <c r="A165" s="94"/>
      <c r="B165" s="1"/>
      <c r="C165" s="1"/>
    </row>
    <row r="166" spans="1:3" x14ac:dyDescent="0.3">
      <c r="A166" s="94"/>
      <c r="B166" s="1"/>
      <c r="C166" s="1"/>
    </row>
    <row r="167" spans="1:3" x14ac:dyDescent="0.3">
      <c r="A167" s="94"/>
      <c r="B167" s="1"/>
      <c r="C167" s="1"/>
    </row>
    <row r="168" spans="1:3" x14ac:dyDescent="0.3">
      <c r="A168" s="94"/>
      <c r="B168" s="1"/>
      <c r="C168" s="1"/>
    </row>
    <row r="169" spans="1:3" x14ac:dyDescent="0.3">
      <c r="A169" s="94"/>
      <c r="B169" s="1"/>
      <c r="C169" s="1"/>
    </row>
    <row r="170" spans="1:3" x14ac:dyDescent="0.3">
      <c r="A170" s="94"/>
      <c r="B170" s="1"/>
      <c r="C170" s="1"/>
    </row>
    <row r="171" spans="1:3" x14ac:dyDescent="0.3">
      <c r="A171" s="94"/>
      <c r="B171" s="1"/>
      <c r="C171" s="1"/>
    </row>
    <row r="172" spans="1:3" x14ac:dyDescent="0.3">
      <c r="A172" s="94"/>
      <c r="B172" s="1"/>
      <c r="C172" s="1"/>
    </row>
    <row r="173" spans="1:3" x14ac:dyDescent="0.3">
      <c r="A173" s="94"/>
      <c r="B173" s="1"/>
      <c r="C173" s="1"/>
    </row>
    <row r="174" spans="1:3" x14ac:dyDescent="0.3">
      <c r="A174" s="94"/>
      <c r="B174" s="1"/>
      <c r="C174" s="1"/>
    </row>
    <row r="175" spans="1:3" x14ac:dyDescent="0.3">
      <c r="A175" s="94"/>
      <c r="B175" s="1"/>
      <c r="C175" s="1"/>
    </row>
    <row r="176" spans="1:3" x14ac:dyDescent="0.3">
      <c r="A176" s="94"/>
      <c r="B176" s="1"/>
      <c r="C176" s="1"/>
    </row>
    <row r="177" spans="1:3" x14ac:dyDescent="0.3">
      <c r="A177" s="94"/>
      <c r="B177" s="1"/>
      <c r="C177" s="1"/>
    </row>
    <row r="178" spans="1:3" x14ac:dyDescent="0.3">
      <c r="A178" s="94"/>
      <c r="B178" s="1"/>
      <c r="C178" s="1"/>
    </row>
    <row r="179" spans="1:3" x14ac:dyDescent="0.3">
      <c r="A179" s="94"/>
      <c r="B179" s="1"/>
      <c r="C179" s="1"/>
    </row>
    <row r="180" spans="1:3" x14ac:dyDescent="0.3">
      <c r="A180" s="94"/>
      <c r="B180" s="1"/>
      <c r="C180" s="1"/>
    </row>
    <row r="181" spans="1:3" x14ac:dyDescent="0.3">
      <c r="A181" s="94"/>
      <c r="B181" s="1"/>
      <c r="C181" s="1"/>
    </row>
    <row r="182" spans="1:3" x14ac:dyDescent="0.3">
      <c r="A182" s="94"/>
      <c r="B182" s="1"/>
      <c r="C182" s="1"/>
    </row>
    <row r="183" spans="1:3" x14ac:dyDescent="0.3">
      <c r="A183" s="94"/>
      <c r="B183" s="1"/>
      <c r="C183" s="1"/>
    </row>
    <row r="184" spans="1:3" x14ac:dyDescent="0.3">
      <c r="A184" s="94"/>
      <c r="B184" s="1"/>
      <c r="C184" s="1"/>
    </row>
    <row r="185" spans="1:3" x14ac:dyDescent="0.3">
      <c r="A185" s="94"/>
      <c r="B185" s="1"/>
      <c r="C185" s="1"/>
    </row>
    <row r="186" spans="1:3" x14ac:dyDescent="0.3">
      <c r="A186" s="94"/>
      <c r="B186" s="1"/>
      <c r="C186" s="1"/>
    </row>
    <row r="187" spans="1:3" x14ac:dyDescent="0.3">
      <c r="A187" s="94"/>
      <c r="B187" s="1"/>
      <c r="C187" s="1"/>
    </row>
    <row r="188" spans="1:3" x14ac:dyDescent="0.3">
      <c r="A188" s="94"/>
      <c r="B188" s="1"/>
      <c r="C188" s="1"/>
    </row>
    <row r="189" spans="1:3" x14ac:dyDescent="0.3">
      <c r="A189" s="94"/>
      <c r="B189" s="1"/>
      <c r="C189" s="1"/>
    </row>
    <row r="190" spans="1:3" x14ac:dyDescent="0.3">
      <c r="A190" s="94"/>
      <c r="B190" s="1"/>
      <c r="C190" s="1"/>
    </row>
    <row r="191" spans="1:3" x14ac:dyDescent="0.3">
      <c r="A191" s="94"/>
      <c r="B191" s="1"/>
      <c r="C191" s="1"/>
    </row>
    <row r="192" spans="1:3" x14ac:dyDescent="0.3">
      <c r="A192" s="94"/>
      <c r="B192" s="1"/>
      <c r="C192" s="1"/>
    </row>
    <row r="193" spans="1:3" x14ac:dyDescent="0.3">
      <c r="A193" s="94"/>
      <c r="B193" s="1"/>
      <c r="C193" s="1"/>
    </row>
    <row r="194" spans="1:3" x14ac:dyDescent="0.3">
      <c r="A194" s="94"/>
      <c r="B194" s="1"/>
      <c r="C194" s="1"/>
    </row>
    <row r="195" spans="1:3" x14ac:dyDescent="0.3">
      <c r="A195" s="94"/>
      <c r="B195" s="1"/>
      <c r="C195" s="1"/>
    </row>
    <row r="196" spans="1:3" x14ac:dyDescent="0.3">
      <c r="A196" s="94"/>
      <c r="B196" s="1"/>
      <c r="C196" s="1"/>
    </row>
    <row r="197" spans="1:3" x14ac:dyDescent="0.3">
      <c r="A197" s="94"/>
      <c r="B197" s="1"/>
      <c r="C197" s="1"/>
    </row>
    <row r="198" spans="1:3" x14ac:dyDescent="0.3">
      <c r="A198" s="94"/>
      <c r="B198" s="1"/>
      <c r="C198" s="1"/>
    </row>
    <row r="199" spans="1:3" x14ac:dyDescent="0.3">
      <c r="A199" s="94"/>
      <c r="B199" s="1"/>
      <c r="C199" s="1"/>
    </row>
    <row r="200" spans="1:3" x14ac:dyDescent="0.3">
      <c r="A200" s="94"/>
      <c r="B200" s="1"/>
      <c r="C200" s="1"/>
    </row>
    <row r="201" spans="1:3" x14ac:dyDescent="0.3">
      <c r="A201" s="94"/>
      <c r="B201" s="1"/>
      <c r="C201" s="1"/>
    </row>
    <row r="202" spans="1:3" x14ac:dyDescent="0.3">
      <c r="A202" s="94"/>
      <c r="B202" s="1"/>
      <c r="C202" s="1"/>
    </row>
    <row r="203" spans="1:3" x14ac:dyDescent="0.3">
      <c r="A203" s="94"/>
      <c r="B203" s="1"/>
      <c r="C203" s="1"/>
    </row>
    <row r="204" spans="1:3" x14ac:dyDescent="0.3">
      <c r="A204" s="95"/>
      <c r="B204" s="1"/>
      <c r="C204" s="1"/>
    </row>
  </sheetData>
  <mergeCells count="4">
    <mergeCell ref="B2:C2"/>
    <mergeCell ref="F3:G3"/>
    <mergeCell ref="F4:G4"/>
    <mergeCell ref="M2:Q2"/>
  </mergeCells>
  <conditionalFormatting sqref="B4:B103">
    <cfRule type="expression" dxfId="126" priority="57">
      <formula>$A4=""</formula>
    </cfRule>
  </conditionalFormatting>
  <conditionalFormatting sqref="E4">
    <cfRule type="expression" priority="46">
      <formula>$B4=""</formula>
    </cfRule>
  </conditionalFormatting>
  <conditionalFormatting sqref="E5:E103">
    <cfRule type="expression" priority="45">
      <formula>$A5=""</formula>
    </cfRule>
  </conditionalFormatting>
  <conditionalFormatting sqref="E24">
    <cfRule type="expression" priority="44">
      <formula>$B24=""</formula>
    </cfRule>
  </conditionalFormatting>
  <conditionalFormatting sqref="D4:D21">
    <cfRule type="expression" dxfId="125" priority="8">
      <formula>$M4="TERMINE"</formula>
    </cfRule>
    <cfRule type="expression" dxfId="124" priority="10">
      <formula>$N4="TERMINE"</formula>
    </cfRule>
    <cfRule type="expression" dxfId="123" priority="11">
      <formula>$O4="TERMINE"</formula>
    </cfRule>
    <cfRule type="expression" dxfId="122" priority="12">
      <formula>$P4="TERMINE"</formula>
    </cfRule>
  </conditionalFormatting>
  <conditionalFormatting sqref="D5:D7">
    <cfRule type="expression" dxfId="121" priority="9">
      <formula>$P5="TERMINE"</formula>
    </cfRule>
  </conditionalFormatting>
  <conditionalFormatting sqref="D4:D15">
    <cfRule type="expression" dxfId="120" priority="5">
      <formula>$M4="TERMINE"</formula>
    </cfRule>
    <cfRule type="expression" dxfId="119" priority="6">
      <formula>$N4="TERMINE"</formula>
    </cfRule>
    <cfRule type="expression" dxfId="118" priority="7">
      <formula>$O4="TERMINE"</formula>
    </cfRule>
  </conditionalFormatting>
  <conditionalFormatting sqref="D4:D103">
    <cfRule type="expression" dxfId="117" priority="1">
      <formula>$M4="TERMINE"</formula>
    </cfRule>
    <cfRule type="expression" dxfId="116" priority="2">
      <formula>$N4="TERMINE"</formula>
    </cfRule>
    <cfRule type="expression" dxfId="115" priority="3">
      <formula>$O4="TERMINE"</formula>
    </cfRule>
    <cfRule type="expression" dxfId="114" priority="4">
      <formula>$P4="TERMINE"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3" id="{7041D048-7B2B-4687-9FA9-27556029067D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A4:E104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Q204"/>
  <sheetViews>
    <sheetView workbookViewId="0">
      <pane ySplit="3" topLeftCell="A4" activePane="bottomLeft" state="frozen"/>
      <selection pane="bottomLeft" activeCell="F5" sqref="F5"/>
    </sheetView>
  </sheetViews>
  <sheetFormatPr baseColWidth="10" defaultRowHeight="18.75" x14ac:dyDescent="0.3"/>
  <cols>
    <col min="1" max="1" width="13.6640625" style="96" customWidth="1"/>
    <col min="2" max="3" width="12.6640625" customWidth="1"/>
    <col min="4" max="4" width="13.1640625" style="2" bestFit="1" customWidth="1"/>
    <col min="9" max="9" width="16.6640625" customWidth="1"/>
    <col min="13" max="17" width="12" style="37"/>
  </cols>
  <sheetData>
    <row r="1" spans="1:17" s="1" customFormat="1" ht="115.5" customHeight="1" thickBot="1" x14ac:dyDescent="0.35">
      <c r="A1" s="90" t="str">
        <f>"A"&amp;MATCH(LOOKUP(D2,A4:A103),A4:A103)+3</f>
        <v>A22</v>
      </c>
      <c r="B1" s="3">
        <f>MAX(A4:A103)</f>
        <v>20</v>
      </c>
      <c r="C1" s="106"/>
      <c r="D1" s="106" t="s">
        <v>57</v>
      </c>
      <c r="E1" s="106"/>
      <c r="F1" s="106"/>
      <c r="H1" s="17"/>
      <c r="M1" s="152"/>
      <c r="N1" s="152"/>
      <c r="O1" s="152"/>
      <c r="P1" s="152"/>
      <c r="Q1" s="152"/>
    </row>
    <row r="2" spans="1:17" s="1" customFormat="1" ht="29.25" customHeight="1" thickBot="1" x14ac:dyDescent="0.4">
      <c r="A2" s="95"/>
      <c r="B2" s="257" t="s">
        <v>5</v>
      </c>
      <c r="C2" s="258"/>
      <c r="D2" s="72">
        <v>19</v>
      </c>
      <c r="F2"/>
      <c r="G2"/>
      <c r="I2" s="18"/>
      <c r="M2" s="254" t="s">
        <v>81</v>
      </c>
      <c r="N2" s="255"/>
      <c r="O2" s="255"/>
      <c r="P2" s="255"/>
      <c r="Q2" s="256"/>
    </row>
    <row r="3" spans="1:17" s="115" customFormat="1" ht="40.5" customHeight="1" thickBot="1" x14ac:dyDescent="0.25">
      <c r="A3" s="200" t="s">
        <v>2</v>
      </c>
      <c r="B3" s="201" t="s">
        <v>0</v>
      </c>
      <c r="C3" s="201" t="s">
        <v>1</v>
      </c>
      <c r="D3" s="200" t="s">
        <v>51</v>
      </c>
      <c r="E3" s="202" t="s">
        <v>43</v>
      </c>
      <c r="F3" s="259" t="s">
        <v>85</v>
      </c>
      <c r="G3" s="260"/>
      <c r="H3" s="114"/>
      <c r="I3" s="114"/>
      <c r="M3" s="155" t="s">
        <v>102</v>
      </c>
      <c r="N3" s="156" t="s">
        <v>98</v>
      </c>
      <c r="O3" s="173" t="s">
        <v>90</v>
      </c>
      <c r="P3" s="174" t="s">
        <v>91</v>
      </c>
      <c r="Q3" s="175" t="s">
        <v>80</v>
      </c>
    </row>
    <row r="4" spans="1:17" ht="19.5" thickTop="1" x14ac:dyDescent="0.3">
      <c r="A4" s="191">
        <f>IF(Engagés!A4="","",Engagés!A4)</f>
        <v>1</v>
      </c>
      <c r="B4" s="192">
        <f>IF(Dép_Arr!B4="","",Dép_Arr!B4)</f>
        <v>1.3310185185185185E-3</v>
      </c>
      <c r="C4" s="194">
        <v>1.1747685185185186E-2</v>
      </c>
      <c r="D4" s="159">
        <f>IF(C4="","",C4-B4)</f>
        <v>1.0416666666666668E-2</v>
      </c>
      <c r="E4" s="108"/>
      <c r="F4" s="261">
        <f>MAX(D4:D103)-MIN(D4:D103)</f>
        <v>3.2986111111111098E-3</v>
      </c>
      <c r="G4" s="262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/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  <c r="Q4" s="176"/>
    </row>
    <row r="5" spans="1:17" x14ac:dyDescent="0.3">
      <c r="A5" s="91">
        <f>IF(Engagés!A5="","",Engagés!A5)</f>
        <v>2</v>
      </c>
      <c r="B5" s="181">
        <f>IF(Dép_Arr!B5="","",Dép_Arr!B5)</f>
        <v>1.3310185185185185E-3</v>
      </c>
      <c r="C5" s="193"/>
      <c r="D5" s="159" t="str">
        <f t="shared" ref="D5:D68" si="0">IF(C5="","",C5-B5)</f>
        <v/>
      </c>
      <c r="E5" s="98">
        <v>1</v>
      </c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  <c r="Q5" s="176"/>
    </row>
    <row r="6" spans="1:17" x14ac:dyDescent="0.3">
      <c r="A6" s="191">
        <f>IF(Engagés!A6="","",Engagés!A6)</f>
        <v>3</v>
      </c>
      <c r="B6" s="192">
        <f>IF(Dép_Arr!B6="","",Dép_Arr!B6)</f>
        <v>1.3310185185185185E-3</v>
      </c>
      <c r="C6" s="194">
        <v>1.238425925925926E-2</v>
      </c>
      <c r="D6" s="159">
        <f t="shared" si="0"/>
        <v>1.1053240740740742E-2</v>
      </c>
      <c r="E6" s="98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  <c r="Q6" s="176"/>
    </row>
    <row r="7" spans="1:17" x14ac:dyDescent="0.3">
      <c r="A7" s="191">
        <f>IF(Engagés!A7="","",Engagés!A7)</f>
        <v>4</v>
      </c>
      <c r="B7" s="192">
        <f>IF(Dép_Arr!B7="","",Dép_Arr!B7)</f>
        <v>1.3310185185185185E-3</v>
      </c>
      <c r="C7" s="194">
        <v>1.2430555555555554E-2</v>
      </c>
      <c r="D7" s="159">
        <f t="shared" si="0"/>
        <v>1.1099537037037036E-2</v>
      </c>
      <c r="E7" s="98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  <c r="Q7" s="176"/>
    </row>
    <row r="8" spans="1:17" x14ac:dyDescent="0.3">
      <c r="A8" s="191">
        <f>IF(Engagés!A8="","",Engagés!A8)</f>
        <v>5</v>
      </c>
      <c r="B8" s="192">
        <f>IF(Dép_Arr!B8="","",Dép_Arr!B8)</f>
        <v>1.3310185185185185E-3</v>
      </c>
      <c r="C8" s="194">
        <v>1.2511574074074073E-2</v>
      </c>
      <c r="D8" s="159">
        <f t="shared" si="0"/>
        <v>1.1180555555555555E-2</v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  <c r="Q8" s="176"/>
    </row>
    <row r="9" spans="1:17" x14ac:dyDescent="0.3">
      <c r="A9" s="191">
        <f>IF(Engagés!A9="","",Engagés!A9)</f>
        <v>6</v>
      </c>
      <c r="B9" s="192">
        <f>IF(Dép_Arr!B9="","",Dép_Arr!B9)</f>
        <v>1.3310185185185185E-3</v>
      </c>
      <c r="C9" s="194">
        <v>1.2615740740740742E-2</v>
      </c>
      <c r="D9" s="159">
        <f t="shared" si="0"/>
        <v>1.1284722222222224E-2</v>
      </c>
      <c r="E9" s="98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  <c r="Q9" s="176"/>
    </row>
    <row r="10" spans="1:17" x14ac:dyDescent="0.3">
      <c r="A10" s="191">
        <f>IF(Engagés!A10="","",Engagés!A10)</f>
        <v>7</v>
      </c>
      <c r="B10" s="192">
        <f>IF(Dép_Arr!B10="","",Dép_Arr!B10)</f>
        <v>1.3310185185185185E-3</v>
      </c>
      <c r="C10" s="194">
        <v>1.2789351851851852E-2</v>
      </c>
      <c r="D10" s="159">
        <f t="shared" si="0"/>
        <v>1.1458333333333334E-2</v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/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  <c r="Q10" s="176"/>
    </row>
    <row r="11" spans="1:17" x14ac:dyDescent="0.3">
      <c r="A11" s="191">
        <f>IF(Engagés!A11="","",Engagés!A11)</f>
        <v>8</v>
      </c>
      <c r="B11" s="192">
        <f>IF(Dép_Arr!B11="","",Dép_Arr!B11)</f>
        <v>1.3310185185185185E-3</v>
      </c>
      <c r="C11" s="194">
        <v>1.2962962962962963E-2</v>
      </c>
      <c r="D11" s="159">
        <f t="shared" si="0"/>
        <v>1.1631944444444445E-2</v>
      </c>
      <c r="E11" s="98"/>
      <c r="I11" s="2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  <c r="Q11" s="176"/>
    </row>
    <row r="12" spans="1:17" x14ac:dyDescent="0.3">
      <c r="A12" s="191">
        <f>IF(Engagés!A12="","",Engagés!A12)</f>
        <v>9</v>
      </c>
      <c r="B12" s="192">
        <f>IF(Dép_Arr!B12="","",Dép_Arr!B12)</f>
        <v>1.3310185185185185E-3</v>
      </c>
      <c r="C12" s="194">
        <v>1.3136574074074077E-2</v>
      </c>
      <c r="D12" s="159">
        <f t="shared" si="0"/>
        <v>1.1805555555555559E-2</v>
      </c>
      <c r="E12" s="98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  <c r="Q12" s="176"/>
    </row>
    <row r="13" spans="1:17" x14ac:dyDescent="0.3">
      <c r="A13" s="191">
        <f>IF(Engagés!A13="","",Engagés!A13)</f>
        <v>10</v>
      </c>
      <c r="B13" s="192">
        <f>IF(Dép_Arr!B13="","",Dép_Arr!B13)</f>
        <v>1.3310185185185185E-3</v>
      </c>
      <c r="C13" s="194">
        <v>1.3333333333333334E-2</v>
      </c>
      <c r="D13" s="159">
        <f t="shared" si="0"/>
        <v>1.2002314814814816E-2</v>
      </c>
      <c r="E13" s="98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  <c r="Q13" s="176"/>
    </row>
    <row r="14" spans="1:17" x14ac:dyDescent="0.3">
      <c r="A14" s="191">
        <f>IF(Engagés!A14="","",Engagés!A14)</f>
        <v>11</v>
      </c>
      <c r="B14" s="192">
        <f>IF(Dép_Arr!B14="","",Dép_Arr!B14)</f>
        <v>1.3310185185185185E-3</v>
      </c>
      <c r="C14" s="194">
        <v>1.3530092592592594E-2</v>
      </c>
      <c r="D14" s="159">
        <f t="shared" si="0"/>
        <v>1.2199074074074076E-2</v>
      </c>
      <c r="E14" s="98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  <c r="Q14" s="176"/>
    </row>
    <row r="15" spans="1:17" x14ac:dyDescent="0.3">
      <c r="A15" s="191">
        <f>IF(Engagés!A15="","",Engagés!A15)</f>
        <v>12</v>
      </c>
      <c r="B15" s="192">
        <f>IF(Dép_Arr!B15="","",Dép_Arr!B15)</f>
        <v>1.3310185185185185E-3</v>
      </c>
      <c r="C15" s="194">
        <v>1.3657407407407408E-2</v>
      </c>
      <c r="D15" s="159">
        <f t="shared" si="0"/>
        <v>1.232638888888889E-2</v>
      </c>
      <c r="E15" s="98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  <c r="Q15" s="176"/>
    </row>
    <row r="16" spans="1:17" x14ac:dyDescent="0.3">
      <c r="A16" s="191">
        <f>IF(Engagés!A16="","",Engagés!A16)</f>
        <v>13</v>
      </c>
      <c r="B16" s="192">
        <f>IF(Dép_Arr!B16="","",Dép_Arr!B16)</f>
        <v>1.3310185185185185E-3</v>
      </c>
      <c r="C16" s="194">
        <v>1.3784722222222224E-2</v>
      </c>
      <c r="D16" s="159">
        <f t="shared" si="0"/>
        <v>1.2453703703703706E-2</v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/>
      </c>
      <c r="P16" s="209" t="str">
        <f>IF(C16="","",IF(AND(Engagés!D16="M",D16&gt;=Récap!N$4),"TERMINE",""))</f>
        <v/>
      </c>
      <c r="Q16" s="176"/>
    </row>
    <row r="17" spans="1:17" x14ac:dyDescent="0.3">
      <c r="A17" s="191">
        <f>IF(Engagés!A17="","",Engagés!A17)</f>
        <v>14</v>
      </c>
      <c r="B17" s="192">
        <f>IF(Dép_Arr!B17="","",Dép_Arr!B17)</f>
        <v>1.3310185185185185E-3</v>
      </c>
      <c r="C17" s="194">
        <v>1.3969907407407408E-2</v>
      </c>
      <c r="D17" s="159">
        <f t="shared" si="0"/>
        <v>1.263888888888889E-2</v>
      </c>
      <c r="E17" s="98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  <c r="Q17" s="176"/>
    </row>
    <row r="18" spans="1:17" x14ac:dyDescent="0.3">
      <c r="A18" s="191">
        <f>IF(Engagés!A18="","",Engagés!A18)</f>
        <v>15</v>
      </c>
      <c r="B18" s="192">
        <f>IF(Dép_Arr!B18="","",Dép_Arr!B18)</f>
        <v>1.3310185185185185E-3</v>
      </c>
      <c r="C18" s="194">
        <v>1.4189814814814815E-2</v>
      </c>
      <c r="D18" s="159">
        <f t="shared" si="0"/>
        <v>1.2858796296296297E-2</v>
      </c>
      <c r="E18" s="98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  <c r="Q18" s="176"/>
    </row>
    <row r="19" spans="1:17" x14ac:dyDescent="0.3">
      <c r="A19" s="191">
        <f>IF(Engagés!A19="","",Engagés!A19)</f>
        <v>16</v>
      </c>
      <c r="B19" s="192">
        <f>IF(Dép_Arr!B19="","",Dép_Arr!B19)</f>
        <v>1.3310185185185185E-3</v>
      </c>
      <c r="C19" s="194">
        <v>1.4351851851851852E-2</v>
      </c>
      <c r="D19" s="159">
        <f t="shared" si="0"/>
        <v>1.3020833333333334E-2</v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/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  <c r="Q19" s="176"/>
    </row>
    <row r="20" spans="1:17" x14ac:dyDescent="0.3">
      <c r="A20" s="191">
        <f>IF(Engagés!A20="","",Engagés!A20)</f>
        <v>17</v>
      </c>
      <c r="B20" s="192">
        <f>IF(Dép_Arr!B20="","",Dép_Arr!B20)</f>
        <v>1.3310185185185185E-3</v>
      </c>
      <c r="C20" s="194">
        <v>1.4641203703703703E-2</v>
      </c>
      <c r="D20" s="159">
        <f t="shared" si="0"/>
        <v>1.3310185185185185E-2</v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/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  <c r="Q20" s="176"/>
    </row>
    <row r="21" spans="1:17" x14ac:dyDescent="0.3">
      <c r="A21" s="191">
        <f>IF(Engagés!A21="","",Engagés!A21)</f>
        <v>18</v>
      </c>
      <c r="B21" s="192">
        <f>IF(Dép_Arr!B21="","",Dép_Arr!B21)</f>
        <v>1.3310185185185185E-3</v>
      </c>
      <c r="C21" s="194">
        <v>1.4872685185185185E-2</v>
      </c>
      <c r="D21" s="159">
        <f t="shared" si="0"/>
        <v>1.3541666666666667E-2</v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/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  <c r="Q21" s="176"/>
    </row>
    <row r="22" spans="1:17" x14ac:dyDescent="0.3">
      <c r="A22" s="191">
        <f>IF(Engagés!A22="","",Engagés!A22)</f>
        <v>19</v>
      </c>
      <c r="B22" s="192">
        <f>IF(Dép_Arr!B22="","",Dép_Arr!B22)</f>
        <v>1.3310185185185185E-3</v>
      </c>
      <c r="C22" s="194">
        <v>1.5046296296296295E-2</v>
      </c>
      <c r="D22" s="159">
        <f t="shared" si="0"/>
        <v>1.3715277777777778E-2</v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  <c r="Q22" s="176"/>
    </row>
    <row r="23" spans="1:17" x14ac:dyDescent="0.3">
      <c r="A23" s="191">
        <f>IF(Engagés!A23="","",Engagés!A23)</f>
        <v>20</v>
      </c>
      <c r="B23" s="192">
        <f>IF(Dép_Arr!B23="","",Dép_Arr!B23)</f>
        <v>1.3310185185185185E-3</v>
      </c>
      <c r="C23" s="194">
        <v>1.1875000000000002E-2</v>
      </c>
      <c r="D23" s="159">
        <f t="shared" si="0"/>
        <v>1.0543981481481484E-2</v>
      </c>
      <c r="E23" s="98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  <c r="Q23" s="176"/>
    </row>
    <row r="24" spans="1:17" x14ac:dyDescent="0.3">
      <c r="A24" s="91" t="str">
        <f>IF(Engagés!A24="","",Engagés!A24)</f>
        <v/>
      </c>
      <c r="B24" s="181">
        <f>IF(Dép_Arr!B24="","",Dép_Arr!B24)</f>
        <v>1.3310185185185185E-3</v>
      </c>
      <c r="C24" s="181"/>
      <c r="D24" s="159" t="str">
        <f t="shared" si="0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  <c r="Q24" s="176"/>
    </row>
    <row r="25" spans="1:17" x14ac:dyDescent="0.3">
      <c r="A25" s="91" t="str">
        <f>IF(Engagés!A25="","",Engagés!A25)</f>
        <v/>
      </c>
      <c r="B25" s="181">
        <f>IF(Dép_Arr!B25="","",Dép_Arr!B25)</f>
        <v>1.3310185185185185E-3</v>
      </c>
      <c r="C25" s="181"/>
      <c r="D25" s="159" t="str">
        <f t="shared" si="0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  <c r="Q25" s="176"/>
    </row>
    <row r="26" spans="1:17" x14ac:dyDescent="0.3">
      <c r="A26" s="91" t="str">
        <f>IF(Engagés!A26="","",Engagés!A26)</f>
        <v/>
      </c>
      <c r="B26" s="181">
        <f>IF(Dép_Arr!B26="","",Dép_Arr!B26)</f>
        <v>1.3310185185185185E-3</v>
      </c>
      <c r="C26" s="181"/>
      <c r="D26" s="159" t="str">
        <f t="shared" si="0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  <c r="Q26" s="176"/>
    </row>
    <row r="27" spans="1:17" x14ac:dyDescent="0.3">
      <c r="A27" s="91" t="str">
        <f>IF(Engagés!A27="","",Engagés!A27)</f>
        <v/>
      </c>
      <c r="B27" s="181">
        <f>IF(Dép_Arr!B27="","",Dép_Arr!B27)</f>
        <v>1.3310185185185185E-3</v>
      </c>
      <c r="C27" s="181"/>
      <c r="D27" s="159" t="str">
        <f t="shared" si="0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  <c r="Q27" s="176"/>
    </row>
    <row r="28" spans="1:17" x14ac:dyDescent="0.3">
      <c r="A28" s="91" t="str">
        <f>IF(Engagés!A28="","",Engagés!A28)</f>
        <v/>
      </c>
      <c r="B28" s="181">
        <f>IF(Dép_Arr!B28="","",Dép_Arr!B28)</f>
        <v>1.3310185185185185E-3</v>
      </c>
      <c r="C28" s="181"/>
      <c r="D28" s="159" t="str">
        <f t="shared" si="0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  <c r="Q28" s="176"/>
    </row>
    <row r="29" spans="1:17" x14ac:dyDescent="0.3">
      <c r="A29" s="91" t="str">
        <f>IF(Engagés!A29="","",Engagés!A29)</f>
        <v/>
      </c>
      <c r="B29" s="181">
        <f>IF(Dép_Arr!B29="","",Dép_Arr!B29)</f>
        <v>1.3310185185185185E-3</v>
      </c>
      <c r="C29" s="181"/>
      <c r="D29" s="159" t="str">
        <f t="shared" si="0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  <c r="Q29" s="176"/>
    </row>
    <row r="30" spans="1:17" x14ac:dyDescent="0.3">
      <c r="A30" s="91" t="str">
        <f>IF(Engagés!A30="","",Engagés!A30)</f>
        <v/>
      </c>
      <c r="B30" s="181">
        <f>IF(Dép_Arr!B30="","",Dép_Arr!B30)</f>
        <v>1.3310185185185185E-3</v>
      </c>
      <c r="C30" s="15"/>
      <c r="D30" s="159" t="str">
        <f t="shared" si="0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  <c r="Q30" s="176"/>
    </row>
    <row r="31" spans="1:17" x14ac:dyDescent="0.3">
      <c r="A31" s="91" t="str">
        <f>IF(Engagés!A31="","",Engagés!A31)</f>
        <v/>
      </c>
      <c r="B31" s="181">
        <f>IF(Dép_Arr!B31="","",Dép_Arr!B31)</f>
        <v>1.3310185185185185E-3</v>
      </c>
      <c r="C31" s="15"/>
      <c r="D31" s="159" t="str">
        <f t="shared" si="0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  <c r="Q31" s="176"/>
    </row>
    <row r="32" spans="1:17" x14ac:dyDescent="0.3">
      <c r="A32" s="91" t="str">
        <f>IF(Engagés!A32="","",Engagés!A32)</f>
        <v/>
      </c>
      <c r="B32" s="181">
        <f>IF(Dép_Arr!B32="","",Dép_Arr!B32)</f>
        <v>1.3310185185185185E-3</v>
      </c>
      <c r="C32" s="181"/>
      <c r="D32" s="159" t="str">
        <f t="shared" si="0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  <c r="Q32" s="176"/>
    </row>
    <row r="33" spans="1:17" x14ac:dyDescent="0.3">
      <c r="A33" s="91" t="str">
        <f>IF(Engagés!A33="","",Engagés!A33)</f>
        <v/>
      </c>
      <c r="B33" s="181">
        <f>IF(Dép_Arr!B33="","",Dép_Arr!B33)</f>
        <v>1.3310185185185185E-3</v>
      </c>
      <c r="C33" s="15"/>
      <c r="D33" s="159" t="str">
        <f t="shared" si="0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  <c r="Q33" s="176"/>
    </row>
    <row r="34" spans="1:17" x14ac:dyDescent="0.3">
      <c r="A34" s="91" t="str">
        <f>IF(Engagés!A34="","",Engagés!A34)</f>
        <v/>
      </c>
      <c r="B34" s="181">
        <f>IF(Dép_Arr!B34="","",Dép_Arr!B34)</f>
        <v>1.3310185185185185E-3</v>
      </c>
      <c r="C34" s="15"/>
      <c r="D34" s="159" t="str">
        <f t="shared" si="0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  <c r="Q34" s="176"/>
    </row>
    <row r="35" spans="1:17" x14ac:dyDescent="0.3">
      <c r="A35" s="91" t="str">
        <f>IF(Engagés!A35="","",Engagés!A35)</f>
        <v/>
      </c>
      <c r="B35" s="181">
        <f>IF(Dép_Arr!B35="","",Dép_Arr!B35)</f>
        <v>1.3310185185185185E-3</v>
      </c>
      <c r="C35" s="15"/>
      <c r="D35" s="159" t="str">
        <f t="shared" si="0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  <c r="Q35" s="176"/>
    </row>
    <row r="36" spans="1:17" x14ac:dyDescent="0.3">
      <c r="A36" s="91" t="str">
        <f>IF(Engagés!A36="","",Engagés!A36)</f>
        <v/>
      </c>
      <c r="B36" s="181">
        <f>IF(Dép_Arr!B36="","",Dép_Arr!B36)</f>
        <v>1.3310185185185185E-3</v>
      </c>
      <c r="C36" s="15"/>
      <c r="D36" s="159" t="str">
        <f t="shared" si="0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  <c r="Q36" s="176"/>
    </row>
    <row r="37" spans="1:17" x14ac:dyDescent="0.3">
      <c r="A37" s="91" t="str">
        <f>IF(Engagés!A37="","",Engagés!A37)</f>
        <v/>
      </c>
      <c r="B37" s="181">
        <f>IF(Dép_Arr!B37="","",Dép_Arr!B37)</f>
        <v>1.3310185185185185E-3</v>
      </c>
      <c r="C37" s="15"/>
      <c r="D37" s="159" t="str">
        <f t="shared" si="0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  <c r="Q37" s="176"/>
    </row>
    <row r="38" spans="1:17" x14ac:dyDescent="0.3">
      <c r="A38" s="91" t="str">
        <f>IF(Engagés!A38="","",Engagés!A38)</f>
        <v/>
      </c>
      <c r="B38" s="181">
        <f>IF(Dép_Arr!B38="","",Dép_Arr!B38)</f>
        <v>1.3310185185185185E-3</v>
      </c>
      <c r="C38" s="15"/>
      <c r="D38" s="159" t="str">
        <f t="shared" si="0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  <c r="Q38" s="176"/>
    </row>
    <row r="39" spans="1:17" x14ac:dyDescent="0.3">
      <c r="A39" s="91" t="str">
        <f>IF(Engagés!A39="","",Engagés!A39)</f>
        <v/>
      </c>
      <c r="B39" s="181">
        <f>IF(Dép_Arr!B39="","",Dép_Arr!B39)</f>
        <v>1.3310185185185185E-3</v>
      </c>
      <c r="C39" s="15"/>
      <c r="D39" s="159" t="str">
        <f t="shared" si="0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  <c r="Q39" s="176"/>
    </row>
    <row r="40" spans="1:17" x14ac:dyDescent="0.3">
      <c r="A40" s="91" t="str">
        <f>IF(Engagés!A40="","",Engagés!A40)</f>
        <v/>
      </c>
      <c r="B40" s="181">
        <f>IF(Dép_Arr!B40="","",Dép_Arr!B40)</f>
        <v>1.3310185185185185E-3</v>
      </c>
      <c r="C40" s="15"/>
      <c r="D40" s="159" t="str">
        <f t="shared" si="0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  <c r="Q40" s="176"/>
    </row>
    <row r="41" spans="1:17" x14ac:dyDescent="0.3">
      <c r="A41" s="91" t="str">
        <f>IF(Engagés!A41="","",Engagés!A41)</f>
        <v/>
      </c>
      <c r="B41" s="181">
        <f>IF(Dép_Arr!B41="","",Dép_Arr!B41)</f>
        <v>1.3310185185185185E-3</v>
      </c>
      <c r="C41" s="15"/>
      <c r="D41" s="159" t="str">
        <f t="shared" si="0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  <c r="Q41" s="176"/>
    </row>
    <row r="42" spans="1:17" x14ac:dyDescent="0.3">
      <c r="A42" s="91" t="str">
        <f>IF(Engagés!A42="","",Engagés!A42)</f>
        <v/>
      </c>
      <c r="B42" s="181">
        <f>IF(Dép_Arr!B42="","",Dép_Arr!B42)</f>
        <v>1.3310185185185185E-3</v>
      </c>
      <c r="C42" s="15"/>
      <c r="D42" s="159" t="str">
        <f t="shared" si="0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  <c r="Q42" s="176"/>
    </row>
    <row r="43" spans="1:17" x14ac:dyDescent="0.3">
      <c r="A43" s="91" t="str">
        <f>IF(Engagés!A43="","",Engagés!A43)</f>
        <v/>
      </c>
      <c r="B43" s="181">
        <f>IF(Dép_Arr!B43="","",Dép_Arr!B43)</f>
        <v>1.3310185185185185E-3</v>
      </c>
      <c r="C43" s="181"/>
      <c r="D43" s="159" t="str">
        <f t="shared" si="0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  <c r="Q43" s="176"/>
    </row>
    <row r="44" spans="1:17" x14ac:dyDescent="0.3">
      <c r="A44" s="91" t="str">
        <f>IF(Engagés!A44="","",Engagés!A44)</f>
        <v/>
      </c>
      <c r="B44" s="181">
        <f>IF(Dép_Arr!B44="","",Dép_Arr!B44)</f>
        <v>1.3310185185185185E-3</v>
      </c>
      <c r="C44" s="15"/>
      <c r="D44" s="159" t="str">
        <f t="shared" si="0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  <c r="Q44" s="176"/>
    </row>
    <row r="45" spans="1:17" x14ac:dyDescent="0.3">
      <c r="A45" s="91" t="str">
        <f>IF(Engagés!A45="","",Engagés!A45)</f>
        <v/>
      </c>
      <c r="B45" s="181">
        <f>IF(Dép_Arr!B45="","",Dép_Arr!B45)</f>
        <v>1.3310185185185185E-3</v>
      </c>
      <c r="C45" s="15"/>
      <c r="D45" s="159" t="str">
        <f t="shared" si="0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  <c r="Q45" s="176"/>
    </row>
    <row r="46" spans="1:17" x14ac:dyDescent="0.3">
      <c r="A46" s="91" t="str">
        <f>IF(Engagés!A46="","",Engagés!A46)</f>
        <v/>
      </c>
      <c r="B46" s="181">
        <f>IF(Dép_Arr!B46="","",Dép_Arr!B46)</f>
        <v>1.3310185185185185E-3</v>
      </c>
      <c r="C46" s="15"/>
      <c r="D46" s="159" t="str">
        <f t="shared" si="0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  <c r="Q46" s="176"/>
    </row>
    <row r="47" spans="1:17" x14ac:dyDescent="0.3">
      <c r="A47" s="91" t="str">
        <f>IF(Engagés!A47="","",Engagés!A47)</f>
        <v/>
      </c>
      <c r="B47" s="181">
        <f>IF(Dép_Arr!B47="","",Dép_Arr!B47)</f>
        <v>1.3310185185185185E-3</v>
      </c>
      <c r="C47" s="15"/>
      <c r="D47" s="159" t="str">
        <f t="shared" si="0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  <c r="Q47" s="176"/>
    </row>
    <row r="48" spans="1:17" x14ac:dyDescent="0.3">
      <c r="A48" s="91" t="str">
        <f>IF(Engagés!A48="","",Engagés!A48)</f>
        <v/>
      </c>
      <c r="B48" s="181">
        <f>IF(Dép_Arr!B48="","",Dép_Arr!B48)</f>
        <v>1.3310185185185185E-3</v>
      </c>
      <c r="C48" s="15"/>
      <c r="D48" s="159" t="str">
        <f t="shared" si="0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  <c r="Q48" s="176"/>
    </row>
    <row r="49" spans="1:17" x14ac:dyDescent="0.3">
      <c r="A49" s="91" t="str">
        <f>IF(Engagés!A49="","",Engagés!A49)</f>
        <v/>
      </c>
      <c r="B49" s="181">
        <f>IF(Dép_Arr!B49="","",Dép_Arr!B49)</f>
        <v>1.3310185185185185E-3</v>
      </c>
      <c r="C49" s="15"/>
      <c r="D49" s="159" t="str">
        <f t="shared" si="0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  <c r="Q49" s="176"/>
    </row>
    <row r="50" spans="1:17" x14ac:dyDescent="0.3">
      <c r="A50" s="91" t="str">
        <f>IF(Engagés!A50="","",Engagés!A50)</f>
        <v/>
      </c>
      <c r="B50" s="181">
        <f>IF(Dép_Arr!B50="","",Dép_Arr!B50)</f>
        <v>1.3310185185185185E-3</v>
      </c>
      <c r="C50" s="15"/>
      <c r="D50" s="159" t="str">
        <f t="shared" si="0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  <c r="Q50" s="176"/>
    </row>
    <row r="51" spans="1:17" x14ac:dyDescent="0.3">
      <c r="A51" s="91" t="str">
        <f>IF(Engagés!A51="","",Engagés!A51)</f>
        <v/>
      </c>
      <c r="B51" s="181">
        <f>IF(Dép_Arr!B51="","",Dép_Arr!B51)</f>
        <v>1.3310185185185185E-3</v>
      </c>
      <c r="C51" s="15"/>
      <c r="D51" s="159" t="str">
        <f t="shared" si="0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  <c r="Q51" s="176"/>
    </row>
    <row r="52" spans="1:17" x14ac:dyDescent="0.3">
      <c r="A52" s="91" t="str">
        <f>IF(Engagés!A52="","",Engagés!A52)</f>
        <v/>
      </c>
      <c r="B52" s="181">
        <f>IF(Dép_Arr!B52="","",Dép_Arr!B52)</f>
        <v>1.3310185185185185E-3</v>
      </c>
      <c r="C52" s="15"/>
      <c r="D52" s="159" t="str">
        <f t="shared" si="0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  <c r="Q52" s="176"/>
    </row>
    <row r="53" spans="1:17" x14ac:dyDescent="0.3">
      <c r="A53" s="91" t="str">
        <f>IF(Engagés!A53="","",Engagés!A53)</f>
        <v/>
      </c>
      <c r="B53" s="181">
        <f>IF(Dép_Arr!B53="","",Dép_Arr!B53)</f>
        <v>1.3310185185185185E-3</v>
      </c>
      <c r="C53" s="15"/>
      <c r="D53" s="159" t="str">
        <f t="shared" si="0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  <c r="Q53" s="176"/>
    </row>
    <row r="54" spans="1:17" x14ac:dyDescent="0.3">
      <c r="A54" s="91" t="str">
        <f>IF(Engagés!A54="","",Engagés!A54)</f>
        <v/>
      </c>
      <c r="B54" s="181">
        <f>IF(Dép_Arr!B54="","",Dép_Arr!B54)</f>
        <v>1.3310185185185185E-3</v>
      </c>
      <c r="C54" s="15"/>
      <c r="D54" s="159" t="str">
        <f t="shared" si="0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  <c r="Q54" s="176"/>
    </row>
    <row r="55" spans="1:17" x14ac:dyDescent="0.3">
      <c r="A55" s="91" t="str">
        <f>IF(Engagés!A55="","",Engagés!A55)</f>
        <v/>
      </c>
      <c r="B55" s="181">
        <f>IF(Dép_Arr!B55="","",Dép_Arr!B55)</f>
        <v>1.3310185185185185E-3</v>
      </c>
      <c r="C55" s="15"/>
      <c r="D55" s="159" t="str">
        <f t="shared" si="0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  <c r="Q55" s="176"/>
    </row>
    <row r="56" spans="1:17" x14ac:dyDescent="0.3">
      <c r="A56" s="91" t="str">
        <f>IF(Engagés!A56="","",Engagés!A56)</f>
        <v/>
      </c>
      <c r="B56" s="181">
        <f>IF(Dép_Arr!B56="","",Dép_Arr!B56)</f>
        <v>1.3310185185185185E-3</v>
      </c>
      <c r="C56" s="15"/>
      <c r="D56" s="159" t="str">
        <f t="shared" si="0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  <c r="Q56" s="176"/>
    </row>
    <row r="57" spans="1:17" x14ac:dyDescent="0.3">
      <c r="A57" s="91" t="str">
        <f>IF(Engagés!A57="","",Engagés!A57)</f>
        <v/>
      </c>
      <c r="B57" s="181">
        <f>IF(Dép_Arr!B57="","",Dép_Arr!B57)</f>
        <v>1.3310185185185185E-3</v>
      </c>
      <c r="C57" s="15"/>
      <c r="D57" s="159" t="str">
        <f t="shared" si="0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  <c r="Q57" s="176"/>
    </row>
    <row r="58" spans="1:17" x14ac:dyDescent="0.3">
      <c r="A58" s="91" t="str">
        <f>IF(Engagés!A58="","",Engagés!A58)</f>
        <v/>
      </c>
      <c r="B58" s="181">
        <f>IF(Dép_Arr!B58="","",Dép_Arr!B58)</f>
        <v>1.3310185185185185E-3</v>
      </c>
      <c r="C58" s="15"/>
      <c r="D58" s="159" t="str">
        <f t="shared" si="0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  <c r="Q58" s="176"/>
    </row>
    <row r="59" spans="1:17" x14ac:dyDescent="0.3">
      <c r="A59" s="91" t="str">
        <f>IF(Engagés!A59="","",Engagés!A59)</f>
        <v/>
      </c>
      <c r="B59" s="181">
        <f>IF(Dép_Arr!B59="","",Dép_Arr!B59)</f>
        <v>1.3310185185185185E-3</v>
      </c>
      <c r="C59" s="15"/>
      <c r="D59" s="159" t="str">
        <f t="shared" si="0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  <c r="Q59" s="176"/>
    </row>
    <row r="60" spans="1:17" x14ac:dyDescent="0.3">
      <c r="A60" s="91" t="str">
        <f>IF(Engagés!A60="","",Engagés!A60)</f>
        <v/>
      </c>
      <c r="B60" s="181">
        <f>IF(Dép_Arr!B60="","",Dép_Arr!B60)</f>
        <v>1.3310185185185185E-3</v>
      </c>
      <c r="C60" s="15"/>
      <c r="D60" s="159" t="str">
        <f t="shared" si="0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  <c r="Q60" s="176"/>
    </row>
    <row r="61" spans="1:17" x14ac:dyDescent="0.3">
      <c r="A61" s="91" t="str">
        <f>IF(Engagés!A61="","",Engagés!A61)</f>
        <v/>
      </c>
      <c r="B61" s="181">
        <f>IF(Dép_Arr!B61="","",Dép_Arr!B61)</f>
        <v>1.3310185185185185E-3</v>
      </c>
      <c r="C61" s="15"/>
      <c r="D61" s="159" t="str">
        <f t="shared" si="0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  <c r="Q61" s="176"/>
    </row>
    <row r="62" spans="1:17" x14ac:dyDescent="0.3">
      <c r="A62" s="91" t="str">
        <f>IF(Engagés!A62="","",Engagés!A62)</f>
        <v/>
      </c>
      <c r="B62" s="181">
        <f>IF(Dép_Arr!B62="","",Dép_Arr!B62)</f>
        <v>1.3310185185185185E-3</v>
      </c>
      <c r="C62" s="15"/>
      <c r="D62" s="159" t="str">
        <f t="shared" si="0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  <c r="Q62" s="176"/>
    </row>
    <row r="63" spans="1:17" x14ac:dyDescent="0.3">
      <c r="A63" s="91" t="str">
        <f>IF(Engagés!A63="","",Engagés!A63)</f>
        <v/>
      </c>
      <c r="B63" s="181">
        <f>IF(Dép_Arr!B63="","",Dép_Arr!B63)</f>
        <v>1.3310185185185185E-3</v>
      </c>
      <c r="C63" s="15"/>
      <c r="D63" s="159" t="str">
        <f t="shared" si="0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  <c r="Q63" s="176"/>
    </row>
    <row r="64" spans="1:17" x14ac:dyDescent="0.3">
      <c r="A64" s="91" t="str">
        <f>IF(Engagés!A64="","",Engagés!A64)</f>
        <v/>
      </c>
      <c r="B64" s="181">
        <f>IF(Dép_Arr!B64="","",Dép_Arr!B64)</f>
        <v>1.3310185185185185E-3</v>
      </c>
      <c r="C64" s="15"/>
      <c r="D64" s="159" t="str">
        <f t="shared" si="0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  <c r="Q64" s="176"/>
    </row>
    <row r="65" spans="1:17" x14ac:dyDescent="0.3">
      <c r="A65" s="91" t="str">
        <f>IF(Engagés!A65="","",Engagés!A65)</f>
        <v/>
      </c>
      <c r="B65" s="181">
        <f>IF(Dép_Arr!B65="","",Dép_Arr!B65)</f>
        <v>1.3310185185185185E-3</v>
      </c>
      <c r="C65" s="15"/>
      <c r="D65" s="159" t="str">
        <f t="shared" si="0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  <c r="Q65" s="176"/>
    </row>
    <row r="66" spans="1:17" x14ac:dyDescent="0.3">
      <c r="A66" s="91" t="str">
        <f>IF(Engagés!A66="","",Engagés!A66)</f>
        <v/>
      </c>
      <c r="B66" s="181">
        <f>IF(Dép_Arr!B66="","",Dép_Arr!B66)</f>
        <v>1.3310185185185185E-3</v>
      </c>
      <c r="C66" s="15"/>
      <c r="D66" s="159" t="str">
        <f t="shared" si="0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  <c r="Q66" s="176"/>
    </row>
    <row r="67" spans="1:17" x14ac:dyDescent="0.3">
      <c r="A67" s="91" t="str">
        <f>IF(Engagés!A67="","",Engagés!A67)</f>
        <v/>
      </c>
      <c r="B67" s="181">
        <f>IF(Dép_Arr!B67="","",Dép_Arr!B67)</f>
        <v>1.3310185185185185E-3</v>
      </c>
      <c r="C67" s="15"/>
      <c r="D67" s="159" t="str">
        <f t="shared" si="0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  <c r="Q67" s="176"/>
    </row>
    <row r="68" spans="1:17" x14ac:dyDescent="0.3">
      <c r="A68" s="91" t="str">
        <f>IF(Engagés!A68="","",Engagés!A68)</f>
        <v/>
      </c>
      <c r="B68" s="181">
        <f>IF(Dép_Arr!B68="","",Dép_Arr!B68)</f>
        <v>1.3310185185185185E-3</v>
      </c>
      <c r="C68" s="15"/>
      <c r="D68" s="159" t="str">
        <f t="shared" si="0"/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  <c r="Q68" s="176"/>
    </row>
    <row r="69" spans="1:17" x14ac:dyDescent="0.3">
      <c r="A69" s="91" t="str">
        <f>IF(Engagés!A69="","",Engagés!A69)</f>
        <v/>
      </c>
      <c r="B69" s="181">
        <f>IF(Dép_Arr!B69="","",Dép_Arr!B69)</f>
        <v>1.3310185185185185E-3</v>
      </c>
      <c r="C69" s="15"/>
      <c r="D69" s="159" t="str">
        <f t="shared" ref="D69:D103" si="1">IF(C69="","",C69-B69)</f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  <c r="Q69" s="176"/>
    </row>
    <row r="70" spans="1:17" x14ac:dyDescent="0.3">
      <c r="A70" s="91" t="str">
        <f>IF(Engagés!A70="","",Engagés!A70)</f>
        <v/>
      </c>
      <c r="B70" s="181">
        <f>IF(Dép_Arr!B70="","",Dép_Arr!B70)</f>
        <v>1.3310185185185185E-3</v>
      </c>
      <c r="C70" s="15"/>
      <c r="D70" s="159" t="str">
        <f t="shared" si="1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  <c r="Q70" s="176"/>
    </row>
    <row r="71" spans="1:17" x14ac:dyDescent="0.3">
      <c r="A71" s="91" t="str">
        <f>IF(Engagés!A71="","",Engagés!A71)</f>
        <v/>
      </c>
      <c r="B71" s="181">
        <f>IF(Dép_Arr!B71="","",Dép_Arr!B71)</f>
        <v>1.3310185185185185E-3</v>
      </c>
      <c r="C71" s="15"/>
      <c r="D71" s="159" t="str">
        <f t="shared" si="1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  <c r="Q71" s="176"/>
    </row>
    <row r="72" spans="1:17" x14ac:dyDescent="0.3">
      <c r="A72" s="91" t="str">
        <f>IF(Engagés!A72="","",Engagés!A72)</f>
        <v/>
      </c>
      <c r="B72" s="181">
        <f>IF(Dép_Arr!B72="","",Dép_Arr!B72)</f>
        <v>1.3310185185185185E-3</v>
      </c>
      <c r="C72" s="15"/>
      <c r="D72" s="159" t="str">
        <f t="shared" si="1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  <c r="Q72" s="176"/>
    </row>
    <row r="73" spans="1:17" x14ac:dyDescent="0.3">
      <c r="A73" s="91" t="str">
        <f>IF(Engagés!A73="","",Engagés!A73)</f>
        <v/>
      </c>
      <c r="B73" s="181">
        <f>IF(Dép_Arr!B73="","",Dép_Arr!B73)</f>
        <v>1.3310185185185185E-3</v>
      </c>
      <c r="C73" s="15"/>
      <c r="D73" s="159" t="str">
        <f t="shared" si="1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  <c r="Q73" s="176"/>
    </row>
    <row r="74" spans="1:17" x14ac:dyDescent="0.3">
      <c r="A74" s="91" t="str">
        <f>IF(Engagés!A74="","",Engagés!A74)</f>
        <v/>
      </c>
      <c r="B74" s="181">
        <f>IF(Dép_Arr!B74="","",Dép_Arr!B74)</f>
        <v>1.3310185185185185E-3</v>
      </c>
      <c r="C74" s="15"/>
      <c r="D74" s="159" t="str">
        <f t="shared" si="1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  <c r="Q74" s="176"/>
    </row>
    <row r="75" spans="1:17" x14ac:dyDescent="0.3">
      <c r="A75" s="91" t="str">
        <f>IF(Engagés!A75="","",Engagés!A75)</f>
        <v/>
      </c>
      <c r="B75" s="181">
        <f>IF(Dép_Arr!B75="","",Dép_Arr!B75)</f>
        <v>1.3310185185185185E-3</v>
      </c>
      <c r="C75" s="15"/>
      <c r="D75" s="159" t="str">
        <f t="shared" si="1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  <c r="Q75" s="176"/>
    </row>
    <row r="76" spans="1:17" x14ac:dyDescent="0.3">
      <c r="A76" s="91" t="str">
        <f>IF(Engagés!A76="","",Engagés!A76)</f>
        <v/>
      </c>
      <c r="B76" s="181">
        <f>IF(Dép_Arr!B76="","",Dép_Arr!B76)</f>
        <v>1.3310185185185185E-3</v>
      </c>
      <c r="C76" s="15"/>
      <c r="D76" s="159" t="str">
        <f t="shared" si="1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  <c r="Q76" s="176"/>
    </row>
    <row r="77" spans="1:17" x14ac:dyDescent="0.3">
      <c r="A77" s="91" t="str">
        <f>IF(Engagés!A77="","",Engagés!A77)</f>
        <v/>
      </c>
      <c r="B77" s="181">
        <f>IF(Dép_Arr!B77="","",Dép_Arr!B77)</f>
        <v>1.3310185185185185E-3</v>
      </c>
      <c r="C77" s="15"/>
      <c r="D77" s="159" t="str">
        <f t="shared" si="1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  <c r="Q77" s="176"/>
    </row>
    <row r="78" spans="1:17" x14ac:dyDescent="0.3">
      <c r="A78" s="91" t="str">
        <f>IF(Engagés!A78="","",Engagés!A78)</f>
        <v/>
      </c>
      <c r="B78" s="181">
        <f>IF(Dép_Arr!B78="","",Dép_Arr!B78)</f>
        <v>1.3310185185185185E-3</v>
      </c>
      <c r="C78" s="15"/>
      <c r="D78" s="159" t="str">
        <f t="shared" si="1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  <c r="Q78" s="176"/>
    </row>
    <row r="79" spans="1:17" x14ac:dyDescent="0.3">
      <c r="A79" s="91" t="str">
        <f>IF(Engagés!A79="","",Engagés!A79)</f>
        <v/>
      </c>
      <c r="B79" s="181">
        <f>IF(Dép_Arr!B79="","",Dép_Arr!B79)</f>
        <v>1.3310185185185185E-3</v>
      </c>
      <c r="C79" s="15"/>
      <c r="D79" s="159" t="str">
        <f t="shared" si="1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  <c r="Q79" s="176"/>
    </row>
    <row r="80" spans="1:17" x14ac:dyDescent="0.3">
      <c r="A80" s="91" t="str">
        <f>IF(Engagés!A80="","",Engagés!A80)</f>
        <v/>
      </c>
      <c r="B80" s="181">
        <f>IF(Dép_Arr!B80="","",Dép_Arr!B80)</f>
        <v>1.3310185185185185E-3</v>
      </c>
      <c r="C80" s="15"/>
      <c r="D80" s="159" t="str">
        <f t="shared" si="1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  <c r="Q80" s="176"/>
    </row>
    <row r="81" spans="1:17" x14ac:dyDescent="0.3">
      <c r="A81" s="91" t="str">
        <f>IF(Engagés!A81="","",Engagés!A81)</f>
        <v/>
      </c>
      <c r="B81" s="181">
        <f>IF(Dép_Arr!B81="","",Dép_Arr!B81)</f>
        <v>1.3310185185185185E-3</v>
      </c>
      <c r="C81" s="15"/>
      <c r="D81" s="159" t="str">
        <f t="shared" si="1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  <c r="Q81" s="176"/>
    </row>
    <row r="82" spans="1:17" x14ac:dyDescent="0.3">
      <c r="A82" s="91" t="str">
        <f>IF(Engagés!A82="","",Engagés!A82)</f>
        <v/>
      </c>
      <c r="B82" s="181">
        <f>IF(Dép_Arr!B82="","",Dép_Arr!B82)</f>
        <v>1.3310185185185185E-3</v>
      </c>
      <c r="C82" s="15"/>
      <c r="D82" s="159" t="str">
        <f t="shared" si="1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  <c r="Q82" s="176"/>
    </row>
    <row r="83" spans="1:17" x14ac:dyDescent="0.3">
      <c r="A83" s="91" t="str">
        <f>IF(Engagés!A83="","",Engagés!A83)</f>
        <v/>
      </c>
      <c r="B83" s="181">
        <f>IF(Dép_Arr!B83="","",Dép_Arr!B83)</f>
        <v>1.3310185185185185E-3</v>
      </c>
      <c r="C83" s="15"/>
      <c r="D83" s="159" t="str">
        <f t="shared" si="1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  <c r="Q83" s="176"/>
    </row>
    <row r="84" spans="1:17" x14ac:dyDescent="0.3">
      <c r="A84" s="91" t="str">
        <f>IF(Engagés!A84="","",Engagés!A84)</f>
        <v/>
      </c>
      <c r="B84" s="181">
        <f>IF(Dép_Arr!B84="","",Dép_Arr!B84)</f>
        <v>1.3310185185185185E-3</v>
      </c>
      <c r="C84" s="15"/>
      <c r="D84" s="159" t="str">
        <f t="shared" si="1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  <c r="Q84" s="176"/>
    </row>
    <row r="85" spans="1:17" x14ac:dyDescent="0.3">
      <c r="A85" s="91" t="str">
        <f>IF(Engagés!A85="","",Engagés!A85)</f>
        <v/>
      </c>
      <c r="B85" s="181">
        <f>IF(Dép_Arr!B85="","",Dép_Arr!B85)</f>
        <v>1.3310185185185185E-3</v>
      </c>
      <c r="C85" s="15"/>
      <c r="D85" s="159" t="str">
        <f t="shared" si="1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  <c r="Q85" s="176"/>
    </row>
    <row r="86" spans="1:17" x14ac:dyDescent="0.3">
      <c r="A86" s="91" t="str">
        <f>IF(Engagés!A86="","",Engagés!A86)</f>
        <v/>
      </c>
      <c r="B86" s="181">
        <f>IF(Dép_Arr!B86="","",Dép_Arr!B86)</f>
        <v>1.3310185185185185E-3</v>
      </c>
      <c r="C86" s="15"/>
      <c r="D86" s="159" t="str">
        <f t="shared" si="1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  <c r="Q86" s="176"/>
    </row>
    <row r="87" spans="1:17" x14ac:dyDescent="0.3">
      <c r="A87" s="91" t="str">
        <f>IF(Engagés!A87="","",Engagés!A87)</f>
        <v/>
      </c>
      <c r="B87" s="181">
        <f>IF(Dép_Arr!B87="","",Dép_Arr!B87)</f>
        <v>1.3310185185185185E-3</v>
      </c>
      <c r="C87" s="15"/>
      <c r="D87" s="159" t="str">
        <f t="shared" si="1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  <c r="Q87" s="176"/>
    </row>
    <row r="88" spans="1:17" x14ac:dyDescent="0.3">
      <c r="A88" s="91" t="str">
        <f>IF(Engagés!A88="","",Engagés!A88)</f>
        <v/>
      </c>
      <c r="B88" s="181">
        <f>IF(Dép_Arr!B88="","",Dép_Arr!B88)</f>
        <v>1.3310185185185185E-3</v>
      </c>
      <c r="C88" s="15"/>
      <c r="D88" s="159" t="str">
        <f t="shared" si="1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  <c r="Q88" s="176"/>
    </row>
    <row r="89" spans="1:17" x14ac:dyDescent="0.3">
      <c r="A89" s="91" t="str">
        <f>IF(Engagés!A89="","",Engagés!A89)</f>
        <v/>
      </c>
      <c r="B89" s="181">
        <f>IF(Dép_Arr!B89="","",Dép_Arr!B89)</f>
        <v>1.3310185185185185E-3</v>
      </c>
      <c r="C89" s="15"/>
      <c r="D89" s="159" t="str">
        <f t="shared" si="1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  <c r="Q89" s="176"/>
    </row>
    <row r="90" spans="1:17" x14ac:dyDescent="0.3">
      <c r="A90" s="91" t="str">
        <f>IF(Engagés!A90="","",Engagés!A90)</f>
        <v/>
      </c>
      <c r="B90" s="181">
        <f>IF(Dép_Arr!B90="","",Dép_Arr!B90)</f>
        <v>1.3310185185185185E-3</v>
      </c>
      <c r="C90" s="15"/>
      <c r="D90" s="159" t="str">
        <f t="shared" si="1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  <c r="Q90" s="176"/>
    </row>
    <row r="91" spans="1:17" x14ac:dyDescent="0.3">
      <c r="A91" s="91" t="str">
        <f>IF(Engagés!A91="","",Engagés!A91)</f>
        <v/>
      </c>
      <c r="B91" s="181">
        <f>IF(Dép_Arr!B91="","",Dép_Arr!B91)</f>
        <v>1.3310185185185185E-3</v>
      </c>
      <c r="C91" s="15"/>
      <c r="D91" s="159" t="str">
        <f t="shared" si="1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  <c r="Q91" s="176"/>
    </row>
    <row r="92" spans="1:17" x14ac:dyDescent="0.3">
      <c r="A92" s="91" t="str">
        <f>IF(Engagés!A92="","",Engagés!A92)</f>
        <v/>
      </c>
      <c r="B92" s="181">
        <f>IF(Dép_Arr!B92="","",Dép_Arr!B92)</f>
        <v>1.3310185185185185E-3</v>
      </c>
      <c r="C92" s="15"/>
      <c r="D92" s="159" t="str">
        <f t="shared" si="1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  <c r="Q92" s="176"/>
    </row>
    <row r="93" spans="1:17" x14ac:dyDescent="0.3">
      <c r="A93" s="91" t="str">
        <f>IF(Engagés!A93="","",Engagés!A93)</f>
        <v/>
      </c>
      <c r="B93" s="181">
        <f>IF(Dép_Arr!B93="","",Dép_Arr!B93)</f>
        <v>1.3310185185185185E-3</v>
      </c>
      <c r="C93" s="15"/>
      <c r="D93" s="159" t="str">
        <f t="shared" si="1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  <c r="Q93" s="176"/>
    </row>
    <row r="94" spans="1:17" x14ac:dyDescent="0.3">
      <c r="A94" s="91" t="str">
        <f>IF(Engagés!A94="","",Engagés!A94)</f>
        <v/>
      </c>
      <c r="B94" s="181">
        <f>IF(Dép_Arr!B94="","",Dép_Arr!B94)</f>
        <v>1.3310185185185185E-3</v>
      </c>
      <c r="C94" s="15"/>
      <c r="D94" s="159" t="str">
        <f t="shared" si="1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  <c r="Q94" s="176"/>
    </row>
    <row r="95" spans="1:17" x14ac:dyDescent="0.3">
      <c r="A95" s="91" t="str">
        <f>IF(Engagés!A95="","",Engagés!A95)</f>
        <v/>
      </c>
      <c r="B95" s="181">
        <f>IF(Dép_Arr!B95="","",Dép_Arr!B95)</f>
        <v>1.3310185185185185E-3</v>
      </c>
      <c r="C95" s="15"/>
      <c r="D95" s="159" t="str">
        <f t="shared" si="1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  <c r="Q95" s="176"/>
    </row>
    <row r="96" spans="1:17" x14ac:dyDescent="0.3">
      <c r="A96" s="91" t="str">
        <f>IF(Engagés!A96="","",Engagés!A96)</f>
        <v/>
      </c>
      <c r="B96" s="181">
        <f>IF(Dép_Arr!B96="","",Dép_Arr!B96)</f>
        <v>1.3310185185185185E-3</v>
      </c>
      <c r="C96" s="15"/>
      <c r="D96" s="159" t="str">
        <f t="shared" si="1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  <c r="Q96" s="176"/>
    </row>
    <row r="97" spans="1:17" x14ac:dyDescent="0.3">
      <c r="A97" s="91" t="str">
        <f>IF(Engagés!A97="","",Engagés!A97)</f>
        <v/>
      </c>
      <c r="B97" s="181">
        <f>IF(Dép_Arr!B97="","",Dép_Arr!B97)</f>
        <v>1.3310185185185185E-3</v>
      </c>
      <c r="C97" s="15"/>
      <c r="D97" s="159" t="str">
        <f t="shared" si="1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  <c r="Q97" s="176"/>
    </row>
    <row r="98" spans="1:17" x14ac:dyDescent="0.3">
      <c r="A98" s="91" t="str">
        <f>IF(Engagés!A98="","",Engagés!A98)</f>
        <v/>
      </c>
      <c r="B98" s="181">
        <f>IF(Dép_Arr!B98="","",Dép_Arr!B98)</f>
        <v>1.3310185185185185E-3</v>
      </c>
      <c r="C98" s="15"/>
      <c r="D98" s="159" t="str">
        <f t="shared" si="1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  <c r="Q98" s="176"/>
    </row>
    <row r="99" spans="1:17" x14ac:dyDescent="0.3">
      <c r="A99" s="91" t="str">
        <f>IF(Engagés!A99="","",Engagés!A99)</f>
        <v/>
      </c>
      <c r="B99" s="181">
        <f>IF(Dép_Arr!B99="","",Dép_Arr!B99)</f>
        <v>1.3310185185185185E-3</v>
      </c>
      <c r="C99" s="15"/>
      <c r="D99" s="159" t="str">
        <f t="shared" si="1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  <c r="Q99" s="176"/>
    </row>
    <row r="100" spans="1:17" x14ac:dyDescent="0.3">
      <c r="A100" s="91" t="str">
        <f>IF(Engagés!A100="","",Engagés!A100)</f>
        <v/>
      </c>
      <c r="B100" s="181">
        <f>IF(Dép_Arr!B100="","",Dép_Arr!B100)</f>
        <v>1.3310185185185185E-3</v>
      </c>
      <c r="C100" s="15"/>
      <c r="D100" s="159" t="str">
        <f t="shared" si="1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  <c r="Q100" s="176"/>
    </row>
    <row r="101" spans="1:17" x14ac:dyDescent="0.3">
      <c r="A101" s="91" t="str">
        <f>IF(Engagés!A101="","",Engagés!A101)</f>
        <v/>
      </c>
      <c r="B101" s="181">
        <f>IF(Dép_Arr!B101="","",Dép_Arr!B101)</f>
        <v>1.3310185185185185E-3</v>
      </c>
      <c r="C101" s="15"/>
      <c r="D101" s="159" t="str">
        <f t="shared" si="1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  <c r="Q101" s="176"/>
    </row>
    <row r="102" spans="1:17" x14ac:dyDescent="0.3">
      <c r="A102" s="91" t="str">
        <f>IF(Engagés!A102="","",Engagés!A102)</f>
        <v/>
      </c>
      <c r="B102" s="181">
        <f>IF(Dép_Arr!B102="","",Dép_Arr!B102)</f>
        <v>1.3310185185185185E-3</v>
      </c>
      <c r="C102" s="15"/>
      <c r="D102" s="159" t="str">
        <f t="shared" si="1"/>
        <v/>
      </c>
      <c r="E102" s="98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  <c r="Q102" s="176"/>
    </row>
    <row r="103" spans="1:17" ht="19.5" thickBot="1" x14ac:dyDescent="0.35">
      <c r="A103" s="92" t="str">
        <f>IF(Engagés!A103="","",Engagés!A103)</f>
        <v/>
      </c>
      <c r="B103" s="16">
        <v>0.61178240740740741</v>
      </c>
      <c r="C103" s="16"/>
      <c r="D103" s="159" t="str">
        <f t="shared" si="1"/>
        <v/>
      </c>
      <c r="E103" s="107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  <c r="Q103" s="176"/>
    </row>
    <row r="104" spans="1:17" x14ac:dyDescent="0.3">
      <c r="A104" s="93"/>
      <c r="B104" s="1"/>
      <c r="C104" s="1"/>
    </row>
    <row r="105" spans="1:17" x14ac:dyDescent="0.3">
      <c r="A105" s="94"/>
      <c r="B105" s="1"/>
      <c r="C105" s="1"/>
    </row>
    <row r="106" spans="1:17" x14ac:dyDescent="0.3">
      <c r="A106" s="94"/>
      <c r="B106" s="1"/>
      <c r="C106" s="1"/>
    </row>
    <row r="107" spans="1:17" x14ac:dyDescent="0.3">
      <c r="A107" s="94"/>
      <c r="B107" s="1"/>
      <c r="C107" s="1"/>
    </row>
    <row r="108" spans="1:17" x14ac:dyDescent="0.3">
      <c r="A108" s="94"/>
      <c r="B108" s="1"/>
      <c r="C108" s="1"/>
    </row>
    <row r="109" spans="1:17" x14ac:dyDescent="0.3">
      <c r="A109" s="94"/>
      <c r="B109" s="1"/>
      <c r="C109" s="1"/>
    </row>
    <row r="110" spans="1:17" x14ac:dyDescent="0.3">
      <c r="A110" s="94"/>
      <c r="B110" s="1"/>
      <c r="C110" s="1"/>
    </row>
    <row r="111" spans="1:17" x14ac:dyDescent="0.3">
      <c r="A111" s="94"/>
      <c r="B111" s="1"/>
      <c r="C111" s="1"/>
    </row>
    <row r="112" spans="1:17" x14ac:dyDescent="0.3">
      <c r="A112" s="94"/>
      <c r="B112" s="1"/>
      <c r="C112" s="1"/>
    </row>
    <row r="113" spans="1:3" x14ac:dyDescent="0.3">
      <c r="A113" s="94"/>
      <c r="B113" s="1"/>
      <c r="C113" s="1"/>
    </row>
    <row r="114" spans="1:3" x14ac:dyDescent="0.3">
      <c r="A114" s="94"/>
      <c r="B114" s="1"/>
      <c r="C114" s="1"/>
    </row>
    <row r="115" spans="1:3" x14ac:dyDescent="0.3">
      <c r="A115" s="94"/>
      <c r="B115" s="1"/>
      <c r="C115" s="1"/>
    </row>
    <row r="116" spans="1:3" x14ac:dyDescent="0.3">
      <c r="A116" s="94"/>
      <c r="B116" s="1"/>
      <c r="C116" s="1"/>
    </row>
    <row r="117" spans="1:3" x14ac:dyDescent="0.3">
      <c r="A117" s="94"/>
      <c r="B117" s="1"/>
      <c r="C117" s="1"/>
    </row>
    <row r="118" spans="1:3" x14ac:dyDescent="0.3">
      <c r="A118" s="94"/>
      <c r="B118" s="1"/>
      <c r="C118" s="1"/>
    </row>
    <row r="119" spans="1:3" x14ac:dyDescent="0.3">
      <c r="A119" s="94"/>
      <c r="B119" s="1"/>
      <c r="C119" s="1"/>
    </row>
    <row r="120" spans="1:3" x14ac:dyDescent="0.3">
      <c r="A120" s="94"/>
      <c r="B120" s="1"/>
      <c r="C120" s="1"/>
    </row>
    <row r="121" spans="1:3" x14ac:dyDescent="0.3">
      <c r="A121" s="94"/>
      <c r="B121" s="1"/>
      <c r="C121" s="1"/>
    </row>
    <row r="122" spans="1:3" x14ac:dyDescent="0.3">
      <c r="A122" s="94"/>
      <c r="B122" s="1"/>
      <c r="C122" s="1"/>
    </row>
    <row r="123" spans="1:3" x14ac:dyDescent="0.3">
      <c r="A123" s="94"/>
      <c r="B123" s="1"/>
      <c r="C123" s="1"/>
    </row>
    <row r="124" spans="1:3" x14ac:dyDescent="0.3">
      <c r="A124" s="94"/>
      <c r="B124" s="1"/>
      <c r="C124" s="1"/>
    </row>
    <row r="125" spans="1:3" x14ac:dyDescent="0.3">
      <c r="A125" s="94"/>
      <c r="B125" s="1"/>
      <c r="C125" s="1"/>
    </row>
    <row r="126" spans="1:3" x14ac:dyDescent="0.3">
      <c r="A126" s="94"/>
      <c r="B126" s="1"/>
      <c r="C126" s="1"/>
    </row>
    <row r="127" spans="1:3" x14ac:dyDescent="0.3">
      <c r="A127" s="94"/>
      <c r="B127" s="1"/>
      <c r="C127" s="1"/>
    </row>
    <row r="128" spans="1:3" x14ac:dyDescent="0.3">
      <c r="A128" s="94"/>
      <c r="B128" s="1"/>
      <c r="C128" s="1"/>
    </row>
    <row r="129" spans="1:3" x14ac:dyDescent="0.3">
      <c r="A129" s="94"/>
      <c r="B129" s="1"/>
      <c r="C129" s="1"/>
    </row>
    <row r="130" spans="1:3" x14ac:dyDescent="0.3">
      <c r="A130" s="94"/>
      <c r="B130" s="1"/>
      <c r="C130" s="1"/>
    </row>
    <row r="131" spans="1:3" x14ac:dyDescent="0.3">
      <c r="A131" s="94"/>
      <c r="B131" s="1"/>
      <c r="C131" s="1"/>
    </row>
    <row r="132" spans="1:3" x14ac:dyDescent="0.3">
      <c r="A132" s="94"/>
      <c r="B132" s="1"/>
      <c r="C132" s="1"/>
    </row>
    <row r="133" spans="1:3" x14ac:dyDescent="0.3">
      <c r="A133" s="94"/>
      <c r="B133" s="1"/>
      <c r="C133" s="1"/>
    </row>
    <row r="134" spans="1:3" x14ac:dyDescent="0.3">
      <c r="A134" s="94"/>
      <c r="B134" s="1"/>
      <c r="C134" s="1"/>
    </row>
    <row r="135" spans="1:3" x14ac:dyDescent="0.3">
      <c r="A135" s="94"/>
      <c r="B135" s="1"/>
      <c r="C135" s="1"/>
    </row>
    <row r="136" spans="1:3" x14ac:dyDescent="0.3">
      <c r="A136" s="94"/>
      <c r="B136" s="1"/>
      <c r="C136" s="1"/>
    </row>
    <row r="137" spans="1:3" x14ac:dyDescent="0.3">
      <c r="A137" s="94"/>
      <c r="B137" s="1"/>
      <c r="C137" s="1"/>
    </row>
    <row r="138" spans="1:3" x14ac:dyDescent="0.3">
      <c r="A138" s="94"/>
      <c r="B138" s="1"/>
      <c r="C138" s="1"/>
    </row>
    <row r="139" spans="1:3" x14ac:dyDescent="0.3">
      <c r="A139" s="94"/>
      <c r="B139" s="1"/>
      <c r="C139" s="1"/>
    </row>
    <row r="140" spans="1:3" x14ac:dyDescent="0.3">
      <c r="A140" s="94"/>
      <c r="B140" s="1"/>
      <c r="C140" s="1"/>
    </row>
    <row r="141" spans="1:3" x14ac:dyDescent="0.3">
      <c r="A141" s="94"/>
      <c r="B141" s="1"/>
      <c r="C141" s="1"/>
    </row>
    <row r="142" spans="1:3" x14ac:dyDescent="0.3">
      <c r="A142" s="94"/>
      <c r="B142" s="1"/>
      <c r="C142" s="1"/>
    </row>
    <row r="143" spans="1:3" x14ac:dyDescent="0.3">
      <c r="A143" s="94"/>
      <c r="B143" s="1"/>
      <c r="C143" s="1"/>
    </row>
    <row r="144" spans="1:3" x14ac:dyDescent="0.3">
      <c r="A144" s="94"/>
      <c r="B144" s="1"/>
      <c r="C144" s="1"/>
    </row>
    <row r="145" spans="1:3" x14ac:dyDescent="0.3">
      <c r="A145" s="94"/>
      <c r="B145" s="1"/>
      <c r="C145" s="1"/>
    </row>
    <row r="146" spans="1:3" x14ac:dyDescent="0.3">
      <c r="A146" s="94"/>
      <c r="B146" s="1"/>
      <c r="C146" s="1"/>
    </row>
    <row r="147" spans="1:3" x14ac:dyDescent="0.3">
      <c r="A147" s="94"/>
      <c r="B147" s="1"/>
      <c r="C147" s="1"/>
    </row>
    <row r="148" spans="1:3" x14ac:dyDescent="0.3">
      <c r="A148" s="94"/>
      <c r="B148" s="1"/>
      <c r="C148" s="1"/>
    </row>
    <row r="149" spans="1:3" x14ac:dyDescent="0.3">
      <c r="A149" s="94"/>
      <c r="B149" s="1"/>
      <c r="C149" s="1"/>
    </row>
    <row r="150" spans="1:3" x14ac:dyDescent="0.3">
      <c r="A150" s="94"/>
      <c r="B150" s="1"/>
      <c r="C150" s="1"/>
    </row>
    <row r="151" spans="1:3" x14ac:dyDescent="0.3">
      <c r="A151" s="94"/>
      <c r="B151" s="1"/>
      <c r="C151" s="1"/>
    </row>
    <row r="152" spans="1:3" x14ac:dyDescent="0.3">
      <c r="A152" s="94"/>
      <c r="B152" s="1"/>
      <c r="C152" s="1"/>
    </row>
    <row r="153" spans="1:3" x14ac:dyDescent="0.3">
      <c r="A153" s="94"/>
      <c r="B153" s="1"/>
      <c r="C153" s="1"/>
    </row>
    <row r="154" spans="1:3" x14ac:dyDescent="0.3">
      <c r="A154" s="94"/>
      <c r="B154" s="1"/>
      <c r="C154" s="1"/>
    </row>
    <row r="155" spans="1:3" x14ac:dyDescent="0.3">
      <c r="A155" s="94"/>
      <c r="B155" s="1"/>
      <c r="C155" s="1"/>
    </row>
    <row r="156" spans="1:3" x14ac:dyDescent="0.3">
      <c r="A156" s="94"/>
      <c r="B156" s="1"/>
      <c r="C156" s="1"/>
    </row>
    <row r="157" spans="1:3" x14ac:dyDescent="0.3">
      <c r="A157" s="94"/>
      <c r="B157" s="1"/>
      <c r="C157" s="1"/>
    </row>
    <row r="158" spans="1:3" x14ac:dyDescent="0.3">
      <c r="A158" s="94"/>
      <c r="B158" s="1"/>
      <c r="C158" s="1"/>
    </row>
    <row r="159" spans="1:3" x14ac:dyDescent="0.3">
      <c r="A159" s="94"/>
      <c r="B159" s="1"/>
      <c r="C159" s="1"/>
    </row>
    <row r="160" spans="1:3" x14ac:dyDescent="0.3">
      <c r="A160" s="94"/>
      <c r="B160" s="1"/>
      <c r="C160" s="1"/>
    </row>
    <row r="161" spans="1:3" x14ac:dyDescent="0.3">
      <c r="A161" s="94"/>
      <c r="B161" s="1"/>
      <c r="C161" s="1"/>
    </row>
    <row r="162" spans="1:3" x14ac:dyDescent="0.3">
      <c r="A162" s="94"/>
      <c r="B162" s="1"/>
      <c r="C162" s="1"/>
    </row>
    <row r="163" spans="1:3" x14ac:dyDescent="0.3">
      <c r="A163" s="94"/>
      <c r="B163" s="1"/>
      <c r="C163" s="1"/>
    </row>
    <row r="164" spans="1:3" x14ac:dyDescent="0.3">
      <c r="A164" s="94"/>
      <c r="B164" s="1"/>
      <c r="C164" s="1"/>
    </row>
    <row r="165" spans="1:3" x14ac:dyDescent="0.3">
      <c r="A165" s="94"/>
      <c r="B165" s="1"/>
      <c r="C165" s="1"/>
    </row>
    <row r="166" spans="1:3" x14ac:dyDescent="0.3">
      <c r="A166" s="94"/>
      <c r="B166" s="1"/>
      <c r="C166" s="1"/>
    </row>
    <row r="167" spans="1:3" x14ac:dyDescent="0.3">
      <c r="A167" s="94"/>
      <c r="B167" s="1"/>
      <c r="C167" s="1"/>
    </row>
    <row r="168" spans="1:3" x14ac:dyDescent="0.3">
      <c r="A168" s="94"/>
      <c r="B168" s="1"/>
      <c r="C168" s="1"/>
    </row>
    <row r="169" spans="1:3" x14ac:dyDescent="0.3">
      <c r="A169" s="94"/>
      <c r="B169" s="1"/>
      <c r="C169" s="1"/>
    </row>
    <row r="170" spans="1:3" x14ac:dyDescent="0.3">
      <c r="A170" s="94"/>
      <c r="B170" s="1"/>
      <c r="C170" s="1"/>
    </row>
    <row r="171" spans="1:3" x14ac:dyDescent="0.3">
      <c r="A171" s="94"/>
      <c r="B171" s="1"/>
      <c r="C171" s="1"/>
    </row>
    <row r="172" spans="1:3" x14ac:dyDescent="0.3">
      <c r="A172" s="94"/>
      <c r="B172" s="1"/>
      <c r="C172" s="1"/>
    </row>
    <row r="173" spans="1:3" x14ac:dyDescent="0.3">
      <c r="A173" s="94"/>
      <c r="B173" s="1"/>
      <c r="C173" s="1"/>
    </row>
    <row r="174" spans="1:3" x14ac:dyDescent="0.3">
      <c r="A174" s="94"/>
      <c r="B174" s="1"/>
      <c r="C174" s="1"/>
    </row>
    <row r="175" spans="1:3" x14ac:dyDescent="0.3">
      <c r="A175" s="94"/>
      <c r="B175" s="1"/>
      <c r="C175" s="1"/>
    </row>
    <row r="176" spans="1:3" x14ac:dyDescent="0.3">
      <c r="A176" s="94"/>
      <c r="B176" s="1"/>
      <c r="C176" s="1"/>
    </row>
    <row r="177" spans="1:3" x14ac:dyDescent="0.3">
      <c r="A177" s="94"/>
      <c r="B177" s="1"/>
      <c r="C177" s="1"/>
    </row>
    <row r="178" spans="1:3" x14ac:dyDescent="0.3">
      <c r="A178" s="94"/>
      <c r="B178" s="1"/>
      <c r="C178" s="1"/>
    </row>
    <row r="179" spans="1:3" x14ac:dyDescent="0.3">
      <c r="A179" s="94"/>
      <c r="B179" s="1"/>
      <c r="C179" s="1"/>
    </row>
    <row r="180" spans="1:3" x14ac:dyDescent="0.3">
      <c r="A180" s="94"/>
      <c r="B180" s="1"/>
      <c r="C180" s="1"/>
    </row>
    <row r="181" spans="1:3" x14ac:dyDescent="0.3">
      <c r="A181" s="94"/>
      <c r="B181" s="1"/>
      <c r="C181" s="1"/>
    </row>
    <row r="182" spans="1:3" x14ac:dyDescent="0.3">
      <c r="A182" s="94"/>
      <c r="B182" s="1"/>
      <c r="C182" s="1"/>
    </row>
    <row r="183" spans="1:3" x14ac:dyDescent="0.3">
      <c r="A183" s="94"/>
      <c r="B183" s="1"/>
      <c r="C183" s="1"/>
    </row>
    <row r="184" spans="1:3" x14ac:dyDescent="0.3">
      <c r="A184" s="94"/>
      <c r="B184" s="1"/>
      <c r="C184" s="1"/>
    </row>
    <row r="185" spans="1:3" x14ac:dyDescent="0.3">
      <c r="A185" s="94"/>
      <c r="B185" s="1"/>
      <c r="C185" s="1"/>
    </row>
    <row r="186" spans="1:3" x14ac:dyDescent="0.3">
      <c r="A186" s="94"/>
      <c r="B186" s="1"/>
      <c r="C186" s="1"/>
    </row>
    <row r="187" spans="1:3" x14ac:dyDescent="0.3">
      <c r="A187" s="94"/>
      <c r="B187" s="1"/>
      <c r="C187" s="1"/>
    </row>
    <row r="188" spans="1:3" x14ac:dyDescent="0.3">
      <c r="A188" s="94"/>
      <c r="B188" s="1"/>
      <c r="C188" s="1"/>
    </row>
    <row r="189" spans="1:3" x14ac:dyDescent="0.3">
      <c r="A189" s="94"/>
      <c r="B189" s="1"/>
      <c r="C189" s="1"/>
    </row>
    <row r="190" spans="1:3" x14ac:dyDescent="0.3">
      <c r="A190" s="94"/>
      <c r="B190" s="1"/>
      <c r="C190" s="1"/>
    </row>
    <row r="191" spans="1:3" x14ac:dyDescent="0.3">
      <c r="A191" s="94"/>
      <c r="B191" s="1"/>
      <c r="C191" s="1"/>
    </row>
    <row r="192" spans="1:3" x14ac:dyDescent="0.3">
      <c r="A192" s="94"/>
      <c r="B192" s="1"/>
      <c r="C192" s="1"/>
    </row>
    <row r="193" spans="1:3" x14ac:dyDescent="0.3">
      <c r="A193" s="94"/>
      <c r="B193" s="1"/>
      <c r="C193" s="1"/>
    </row>
    <row r="194" spans="1:3" x14ac:dyDescent="0.3">
      <c r="A194" s="94"/>
      <c r="B194" s="1"/>
      <c r="C194" s="1"/>
    </row>
    <row r="195" spans="1:3" x14ac:dyDescent="0.3">
      <c r="A195" s="94"/>
      <c r="B195" s="1"/>
      <c r="C195" s="1"/>
    </row>
    <row r="196" spans="1:3" x14ac:dyDescent="0.3">
      <c r="A196" s="94"/>
      <c r="B196" s="1"/>
      <c r="C196" s="1"/>
    </row>
    <row r="197" spans="1:3" x14ac:dyDescent="0.3">
      <c r="A197" s="94"/>
      <c r="B197" s="1"/>
      <c r="C197" s="1"/>
    </row>
    <row r="198" spans="1:3" x14ac:dyDescent="0.3">
      <c r="A198" s="94"/>
      <c r="B198" s="1"/>
      <c r="C198" s="1"/>
    </row>
    <row r="199" spans="1:3" x14ac:dyDescent="0.3">
      <c r="A199" s="94"/>
      <c r="B199" s="1"/>
      <c r="C199" s="1"/>
    </row>
    <row r="200" spans="1:3" x14ac:dyDescent="0.3">
      <c r="A200" s="94"/>
      <c r="B200" s="1"/>
      <c r="C200" s="1"/>
    </row>
    <row r="201" spans="1:3" x14ac:dyDescent="0.3">
      <c r="A201" s="94"/>
      <c r="B201" s="1"/>
      <c r="C201" s="1"/>
    </row>
    <row r="202" spans="1:3" x14ac:dyDescent="0.3">
      <c r="A202" s="94"/>
      <c r="B202" s="1"/>
      <c r="C202" s="1"/>
    </row>
    <row r="203" spans="1:3" x14ac:dyDescent="0.3">
      <c r="A203" s="94"/>
      <c r="B203" s="1"/>
      <c r="C203" s="1"/>
    </row>
    <row r="204" spans="1:3" x14ac:dyDescent="0.3">
      <c r="A204" s="95"/>
      <c r="B204" s="1"/>
      <c r="C204" s="1"/>
    </row>
  </sheetData>
  <mergeCells count="4">
    <mergeCell ref="B2:C2"/>
    <mergeCell ref="F3:G3"/>
    <mergeCell ref="F4:G4"/>
    <mergeCell ref="M2:Q2"/>
  </mergeCells>
  <conditionalFormatting sqref="B4:B103">
    <cfRule type="expression" dxfId="112" priority="59">
      <formula>$A4=""</formula>
    </cfRule>
  </conditionalFormatting>
  <conditionalFormatting sqref="E4">
    <cfRule type="expression" priority="55">
      <formula>$B4=""</formula>
    </cfRule>
  </conditionalFormatting>
  <conditionalFormatting sqref="E5:E103">
    <cfRule type="expression" priority="54">
      <formula>$A5=""</formula>
    </cfRule>
  </conditionalFormatting>
  <conditionalFormatting sqref="E24">
    <cfRule type="expression" priority="53">
      <formula>$B24=""</formula>
    </cfRule>
  </conditionalFormatting>
  <conditionalFormatting sqref="D4">
    <cfRule type="expression" dxfId="111" priority="8">
      <formula>$M4="TERMINE"</formula>
    </cfRule>
    <cfRule type="expression" dxfId="110" priority="10">
      <formula>$N4="TERMINE"</formula>
    </cfRule>
    <cfRule type="expression" dxfId="109" priority="11">
      <formula>$O4="TERMINE"</formula>
    </cfRule>
    <cfRule type="expression" dxfId="108" priority="12">
      <formula>$P4="TERMINE"</formula>
    </cfRule>
  </conditionalFormatting>
  <conditionalFormatting sqref="D5:D7">
    <cfRule type="expression" dxfId="107" priority="9">
      <formula>$P5="TERMINE"</formula>
    </cfRule>
  </conditionalFormatting>
  <conditionalFormatting sqref="D5:D15">
    <cfRule type="expression" dxfId="106" priority="5">
      <formula>$M5="TERMINE"</formula>
    </cfRule>
    <cfRule type="expression" dxfId="105" priority="6">
      <formula>$N5="TERMINE"</formula>
    </cfRule>
    <cfRule type="expression" dxfId="104" priority="7">
      <formula>$O5="TERMINE"</formula>
    </cfRule>
  </conditionalFormatting>
  <conditionalFormatting sqref="D5:D103">
    <cfRule type="expression" dxfId="103" priority="1">
      <formula>$M5="TERMINE"</formula>
    </cfRule>
    <cfRule type="expression" dxfId="102" priority="2">
      <formula>$N5="TERMINE"</formula>
    </cfRule>
    <cfRule type="expression" dxfId="101" priority="3">
      <formula>$O5="TERMINE"</formula>
    </cfRule>
    <cfRule type="expression" dxfId="100" priority="4">
      <formula>$P5="TERMINE"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0" id="{3DDEF08C-FC1F-4D04-9736-104C8A906CBE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A4:E103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-0.499984740745262"/>
  </sheetPr>
  <dimension ref="A1:Q204"/>
  <sheetViews>
    <sheetView workbookViewId="0">
      <pane ySplit="3" topLeftCell="A4" activePane="bottomLeft" state="frozen"/>
      <selection pane="bottomLeft" activeCell="F5" sqref="F5"/>
    </sheetView>
  </sheetViews>
  <sheetFormatPr baseColWidth="10" defaultRowHeight="18.75" x14ac:dyDescent="0.3"/>
  <cols>
    <col min="1" max="1" width="13.6640625" style="96" customWidth="1"/>
    <col min="2" max="3" width="12.6640625" customWidth="1"/>
    <col min="4" max="4" width="15.6640625" style="2" customWidth="1"/>
    <col min="9" max="9" width="16.6640625" customWidth="1"/>
    <col min="13" max="17" width="12" style="37"/>
  </cols>
  <sheetData>
    <row r="1" spans="1:17" s="1" customFormat="1" ht="115.5" customHeight="1" thickBot="1" x14ac:dyDescent="0.35">
      <c r="A1" s="90" t="str">
        <f>"A"&amp;MATCH(LOOKUP(D2,A4:A103),A4:A103)+3</f>
        <v>A21</v>
      </c>
      <c r="B1" s="3">
        <f>MAX(A4:A103)</f>
        <v>20</v>
      </c>
      <c r="C1" s="106"/>
      <c r="D1" s="263" t="s">
        <v>83</v>
      </c>
      <c r="E1" s="263"/>
      <c r="F1" s="263"/>
      <c r="G1" s="263"/>
      <c r="H1" s="263"/>
      <c r="I1"/>
      <c r="J1"/>
      <c r="M1" s="152"/>
      <c r="N1" s="152"/>
      <c r="O1" s="152"/>
      <c r="P1" s="152"/>
      <c r="Q1" s="152"/>
    </row>
    <row r="2" spans="1:17" s="1" customFormat="1" ht="29.25" customHeight="1" thickBot="1" x14ac:dyDescent="0.25">
      <c r="A2" s="257" t="s">
        <v>5</v>
      </c>
      <c r="B2" s="257"/>
      <c r="C2" s="258"/>
      <c r="D2" s="70">
        <v>18</v>
      </c>
      <c r="F2"/>
      <c r="G2"/>
      <c r="H2"/>
      <c r="I2"/>
      <c r="J2"/>
      <c r="M2" s="254" t="s">
        <v>81</v>
      </c>
      <c r="N2" s="255"/>
      <c r="O2" s="255"/>
      <c r="P2" s="255"/>
      <c r="Q2" s="256"/>
    </row>
    <row r="3" spans="1:17" s="115" customFormat="1" ht="40.5" customHeight="1" thickBot="1" x14ac:dyDescent="0.25">
      <c r="A3" s="200" t="s">
        <v>2</v>
      </c>
      <c r="B3" s="201" t="s">
        <v>0</v>
      </c>
      <c r="C3" s="201" t="s">
        <v>1</v>
      </c>
      <c r="D3" s="200" t="s">
        <v>51</v>
      </c>
      <c r="E3" s="202" t="s">
        <v>43</v>
      </c>
      <c r="F3" s="259" t="s">
        <v>85</v>
      </c>
      <c r="G3" s="260"/>
      <c r="H3" s="114"/>
      <c r="I3" s="114"/>
      <c r="M3" s="155" t="s">
        <v>102</v>
      </c>
      <c r="N3" s="156" t="s">
        <v>98</v>
      </c>
      <c r="O3" s="173" t="s">
        <v>90</v>
      </c>
      <c r="P3" s="174" t="s">
        <v>91</v>
      </c>
      <c r="Q3" s="175" t="s">
        <v>80</v>
      </c>
    </row>
    <row r="4" spans="1:17" ht="19.5" thickTop="1" x14ac:dyDescent="0.3">
      <c r="A4" s="191">
        <f>IF(Engagés!A4="","",Engagés!A4)</f>
        <v>1</v>
      </c>
      <c r="B4" s="192">
        <f>IF(Dép_Arr!B4="","",Dép_Arr!B4)</f>
        <v>1.3310185185185185E-3</v>
      </c>
      <c r="C4" s="194">
        <v>1.525462962962963E-2</v>
      </c>
      <c r="D4" s="159">
        <f>IF(C4="","",C4-B4)</f>
        <v>1.3923611111111112E-2</v>
      </c>
      <c r="E4" s="108"/>
      <c r="F4" s="261">
        <f>MAX(D4:D103)-MIN(D4:D103)</f>
        <v>2.5115740740740723E-3</v>
      </c>
      <c r="G4" s="262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/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</row>
    <row r="5" spans="1:17" x14ac:dyDescent="0.3">
      <c r="A5" s="91">
        <f>IF(Engagés!A5="","",Engagés!A5)</f>
        <v>2</v>
      </c>
      <c r="B5" s="181">
        <f>IF(Dép_Arr!B5="","",Dép_Arr!B5)</f>
        <v>1.3310185185185185E-3</v>
      </c>
      <c r="C5" s="193"/>
      <c r="D5" s="159" t="str">
        <f t="shared" ref="D5:D68" si="0">IF(C5="","",C5-B5)</f>
        <v/>
      </c>
      <c r="E5" s="98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</row>
    <row r="6" spans="1:17" x14ac:dyDescent="0.3">
      <c r="A6" s="191">
        <f>IF(Engagés!A6="","",Engagés!A6)</f>
        <v>3</v>
      </c>
      <c r="B6" s="192">
        <f>IF(Dép_Arr!B6="","",Dép_Arr!B6)</f>
        <v>1.3310185185185185E-3</v>
      </c>
      <c r="C6" s="194">
        <v>1.5486111111111112E-2</v>
      </c>
      <c r="D6" s="159">
        <f t="shared" si="0"/>
        <v>1.4155092592592594E-2</v>
      </c>
      <c r="E6" s="98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</row>
    <row r="7" spans="1:17" x14ac:dyDescent="0.3">
      <c r="A7" s="191">
        <f>IF(Engagés!A7="","",Engagés!A7)</f>
        <v>4</v>
      </c>
      <c r="B7" s="192">
        <f>IF(Dép_Arr!B7="","",Dép_Arr!B7)</f>
        <v>1.3310185185185185E-3</v>
      </c>
      <c r="C7" s="194">
        <v>1.5682870370370371E-2</v>
      </c>
      <c r="D7" s="159">
        <f t="shared" si="0"/>
        <v>1.4351851851851853E-2</v>
      </c>
      <c r="E7" s="98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</row>
    <row r="8" spans="1:17" x14ac:dyDescent="0.3">
      <c r="A8" s="191">
        <f>IF(Engagés!A8="","",Engagés!A8)</f>
        <v>5</v>
      </c>
      <c r="B8" s="192">
        <f>IF(Dép_Arr!B8="","",Dép_Arr!B8)</f>
        <v>1.3310185185185185E-3</v>
      </c>
      <c r="C8" s="194">
        <v>1.5787037037037037E-2</v>
      </c>
      <c r="D8" s="159">
        <f t="shared" si="0"/>
        <v>1.4456018518518519E-2</v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</row>
    <row r="9" spans="1:17" x14ac:dyDescent="0.3">
      <c r="A9" s="191">
        <f>IF(Engagés!A9="","",Engagés!A9)</f>
        <v>6</v>
      </c>
      <c r="B9" s="192">
        <f>IF(Dép_Arr!B9="","",Dép_Arr!B9)</f>
        <v>1.3310185185185185E-3</v>
      </c>
      <c r="C9" s="194">
        <v>1.5972222222222224E-2</v>
      </c>
      <c r="D9" s="159">
        <f t="shared" si="0"/>
        <v>1.4641203703703707E-2</v>
      </c>
      <c r="E9" s="98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</row>
    <row r="10" spans="1:17" x14ac:dyDescent="0.3">
      <c r="A10" s="191">
        <f>IF(Engagés!A10="","",Engagés!A10)</f>
        <v>7</v>
      </c>
      <c r="B10" s="192">
        <f>IF(Dép_Arr!B10="","",Dép_Arr!B10)</f>
        <v>1.3310185185185185E-3</v>
      </c>
      <c r="C10" s="194">
        <v>1.6099537037037037E-2</v>
      </c>
      <c r="D10" s="159">
        <f t="shared" si="0"/>
        <v>1.4768518518518519E-2</v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/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</row>
    <row r="11" spans="1:17" x14ac:dyDescent="0.3">
      <c r="A11" s="191">
        <f>IF(Engagés!A11="","",Engagés!A11)</f>
        <v>8</v>
      </c>
      <c r="B11" s="192">
        <f>IF(Dép_Arr!B11="","",Dép_Arr!B11)</f>
        <v>1.3310185185185185E-3</v>
      </c>
      <c r="C11" s="194">
        <v>1.6435185185185188E-2</v>
      </c>
      <c r="D11" s="159">
        <f t="shared" si="0"/>
        <v>1.510416666666667E-2</v>
      </c>
      <c r="E11" s="98"/>
      <c r="I11" s="2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</row>
    <row r="12" spans="1:17" x14ac:dyDescent="0.3">
      <c r="A12" s="91">
        <f>IF(Engagés!A12="","",Engagés!A12)</f>
        <v>9</v>
      </c>
      <c r="B12" s="181">
        <f>IF(Dép_Arr!B12="","",Dép_Arr!B12)</f>
        <v>1.3310185185185185E-3</v>
      </c>
      <c r="C12" s="193"/>
      <c r="D12" s="159" t="str">
        <f t="shared" si="0"/>
        <v/>
      </c>
      <c r="E12" s="98">
        <v>1</v>
      </c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</row>
    <row r="13" spans="1:17" x14ac:dyDescent="0.3">
      <c r="A13" s="191">
        <f>IF(Engagés!A13="","",Engagés!A13)</f>
        <v>10</v>
      </c>
      <c r="B13" s="192">
        <f>IF(Dép_Arr!B13="","",Dép_Arr!B13)</f>
        <v>1.3310185185185185E-3</v>
      </c>
      <c r="C13" s="194">
        <v>1.6631944444444446E-2</v>
      </c>
      <c r="D13" s="159">
        <f t="shared" si="0"/>
        <v>1.5300925925925928E-2</v>
      </c>
      <c r="E13" s="98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</row>
    <row r="14" spans="1:17" x14ac:dyDescent="0.3">
      <c r="A14" s="191">
        <f>IF(Engagés!A14="","",Engagés!A14)</f>
        <v>11</v>
      </c>
      <c r="B14" s="192">
        <f>IF(Dép_Arr!B14="","",Dép_Arr!B14)</f>
        <v>1.3310185185185185E-3</v>
      </c>
      <c r="C14" s="194">
        <v>1.6724537037037034E-2</v>
      </c>
      <c r="D14" s="159">
        <f t="shared" si="0"/>
        <v>1.5393518518518516E-2</v>
      </c>
      <c r="E14" s="98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</row>
    <row r="15" spans="1:17" x14ac:dyDescent="0.3">
      <c r="A15" s="191">
        <f>IF(Engagés!A15="","",Engagés!A15)</f>
        <v>12</v>
      </c>
      <c r="B15" s="192">
        <f>IF(Dép_Arr!B15="","",Dép_Arr!B15)</f>
        <v>1.3310185185185185E-3</v>
      </c>
      <c r="C15" s="194">
        <v>1.6828703703703703E-2</v>
      </c>
      <c r="D15" s="159">
        <f t="shared" si="0"/>
        <v>1.5497685185185186E-2</v>
      </c>
      <c r="E15" s="98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</row>
    <row r="16" spans="1:17" x14ac:dyDescent="0.3">
      <c r="A16" s="191">
        <f>IF(Engagés!A16="","",Engagés!A16)</f>
        <v>13</v>
      </c>
      <c r="B16" s="192">
        <f>IF(Dép_Arr!B16="","",Dép_Arr!B16)</f>
        <v>1.3310185185185185E-3</v>
      </c>
      <c r="C16" s="194">
        <v>1.6944444444444443E-2</v>
      </c>
      <c r="D16" s="159">
        <f t="shared" si="0"/>
        <v>1.5613425925925925E-2</v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/>
      </c>
      <c r="P16" s="209" t="str">
        <f>IF(C16="","",IF(AND(Engagés!D16="M",D16&gt;=Récap!N$4),"TERMINE",""))</f>
        <v/>
      </c>
    </row>
    <row r="17" spans="1:16" x14ac:dyDescent="0.3">
      <c r="A17" s="191">
        <f>IF(Engagés!A17="","",Engagés!A17)</f>
        <v>14</v>
      </c>
      <c r="B17" s="192">
        <f>IF(Dép_Arr!B17="","",Dép_Arr!B17)</f>
        <v>1.3310185185185185E-3</v>
      </c>
      <c r="C17" s="194">
        <v>1.7175925925925924E-2</v>
      </c>
      <c r="D17" s="159">
        <f t="shared" si="0"/>
        <v>1.5844907407407405E-2</v>
      </c>
      <c r="E17" s="98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</row>
    <row r="18" spans="1:16" x14ac:dyDescent="0.3">
      <c r="A18" s="191">
        <f>IF(Engagés!A18="","",Engagés!A18)</f>
        <v>15</v>
      </c>
      <c r="B18" s="192">
        <f>IF(Dép_Arr!B18="","",Dép_Arr!B18)</f>
        <v>1.3310185185185185E-3</v>
      </c>
      <c r="C18" s="194">
        <v>1.7384259259259262E-2</v>
      </c>
      <c r="D18" s="159">
        <f t="shared" si="0"/>
        <v>1.6053240740740743E-2</v>
      </c>
      <c r="E18" s="98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</row>
    <row r="19" spans="1:16" x14ac:dyDescent="0.3">
      <c r="A19" s="191">
        <f>IF(Engagés!A19="","",Engagés!A19)</f>
        <v>16</v>
      </c>
      <c r="B19" s="192">
        <f>IF(Dép_Arr!B19="","",Dép_Arr!B19)</f>
        <v>1.3310185185185185E-3</v>
      </c>
      <c r="C19" s="194">
        <v>1.7592592592592594E-2</v>
      </c>
      <c r="D19" s="159">
        <f t="shared" si="0"/>
        <v>1.6261574074074074E-2</v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/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</row>
    <row r="20" spans="1:16" x14ac:dyDescent="0.3">
      <c r="A20" s="191">
        <f>IF(Engagés!A20="","",Engagés!A20)</f>
        <v>17</v>
      </c>
      <c r="B20" s="192">
        <f>IF(Dép_Arr!B20="","",Dép_Arr!B20)</f>
        <v>1.3310185185185185E-3</v>
      </c>
      <c r="C20" s="194">
        <v>1.7708333333333333E-2</v>
      </c>
      <c r="D20" s="159">
        <f t="shared" si="0"/>
        <v>1.6377314814814813E-2</v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/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</row>
    <row r="21" spans="1:16" x14ac:dyDescent="0.3">
      <c r="A21" s="191">
        <f>IF(Engagés!A21="","",Engagés!A21)</f>
        <v>18</v>
      </c>
      <c r="B21" s="192">
        <f>IF(Dép_Arr!B21="","",Dép_Arr!B21)</f>
        <v>1.3310185185185185E-3</v>
      </c>
      <c r="C21" s="194">
        <v>1.7766203703703704E-2</v>
      </c>
      <c r="D21" s="159">
        <f t="shared" si="0"/>
        <v>1.6435185185185185E-2</v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/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</row>
    <row r="22" spans="1:16" x14ac:dyDescent="0.3">
      <c r="A22" s="191">
        <f>IF(Engagés!A22="","",Engagés!A22)</f>
        <v>19</v>
      </c>
      <c r="B22" s="192">
        <f>IF(Dép_Arr!B22="","",Dép_Arr!B22)</f>
        <v>1.3310185185185185E-3</v>
      </c>
      <c r="C22" s="194">
        <v>1.7476851851851851E-2</v>
      </c>
      <c r="D22" s="159">
        <f t="shared" si="0"/>
        <v>1.6145833333333331E-2</v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</row>
    <row r="23" spans="1:16" x14ac:dyDescent="0.3">
      <c r="A23" s="191">
        <f>IF(Engagés!A23="","",Engagés!A23)</f>
        <v>20</v>
      </c>
      <c r="B23" s="192">
        <f>IF(Dép_Arr!B23="","",Dép_Arr!B23)</f>
        <v>1.3310185185185185E-3</v>
      </c>
      <c r="C23" s="194">
        <v>1.7037037037037038E-2</v>
      </c>
      <c r="D23" s="159">
        <f t="shared" si="0"/>
        <v>1.5706018518518518E-2</v>
      </c>
      <c r="E23" s="98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</row>
    <row r="24" spans="1:16" x14ac:dyDescent="0.3">
      <c r="A24" s="91" t="str">
        <f>IF(Engagés!A24="","",Engagés!A24)</f>
        <v/>
      </c>
      <c r="B24" s="181">
        <f>IF(Dép_Arr!B24="","",Dép_Arr!B24)</f>
        <v>1.3310185185185185E-3</v>
      </c>
      <c r="C24" s="181"/>
      <c r="D24" s="159" t="str">
        <f t="shared" si="0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</row>
    <row r="25" spans="1:16" x14ac:dyDescent="0.3">
      <c r="A25" s="91" t="str">
        <f>IF(Engagés!A25="","",Engagés!A25)</f>
        <v/>
      </c>
      <c r="B25" s="181">
        <f>IF(Dép_Arr!B25="","",Dép_Arr!B25)</f>
        <v>1.3310185185185185E-3</v>
      </c>
      <c r="C25" s="181"/>
      <c r="D25" s="159" t="str">
        <f t="shared" si="0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</row>
    <row r="26" spans="1:16" x14ac:dyDescent="0.3">
      <c r="A26" s="91" t="str">
        <f>IF(Engagés!A26="","",Engagés!A26)</f>
        <v/>
      </c>
      <c r="B26" s="181">
        <f>IF(Dép_Arr!B26="","",Dép_Arr!B26)</f>
        <v>1.3310185185185185E-3</v>
      </c>
      <c r="C26" s="181"/>
      <c r="D26" s="159" t="str">
        <f t="shared" si="0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</row>
    <row r="27" spans="1:16" x14ac:dyDescent="0.3">
      <c r="A27" s="91" t="str">
        <f>IF(Engagés!A27="","",Engagés!A27)</f>
        <v/>
      </c>
      <c r="B27" s="181">
        <f>IF(Dép_Arr!B27="","",Dép_Arr!B27)</f>
        <v>1.3310185185185185E-3</v>
      </c>
      <c r="C27" s="181"/>
      <c r="D27" s="159" t="str">
        <f t="shared" si="0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</row>
    <row r="28" spans="1:16" x14ac:dyDescent="0.3">
      <c r="A28" s="91" t="str">
        <f>IF(Engagés!A28="","",Engagés!A28)</f>
        <v/>
      </c>
      <c r="B28" s="181">
        <f>IF(Dép_Arr!B28="","",Dép_Arr!B28)</f>
        <v>1.3310185185185185E-3</v>
      </c>
      <c r="C28" s="181"/>
      <c r="D28" s="159" t="str">
        <f t="shared" si="0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</row>
    <row r="29" spans="1:16" x14ac:dyDescent="0.3">
      <c r="A29" s="91" t="str">
        <f>IF(Engagés!A29="","",Engagés!A29)</f>
        <v/>
      </c>
      <c r="B29" s="181">
        <f>IF(Dép_Arr!B29="","",Dép_Arr!B29)</f>
        <v>1.3310185185185185E-3</v>
      </c>
      <c r="C29" s="181"/>
      <c r="D29" s="159" t="str">
        <f t="shared" si="0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</row>
    <row r="30" spans="1:16" x14ac:dyDescent="0.3">
      <c r="A30" s="91" t="str">
        <f>IF(Engagés!A30="","",Engagés!A30)</f>
        <v/>
      </c>
      <c r="B30" s="181">
        <f>IF(Dép_Arr!B30="","",Dép_Arr!B30)</f>
        <v>1.3310185185185185E-3</v>
      </c>
      <c r="C30" s="15"/>
      <c r="D30" s="159" t="str">
        <f t="shared" si="0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</row>
    <row r="31" spans="1:16" x14ac:dyDescent="0.3">
      <c r="A31" s="91" t="str">
        <f>IF(Engagés!A31="","",Engagés!A31)</f>
        <v/>
      </c>
      <c r="B31" s="181">
        <f>IF(Dép_Arr!B31="","",Dép_Arr!B31)</f>
        <v>1.3310185185185185E-3</v>
      </c>
      <c r="C31" s="15"/>
      <c r="D31" s="159" t="str">
        <f t="shared" si="0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</row>
    <row r="32" spans="1:16" x14ac:dyDescent="0.3">
      <c r="A32" s="91" t="str">
        <f>IF(Engagés!A32="","",Engagés!A32)</f>
        <v/>
      </c>
      <c r="B32" s="181">
        <f>IF(Dép_Arr!B32="","",Dép_Arr!B32)</f>
        <v>1.3310185185185185E-3</v>
      </c>
      <c r="C32" s="181"/>
      <c r="D32" s="159" t="str">
        <f t="shared" si="0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</row>
    <row r="33" spans="1:16" x14ac:dyDescent="0.3">
      <c r="A33" s="91" t="str">
        <f>IF(Engagés!A33="","",Engagés!A33)</f>
        <v/>
      </c>
      <c r="B33" s="181">
        <f>IF(Dép_Arr!B33="","",Dép_Arr!B33)</f>
        <v>1.3310185185185185E-3</v>
      </c>
      <c r="C33" s="15"/>
      <c r="D33" s="159" t="str">
        <f t="shared" si="0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</row>
    <row r="34" spans="1:16" x14ac:dyDescent="0.3">
      <c r="A34" s="91" t="str">
        <f>IF(Engagés!A34="","",Engagés!A34)</f>
        <v/>
      </c>
      <c r="B34" s="181">
        <f>IF(Dép_Arr!B34="","",Dép_Arr!B34)</f>
        <v>1.3310185185185185E-3</v>
      </c>
      <c r="C34" s="15"/>
      <c r="D34" s="159" t="str">
        <f t="shared" si="0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</row>
    <row r="35" spans="1:16" x14ac:dyDescent="0.3">
      <c r="A35" s="91" t="str">
        <f>IF(Engagés!A35="","",Engagés!A35)</f>
        <v/>
      </c>
      <c r="B35" s="181">
        <f>IF(Dép_Arr!B35="","",Dép_Arr!B35)</f>
        <v>1.3310185185185185E-3</v>
      </c>
      <c r="C35" s="15"/>
      <c r="D35" s="159" t="str">
        <f t="shared" si="0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</row>
    <row r="36" spans="1:16" x14ac:dyDescent="0.3">
      <c r="A36" s="91" t="str">
        <f>IF(Engagés!A36="","",Engagés!A36)</f>
        <v/>
      </c>
      <c r="B36" s="181">
        <f>IF(Dép_Arr!B36="","",Dép_Arr!B36)</f>
        <v>1.3310185185185185E-3</v>
      </c>
      <c r="C36" s="15"/>
      <c r="D36" s="159" t="str">
        <f t="shared" si="0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</row>
    <row r="37" spans="1:16" x14ac:dyDescent="0.3">
      <c r="A37" s="91" t="str">
        <f>IF(Engagés!A37="","",Engagés!A37)</f>
        <v/>
      </c>
      <c r="B37" s="181">
        <f>IF(Dép_Arr!B37="","",Dép_Arr!B37)</f>
        <v>1.3310185185185185E-3</v>
      </c>
      <c r="C37" s="15"/>
      <c r="D37" s="159" t="str">
        <f t="shared" si="0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</row>
    <row r="38" spans="1:16" x14ac:dyDescent="0.3">
      <c r="A38" s="91" t="str">
        <f>IF(Engagés!A38="","",Engagés!A38)</f>
        <v/>
      </c>
      <c r="B38" s="181">
        <f>IF(Dép_Arr!B38="","",Dép_Arr!B38)</f>
        <v>1.3310185185185185E-3</v>
      </c>
      <c r="C38" s="15"/>
      <c r="D38" s="159" t="str">
        <f t="shared" si="0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</row>
    <row r="39" spans="1:16" x14ac:dyDescent="0.3">
      <c r="A39" s="91" t="str">
        <f>IF(Engagés!A39="","",Engagés!A39)</f>
        <v/>
      </c>
      <c r="B39" s="181">
        <f>IF(Dép_Arr!B39="","",Dép_Arr!B39)</f>
        <v>1.3310185185185185E-3</v>
      </c>
      <c r="C39" s="15"/>
      <c r="D39" s="159" t="str">
        <f t="shared" si="0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</row>
    <row r="40" spans="1:16" x14ac:dyDescent="0.3">
      <c r="A40" s="91" t="str">
        <f>IF(Engagés!A40="","",Engagés!A40)</f>
        <v/>
      </c>
      <c r="B40" s="181">
        <f>IF(Dép_Arr!B40="","",Dép_Arr!B40)</f>
        <v>1.3310185185185185E-3</v>
      </c>
      <c r="C40" s="15"/>
      <c r="D40" s="159" t="str">
        <f t="shared" si="0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</row>
    <row r="41" spans="1:16" x14ac:dyDescent="0.3">
      <c r="A41" s="91" t="str">
        <f>IF(Engagés!A41="","",Engagés!A41)</f>
        <v/>
      </c>
      <c r="B41" s="181">
        <f>IF(Dép_Arr!B41="","",Dép_Arr!B41)</f>
        <v>1.3310185185185185E-3</v>
      </c>
      <c r="C41" s="15"/>
      <c r="D41" s="159" t="str">
        <f t="shared" si="0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</row>
    <row r="42" spans="1:16" x14ac:dyDescent="0.3">
      <c r="A42" s="91" t="str">
        <f>IF(Engagés!A42="","",Engagés!A42)</f>
        <v/>
      </c>
      <c r="B42" s="181">
        <f>IF(Dép_Arr!B42="","",Dép_Arr!B42)</f>
        <v>1.3310185185185185E-3</v>
      </c>
      <c r="C42" s="15"/>
      <c r="D42" s="159" t="str">
        <f t="shared" si="0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</row>
    <row r="43" spans="1:16" x14ac:dyDescent="0.3">
      <c r="A43" s="91" t="str">
        <f>IF(Engagés!A43="","",Engagés!A43)</f>
        <v/>
      </c>
      <c r="B43" s="181">
        <f>IF(Dép_Arr!B43="","",Dép_Arr!B43)</f>
        <v>1.3310185185185185E-3</v>
      </c>
      <c r="C43" s="181"/>
      <c r="D43" s="159" t="str">
        <f t="shared" si="0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</row>
    <row r="44" spans="1:16" x14ac:dyDescent="0.3">
      <c r="A44" s="91" t="str">
        <f>IF(Engagés!A44="","",Engagés!A44)</f>
        <v/>
      </c>
      <c r="B44" s="181">
        <f>IF(Dép_Arr!B44="","",Dép_Arr!B44)</f>
        <v>1.3310185185185185E-3</v>
      </c>
      <c r="C44" s="15"/>
      <c r="D44" s="159" t="str">
        <f t="shared" si="0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</row>
    <row r="45" spans="1:16" x14ac:dyDescent="0.3">
      <c r="A45" s="91" t="str">
        <f>IF(Engagés!A45="","",Engagés!A45)</f>
        <v/>
      </c>
      <c r="B45" s="181">
        <f>IF(Dép_Arr!B45="","",Dép_Arr!B45)</f>
        <v>1.3310185185185185E-3</v>
      </c>
      <c r="C45" s="15"/>
      <c r="D45" s="159" t="str">
        <f t="shared" si="0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</row>
    <row r="46" spans="1:16" x14ac:dyDescent="0.3">
      <c r="A46" s="91" t="str">
        <f>IF(Engagés!A46="","",Engagés!A46)</f>
        <v/>
      </c>
      <c r="B46" s="181">
        <f>IF(Dép_Arr!B46="","",Dép_Arr!B46)</f>
        <v>1.3310185185185185E-3</v>
      </c>
      <c r="C46" s="15"/>
      <c r="D46" s="159" t="str">
        <f t="shared" si="0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</row>
    <row r="47" spans="1:16" x14ac:dyDescent="0.3">
      <c r="A47" s="91" t="str">
        <f>IF(Engagés!A47="","",Engagés!A47)</f>
        <v/>
      </c>
      <c r="B47" s="181">
        <f>IF(Dép_Arr!B47="","",Dép_Arr!B47)</f>
        <v>1.3310185185185185E-3</v>
      </c>
      <c r="C47" s="15"/>
      <c r="D47" s="159" t="str">
        <f t="shared" si="0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</row>
    <row r="48" spans="1:16" x14ac:dyDescent="0.3">
      <c r="A48" s="91" t="str">
        <f>IF(Engagés!A48="","",Engagés!A48)</f>
        <v/>
      </c>
      <c r="B48" s="181">
        <f>IF(Dép_Arr!B48="","",Dép_Arr!B48)</f>
        <v>1.3310185185185185E-3</v>
      </c>
      <c r="C48" s="15"/>
      <c r="D48" s="159" t="str">
        <f t="shared" si="0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</row>
    <row r="49" spans="1:16" x14ac:dyDescent="0.3">
      <c r="A49" s="91" t="str">
        <f>IF(Engagés!A49="","",Engagés!A49)</f>
        <v/>
      </c>
      <c r="B49" s="181">
        <f>IF(Dép_Arr!B49="","",Dép_Arr!B49)</f>
        <v>1.3310185185185185E-3</v>
      </c>
      <c r="C49" s="15"/>
      <c r="D49" s="159" t="str">
        <f t="shared" si="0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</row>
    <row r="50" spans="1:16" x14ac:dyDescent="0.3">
      <c r="A50" s="91" t="str">
        <f>IF(Engagés!A50="","",Engagés!A50)</f>
        <v/>
      </c>
      <c r="B50" s="181">
        <f>IF(Dép_Arr!B50="","",Dép_Arr!B50)</f>
        <v>1.3310185185185185E-3</v>
      </c>
      <c r="C50" s="15"/>
      <c r="D50" s="159" t="str">
        <f t="shared" si="0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</row>
    <row r="51" spans="1:16" x14ac:dyDescent="0.3">
      <c r="A51" s="91" t="str">
        <f>IF(Engagés!A51="","",Engagés!A51)</f>
        <v/>
      </c>
      <c r="B51" s="181">
        <f>IF(Dép_Arr!B51="","",Dép_Arr!B51)</f>
        <v>1.3310185185185185E-3</v>
      </c>
      <c r="C51" s="15"/>
      <c r="D51" s="159" t="str">
        <f t="shared" si="0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</row>
    <row r="52" spans="1:16" x14ac:dyDescent="0.3">
      <c r="A52" s="91" t="str">
        <f>IF(Engagés!A52="","",Engagés!A52)</f>
        <v/>
      </c>
      <c r="B52" s="181">
        <f>IF(Dép_Arr!B52="","",Dép_Arr!B52)</f>
        <v>1.3310185185185185E-3</v>
      </c>
      <c r="C52" s="15"/>
      <c r="D52" s="159" t="str">
        <f t="shared" si="0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</row>
    <row r="53" spans="1:16" x14ac:dyDescent="0.3">
      <c r="A53" s="91" t="str">
        <f>IF(Engagés!A53="","",Engagés!A53)</f>
        <v/>
      </c>
      <c r="B53" s="181">
        <f>IF(Dép_Arr!B53="","",Dép_Arr!B53)</f>
        <v>1.3310185185185185E-3</v>
      </c>
      <c r="C53" s="15"/>
      <c r="D53" s="159" t="str">
        <f t="shared" si="0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</row>
    <row r="54" spans="1:16" x14ac:dyDescent="0.3">
      <c r="A54" s="91" t="str">
        <f>IF(Engagés!A54="","",Engagés!A54)</f>
        <v/>
      </c>
      <c r="B54" s="181">
        <f>IF(Dép_Arr!B54="","",Dép_Arr!B54)</f>
        <v>1.3310185185185185E-3</v>
      </c>
      <c r="C54" s="15"/>
      <c r="D54" s="159" t="str">
        <f t="shared" si="0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</row>
    <row r="55" spans="1:16" x14ac:dyDescent="0.3">
      <c r="A55" s="91" t="str">
        <f>IF(Engagés!A55="","",Engagés!A55)</f>
        <v/>
      </c>
      <c r="B55" s="181">
        <f>IF(Dép_Arr!B55="","",Dép_Arr!B55)</f>
        <v>1.3310185185185185E-3</v>
      </c>
      <c r="C55" s="15"/>
      <c r="D55" s="159" t="str">
        <f t="shared" si="0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</row>
    <row r="56" spans="1:16" x14ac:dyDescent="0.3">
      <c r="A56" s="91" t="str">
        <f>IF(Engagés!A56="","",Engagés!A56)</f>
        <v/>
      </c>
      <c r="B56" s="181">
        <f>IF(Dép_Arr!B56="","",Dép_Arr!B56)</f>
        <v>1.3310185185185185E-3</v>
      </c>
      <c r="C56" s="15"/>
      <c r="D56" s="159" t="str">
        <f t="shared" si="0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</row>
    <row r="57" spans="1:16" x14ac:dyDescent="0.3">
      <c r="A57" s="91" t="str">
        <f>IF(Engagés!A57="","",Engagés!A57)</f>
        <v/>
      </c>
      <c r="B57" s="181">
        <f>IF(Dép_Arr!B57="","",Dép_Arr!B57)</f>
        <v>1.3310185185185185E-3</v>
      </c>
      <c r="C57" s="15"/>
      <c r="D57" s="159" t="str">
        <f t="shared" si="0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</row>
    <row r="58" spans="1:16" x14ac:dyDescent="0.3">
      <c r="A58" s="91" t="str">
        <f>IF(Engagés!A58="","",Engagés!A58)</f>
        <v/>
      </c>
      <c r="B58" s="181">
        <f>IF(Dép_Arr!B58="","",Dép_Arr!B58)</f>
        <v>1.3310185185185185E-3</v>
      </c>
      <c r="C58" s="15"/>
      <c r="D58" s="159" t="str">
        <f t="shared" si="0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</row>
    <row r="59" spans="1:16" x14ac:dyDescent="0.3">
      <c r="A59" s="91" t="str">
        <f>IF(Engagés!A59="","",Engagés!A59)</f>
        <v/>
      </c>
      <c r="B59" s="181">
        <f>IF(Dép_Arr!B59="","",Dép_Arr!B59)</f>
        <v>1.3310185185185185E-3</v>
      </c>
      <c r="C59" s="15"/>
      <c r="D59" s="159" t="str">
        <f t="shared" si="0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</row>
    <row r="60" spans="1:16" x14ac:dyDescent="0.3">
      <c r="A60" s="91" t="str">
        <f>IF(Engagés!A60="","",Engagés!A60)</f>
        <v/>
      </c>
      <c r="B60" s="181">
        <f>IF(Dép_Arr!B60="","",Dép_Arr!B60)</f>
        <v>1.3310185185185185E-3</v>
      </c>
      <c r="C60" s="15"/>
      <c r="D60" s="159" t="str">
        <f t="shared" si="0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</row>
    <row r="61" spans="1:16" x14ac:dyDescent="0.3">
      <c r="A61" s="91" t="str">
        <f>IF(Engagés!A61="","",Engagés!A61)</f>
        <v/>
      </c>
      <c r="B61" s="181">
        <f>IF(Dép_Arr!B61="","",Dép_Arr!B61)</f>
        <v>1.3310185185185185E-3</v>
      </c>
      <c r="C61" s="15"/>
      <c r="D61" s="159" t="str">
        <f t="shared" si="0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</row>
    <row r="62" spans="1:16" x14ac:dyDescent="0.3">
      <c r="A62" s="91" t="str">
        <f>IF(Engagés!A62="","",Engagés!A62)</f>
        <v/>
      </c>
      <c r="B62" s="181">
        <f>IF(Dép_Arr!B62="","",Dép_Arr!B62)</f>
        <v>1.3310185185185185E-3</v>
      </c>
      <c r="C62" s="15"/>
      <c r="D62" s="159" t="str">
        <f t="shared" si="0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</row>
    <row r="63" spans="1:16" x14ac:dyDescent="0.3">
      <c r="A63" s="91" t="str">
        <f>IF(Engagés!A63="","",Engagés!A63)</f>
        <v/>
      </c>
      <c r="B63" s="181">
        <f>IF(Dép_Arr!B63="","",Dép_Arr!B63)</f>
        <v>1.3310185185185185E-3</v>
      </c>
      <c r="C63" s="15"/>
      <c r="D63" s="159" t="str">
        <f t="shared" si="0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</row>
    <row r="64" spans="1:16" x14ac:dyDescent="0.3">
      <c r="A64" s="91" t="str">
        <f>IF(Engagés!A64="","",Engagés!A64)</f>
        <v/>
      </c>
      <c r="B64" s="181">
        <f>IF(Dép_Arr!B64="","",Dép_Arr!B64)</f>
        <v>1.3310185185185185E-3</v>
      </c>
      <c r="C64" s="15"/>
      <c r="D64" s="159" t="str">
        <f t="shared" si="0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</row>
    <row r="65" spans="1:16" x14ac:dyDescent="0.3">
      <c r="A65" s="91" t="str">
        <f>IF(Engagés!A65="","",Engagés!A65)</f>
        <v/>
      </c>
      <c r="B65" s="181">
        <f>IF(Dép_Arr!B65="","",Dép_Arr!B65)</f>
        <v>1.3310185185185185E-3</v>
      </c>
      <c r="C65" s="15"/>
      <c r="D65" s="159" t="str">
        <f t="shared" si="0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</row>
    <row r="66" spans="1:16" x14ac:dyDescent="0.3">
      <c r="A66" s="91" t="str">
        <f>IF(Engagés!A66="","",Engagés!A66)</f>
        <v/>
      </c>
      <c r="B66" s="181">
        <f>IF(Dép_Arr!B66="","",Dép_Arr!B66)</f>
        <v>1.3310185185185185E-3</v>
      </c>
      <c r="C66" s="15"/>
      <c r="D66" s="159" t="str">
        <f t="shared" si="0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</row>
    <row r="67" spans="1:16" x14ac:dyDescent="0.3">
      <c r="A67" s="91" t="str">
        <f>IF(Engagés!A67="","",Engagés!A67)</f>
        <v/>
      </c>
      <c r="B67" s="181">
        <f>IF(Dép_Arr!B67="","",Dép_Arr!B67)</f>
        <v>1.3310185185185185E-3</v>
      </c>
      <c r="C67" s="15"/>
      <c r="D67" s="159" t="str">
        <f t="shared" si="0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</row>
    <row r="68" spans="1:16" x14ac:dyDescent="0.3">
      <c r="A68" s="91" t="str">
        <f>IF(Engagés!A68="","",Engagés!A68)</f>
        <v/>
      </c>
      <c r="B68" s="181">
        <f>IF(Dép_Arr!B68="","",Dép_Arr!B68)</f>
        <v>1.3310185185185185E-3</v>
      </c>
      <c r="C68" s="15"/>
      <c r="D68" s="159" t="str">
        <f t="shared" si="0"/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</row>
    <row r="69" spans="1:16" x14ac:dyDescent="0.3">
      <c r="A69" s="91" t="str">
        <f>IF(Engagés!A69="","",Engagés!A69)</f>
        <v/>
      </c>
      <c r="B69" s="181">
        <f>IF(Dép_Arr!B69="","",Dép_Arr!B69)</f>
        <v>1.3310185185185185E-3</v>
      </c>
      <c r="C69" s="15"/>
      <c r="D69" s="159" t="str">
        <f t="shared" ref="D69:D103" si="1">IF(C69="","",C69-B69)</f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</row>
    <row r="70" spans="1:16" x14ac:dyDescent="0.3">
      <c r="A70" s="91" t="str">
        <f>IF(Engagés!A70="","",Engagés!A70)</f>
        <v/>
      </c>
      <c r="B70" s="181">
        <f>IF(Dép_Arr!B70="","",Dép_Arr!B70)</f>
        <v>1.3310185185185185E-3</v>
      </c>
      <c r="C70" s="15"/>
      <c r="D70" s="159" t="str">
        <f t="shared" si="1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</row>
    <row r="71" spans="1:16" x14ac:dyDescent="0.3">
      <c r="A71" s="91" t="str">
        <f>IF(Engagés!A71="","",Engagés!A71)</f>
        <v/>
      </c>
      <c r="B71" s="181">
        <f>IF(Dép_Arr!B71="","",Dép_Arr!B71)</f>
        <v>1.3310185185185185E-3</v>
      </c>
      <c r="C71" s="15"/>
      <c r="D71" s="159" t="str">
        <f t="shared" si="1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</row>
    <row r="72" spans="1:16" x14ac:dyDescent="0.3">
      <c r="A72" s="91" t="str">
        <f>IF(Engagés!A72="","",Engagés!A72)</f>
        <v/>
      </c>
      <c r="B72" s="181">
        <f>IF(Dép_Arr!B72="","",Dép_Arr!B72)</f>
        <v>1.3310185185185185E-3</v>
      </c>
      <c r="C72" s="15"/>
      <c r="D72" s="159" t="str">
        <f t="shared" si="1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</row>
    <row r="73" spans="1:16" x14ac:dyDescent="0.3">
      <c r="A73" s="91" t="str">
        <f>IF(Engagés!A73="","",Engagés!A73)</f>
        <v/>
      </c>
      <c r="B73" s="181">
        <f>IF(Dép_Arr!B73="","",Dép_Arr!B73)</f>
        <v>1.3310185185185185E-3</v>
      </c>
      <c r="C73" s="15"/>
      <c r="D73" s="159" t="str">
        <f t="shared" si="1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</row>
    <row r="74" spans="1:16" x14ac:dyDescent="0.3">
      <c r="A74" s="91" t="str">
        <f>IF(Engagés!A74="","",Engagés!A74)</f>
        <v/>
      </c>
      <c r="B74" s="181">
        <f>IF(Dép_Arr!B74="","",Dép_Arr!B74)</f>
        <v>1.3310185185185185E-3</v>
      </c>
      <c r="C74" s="15"/>
      <c r="D74" s="159" t="str">
        <f t="shared" si="1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</row>
    <row r="75" spans="1:16" x14ac:dyDescent="0.3">
      <c r="A75" s="91" t="str">
        <f>IF(Engagés!A75="","",Engagés!A75)</f>
        <v/>
      </c>
      <c r="B75" s="181">
        <f>IF(Dép_Arr!B75="","",Dép_Arr!B75)</f>
        <v>1.3310185185185185E-3</v>
      </c>
      <c r="C75" s="15"/>
      <c r="D75" s="159" t="str">
        <f t="shared" si="1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</row>
    <row r="76" spans="1:16" x14ac:dyDescent="0.3">
      <c r="A76" s="91" t="str">
        <f>IF(Engagés!A76="","",Engagés!A76)</f>
        <v/>
      </c>
      <c r="B76" s="181">
        <f>IF(Dép_Arr!B76="","",Dép_Arr!B76)</f>
        <v>1.3310185185185185E-3</v>
      </c>
      <c r="C76" s="15"/>
      <c r="D76" s="159" t="str">
        <f t="shared" si="1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</row>
    <row r="77" spans="1:16" x14ac:dyDescent="0.3">
      <c r="A77" s="91" t="str">
        <f>IF(Engagés!A77="","",Engagés!A77)</f>
        <v/>
      </c>
      <c r="B77" s="181">
        <f>IF(Dép_Arr!B77="","",Dép_Arr!B77)</f>
        <v>1.3310185185185185E-3</v>
      </c>
      <c r="C77" s="15"/>
      <c r="D77" s="159" t="str">
        <f t="shared" si="1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</row>
    <row r="78" spans="1:16" x14ac:dyDescent="0.3">
      <c r="A78" s="91" t="str">
        <f>IF(Engagés!A78="","",Engagés!A78)</f>
        <v/>
      </c>
      <c r="B78" s="181">
        <f>IF(Dép_Arr!B78="","",Dép_Arr!B78)</f>
        <v>1.3310185185185185E-3</v>
      </c>
      <c r="C78" s="15"/>
      <c r="D78" s="159" t="str">
        <f t="shared" si="1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</row>
    <row r="79" spans="1:16" x14ac:dyDescent="0.3">
      <c r="A79" s="91" t="str">
        <f>IF(Engagés!A79="","",Engagés!A79)</f>
        <v/>
      </c>
      <c r="B79" s="181">
        <f>IF(Dép_Arr!B79="","",Dép_Arr!B79)</f>
        <v>1.3310185185185185E-3</v>
      </c>
      <c r="C79" s="15"/>
      <c r="D79" s="159" t="str">
        <f t="shared" si="1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</row>
    <row r="80" spans="1:16" x14ac:dyDescent="0.3">
      <c r="A80" s="91" t="str">
        <f>IF(Engagés!A80="","",Engagés!A80)</f>
        <v/>
      </c>
      <c r="B80" s="181">
        <f>IF(Dép_Arr!B80="","",Dép_Arr!B80)</f>
        <v>1.3310185185185185E-3</v>
      </c>
      <c r="C80" s="15"/>
      <c r="D80" s="159" t="str">
        <f t="shared" si="1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</row>
    <row r="81" spans="1:16" x14ac:dyDescent="0.3">
      <c r="A81" s="91" t="str">
        <f>IF(Engagés!A81="","",Engagés!A81)</f>
        <v/>
      </c>
      <c r="B81" s="181">
        <f>IF(Dép_Arr!B81="","",Dép_Arr!B81)</f>
        <v>1.3310185185185185E-3</v>
      </c>
      <c r="C81" s="15"/>
      <c r="D81" s="159" t="str">
        <f t="shared" si="1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</row>
    <row r="82" spans="1:16" x14ac:dyDescent="0.3">
      <c r="A82" s="91" t="str">
        <f>IF(Engagés!A82="","",Engagés!A82)</f>
        <v/>
      </c>
      <c r="B82" s="181">
        <f>IF(Dép_Arr!B82="","",Dép_Arr!B82)</f>
        <v>1.3310185185185185E-3</v>
      </c>
      <c r="C82" s="15"/>
      <c r="D82" s="159" t="str">
        <f t="shared" si="1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</row>
    <row r="83" spans="1:16" x14ac:dyDescent="0.3">
      <c r="A83" s="91" t="str">
        <f>IF(Engagés!A83="","",Engagés!A83)</f>
        <v/>
      </c>
      <c r="B83" s="181">
        <f>IF(Dép_Arr!B83="","",Dép_Arr!B83)</f>
        <v>1.3310185185185185E-3</v>
      </c>
      <c r="C83" s="15"/>
      <c r="D83" s="159" t="str">
        <f t="shared" si="1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</row>
    <row r="84" spans="1:16" x14ac:dyDescent="0.3">
      <c r="A84" s="91" t="str">
        <f>IF(Engagés!A84="","",Engagés!A84)</f>
        <v/>
      </c>
      <c r="B84" s="181">
        <f>IF(Dép_Arr!B84="","",Dép_Arr!B84)</f>
        <v>1.3310185185185185E-3</v>
      </c>
      <c r="C84" s="15"/>
      <c r="D84" s="159" t="str">
        <f t="shared" si="1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</row>
    <row r="85" spans="1:16" x14ac:dyDescent="0.3">
      <c r="A85" s="91" t="str">
        <f>IF(Engagés!A85="","",Engagés!A85)</f>
        <v/>
      </c>
      <c r="B85" s="181">
        <f>IF(Dép_Arr!B85="","",Dép_Arr!B85)</f>
        <v>1.3310185185185185E-3</v>
      </c>
      <c r="C85" s="15"/>
      <c r="D85" s="159" t="str">
        <f t="shared" si="1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</row>
    <row r="86" spans="1:16" x14ac:dyDescent="0.3">
      <c r="A86" s="91" t="str">
        <f>IF(Engagés!A86="","",Engagés!A86)</f>
        <v/>
      </c>
      <c r="B86" s="181">
        <f>IF(Dép_Arr!B86="","",Dép_Arr!B86)</f>
        <v>1.3310185185185185E-3</v>
      </c>
      <c r="C86" s="15"/>
      <c r="D86" s="159" t="str">
        <f t="shared" si="1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</row>
    <row r="87" spans="1:16" x14ac:dyDescent="0.3">
      <c r="A87" s="91" t="str">
        <f>IF(Engagés!A87="","",Engagés!A87)</f>
        <v/>
      </c>
      <c r="B87" s="181">
        <f>IF(Dép_Arr!B87="","",Dép_Arr!B87)</f>
        <v>1.3310185185185185E-3</v>
      </c>
      <c r="C87" s="15"/>
      <c r="D87" s="159" t="str">
        <f t="shared" si="1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</row>
    <row r="88" spans="1:16" x14ac:dyDescent="0.3">
      <c r="A88" s="91" t="str">
        <f>IF(Engagés!A88="","",Engagés!A88)</f>
        <v/>
      </c>
      <c r="B88" s="181">
        <f>IF(Dép_Arr!B88="","",Dép_Arr!B88)</f>
        <v>1.3310185185185185E-3</v>
      </c>
      <c r="C88" s="15"/>
      <c r="D88" s="159" t="str">
        <f t="shared" si="1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</row>
    <row r="89" spans="1:16" x14ac:dyDescent="0.3">
      <c r="A89" s="91" t="str">
        <f>IF(Engagés!A89="","",Engagés!A89)</f>
        <v/>
      </c>
      <c r="B89" s="181">
        <f>IF(Dép_Arr!B89="","",Dép_Arr!B89)</f>
        <v>1.3310185185185185E-3</v>
      </c>
      <c r="C89" s="15"/>
      <c r="D89" s="159" t="str">
        <f t="shared" si="1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</row>
    <row r="90" spans="1:16" x14ac:dyDescent="0.3">
      <c r="A90" s="91" t="str">
        <f>IF(Engagés!A90="","",Engagés!A90)</f>
        <v/>
      </c>
      <c r="B90" s="181">
        <f>IF(Dép_Arr!B90="","",Dép_Arr!B90)</f>
        <v>1.3310185185185185E-3</v>
      </c>
      <c r="C90" s="15"/>
      <c r="D90" s="159" t="str">
        <f t="shared" si="1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</row>
    <row r="91" spans="1:16" x14ac:dyDescent="0.3">
      <c r="A91" s="91" t="str">
        <f>IF(Engagés!A91="","",Engagés!A91)</f>
        <v/>
      </c>
      <c r="B91" s="181">
        <f>IF(Dép_Arr!B91="","",Dép_Arr!B91)</f>
        <v>1.3310185185185185E-3</v>
      </c>
      <c r="C91" s="15"/>
      <c r="D91" s="159" t="str">
        <f t="shared" si="1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</row>
    <row r="92" spans="1:16" x14ac:dyDescent="0.3">
      <c r="A92" s="91" t="str">
        <f>IF(Engagés!A92="","",Engagés!A92)</f>
        <v/>
      </c>
      <c r="B92" s="181">
        <f>IF(Dép_Arr!B92="","",Dép_Arr!B92)</f>
        <v>1.3310185185185185E-3</v>
      </c>
      <c r="C92" s="15"/>
      <c r="D92" s="159" t="str">
        <f t="shared" si="1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</row>
    <row r="93" spans="1:16" x14ac:dyDescent="0.3">
      <c r="A93" s="91" t="str">
        <f>IF(Engagés!A93="","",Engagés!A93)</f>
        <v/>
      </c>
      <c r="B93" s="181">
        <f>IF(Dép_Arr!B93="","",Dép_Arr!B93)</f>
        <v>1.3310185185185185E-3</v>
      </c>
      <c r="C93" s="15"/>
      <c r="D93" s="159" t="str">
        <f t="shared" si="1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</row>
    <row r="94" spans="1:16" x14ac:dyDescent="0.3">
      <c r="A94" s="91" t="str">
        <f>IF(Engagés!A94="","",Engagés!A94)</f>
        <v/>
      </c>
      <c r="B94" s="181">
        <f>IF(Dép_Arr!B94="","",Dép_Arr!B94)</f>
        <v>1.3310185185185185E-3</v>
      </c>
      <c r="C94" s="15"/>
      <c r="D94" s="159" t="str">
        <f t="shared" si="1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</row>
    <row r="95" spans="1:16" x14ac:dyDescent="0.3">
      <c r="A95" s="91" t="str">
        <f>IF(Engagés!A95="","",Engagés!A95)</f>
        <v/>
      </c>
      <c r="B95" s="181">
        <f>IF(Dép_Arr!B95="","",Dép_Arr!B95)</f>
        <v>1.3310185185185185E-3</v>
      </c>
      <c r="C95" s="15"/>
      <c r="D95" s="159" t="str">
        <f t="shared" si="1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</row>
    <row r="96" spans="1:16" x14ac:dyDescent="0.3">
      <c r="A96" s="91" t="str">
        <f>IF(Engagés!A96="","",Engagés!A96)</f>
        <v/>
      </c>
      <c r="B96" s="181">
        <f>IF(Dép_Arr!B96="","",Dép_Arr!B96)</f>
        <v>1.3310185185185185E-3</v>
      </c>
      <c r="C96" s="15"/>
      <c r="D96" s="159" t="str">
        <f t="shared" si="1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</row>
    <row r="97" spans="1:16" x14ac:dyDescent="0.3">
      <c r="A97" s="91" t="str">
        <f>IF(Engagés!A97="","",Engagés!A97)</f>
        <v/>
      </c>
      <c r="B97" s="181">
        <f>IF(Dép_Arr!B97="","",Dép_Arr!B97)</f>
        <v>1.3310185185185185E-3</v>
      </c>
      <c r="C97" s="15"/>
      <c r="D97" s="159" t="str">
        <f t="shared" si="1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</row>
    <row r="98" spans="1:16" x14ac:dyDescent="0.3">
      <c r="A98" s="91" t="str">
        <f>IF(Engagés!A98="","",Engagés!A98)</f>
        <v/>
      </c>
      <c r="B98" s="181">
        <f>IF(Dép_Arr!B98="","",Dép_Arr!B98)</f>
        <v>1.3310185185185185E-3</v>
      </c>
      <c r="C98" s="15"/>
      <c r="D98" s="159" t="str">
        <f t="shared" si="1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</row>
    <row r="99" spans="1:16" x14ac:dyDescent="0.3">
      <c r="A99" s="91" t="str">
        <f>IF(Engagés!A99="","",Engagés!A99)</f>
        <v/>
      </c>
      <c r="B99" s="181">
        <f>IF(Dép_Arr!B99="","",Dép_Arr!B99)</f>
        <v>1.3310185185185185E-3</v>
      </c>
      <c r="C99" s="15"/>
      <c r="D99" s="159" t="str">
        <f t="shared" si="1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</row>
    <row r="100" spans="1:16" x14ac:dyDescent="0.3">
      <c r="A100" s="91" t="str">
        <f>IF(Engagés!A100="","",Engagés!A100)</f>
        <v/>
      </c>
      <c r="B100" s="181">
        <f>IF(Dép_Arr!B100="","",Dép_Arr!B100)</f>
        <v>1.3310185185185185E-3</v>
      </c>
      <c r="C100" s="15"/>
      <c r="D100" s="159" t="str">
        <f t="shared" si="1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</row>
    <row r="101" spans="1:16" x14ac:dyDescent="0.3">
      <c r="A101" s="91" t="str">
        <f>IF(Engagés!A101="","",Engagés!A101)</f>
        <v/>
      </c>
      <c r="B101" s="181">
        <f>IF(Dép_Arr!B101="","",Dép_Arr!B101)</f>
        <v>1.3310185185185185E-3</v>
      </c>
      <c r="C101" s="15"/>
      <c r="D101" s="159" t="str">
        <f t="shared" si="1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</row>
    <row r="102" spans="1:16" x14ac:dyDescent="0.3">
      <c r="A102" s="91" t="str">
        <f>IF(Engagés!A102="","",Engagés!A102)</f>
        <v/>
      </c>
      <c r="B102" s="181">
        <f>IF(Dép_Arr!B102="","",Dép_Arr!B102)</f>
        <v>1.3310185185185185E-3</v>
      </c>
      <c r="C102" s="15"/>
      <c r="D102" s="159" t="str">
        <f t="shared" si="1"/>
        <v/>
      </c>
      <c r="E102" s="98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</row>
    <row r="103" spans="1:16" ht="19.5" thickBot="1" x14ac:dyDescent="0.35">
      <c r="A103" s="92" t="str">
        <f>IF(Engagés!A103="","",Engagés!A103)</f>
        <v/>
      </c>
      <c r="B103" s="16">
        <v>0.61178240740740741</v>
      </c>
      <c r="C103" s="16"/>
      <c r="D103" s="159" t="str">
        <f t="shared" si="1"/>
        <v/>
      </c>
      <c r="E103" s="100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</row>
    <row r="104" spans="1:16" x14ac:dyDescent="0.3">
      <c r="A104" s="93"/>
      <c r="B104" s="1"/>
      <c r="C104" s="177"/>
      <c r="D104" s="182"/>
      <c r="E104" s="178"/>
    </row>
    <row r="105" spans="1:16" x14ac:dyDescent="0.3">
      <c r="A105" s="94"/>
      <c r="B105" s="1"/>
      <c r="C105" s="177"/>
      <c r="D105" s="182"/>
      <c r="E105" s="178"/>
    </row>
    <row r="106" spans="1:16" x14ac:dyDescent="0.3">
      <c r="A106" s="94"/>
      <c r="B106" s="1"/>
      <c r="C106" s="177"/>
      <c r="D106" s="182"/>
      <c r="E106" s="178"/>
    </row>
    <row r="107" spans="1:16" x14ac:dyDescent="0.3">
      <c r="A107" s="94"/>
      <c r="B107" s="1"/>
      <c r="C107" s="177"/>
      <c r="D107" s="182"/>
      <c r="E107" s="178"/>
    </row>
    <row r="108" spans="1:16" x14ac:dyDescent="0.3">
      <c r="A108" s="94"/>
      <c r="B108" s="1"/>
      <c r="C108" s="177"/>
      <c r="D108" s="183"/>
      <c r="E108" s="178"/>
    </row>
    <row r="109" spans="1:16" x14ac:dyDescent="0.3">
      <c r="A109" s="94"/>
      <c r="B109" s="1"/>
      <c r="C109" s="1"/>
    </row>
    <row r="110" spans="1:16" x14ac:dyDescent="0.3">
      <c r="A110" s="94"/>
      <c r="B110" s="1"/>
      <c r="C110" s="1"/>
    </row>
    <row r="111" spans="1:16" x14ac:dyDescent="0.3">
      <c r="A111" s="94"/>
      <c r="B111" s="1"/>
      <c r="C111" s="1"/>
    </row>
    <row r="112" spans="1:16" x14ac:dyDescent="0.3">
      <c r="A112" s="94"/>
      <c r="B112" s="1"/>
      <c r="C112" s="1"/>
    </row>
    <row r="113" spans="1:3" x14ac:dyDescent="0.3">
      <c r="A113" s="94"/>
      <c r="B113" s="1"/>
      <c r="C113" s="1"/>
    </row>
    <row r="114" spans="1:3" x14ac:dyDescent="0.3">
      <c r="A114" s="94"/>
      <c r="B114" s="1"/>
      <c r="C114" s="1"/>
    </row>
    <row r="115" spans="1:3" x14ac:dyDescent="0.3">
      <c r="A115" s="94"/>
      <c r="B115" s="1"/>
      <c r="C115" s="1"/>
    </row>
    <row r="116" spans="1:3" x14ac:dyDescent="0.3">
      <c r="A116" s="94"/>
      <c r="B116" s="1"/>
      <c r="C116" s="1"/>
    </row>
    <row r="117" spans="1:3" x14ac:dyDescent="0.3">
      <c r="A117" s="94"/>
      <c r="B117" s="1"/>
      <c r="C117" s="1"/>
    </row>
    <row r="118" spans="1:3" x14ac:dyDescent="0.3">
      <c r="A118" s="94"/>
      <c r="B118" s="1"/>
      <c r="C118" s="1"/>
    </row>
    <row r="119" spans="1:3" x14ac:dyDescent="0.3">
      <c r="A119" s="94"/>
      <c r="B119" s="1"/>
      <c r="C119" s="1"/>
    </row>
    <row r="120" spans="1:3" x14ac:dyDescent="0.3">
      <c r="A120" s="94"/>
      <c r="B120" s="1"/>
      <c r="C120" s="1"/>
    </row>
    <row r="121" spans="1:3" x14ac:dyDescent="0.3">
      <c r="A121" s="94"/>
      <c r="B121" s="1"/>
      <c r="C121" s="1"/>
    </row>
    <row r="122" spans="1:3" x14ac:dyDescent="0.3">
      <c r="A122" s="94"/>
      <c r="B122" s="1"/>
      <c r="C122" s="1"/>
    </row>
    <row r="123" spans="1:3" x14ac:dyDescent="0.3">
      <c r="A123" s="94"/>
      <c r="B123" s="1"/>
      <c r="C123" s="1"/>
    </row>
    <row r="124" spans="1:3" x14ac:dyDescent="0.3">
      <c r="A124" s="94"/>
      <c r="B124" s="1"/>
      <c r="C124" s="1"/>
    </row>
    <row r="125" spans="1:3" x14ac:dyDescent="0.3">
      <c r="A125" s="94"/>
      <c r="B125" s="1"/>
      <c r="C125" s="1"/>
    </row>
    <row r="126" spans="1:3" x14ac:dyDescent="0.3">
      <c r="A126" s="94"/>
      <c r="B126" s="1"/>
      <c r="C126" s="1"/>
    </row>
    <row r="127" spans="1:3" x14ac:dyDescent="0.3">
      <c r="A127" s="94"/>
      <c r="B127" s="1"/>
      <c r="C127" s="1"/>
    </row>
    <row r="128" spans="1:3" x14ac:dyDescent="0.3">
      <c r="A128" s="94"/>
      <c r="B128" s="1"/>
      <c r="C128" s="1"/>
    </row>
    <row r="129" spans="1:3" x14ac:dyDescent="0.3">
      <c r="A129" s="94"/>
      <c r="B129" s="1"/>
      <c r="C129" s="1"/>
    </row>
    <row r="130" spans="1:3" x14ac:dyDescent="0.3">
      <c r="A130" s="94"/>
      <c r="B130" s="1"/>
      <c r="C130" s="1"/>
    </row>
    <row r="131" spans="1:3" x14ac:dyDescent="0.3">
      <c r="A131" s="94"/>
      <c r="B131" s="1"/>
      <c r="C131" s="1"/>
    </row>
    <row r="132" spans="1:3" x14ac:dyDescent="0.3">
      <c r="A132" s="94"/>
      <c r="B132" s="1"/>
      <c r="C132" s="1"/>
    </row>
    <row r="133" spans="1:3" x14ac:dyDescent="0.3">
      <c r="A133" s="94"/>
      <c r="B133" s="1"/>
      <c r="C133" s="1"/>
    </row>
    <row r="134" spans="1:3" x14ac:dyDescent="0.3">
      <c r="A134" s="94"/>
      <c r="B134" s="1"/>
      <c r="C134" s="1"/>
    </row>
    <row r="135" spans="1:3" x14ac:dyDescent="0.3">
      <c r="A135" s="94"/>
      <c r="B135" s="1"/>
      <c r="C135" s="1"/>
    </row>
    <row r="136" spans="1:3" x14ac:dyDescent="0.3">
      <c r="A136" s="94"/>
      <c r="B136" s="1"/>
      <c r="C136" s="1"/>
    </row>
    <row r="137" spans="1:3" x14ac:dyDescent="0.3">
      <c r="A137" s="94"/>
      <c r="B137" s="1"/>
      <c r="C137" s="1"/>
    </row>
    <row r="138" spans="1:3" x14ac:dyDescent="0.3">
      <c r="A138" s="94"/>
      <c r="B138" s="1"/>
      <c r="C138" s="1"/>
    </row>
    <row r="139" spans="1:3" x14ac:dyDescent="0.3">
      <c r="A139" s="94"/>
      <c r="B139" s="1"/>
      <c r="C139" s="1"/>
    </row>
    <row r="140" spans="1:3" x14ac:dyDescent="0.3">
      <c r="A140" s="94"/>
      <c r="B140" s="1"/>
      <c r="C140" s="1"/>
    </row>
    <row r="141" spans="1:3" x14ac:dyDescent="0.3">
      <c r="A141" s="94"/>
      <c r="B141" s="1"/>
      <c r="C141" s="1"/>
    </row>
    <row r="142" spans="1:3" x14ac:dyDescent="0.3">
      <c r="A142" s="94"/>
      <c r="B142" s="1"/>
      <c r="C142" s="1"/>
    </row>
    <row r="143" spans="1:3" x14ac:dyDescent="0.3">
      <c r="A143" s="94"/>
      <c r="B143" s="1"/>
      <c r="C143" s="1"/>
    </row>
    <row r="144" spans="1:3" x14ac:dyDescent="0.3">
      <c r="A144" s="94"/>
      <c r="B144" s="1"/>
      <c r="C144" s="1"/>
    </row>
    <row r="145" spans="1:3" x14ac:dyDescent="0.3">
      <c r="A145" s="94"/>
      <c r="B145" s="1"/>
      <c r="C145" s="1"/>
    </row>
    <row r="146" spans="1:3" x14ac:dyDescent="0.3">
      <c r="A146" s="94"/>
      <c r="B146" s="1"/>
      <c r="C146" s="1"/>
    </row>
    <row r="147" spans="1:3" x14ac:dyDescent="0.3">
      <c r="A147" s="94"/>
      <c r="B147" s="1"/>
      <c r="C147" s="1"/>
    </row>
    <row r="148" spans="1:3" x14ac:dyDescent="0.3">
      <c r="A148" s="94"/>
      <c r="B148" s="1"/>
      <c r="C148" s="1"/>
    </row>
    <row r="149" spans="1:3" x14ac:dyDescent="0.3">
      <c r="A149" s="94"/>
      <c r="B149" s="1"/>
      <c r="C149" s="1"/>
    </row>
    <row r="150" spans="1:3" x14ac:dyDescent="0.3">
      <c r="A150" s="94"/>
      <c r="B150" s="1"/>
      <c r="C150" s="1"/>
    </row>
    <row r="151" spans="1:3" x14ac:dyDescent="0.3">
      <c r="A151" s="94"/>
      <c r="B151" s="1"/>
      <c r="C151" s="1"/>
    </row>
    <row r="152" spans="1:3" x14ac:dyDescent="0.3">
      <c r="A152" s="94"/>
      <c r="B152" s="1"/>
      <c r="C152" s="1"/>
    </row>
    <row r="153" spans="1:3" x14ac:dyDescent="0.3">
      <c r="A153" s="94"/>
      <c r="B153" s="1"/>
      <c r="C153" s="1"/>
    </row>
    <row r="154" spans="1:3" x14ac:dyDescent="0.3">
      <c r="A154" s="94"/>
      <c r="B154" s="1"/>
      <c r="C154" s="1"/>
    </row>
    <row r="155" spans="1:3" x14ac:dyDescent="0.3">
      <c r="A155" s="94"/>
      <c r="B155" s="1"/>
      <c r="C155" s="1"/>
    </row>
    <row r="156" spans="1:3" x14ac:dyDescent="0.3">
      <c r="A156" s="94"/>
      <c r="B156" s="1"/>
      <c r="C156" s="1"/>
    </row>
    <row r="157" spans="1:3" x14ac:dyDescent="0.3">
      <c r="A157" s="94"/>
      <c r="B157" s="1"/>
      <c r="C157" s="1"/>
    </row>
    <row r="158" spans="1:3" x14ac:dyDescent="0.3">
      <c r="A158" s="94"/>
      <c r="B158" s="1"/>
      <c r="C158" s="1"/>
    </row>
    <row r="159" spans="1:3" x14ac:dyDescent="0.3">
      <c r="A159" s="94"/>
      <c r="B159" s="1"/>
      <c r="C159" s="1"/>
    </row>
    <row r="160" spans="1:3" x14ac:dyDescent="0.3">
      <c r="A160" s="94"/>
      <c r="B160" s="1"/>
      <c r="C160" s="1"/>
    </row>
    <row r="161" spans="1:3" x14ac:dyDescent="0.3">
      <c r="A161" s="94"/>
      <c r="B161" s="1"/>
      <c r="C161" s="1"/>
    </row>
    <row r="162" spans="1:3" x14ac:dyDescent="0.3">
      <c r="A162" s="94"/>
      <c r="B162" s="1"/>
      <c r="C162" s="1"/>
    </row>
    <row r="163" spans="1:3" x14ac:dyDescent="0.3">
      <c r="A163" s="94"/>
      <c r="B163" s="1"/>
      <c r="C163" s="1"/>
    </row>
    <row r="164" spans="1:3" x14ac:dyDescent="0.3">
      <c r="A164" s="94"/>
      <c r="B164" s="1"/>
      <c r="C164" s="1"/>
    </row>
    <row r="165" spans="1:3" x14ac:dyDescent="0.3">
      <c r="A165" s="94"/>
      <c r="B165" s="1"/>
      <c r="C165" s="1"/>
    </row>
    <row r="166" spans="1:3" x14ac:dyDescent="0.3">
      <c r="A166" s="94"/>
      <c r="B166" s="1"/>
      <c r="C166" s="1"/>
    </row>
    <row r="167" spans="1:3" x14ac:dyDescent="0.3">
      <c r="A167" s="94"/>
      <c r="B167" s="1"/>
      <c r="C167" s="1"/>
    </row>
    <row r="168" spans="1:3" x14ac:dyDescent="0.3">
      <c r="A168" s="94"/>
      <c r="B168" s="1"/>
      <c r="C168" s="1"/>
    </row>
    <row r="169" spans="1:3" x14ac:dyDescent="0.3">
      <c r="A169" s="94"/>
      <c r="B169" s="1"/>
      <c r="C169" s="1"/>
    </row>
    <row r="170" spans="1:3" x14ac:dyDescent="0.3">
      <c r="A170" s="94"/>
      <c r="B170" s="1"/>
      <c r="C170" s="1"/>
    </row>
    <row r="171" spans="1:3" x14ac:dyDescent="0.3">
      <c r="A171" s="94"/>
      <c r="B171" s="1"/>
      <c r="C171" s="1"/>
    </row>
    <row r="172" spans="1:3" x14ac:dyDescent="0.3">
      <c r="A172" s="94"/>
      <c r="B172" s="1"/>
      <c r="C172" s="1"/>
    </row>
    <row r="173" spans="1:3" x14ac:dyDescent="0.3">
      <c r="A173" s="94"/>
      <c r="B173" s="1"/>
      <c r="C173" s="1"/>
    </row>
    <row r="174" spans="1:3" x14ac:dyDescent="0.3">
      <c r="A174" s="94"/>
      <c r="B174" s="1"/>
      <c r="C174" s="1"/>
    </row>
    <row r="175" spans="1:3" x14ac:dyDescent="0.3">
      <c r="A175" s="94"/>
      <c r="B175" s="1"/>
      <c r="C175" s="1"/>
    </row>
    <row r="176" spans="1:3" x14ac:dyDescent="0.3">
      <c r="A176" s="94"/>
      <c r="B176" s="1"/>
      <c r="C176" s="1"/>
    </row>
    <row r="177" spans="1:3" x14ac:dyDescent="0.3">
      <c r="A177" s="94"/>
      <c r="B177" s="1"/>
      <c r="C177" s="1"/>
    </row>
    <row r="178" spans="1:3" x14ac:dyDescent="0.3">
      <c r="A178" s="94"/>
      <c r="B178" s="1"/>
      <c r="C178" s="1"/>
    </row>
    <row r="179" spans="1:3" x14ac:dyDescent="0.3">
      <c r="A179" s="94"/>
      <c r="B179" s="1"/>
      <c r="C179" s="1"/>
    </row>
    <row r="180" spans="1:3" x14ac:dyDescent="0.3">
      <c r="A180" s="94"/>
      <c r="B180" s="1"/>
      <c r="C180" s="1"/>
    </row>
    <row r="181" spans="1:3" x14ac:dyDescent="0.3">
      <c r="A181" s="94"/>
      <c r="B181" s="1"/>
      <c r="C181" s="1"/>
    </row>
    <row r="182" spans="1:3" x14ac:dyDescent="0.3">
      <c r="A182" s="94"/>
      <c r="B182" s="1"/>
      <c r="C182" s="1"/>
    </row>
    <row r="183" spans="1:3" x14ac:dyDescent="0.3">
      <c r="A183" s="94"/>
      <c r="B183" s="1"/>
      <c r="C183" s="1"/>
    </row>
    <row r="184" spans="1:3" x14ac:dyDescent="0.3">
      <c r="A184" s="94"/>
      <c r="B184" s="1"/>
      <c r="C184" s="1"/>
    </row>
    <row r="185" spans="1:3" x14ac:dyDescent="0.3">
      <c r="A185" s="94"/>
      <c r="B185" s="1"/>
      <c r="C185" s="1"/>
    </row>
    <row r="186" spans="1:3" x14ac:dyDescent="0.3">
      <c r="A186" s="94"/>
      <c r="B186" s="1"/>
      <c r="C186" s="1"/>
    </row>
    <row r="187" spans="1:3" x14ac:dyDescent="0.3">
      <c r="A187" s="94"/>
      <c r="B187" s="1"/>
      <c r="C187" s="1"/>
    </row>
    <row r="188" spans="1:3" x14ac:dyDescent="0.3">
      <c r="A188" s="94"/>
      <c r="B188" s="1"/>
      <c r="C188" s="1"/>
    </row>
    <row r="189" spans="1:3" x14ac:dyDescent="0.3">
      <c r="A189" s="94"/>
      <c r="B189" s="1"/>
      <c r="C189" s="1"/>
    </row>
    <row r="190" spans="1:3" x14ac:dyDescent="0.3">
      <c r="A190" s="94"/>
      <c r="B190" s="1"/>
      <c r="C190" s="1"/>
    </row>
    <row r="191" spans="1:3" x14ac:dyDescent="0.3">
      <c r="A191" s="94"/>
      <c r="B191" s="1"/>
      <c r="C191" s="1"/>
    </row>
    <row r="192" spans="1:3" x14ac:dyDescent="0.3">
      <c r="A192" s="94"/>
      <c r="B192" s="1"/>
      <c r="C192" s="1"/>
    </row>
    <row r="193" spans="1:3" x14ac:dyDescent="0.3">
      <c r="A193" s="94"/>
      <c r="B193" s="1"/>
      <c r="C193" s="1"/>
    </row>
    <row r="194" spans="1:3" x14ac:dyDescent="0.3">
      <c r="A194" s="94"/>
      <c r="B194" s="1"/>
      <c r="C194" s="1"/>
    </row>
    <row r="195" spans="1:3" x14ac:dyDescent="0.3">
      <c r="A195" s="94"/>
      <c r="B195" s="1"/>
      <c r="C195" s="1"/>
    </row>
    <row r="196" spans="1:3" x14ac:dyDescent="0.3">
      <c r="A196" s="94"/>
      <c r="B196" s="1"/>
      <c r="C196" s="1"/>
    </row>
    <row r="197" spans="1:3" x14ac:dyDescent="0.3">
      <c r="A197" s="94"/>
      <c r="B197" s="1"/>
      <c r="C197" s="1"/>
    </row>
    <row r="198" spans="1:3" x14ac:dyDescent="0.3">
      <c r="A198" s="94"/>
      <c r="B198" s="1"/>
      <c r="C198" s="1"/>
    </row>
    <row r="199" spans="1:3" x14ac:dyDescent="0.3">
      <c r="A199" s="94"/>
      <c r="B199" s="1"/>
      <c r="C199" s="1"/>
    </row>
    <row r="200" spans="1:3" x14ac:dyDescent="0.3">
      <c r="A200" s="94"/>
      <c r="B200" s="1"/>
      <c r="C200" s="1"/>
    </row>
    <row r="201" spans="1:3" x14ac:dyDescent="0.3">
      <c r="A201" s="94"/>
      <c r="B201" s="1"/>
      <c r="C201" s="1"/>
    </row>
    <row r="202" spans="1:3" x14ac:dyDescent="0.3">
      <c r="A202" s="94"/>
      <c r="B202" s="1"/>
      <c r="C202" s="1"/>
    </row>
    <row r="203" spans="1:3" x14ac:dyDescent="0.3">
      <c r="A203" s="94"/>
      <c r="B203" s="1"/>
      <c r="C203" s="1"/>
    </row>
    <row r="204" spans="1:3" x14ac:dyDescent="0.3">
      <c r="A204" s="95"/>
      <c r="B204" s="1"/>
      <c r="C204" s="1"/>
    </row>
  </sheetData>
  <mergeCells count="5">
    <mergeCell ref="A2:C2"/>
    <mergeCell ref="D1:H1"/>
    <mergeCell ref="F3:G3"/>
    <mergeCell ref="F4:G4"/>
    <mergeCell ref="M2:Q2"/>
  </mergeCells>
  <conditionalFormatting sqref="B4:B103">
    <cfRule type="expression" dxfId="98" priority="77">
      <formula>$A4=""</formula>
    </cfRule>
  </conditionalFormatting>
  <conditionalFormatting sqref="E4">
    <cfRule type="expression" priority="73">
      <formula>$B4=""</formula>
    </cfRule>
  </conditionalFormatting>
  <conditionalFormatting sqref="E5:E103">
    <cfRule type="expression" priority="72">
      <formula>$A5=""</formula>
    </cfRule>
  </conditionalFormatting>
  <conditionalFormatting sqref="E24">
    <cfRule type="expression" priority="71">
      <formula>$B24=""</formula>
    </cfRule>
  </conditionalFormatting>
  <conditionalFormatting sqref="D103">
    <cfRule type="expression" dxfId="97" priority="10">
      <formula>$M103="TERMINE"</formula>
    </cfRule>
    <cfRule type="expression" dxfId="96" priority="11">
      <formula>$N103="TERMINE"</formula>
    </cfRule>
    <cfRule type="expression" dxfId="95" priority="12">
      <formula>$O103="TERMINE"</formula>
    </cfRule>
    <cfRule type="expression" dxfId="94" priority="13">
      <formula>$P103="TERMINE"</formula>
    </cfRule>
  </conditionalFormatting>
  <conditionalFormatting sqref="D4:D6">
    <cfRule type="expression" dxfId="93" priority="8">
      <formula>$P4="TERMINE"</formula>
    </cfRule>
  </conditionalFormatting>
  <conditionalFormatting sqref="D4:D14">
    <cfRule type="expression" dxfId="92" priority="5">
      <formula>$M4="TERMINE"</formula>
    </cfRule>
    <cfRule type="expression" dxfId="91" priority="6">
      <formula>$N4="TERMINE"</formula>
    </cfRule>
    <cfRule type="expression" dxfId="90" priority="7">
      <formula>$O4="TERMINE"</formula>
    </cfRule>
  </conditionalFormatting>
  <conditionalFormatting sqref="D4:D102">
    <cfRule type="expression" dxfId="89" priority="1">
      <formula>$M4="TERMINE"</formula>
    </cfRule>
    <cfRule type="expression" dxfId="88" priority="2">
      <formula>$N4="TERMINE"</formula>
    </cfRule>
    <cfRule type="expression" dxfId="87" priority="3">
      <formula>$O4="TERMINE"</formula>
    </cfRule>
    <cfRule type="expression" dxfId="86" priority="4">
      <formula>$P4="TERMINE"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6" id="{121B4C72-7948-44F0-A378-5525B3B5B204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A4:C103 E4:E103 D4:D107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Q204"/>
  <sheetViews>
    <sheetView workbookViewId="0">
      <pane ySplit="3" topLeftCell="A4" activePane="bottomLeft" state="frozen"/>
      <selection pane="bottomLeft" activeCell="F5" sqref="F5"/>
    </sheetView>
  </sheetViews>
  <sheetFormatPr baseColWidth="10" defaultRowHeight="18.75" x14ac:dyDescent="0.3"/>
  <cols>
    <col min="1" max="1" width="13.6640625" style="96" customWidth="1"/>
    <col min="2" max="3" width="12.6640625" customWidth="1"/>
    <col min="4" max="4" width="13.1640625" style="2" bestFit="1" customWidth="1"/>
    <col min="9" max="9" width="16.6640625" customWidth="1"/>
    <col min="13" max="17" width="12" style="37"/>
  </cols>
  <sheetData>
    <row r="1" spans="1:17" s="1" customFormat="1" ht="115.5" customHeight="1" thickBot="1" x14ac:dyDescent="0.35">
      <c r="A1" s="90" t="e">
        <f>"A"&amp;MATCH(LOOKUP(D2,A4:A103),A4:A103)+3</f>
        <v>#N/A</v>
      </c>
      <c r="B1" s="3">
        <f>MAX(A4:A103)</f>
        <v>20</v>
      </c>
      <c r="C1" s="106"/>
      <c r="D1" s="263" t="s">
        <v>59</v>
      </c>
      <c r="E1" s="263"/>
      <c r="F1" s="263"/>
      <c r="G1" s="263"/>
      <c r="H1" s="263"/>
      <c r="I1"/>
      <c r="M1" s="152"/>
      <c r="N1" s="152"/>
      <c r="O1" s="152"/>
      <c r="P1" s="152"/>
      <c r="Q1" s="152"/>
    </row>
    <row r="2" spans="1:17" s="1" customFormat="1" ht="29.25" customHeight="1" thickBot="1" x14ac:dyDescent="0.25">
      <c r="A2" s="257" t="s">
        <v>58</v>
      </c>
      <c r="B2" s="264"/>
      <c r="C2" s="265"/>
      <c r="D2" s="70"/>
      <c r="F2"/>
      <c r="G2"/>
      <c r="H2"/>
      <c r="I2"/>
      <c r="M2" s="254" t="s">
        <v>81</v>
      </c>
      <c r="N2" s="255"/>
      <c r="O2" s="255"/>
      <c r="P2" s="255"/>
      <c r="Q2" s="256"/>
    </row>
    <row r="3" spans="1:17" s="115" customFormat="1" ht="40.5" customHeight="1" thickBot="1" x14ac:dyDescent="0.25">
      <c r="A3" s="200" t="s">
        <v>2</v>
      </c>
      <c r="B3" s="201" t="s">
        <v>0</v>
      </c>
      <c r="C3" s="201" t="s">
        <v>1</v>
      </c>
      <c r="D3" s="200" t="s">
        <v>51</v>
      </c>
      <c r="E3" s="202" t="s">
        <v>43</v>
      </c>
      <c r="F3" s="259" t="s">
        <v>85</v>
      </c>
      <c r="G3" s="260"/>
      <c r="H3" s="114"/>
      <c r="I3" s="114"/>
      <c r="M3" s="155" t="s">
        <v>102</v>
      </c>
      <c r="N3" s="156" t="s">
        <v>98</v>
      </c>
      <c r="O3" s="173" t="s">
        <v>90</v>
      </c>
      <c r="P3" s="174" t="s">
        <v>91</v>
      </c>
      <c r="Q3" s="175" t="s">
        <v>80</v>
      </c>
    </row>
    <row r="4" spans="1:17" ht="19.5" thickTop="1" x14ac:dyDescent="0.3">
      <c r="A4" s="191">
        <f>IF(Engagés!A4="","",Engagés!A4)</f>
        <v>1</v>
      </c>
      <c r="B4" s="192">
        <f>IF(Dép_Arr!B4="","",Dép_Arr!B4)</f>
        <v>1.3310185185185185E-3</v>
      </c>
      <c r="C4" s="194">
        <v>1.9317129629629629E-2</v>
      </c>
      <c r="D4" s="159">
        <f>IF(C4="","",C4-B4)</f>
        <v>1.7986111111111109E-2</v>
      </c>
      <c r="E4" s="108"/>
      <c r="F4" s="261">
        <f>MAX(D4:D103)-MIN(D4:D103)</f>
        <v>2.384259259259263E-3</v>
      </c>
      <c r="G4" s="262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/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</row>
    <row r="5" spans="1:17" x14ac:dyDescent="0.3">
      <c r="A5" s="91">
        <f>IF(Engagés!A5="","",Engagés!A5)</f>
        <v>2</v>
      </c>
      <c r="B5" s="181">
        <f>IF(Dép_Arr!B5="","",Dép_Arr!B5)</f>
        <v>1.3310185185185185E-3</v>
      </c>
      <c r="C5" s="181"/>
      <c r="D5" s="159" t="str">
        <f t="shared" ref="D5:D68" si="0">IF(C5="","",C5-B5)</f>
        <v/>
      </c>
      <c r="E5" s="98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</row>
    <row r="6" spans="1:17" x14ac:dyDescent="0.3">
      <c r="A6" s="191">
        <f>IF(Engagés!A6="","",Engagés!A6)</f>
        <v>3</v>
      </c>
      <c r="B6" s="192">
        <f>IF(Dép_Arr!B6="","",Dép_Arr!B6)</f>
        <v>1.3310185185185185E-3</v>
      </c>
      <c r="C6" s="194">
        <v>1.9351851851851853E-2</v>
      </c>
      <c r="D6" s="159">
        <f t="shared" si="0"/>
        <v>1.8020833333333333E-2</v>
      </c>
      <c r="E6" s="98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</row>
    <row r="7" spans="1:17" x14ac:dyDescent="0.3">
      <c r="A7" s="191">
        <f>IF(Engagés!A7="","",Engagés!A7)</f>
        <v>4</v>
      </c>
      <c r="B7" s="192">
        <f>IF(Dép_Arr!B7="","",Dép_Arr!B7)</f>
        <v>1.3310185185185185E-3</v>
      </c>
      <c r="C7" s="194">
        <v>1.9386574074074073E-2</v>
      </c>
      <c r="D7" s="159">
        <f t="shared" si="0"/>
        <v>1.8055555555555554E-2</v>
      </c>
      <c r="E7" s="98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</row>
    <row r="8" spans="1:17" x14ac:dyDescent="0.3">
      <c r="A8" s="191">
        <f>IF(Engagés!A8="","",Engagés!A8)</f>
        <v>5</v>
      </c>
      <c r="B8" s="192">
        <f>IF(Dép_Arr!B8="","",Dép_Arr!B8)</f>
        <v>1.3310185185185185E-3</v>
      </c>
      <c r="C8" s="194"/>
      <c r="D8" s="159" t="str">
        <f t="shared" si="0"/>
        <v/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</row>
    <row r="9" spans="1:17" x14ac:dyDescent="0.3">
      <c r="A9" s="191">
        <f>IF(Engagés!A9="","",Engagés!A9)</f>
        <v>6</v>
      </c>
      <c r="B9" s="192">
        <f>IF(Dép_Arr!B9="","",Dép_Arr!B9)</f>
        <v>1.3310185185185185E-3</v>
      </c>
      <c r="C9" s="194">
        <v>1.9606481481481482E-2</v>
      </c>
      <c r="D9" s="159">
        <f t="shared" si="0"/>
        <v>1.8275462962962962E-2</v>
      </c>
      <c r="E9" s="98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</row>
    <row r="10" spans="1:17" x14ac:dyDescent="0.3">
      <c r="A10" s="191">
        <f>IF(Engagés!A10="","",Engagés!A10)</f>
        <v>7</v>
      </c>
      <c r="B10" s="192">
        <f>IF(Dép_Arr!B10="","",Dép_Arr!B10)</f>
        <v>1.3310185185185185E-3</v>
      </c>
      <c r="C10" s="194">
        <v>1.9710648148148147E-2</v>
      </c>
      <c r="D10" s="159">
        <f t="shared" si="0"/>
        <v>1.8379629629629628E-2</v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/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</row>
    <row r="11" spans="1:17" x14ac:dyDescent="0.3">
      <c r="A11" s="191">
        <f>IF(Engagés!A11="","",Engagés!A11)</f>
        <v>8</v>
      </c>
      <c r="B11" s="192">
        <f>IF(Dép_Arr!B11="","",Dép_Arr!B11)</f>
        <v>1.3310185185185185E-3</v>
      </c>
      <c r="C11" s="194">
        <v>1.9884259259259258E-2</v>
      </c>
      <c r="D11" s="159">
        <f t="shared" si="0"/>
        <v>1.8553240740740738E-2</v>
      </c>
      <c r="E11" s="98"/>
      <c r="I11" s="2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</row>
    <row r="12" spans="1:17" x14ac:dyDescent="0.3">
      <c r="A12" s="91">
        <f>IF(Engagés!A12="","",Engagés!A12)</f>
        <v>9</v>
      </c>
      <c r="B12" s="181">
        <f>IF(Dép_Arr!B12="","",Dép_Arr!B12)</f>
        <v>1.3310185185185185E-3</v>
      </c>
      <c r="C12" s="181"/>
      <c r="D12" s="159" t="str">
        <f t="shared" si="0"/>
        <v/>
      </c>
      <c r="E12" s="98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</row>
    <row r="13" spans="1:17" x14ac:dyDescent="0.3">
      <c r="A13" s="191">
        <f>IF(Engagés!A13="","",Engagés!A13)</f>
        <v>10</v>
      </c>
      <c r="B13" s="192">
        <f>IF(Dép_Arr!B13="","",Dép_Arr!B13)</f>
        <v>1.3310185185185185E-3</v>
      </c>
      <c r="C13" s="194">
        <v>2.0219907407407409E-2</v>
      </c>
      <c r="D13" s="159">
        <f t="shared" si="0"/>
        <v>1.8888888888888889E-2</v>
      </c>
      <c r="E13" s="98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</row>
    <row r="14" spans="1:17" x14ac:dyDescent="0.3">
      <c r="A14" s="191">
        <f>IF(Engagés!A14="","",Engagés!A14)</f>
        <v>11</v>
      </c>
      <c r="B14" s="192">
        <f>IF(Dép_Arr!B14="","",Dép_Arr!B14)</f>
        <v>1.3310185185185185E-3</v>
      </c>
      <c r="C14" s="194">
        <v>2.0277777777777777E-2</v>
      </c>
      <c r="D14" s="159">
        <f t="shared" si="0"/>
        <v>1.8946759259259257E-2</v>
      </c>
      <c r="E14" s="98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</row>
    <row r="15" spans="1:17" x14ac:dyDescent="0.3">
      <c r="A15" s="191">
        <f>IF(Engagés!A15="","",Engagés!A15)</f>
        <v>12</v>
      </c>
      <c r="B15" s="192">
        <f>IF(Dép_Arr!B15="","",Dép_Arr!B15)</f>
        <v>1.3310185185185185E-3</v>
      </c>
      <c r="C15" s="194">
        <v>2.0324074074074074E-2</v>
      </c>
      <c r="D15" s="159">
        <f t="shared" si="0"/>
        <v>1.8993055555555555E-2</v>
      </c>
      <c r="E15" s="98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</row>
    <row r="16" spans="1:17" x14ac:dyDescent="0.3">
      <c r="A16" s="191">
        <f>IF(Engagés!A16="","",Engagés!A16)</f>
        <v>13</v>
      </c>
      <c r="B16" s="192">
        <f>IF(Dép_Arr!B16="","",Dép_Arr!B16)</f>
        <v>1.3310185185185185E-3</v>
      </c>
      <c r="C16" s="194">
        <v>2.0381944444444446E-2</v>
      </c>
      <c r="D16" s="159">
        <f t="shared" si="0"/>
        <v>1.9050925925925926E-2</v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/>
      </c>
      <c r="P16" s="209" t="str">
        <f>IF(C16="","",IF(AND(Engagés!D16="M",D16&gt;=Récap!N$4),"TERMINE",""))</f>
        <v/>
      </c>
    </row>
    <row r="17" spans="1:16" x14ac:dyDescent="0.3">
      <c r="A17" s="191">
        <f>IF(Engagés!A17="","",Engagés!A17)</f>
        <v>14</v>
      </c>
      <c r="B17" s="192">
        <f>IF(Dép_Arr!B17="","",Dép_Arr!B17)</f>
        <v>1.3310185185185185E-3</v>
      </c>
      <c r="C17" s="194">
        <v>2.0439814814814817E-2</v>
      </c>
      <c r="D17" s="159">
        <f t="shared" si="0"/>
        <v>1.9108796296296297E-2</v>
      </c>
      <c r="E17" s="98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</row>
    <row r="18" spans="1:16" x14ac:dyDescent="0.3">
      <c r="A18" s="191">
        <f>IF(Engagés!A18="","",Engagés!A18)</f>
        <v>15</v>
      </c>
      <c r="B18" s="192">
        <f>IF(Dép_Arr!B18="","",Dép_Arr!B18)</f>
        <v>1.3310185185185185E-3</v>
      </c>
      <c r="C18" s="194">
        <v>2.1122685185185185E-2</v>
      </c>
      <c r="D18" s="159">
        <f t="shared" si="0"/>
        <v>1.9791666666666666E-2</v>
      </c>
      <c r="E18" s="98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</row>
    <row r="19" spans="1:16" x14ac:dyDescent="0.3">
      <c r="A19" s="191">
        <f>IF(Engagés!A19="","",Engagés!A19)</f>
        <v>16</v>
      </c>
      <c r="B19" s="192">
        <f>IF(Dép_Arr!B19="","",Dép_Arr!B19)</f>
        <v>1.3310185185185185E-3</v>
      </c>
      <c r="C19" s="194">
        <v>2.0949074074074075E-2</v>
      </c>
      <c r="D19" s="159">
        <f t="shared" si="0"/>
        <v>1.9618055555555555E-2</v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/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</row>
    <row r="20" spans="1:16" x14ac:dyDescent="0.3">
      <c r="A20" s="191">
        <f>IF(Engagés!A20="","",Engagés!A20)</f>
        <v>17</v>
      </c>
      <c r="B20" s="192">
        <f>IF(Dép_Arr!B20="","",Dép_Arr!B20)</f>
        <v>1.3310185185185185E-3</v>
      </c>
      <c r="C20" s="194">
        <v>2.1377314814814818E-2</v>
      </c>
      <c r="D20" s="159">
        <f t="shared" si="0"/>
        <v>2.0046296296296298E-2</v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/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</row>
    <row r="21" spans="1:16" x14ac:dyDescent="0.3">
      <c r="A21" s="191">
        <f>IF(Engagés!A21="","",Engagés!A21)</f>
        <v>18</v>
      </c>
      <c r="B21" s="192">
        <f>IF(Dép_Arr!B21="","",Dép_Arr!B21)</f>
        <v>1.3310185185185185E-3</v>
      </c>
      <c r="C21" s="194">
        <v>2.1701388888888892E-2</v>
      </c>
      <c r="D21" s="159">
        <f t="shared" si="0"/>
        <v>2.0370370370370372E-2</v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/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</row>
    <row r="22" spans="1:16" x14ac:dyDescent="0.3">
      <c r="A22" s="91">
        <f>IF(Engagés!A22="","",Engagés!A22)</f>
        <v>19</v>
      </c>
      <c r="B22" s="181">
        <f>IF(Dép_Arr!B22="","",Dép_Arr!B22)</f>
        <v>1.3310185185185185E-3</v>
      </c>
      <c r="C22" s="181"/>
      <c r="D22" s="159" t="str">
        <f t="shared" si="0"/>
        <v/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</row>
    <row r="23" spans="1:16" x14ac:dyDescent="0.3">
      <c r="A23" s="91">
        <f>IF(Engagés!A23="","",Engagés!A23)</f>
        <v>20</v>
      </c>
      <c r="B23" s="181">
        <f>IF(Dép_Arr!B23="","",Dép_Arr!B23)</f>
        <v>1.3310185185185185E-3</v>
      </c>
      <c r="C23" s="181"/>
      <c r="D23" s="159" t="str">
        <f t="shared" si="0"/>
        <v/>
      </c>
      <c r="E23" s="98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</row>
    <row r="24" spans="1:16" x14ac:dyDescent="0.3">
      <c r="A24" s="91" t="str">
        <f>IF(Engagés!A24="","",Engagés!A24)</f>
        <v/>
      </c>
      <c r="B24" s="181">
        <f>IF(Dép_Arr!B24="","",Dép_Arr!B24)</f>
        <v>1.3310185185185185E-3</v>
      </c>
      <c r="C24" s="181"/>
      <c r="D24" s="159" t="str">
        <f t="shared" si="0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</row>
    <row r="25" spans="1:16" x14ac:dyDescent="0.3">
      <c r="A25" s="91" t="str">
        <f>IF(Engagés!A25="","",Engagés!A25)</f>
        <v/>
      </c>
      <c r="B25" s="181">
        <f>IF(Dép_Arr!B25="","",Dép_Arr!B25)</f>
        <v>1.3310185185185185E-3</v>
      </c>
      <c r="C25" s="181"/>
      <c r="D25" s="159" t="str">
        <f t="shared" si="0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</row>
    <row r="26" spans="1:16" x14ac:dyDescent="0.3">
      <c r="A26" s="91" t="str">
        <f>IF(Engagés!A26="","",Engagés!A26)</f>
        <v/>
      </c>
      <c r="B26" s="181">
        <f>IF(Dép_Arr!B26="","",Dép_Arr!B26)</f>
        <v>1.3310185185185185E-3</v>
      </c>
      <c r="C26" s="181"/>
      <c r="D26" s="159" t="str">
        <f t="shared" si="0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</row>
    <row r="27" spans="1:16" x14ac:dyDescent="0.3">
      <c r="A27" s="91" t="str">
        <f>IF(Engagés!A27="","",Engagés!A27)</f>
        <v/>
      </c>
      <c r="B27" s="181">
        <f>IF(Dép_Arr!B27="","",Dép_Arr!B27)</f>
        <v>1.3310185185185185E-3</v>
      </c>
      <c r="C27" s="181"/>
      <c r="D27" s="159" t="str">
        <f t="shared" si="0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</row>
    <row r="28" spans="1:16" x14ac:dyDescent="0.3">
      <c r="A28" s="91" t="str">
        <f>IF(Engagés!A28="","",Engagés!A28)</f>
        <v/>
      </c>
      <c r="B28" s="181">
        <f>IF(Dép_Arr!B28="","",Dép_Arr!B28)</f>
        <v>1.3310185185185185E-3</v>
      </c>
      <c r="C28" s="181"/>
      <c r="D28" s="159" t="str">
        <f t="shared" si="0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</row>
    <row r="29" spans="1:16" x14ac:dyDescent="0.3">
      <c r="A29" s="91" t="str">
        <f>IF(Engagés!A29="","",Engagés!A29)</f>
        <v/>
      </c>
      <c r="B29" s="181">
        <f>IF(Dép_Arr!B29="","",Dép_Arr!B29)</f>
        <v>1.3310185185185185E-3</v>
      </c>
      <c r="C29" s="181"/>
      <c r="D29" s="159" t="str">
        <f t="shared" si="0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</row>
    <row r="30" spans="1:16" x14ac:dyDescent="0.3">
      <c r="A30" s="91" t="str">
        <f>IF(Engagés!A30="","",Engagés!A30)</f>
        <v/>
      </c>
      <c r="B30" s="181">
        <f>IF(Dép_Arr!B30="","",Dép_Arr!B30)</f>
        <v>1.3310185185185185E-3</v>
      </c>
      <c r="C30" s="15"/>
      <c r="D30" s="159" t="str">
        <f t="shared" si="0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</row>
    <row r="31" spans="1:16" x14ac:dyDescent="0.3">
      <c r="A31" s="91" t="str">
        <f>IF(Engagés!A31="","",Engagés!A31)</f>
        <v/>
      </c>
      <c r="B31" s="181">
        <f>IF(Dép_Arr!B31="","",Dép_Arr!B31)</f>
        <v>1.3310185185185185E-3</v>
      </c>
      <c r="C31" s="15"/>
      <c r="D31" s="159" t="str">
        <f t="shared" si="0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</row>
    <row r="32" spans="1:16" x14ac:dyDescent="0.3">
      <c r="A32" s="91" t="str">
        <f>IF(Engagés!A32="","",Engagés!A32)</f>
        <v/>
      </c>
      <c r="B32" s="181">
        <f>IF(Dép_Arr!B32="","",Dép_Arr!B32)</f>
        <v>1.3310185185185185E-3</v>
      </c>
      <c r="C32" s="181"/>
      <c r="D32" s="159" t="str">
        <f t="shared" si="0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</row>
    <row r="33" spans="1:16" x14ac:dyDescent="0.3">
      <c r="A33" s="91" t="str">
        <f>IF(Engagés!A33="","",Engagés!A33)</f>
        <v/>
      </c>
      <c r="B33" s="181">
        <f>IF(Dép_Arr!B33="","",Dép_Arr!B33)</f>
        <v>1.3310185185185185E-3</v>
      </c>
      <c r="C33" s="15"/>
      <c r="D33" s="159" t="str">
        <f t="shared" si="0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</row>
    <row r="34" spans="1:16" x14ac:dyDescent="0.3">
      <c r="A34" s="91" t="str">
        <f>IF(Engagés!A34="","",Engagés!A34)</f>
        <v/>
      </c>
      <c r="B34" s="181">
        <f>IF(Dép_Arr!B34="","",Dép_Arr!B34)</f>
        <v>1.3310185185185185E-3</v>
      </c>
      <c r="C34" s="15"/>
      <c r="D34" s="159" t="str">
        <f t="shared" si="0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</row>
    <row r="35" spans="1:16" x14ac:dyDescent="0.3">
      <c r="A35" s="91" t="str">
        <f>IF(Engagés!A35="","",Engagés!A35)</f>
        <v/>
      </c>
      <c r="B35" s="181">
        <f>IF(Dép_Arr!B35="","",Dép_Arr!B35)</f>
        <v>1.3310185185185185E-3</v>
      </c>
      <c r="C35" s="15"/>
      <c r="D35" s="159" t="str">
        <f t="shared" si="0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</row>
    <row r="36" spans="1:16" x14ac:dyDescent="0.3">
      <c r="A36" s="91" t="str">
        <f>IF(Engagés!A36="","",Engagés!A36)</f>
        <v/>
      </c>
      <c r="B36" s="181">
        <f>IF(Dép_Arr!B36="","",Dép_Arr!B36)</f>
        <v>1.3310185185185185E-3</v>
      </c>
      <c r="C36" s="15"/>
      <c r="D36" s="159" t="str">
        <f t="shared" si="0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</row>
    <row r="37" spans="1:16" x14ac:dyDescent="0.3">
      <c r="A37" s="91" t="str">
        <f>IF(Engagés!A37="","",Engagés!A37)</f>
        <v/>
      </c>
      <c r="B37" s="181">
        <f>IF(Dép_Arr!B37="","",Dép_Arr!B37)</f>
        <v>1.3310185185185185E-3</v>
      </c>
      <c r="C37" s="15"/>
      <c r="D37" s="159" t="str">
        <f t="shared" si="0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</row>
    <row r="38" spans="1:16" x14ac:dyDescent="0.3">
      <c r="A38" s="91" t="str">
        <f>IF(Engagés!A38="","",Engagés!A38)</f>
        <v/>
      </c>
      <c r="B38" s="181">
        <f>IF(Dép_Arr!B38="","",Dép_Arr!B38)</f>
        <v>1.3310185185185185E-3</v>
      </c>
      <c r="C38" s="15"/>
      <c r="D38" s="159" t="str">
        <f t="shared" si="0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</row>
    <row r="39" spans="1:16" x14ac:dyDescent="0.3">
      <c r="A39" s="91" t="str">
        <f>IF(Engagés!A39="","",Engagés!A39)</f>
        <v/>
      </c>
      <c r="B39" s="181">
        <f>IF(Dép_Arr!B39="","",Dép_Arr!B39)</f>
        <v>1.3310185185185185E-3</v>
      </c>
      <c r="C39" s="15"/>
      <c r="D39" s="159" t="str">
        <f t="shared" si="0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</row>
    <row r="40" spans="1:16" x14ac:dyDescent="0.3">
      <c r="A40" s="91" t="str">
        <f>IF(Engagés!A40="","",Engagés!A40)</f>
        <v/>
      </c>
      <c r="B40" s="181">
        <f>IF(Dép_Arr!B40="","",Dép_Arr!B40)</f>
        <v>1.3310185185185185E-3</v>
      </c>
      <c r="C40" s="15"/>
      <c r="D40" s="159" t="str">
        <f t="shared" si="0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</row>
    <row r="41" spans="1:16" x14ac:dyDescent="0.3">
      <c r="A41" s="91" t="str">
        <f>IF(Engagés!A41="","",Engagés!A41)</f>
        <v/>
      </c>
      <c r="B41" s="181">
        <f>IF(Dép_Arr!B41="","",Dép_Arr!B41)</f>
        <v>1.3310185185185185E-3</v>
      </c>
      <c r="C41" s="15"/>
      <c r="D41" s="159" t="str">
        <f t="shared" si="0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</row>
    <row r="42" spans="1:16" x14ac:dyDescent="0.3">
      <c r="A42" s="91" t="str">
        <f>IF(Engagés!A42="","",Engagés!A42)</f>
        <v/>
      </c>
      <c r="B42" s="181">
        <f>IF(Dép_Arr!B42="","",Dép_Arr!B42)</f>
        <v>1.3310185185185185E-3</v>
      </c>
      <c r="C42" s="15"/>
      <c r="D42" s="159" t="str">
        <f t="shared" si="0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</row>
    <row r="43" spans="1:16" x14ac:dyDescent="0.3">
      <c r="A43" s="91" t="str">
        <f>IF(Engagés!A43="","",Engagés!A43)</f>
        <v/>
      </c>
      <c r="B43" s="181">
        <f>IF(Dép_Arr!B43="","",Dép_Arr!B43)</f>
        <v>1.3310185185185185E-3</v>
      </c>
      <c r="C43" s="181"/>
      <c r="D43" s="159" t="str">
        <f t="shared" si="0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</row>
    <row r="44" spans="1:16" x14ac:dyDescent="0.3">
      <c r="A44" s="91" t="str">
        <f>IF(Engagés!A44="","",Engagés!A44)</f>
        <v/>
      </c>
      <c r="B44" s="181">
        <f>IF(Dép_Arr!B44="","",Dép_Arr!B44)</f>
        <v>1.3310185185185185E-3</v>
      </c>
      <c r="C44" s="15"/>
      <c r="D44" s="159" t="str">
        <f t="shared" si="0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</row>
    <row r="45" spans="1:16" x14ac:dyDescent="0.3">
      <c r="A45" s="91" t="str">
        <f>IF(Engagés!A45="","",Engagés!A45)</f>
        <v/>
      </c>
      <c r="B45" s="181">
        <f>IF(Dép_Arr!B45="","",Dép_Arr!B45)</f>
        <v>1.3310185185185185E-3</v>
      </c>
      <c r="C45" s="15"/>
      <c r="D45" s="159" t="str">
        <f t="shared" si="0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</row>
    <row r="46" spans="1:16" x14ac:dyDescent="0.3">
      <c r="A46" s="91" t="str">
        <f>IF(Engagés!A46="","",Engagés!A46)</f>
        <v/>
      </c>
      <c r="B46" s="181">
        <f>IF(Dép_Arr!B46="","",Dép_Arr!B46)</f>
        <v>1.3310185185185185E-3</v>
      </c>
      <c r="C46" s="15"/>
      <c r="D46" s="159" t="str">
        <f t="shared" si="0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</row>
    <row r="47" spans="1:16" x14ac:dyDescent="0.3">
      <c r="A47" s="91" t="str">
        <f>IF(Engagés!A47="","",Engagés!A47)</f>
        <v/>
      </c>
      <c r="B47" s="181">
        <f>IF(Dép_Arr!B47="","",Dép_Arr!B47)</f>
        <v>1.3310185185185185E-3</v>
      </c>
      <c r="C47" s="15"/>
      <c r="D47" s="159" t="str">
        <f t="shared" si="0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</row>
    <row r="48" spans="1:16" x14ac:dyDescent="0.3">
      <c r="A48" s="91" t="str">
        <f>IF(Engagés!A48="","",Engagés!A48)</f>
        <v/>
      </c>
      <c r="B48" s="181">
        <f>IF(Dép_Arr!B48="","",Dép_Arr!B48)</f>
        <v>1.3310185185185185E-3</v>
      </c>
      <c r="C48" s="15"/>
      <c r="D48" s="159" t="str">
        <f t="shared" si="0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</row>
    <row r="49" spans="1:16" x14ac:dyDescent="0.3">
      <c r="A49" s="91" t="str">
        <f>IF(Engagés!A49="","",Engagés!A49)</f>
        <v/>
      </c>
      <c r="B49" s="181">
        <f>IF(Dép_Arr!B49="","",Dép_Arr!B49)</f>
        <v>1.3310185185185185E-3</v>
      </c>
      <c r="C49" s="15"/>
      <c r="D49" s="159" t="str">
        <f t="shared" si="0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</row>
    <row r="50" spans="1:16" x14ac:dyDescent="0.3">
      <c r="A50" s="91" t="str">
        <f>IF(Engagés!A50="","",Engagés!A50)</f>
        <v/>
      </c>
      <c r="B50" s="181">
        <f>IF(Dép_Arr!B50="","",Dép_Arr!B50)</f>
        <v>1.3310185185185185E-3</v>
      </c>
      <c r="C50" s="15"/>
      <c r="D50" s="159" t="str">
        <f t="shared" si="0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</row>
    <row r="51" spans="1:16" x14ac:dyDescent="0.3">
      <c r="A51" s="91" t="str">
        <f>IF(Engagés!A51="","",Engagés!A51)</f>
        <v/>
      </c>
      <c r="B51" s="181">
        <f>IF(Dép_Arr!B51="","",Dép_Arr!B51)</f>
        <v>1.3310185185185185E-3</v>
      </c>
      <c r="C51" s="15"/>
      <c r="D51" s="159" t="str">
        <f t="shared" si="0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</row>
    <row r="52" spans="1:16" x14ac:dyDescent="0.3">
      <c r="A52" s="91" t="str">
        <f>IF(Engagés!A52="","",Engagés!A52)</f>
        <v/>
      </c>
      <c r="B52" s="181">
        <f>IF(Dép_Arr!B52="","",Dép_Arr!B52)</f>
        <v>1.3310185185185185E-3</v>
      </c>
      <c r="C52" s="15"/>
      <c r="D52" s="159" t="str">
        <f t="shared" si="0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</row>
    <row r="53" spans="1:16" x14ac:dyDescent="0.3">
      <c r="A53" s="91" t="str">
        <f>IF(Engagés!A53="","",Engagés!A53)</f>
        <v/>
      </c>
      <c r="B53" s="181">
        <f>IF(Dép_Arr!B53="","",Dép_Arr!B53)</f>
        <v>1.3310185185185185E-3</v>
      </c>
      <c r="C53" s="15"/>
      <c r="D53" s="159" t="str">
        <f t="shared" si="0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</row>
    <row r="54" spans="1:16" x14ac:dyDescent="0.3">
      <c r="A54" s="91" t="str">
        <f>IF(Engagés!A54="","",Engagés!A54)</f>
        <v/>
      </c>
      <c r="B54" s="181">
        <f>IF(Dép_Arr!B54="","",Dép_Arr!B54)</f>
        <v>1.3310185185185185E-3</v>
      </c>
      <c r="C54" s="15"/>
      <c r="D54" s="159" t="str">
        <f t="shared" si="0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</row>
    <row r="55" spans="1:16" x14ac:dyDescent="0.3">
      <c r="A55" s="91" t="str">
        <f>IF(Engagés!A55="","",Engagés!A55)</f>
        <v/>
      </c>
      <c r="B55" s="181">
        <f>IF(Dép_Arr!B55="","",Dép_Arr!B55)</f>
        <v>1.3310185185185185E-3</v>
      </c>
      <c r="C55" s="15"/>
      <c r="D55" s="159" t="str">
        <f t="shared" si="0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</row>
    <row r="56" spans="1:16" x14ac:dyDescent="0.3">
      <c r="A56" s="91" t="str">
        <f>IF(Engagés!A56="","",Engagés!A56)</f>
        <v/>
      </c>
      <c r="B56" s="181">
        <f>IF(Dép_Arr!B56="","",Dép_Arr!B56)</f>
        <v>1.3310185185185185E-3</v>
      </c>
      <c r="C56" s="15"/>
      <c r="D56" s="159" t="str">
        <f t="shared" si="0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</row>
    <row r="57" spans="1:16" x14ac:dyDescent="0.3">
      <c r="A57" s="91" t="str">
        <f>IF(Engagés!A57="","",Engagés!A57)</f>
        <v/>
      </c>
      <c r="B57" s="181">
        <f>IF(Dép_Arr!B57="","",Dép_Arr!B57)</f>
        <v>1.3310185185185185E-3</v>
      </c>
      <c r="C57" s="15"/>
      <c r="D57" s="159" t="str">
        <f t="shared" si="0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</row>
    <row r="58" spans="1:16" x14ac:dyDescent="0.3">
      <c r="A58" s="91" t="str">
        <f>IF(Engagés!A58="","",Engagés!A58)</f>
        <v/>
      </c>
      <c r="B58" s="181">
        <f>IF(Dép_Arr!B58="","",Dép_Arr!B58)</f>
        <v>1.3310185185185185E-3</v>
      </c>
      <c r="C58" s="15"/>
      <c r="D58" s="159" t="str">
        <f t="shared" si="0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</row>
    <row r="59" spans="1:16" x14ac:dyDescent="0.3">
      <c r="A59" s="91" t="str">
        <f>IF(Engagés!A59="","",Engagés!A59)</f>
        <v/>
      </c>
      <c r="B59" s="181">
        <f>IF(Dép_Arr!B59="","",Dép_Arr!B59)</f>
        <v>1.3310185185185185E-3</v>
      </c>
      <c r="C59" s="15"/>
      <c r="D59" s="159" t="str">
        <f t="shared" si="0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</row>
    <row r="60" spans="1:16" x14ac:dyDescent="0.3">
      <c r="A60" s="91" t="str">
        <f>IF(Engagés!A60="","",Engagés!A60)</f>
        <v/>
      </c>
      <c r="B60" s="181">
        <f>IF(Dép_Arr!B60="","",Dép_Arr!B60)</f>
        <v>1.3310185185185185E-3</v>
      </c>
      <c r="C60" s="15"/>
      <c r="D60" s="159" t="str">
        <f t="shared" si="0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</row>
    <row r="61" spans="1:16" x14ac:dyDescent="0.3">
      <c r="A61" s="91" t="str">
        <f>IF(Engagés!A61="","",Engagés!A61)</f>
        <v/>
      </c>
      <c r="B61" s="181">
        <f>IF(Dép_Arr!B61="","",Dép_Arr!B61)</f>
        <v>1.3310185185185185E-3</v>
      </c>
      <c r="C61" s="15"/>
      <c r="D61" s="159" t="str">
        <f t="shared" si="0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</row>
    <row r="62" spans="1:16" x14ac:dyDescent="0.3">
      <c r="A62" s="91" t="str">
        <f>IF(Engagés!A62="","",Engagés!A62)</f>
        <v/>
      </c>
      <c r="B62" s="181">
        <f>IF(Dép_Arr!B62="","",Dép_Arr!B62)</f>
        <v>1.3310185185185185E-3</v>
      </c>
      <c r="C62" s="15"/>
      <c r="D62" s="159" t="str">
        <f t="shared" si="0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</row>
    <row r="63" spans="1:16" x14ac:dyDescent="0.3">
      <c r="A63" s="91" t="str">
        <f>IF(Engagés!A63="","",Engagés!A63)</f>
        <v/>
      </c>
      <c r="B63" s="181">
        <f>IF(Dép_Arr!B63="","",Dép_Arr!B63)</f>
        <v>1.3310185185185185E-3</v>
      </c>
      <c r="C63" s="15"/>
      <c r="D63" s="159" t="str">
        <f t="shared" si="0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</row>
    <row r="64" spans="1:16" x14ac:dyDescent="0.3">
      <c r="A64" s="91" t="str">
        <f>IF(Engagés!A64="","",Engagés!A64)</f>
        <v/>
      </c>
      <c r="B64" s="181">
        <f>IF(Dép_Arr!B64="","",Dép_Arr!B64)</f>
        <v>1.3310185185185185E-3</v>
      </c>
      <c r="C64" s="15"/>
      <c r="D64" s="159" t="str">
        <f t="shared" si="0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</row>
    <row r="65" spans="1:16" x14ac:dyDescent="0.3">
      <c r="A65" s="91" t="str">
        <f>IF(Engagés!A65="","",Engagés!A65)</f>
        <v/>
      </c>
      <c r="B65" s="181">
        <f>IF(Dép_Arr!B65="","",Dép_Arr!B65)</f>
        <v>1.3310185185185185E-3</v>
      </c>
      <c r="C65" s="15"/>
      <c r="D65" s="159" t="str">
        <f t="shared" si="0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</row>
    <row r="66" spans="1:16" x14ac:dyDescent="0.3">
      <c r="A66" s="91" t="str">
        <f>IF(Engagés!A66="","",Engagés!A66)</f>
        <v/>
      </c>
      <c r="B66" s="181">
        <f>IF(Dép_Arr!B66="","",Dép_Arr!B66)</f>
        <v>1.3310185185185185E-3</v>
      </c>
      <c r="C66" s="15"/>
      <c r="D66" s="159" t="str">
        <f t="shared" si="0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</row>
    <row r="67" spans="1:16" x14ac:dyDescent="0.3">
      <c r="A67" s="91" t="str">
        <f>IF(Engagés!A67="","",Engagés!A67)</f>
        <v/>
      </c>
      <c r="B67" s="181">
        <f>IF(Dép_Arr!B67="","",Dép_Arr!B67)</f>
        <v>1.3310185185185185E-3</v>
      </c>
      <c r="C67" s="15"/>
      <c r="D67" s="159" t="str">
        <f t="shared" si="0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</row>
    <row r="68" spans="1:16" x14ac:dyDescent="0.3">
      <c r="A68" s="91" t="str">
        <f>IF(Engagés!A68="","",Engagés!A68)</f>
        <v/>
      </c>
      <c r="B68" s="181">
        <f>IF(Dép_Arr!B68="","",Dép_Arr!B68)</f>
        <v>1.3310185185185185E-3</v>
      </c>
      <c r="C68" s="15"/>
      <c r="D68" s="159" t="str">
        <f t="shared" si="0"/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</row>
    <row r="69" spans="1:16" x14ac:dyDescent="0.3">
      <c r="A69" s="91" t="str">
        <f>IF(Engagés!A69="","",Engagés!A69)</f>
        <v/>
      </c>
      <c r="B69" s="181">
        <f>IF(Dép_Arr!B69="","",Dép_Arr!B69)</f>
        <v>1.3310185185185185E-3</v>
      </c>
      <c r="C69" s="15"/>
      <c r="D69" s="159" t="str">
        <f t="shared" ref="D69:D103" si="1">IF(C69="","",C69-B69)</f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</row>
    <row r="70" spans="1:16" x14ac:dyDescent="0.3">
      <c r="A70" s="91" t="str">
        <f>IF(Engagés!A70="","",Engagés!A70)</f>
        <v/>
      </c>
      <c r="B70" s="181">
        <f>IF(Dép_Arr!B70="","",Dép_Arr!B70)</f>
        <v>1.3310185185185185E-3</v>
      </c>
      <c r="C70" s="15"/>
      <c r="D70" s="159" t="str">
        <f t="shared" si="1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</row>
    <row r="71" spans="1:16" x14ac:dyDescent="0.3">
      <c r="A71" s="91" t="str">
        <f>IF(Engagés!A71="","",Engagés!A71)</f>
        <v/>
      </c>
      <c r="B71" s="181">
        <f>IF(Dép_Arr!B71="","",Dép_Arr!B71)</f>
        <v>1.3310185185185185E-3</v>
      </c>
      <c r="C71" s="15"/>
      <c r="D71" s="159" t="str">
        <f t="shared" si="1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</row>
    <row r="72" spans="1:16" x14ac:dyDescent="0.3">
      <c r="A72" s="91" t="str">
        <f>IF(Engagés!A72="","",Engagés!A72)</f>
        <v/>
      </c>
      <c r="B72" s="181">
        <f>IF(Dép_Arr!B72="","",Dép_Arr!B72)</f>
        <v>1.3310185185185185E-3</v>
      </c>
      <c r="C72" s="15"/>
      <c r="D72" s="159" t="str">
        <f t="shared" si="1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</row>
    <row r="73" spans="1:16" x14ac:dyDescent="0.3">
      <c r="A73" s="91" t="str">
        <f>IF(Engagés!A73="","",Engagés!A73)</f>
        <v/>
      </c>
      <c r="B73" s="181">
        <f>IF(Dép_Arr!B73="","",Dép_Arr!B73)</f>
        <v>1.3310185185185185E-3</v>
      </c>
      <c r="C73" s="15"/>
      <c r="D73" s="159" t="str">
        <f t="shared" si="1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</row>
    <row r="74" spans="1:16" x14ac:dyDescent="0.3">
      <c r="A74" s="91" t="str">
        <f>IF(Engagés!A74="","",Engagés!A74)</f>
        <v/>
      </c>
      <c r="B74" s="181">
        <f>IF(Dép_Arr!B74="","",Dép_Arr!B74)</f>
        <v>1.3310185185185185E-3</v>
      </c>
      <c r="C74" s="15"/>
      <c r="D74" s="159" t="str">
        <f t="shared" si="1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</row>
    <row r="75" spans="1:16" x14ac:dyDescent="0.3">
      <c r="A75" s="91" t="str">
        <f>IF(Engagés!A75="","",Engagés!A75)</f>
        <v/>
      </c>
      <c r="B75" s="181">
        <f>IF(Dép_Arr!B75="","",Dép_Arr!B75)</f>
        <v>1.3310185185185185E-3</v>
      </c>
      <c r="C75" s="15"/>
      <c r="D75" s="159" t="str">
        <f t="shared" si="1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</row>
    <row r="76" spans="1:16" x14ac:dyDescent="0.3">
      <c r="A76" s="91" t="str">
        <f>IF(Engagés!A76="","",Engagés!A76)</f>
        <v/>
      </c>
      <c r="B76" s="181">
        <f>IF(Dép_Arr!B76="","",Dép_Arr!B76)</f>
        <v>1.3310185185185185E-3</v>
      </c>
      <c r="C76" s="15"/>
      <c r="D76" s="159" t="str">
        <f t="shared" si="1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</row>
    <row r="77" spans="1:16" x14ac:dyDescent="0.3">
      <c r="A77" s="91" t="str">
        <f>IF(Engagés!A77="","",Engagés!A77)</f>
        <v/>
      </c>
      <c r="B77" s="181">
        <f>IF(Dép_Arr!B77="","",Dép_Arr!B77)</f>
        <v>1.3310185185185185E-3</v>
      </c>
      <c r="C77" s="15"/>
      <c r="D77" s="159" t="str">
        <f t="shared" si="1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</row>
    <row r="78" spans="1:16" x14ac:dyDescent="0.3">
      <c r="A78" s="91" t="str">
        <f>IF(Engagés!A78="","",Engagés!A78)</f>
        <v/>
      </c>
      <c r="B78" s="181">
        <f>IF(Dép_Arr!B78="","",Dép_Arr!B78)</f>
        <v>1.3310185185185185E-3</v>
      </c>
      <c r="C78" s="15"/>
      <c r="D78" s="159" t="str">
        <f t="shared" si="1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</row>
    <row r="79" spans="1:16" x14ac:dyDescent="0.3">
      <c r="A79" s="91" t="str">
        <f>IF(Engagés!A79="","",Engagés!A79)</f>
        <v/>
      </c>
      <c r="B79" s="181">
        <f>IF(Dép_Arr!B79="","",Dép_Arr!B79)</f>
        <v>1.3310185185185185E-3</v>
      </c>
      <c r="C79" s="15"/>
      <c r="D79" s="159" t="str">
        <f t="shared" si="1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</row>
    <row r="80" spans="1:16" x14ac:dyDescent="0.3">
      <c r="A80" s="91" t="str">
        <f>IF(Engagés!A80="","",Engagés!A80)</f>
        <v/>
      </c>
      <c r="B80" s="181">
        <f>IF(Dép_Arr!B80="","",Dép_Arr!B80)</f>
        <v>1.3310185185185185E-3</v>
      </c>
      <c r="C80" s="15"/>
      <c r="D80" s="159" t="str">
        <f t="shared" si="1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</row>
    <row r="81" spans="1:16" x14ac:dyDescent="0.3">
      <c r="A81" s="91" t="str">
        <f>IF(Engagés!A81="","",Engagés!A81)</f>
        <v/>
      </c>
      <c r="B81" s="181">
        <f>IF(Dép_Arr!B81="","",Dép_Arr!B81)</f>
        <v>1.3310185185185185E-3</v>
      </c>
      <c r="C81" s="15"/>
      <c r="D81" s="159" t="str">
        <f t="shared" si="1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</row>
    <row r="82" spans="1:16" x14ac:dyDescent="0.3">
      <c r="A82" s="91" t="str">
        <f>IF(Engagés!A82="","",Engagés!A82)</f>
        <v/>
      </c>
      <c r="B82" s="181">
        <f>IF(Dép_Arr!B82="","",Dép_Arr!B82)</f>
        <v>1.3310185185185185E-3</v>
      </c>
      <c r="C82" s="15"/>
      <c r="D82" s="159" t="str">
        <f t="shared" si="1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</row>
    <row r="83" spans="1:16" x14ac:dyDescent="0.3">
      <c r="A83" s="91" t="str">
        <f>IF(Engagés!A83="","",Engagés!A83)</f>
        <v/>
      </c>
      <c r="B83" s="181">
        <f>IF(Dép_Arr!B83="","",Dép_Arr!B83)</f>
        <v>1.3310185185185185E-3</v>
      </c>
      <c r="C83" s="15"/>
      <c r="D83" s="159" t="str">
        <f t="shared" si="1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</row>
    <row r="84" spans="1:16" x14ac:dyDescent="0.3">
      <c r="A84" s="91" t="str">
        <f>IF(Engagés!A84="","",Engagés!A84)</f>
        <v/>
      </c>
      <c r="B84" s="181">
        <f>IF(Dép_Arr!B84="","",Dép_Arr!B84)</f>
        <v>1.3310185185185185E-3</v>
      </c>
      <c r="C84" s="15"/>
      <c r="D84" s="159" t="str">
        <f t="shared" si="1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</row>
    <row r="85" spans="1:16" x14ac:dyDescent="0.3">
      <c r="A85" s="91" t="str">
        <f>IF(Engagés!A85="","",Engagés!A85)</f>
        <v/>
      </c>
      <c r="B85" s="181">
        <f>IF(Dép_Arr!B85="","",Dép_Arr!B85)</f>
        <v>1.3310185185185185E-3</v>
      </c>
      <c r="C85" s="15"/>
      <c r="D85" s="159" t="str">
        <f t="shared" si="1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</row>
    <row r="86" spans="1:16" x14ac:dyDescent="0.3">
      <c r="A86" s="91" t="str">
        <f>IF(Engagés!A86="","",Engagés!A86)</f>
        <v/>
      </c>
      <c r="B86" s="181">
        <f>IF(Dép_Arr!B86="","",Dép_Arr!B86)</f>
        <v>1.3310185185185185E-3</v>
      </c>
      <c r="C86" s="15"/>
      <c r="D86" s="159" t="str">
        <f t="shared" si="1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</row>
    <row r="87" spans="1:16" x14ac:dyDescent="0.3">
      <c r="A87" s="91" t="str">
        <f>IF(Engagés!A87="","",Engagés!A87)</f>
        <v/>
      </c>
      <c r="B87" s="181">
        <f>IF(Dép_Arr!B87="","",Dép_Arr!B87)</f>
        <v>1.3310185185185185E-3</v>
      </c>
      <c r="C87" s="15"/>
      <c r="D87" s="159" t="str">
        <f t="shared" si="1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</row>
    <row r="88" spans="1:16" x14ac:dyDescent="0.3">
      <c r="A88" s="91" t="str">
        <f>IF(Engagés!A88="","",Engagés!A88)</f>
        <v/>
      </c>
      <c r="B88" s="181">
        <f>IF(Dép_Arr!B88="","",Dép_Arr!B88)</f>
        <v>1.3310185185185185E-3</v>
      </c>
      <c r="C88" s="15"/>
      <c r="D88" s="159" t="str">
        <f t="shared" si="1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</row>
    <row r="89" spans="1:16" x14ac:dyDescent="0.3">
      <c r="A89" s="91" t="str">
        <f>IF(Engagés!A89="","",Engagés!A89)</f>
        <v/>
      </c>
      <c r="B89" s="181">
        <f>IF(Dép_Arr!B89="","",Dép_Arr!B89)</f>
        <v>1.3310185185185185E-3</v>
      </c>
      <c r="C89" s="15"/>
      <c r="D89" s="159" t="str">
        <f t="shared" si="1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</row>
    <row r="90" spans="1:16" x14ac:dyDescent="0.3">
      <c r="A90" s="91" t="str">
        <f>IF(Engagés!A90="","",Engagés!A90)</f>
        <v/>
      </c>
      <c r="B90" s="181">
        <f>IF(Dép_Arr!B90="","",Dép_Arr!B90)</f>
        <v>1.3310185185185185E-3</v>
      </c>
      <c r="C90" s="15"/>
      <c r="D90" s="159" t="str">
        <f t="shared" si="1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</row>
    <row r="91" spans="1:16" x14ac:dyDescent="0.3">
      <c r="A91" s="91" t="str">
        <f>IF(Engagés!A91="","",Engagés!A91)</f>
        <v/>
      </c>
      <c r="B91" s="181">
        <f>IF(Dép_Arr!B91="","",Dép_Arr!B91)</f>
        <v>1.3310185185185185E-3</v>
      </c>
      <c r="C91" s="15"/>
      <c r="D91" s="159" t="str">
        <f t="shared" si="1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</row>
    <row r="92" spans="1:16" x14ac:dyDescent="0.3">
      <c r="A92" s="91" t="str">
        <f>IF(Engagés!A92="","",Engagés!A92)</f>
        <v/>
      </c>
      <c r="B92" s="181">
        <f>IF(Dép_Arr!B92="","",Dép_Arr!B92)</f>
        <v>1.3310185185185185E-3</v>
      </c>
      <c r="C92" s="15"/>
      <c r="D92" s="159" t="str">
        <f t="shared" si="1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</row>
    <row r="93" spans="1:16" x14ac:dyDescent="0.3">
      <c r="A93" s="91" t="str">
        <f>IF(Engagés!A93="","",Engagés!A93)</f>
        <v/>
      </c>
      <c r="B93" s="181">
        <f>IF(Dép_Arr!B93="","",Dép_Arr!B93)</f>
        <v>1.3310185185185185E-3</v>
      </c>
      <c r="C93" s="15"/>
      <c r="D93" s="159" t="str">
        <f t="shared" si="1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</row>
    <row r="94" spans="1:16" x14ac:dyDescent="0.3">
      <c r="A94" s="91" t="str">
        <f>IF(Engagés!A94="","",Engagés!A94)</f>
        <v/>
      </c>
      <c r="B94" s="181">
        <f>IF(Dép_Arr!B94="","",Dép_Arr!B94)</f>
        <v>1.3310185185185185E-3</v>
      </c>
      <c r="C94" s="15"/>
      <c r="D94" s="159" t="str">
        <f t="shared" si="1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</row>
    <row r="95" spans="1:16" x14ac:dyDescent="0.3">
      <c r="A95" s="91" t="str">
        <f>IF(Engagés!A95="","",Engagés!A95)</f>
        <v/>
      </c>
      <c r="B95" s="181">
        <f>IF(Dép_Arr!B95="","",Dép_Arr!B95)</f>
        <v>1.3310185185185185E-3</v>
      </c>
      <c r="C95" s="15"/>
      <c r="D95" s="159" t="str">
        <f t="shared" si="1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</row>
    <row r="96" spans="1:16" x14ac:dyDescent="0.3">
      <c r="A96" s="91" t="str">
        <f>IF(Engagés!A96="","",Engagés!A96)</f>
        <v/>
      </c>
      <c r="B96" s="181">
        <f>IF(Dép_Arr!B96="","",Dép_Arr!B96)</f>
        <v>1.3310185185185185E-3</v>
      </c>
      <c r="C96" s="15"/>
      <c r="D96" s="159" t="str">
        <f t="shared" si="1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</row>
    <row r="97" spans="1:16" x14ac:dyDescent="0.3">
      <c r="A97" s="91" t="str">
        <f>IF(Engagés!A97="","",Engagés!A97)</f>
        <v/>
      </c>
      <c r="B97" s="181">
        <f>IF(Dép_Arr!B97="","",Dép_Arr!B97)</f>
        <v>1.3310185185185185E-3</v>
      </c>
      <c r="C97" s="15"/>
      <c r="D97" s="159" t="str">
        <f t="shared" si="1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</row>
    <row r="98" spans="1:16" x14ac:dyDescent="0.3">
      <c r="A98" s="91" t="str">
        <f>IF(Engagés!A98="","",Engagés!A98)</f>
        <v/>
      </c>
      <c r="B98" s="181">
        <f>IF(Dép_Arr!B98="","",Dép_Arr!B98)</f>
        <v>1.3310185185185185E-3</v>
      </c>
      <c r="C98" s="15"/>
      <c r="D98" s="159" t="str">
        <f t="shared" si="1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</row>
    <row r="99" spans="1:16" x14ac:dyDescent="0.3">
      <c r="A99" s="91" t="str">
        <f>IF(Engagés!A99="","",Engagés!A99)</f>
        <v/>
      </c>
      <c r="B99" s="181">
        <f>IF(Dép_Arr!B99="","",Dép_Arr!B99)</f>
        <v>1.3310185185185185E-3</v>
      </c>
      <c r="C99" s="15"/>
      <c r="D99" s="159" t="str">
        <f t="shared" si="1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</row>
    <row r="100" spans="1:16" x14ac:dyDescent="0.3">
      <c r="A100" s="91" t="str">
        <f>IF(Engagés!A100="","",Engagés!A100)</f>
        <v/>
      </c>
      <c r="B100" s="181">
        <f>IF(Dép_Arr!B100="","",Dép_Arr!B100)</f>
        <v>1.3310185185185185E-3</v>
      </c>
      <c r="C100" s="15"/>
      <c r="D100" s="159" t="str">
        <f t="shared" si="1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</row>
    <row r="101" spans="1:16" x14ac:dyDescent="0.3">
      <c r="A101" s="91" t="str">
        <f>IF(Engagés!A101="","",Engagés!A101)</f>
        <v/>
      </c>
      <c r="B101" s="181">
        <f>IF(Dép_Arr!B101="","",Dép_Arr!B101)</f>
        <v>1.3310185185185185E-3</v>
      </c>
      <c r="C101" s="15"/>
      <c r="D101" s="159" t="str">
        <f t="shared" si="1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</row>
    <row r="102" spans="1:16" x14ac:dyDescent="0.3">
      <c r="A102" s="91" t="str">
        <f>IF(Engagés!A102="","",Engagés!A102)</f>
        <v/>
      </c>
      <c r="B102" s="181">
        <f>IF(Dép_Arr!B102="","",Dép_Arr!B102)</f>
        <v>1.3310185185185185E-3</v>
      </c>
      <c r="C102" s="15"/>
      <c r="D102" s="159" t="str">
        <f t="shared" si="1"/>
        <v/>
      </c>
      <c r="E102" s="98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</row>
    <row r="103" spans="1:16" ht="19.5" thickBot="1" x14ac:dyDescent="0.35">
      <c r="A103" s="92" t="str">
        <f>IF(Engagés!A103="","",Engagés!A103)</f>
        <v/>
      </c>
      <c r="B103" s="16">
        <v>0.61178240740740741</v>
      </c>
      <c r="C103" s="16"/>
      <c r="D103" s="179" t="str">
        <f t="shared" si="1"/>
        <v/>
      </c>
      <c r="E103" s="107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</row>
    <row r="104" spans="1:16" x14ac:dyDescent="0.3">
      <c r="A104" s="93"/>
      <c r="B104" s="1"/>
      <c r="C104" s="1"/>
    </row>
    <row r="105" spans="1:16" x14ac:dyDescent="0.3">
      <c r="A105" s="94"/>
      <c r="B105" s="1"/>
      <c r="C105" s="1"/>
    </row>
    <row r="106" spans="1:16" x14ac:dyDescent="0.3">
      <c r="A106" s="94"/>
      <c r="B106" s="1"/>
      <c r="C106" s="1"/>
    </row>
    <row r="107" spans="1:16" x14ac:dyDescent="0.3">
      <c r="A107" s="94"/>
      <c r="B107" s="1"/>
      <c r="C107" s="1"/>
    </row>
    <row r="108" spans="1:16" x14ac:dyDescent="0.3">
      <c r="A108" s="94"/>
      <c r="B108" s="1"/>
      <c r="C108" s="1"/>
    </row>
    <row r="109" spans="1:16" x14ac:dyDescent="0.3">
      <c r="A109" s="94"/>
      <c r="B109" s="1"/>
      <c r="C109" s="1"/>
    </row>
    <row r="110" spans="1:16" x14ac:dyDescent="0.3">
      <c r="A110" s="94"/>
      <c r="B110" s="1"/>
      <c r="C110" s="1"/>
    </row>
    <row r="111" spans="1:16" x14ac:dyDescent="0.3">
      <c r="A111" s="94"/>
      <c r="B111" s="1"/>
      <c r="C111" s="1"/>
    </row>
    <row r="112" spans="1:16" x14ac:dyDescent="0.3">
      <c r="A112" s="94"/>
      <c r="B112" s="1"/>
      <c r="C112" s="1"/>
    </row>
    <row r="113" spans="1:3" x14ac:dyDescent="0.3">
      <c r="A113" s="94"/>
      <c r="B113" s="1"/>
      <c r="C113" s="1"/>
    </row>
    <row r="114" spans="1:3" x14ac:dyDescent="0.3">
      <c r="A114" s="94"/>
      <c r="B114" s="1"/>
      <c r="C114" s="1"/>
    </row>
    <row r="115" spans="1:3" x14ac:dyDescent="0.3">
      <c r="A115" s="94"/>
      <c r="B115" s="1"/>
      <c r="C115" s="1"/>
    </row>
    <row r="116" spans="1:3" x14ac:dyDescent="0.3">
      <c r="A116" s="94"/>
      <c r="B116" s="1"/>
      <c r="C116" s="1"/>
    </row>
    <row r="117" spans="1:3" x14ac:dyDescent="0.3">
      <c r="A117" s="94"/>
      <c r="B117" s="1"/>
      <c r="C117" s="1"/>
    </row>
    <row r="118" spans="1:3" x14ac:dyDescent="0.3">
      <c r="A118" s="94"/>
      <c r="B118" s="1"/>
      <c r="C118" s="1"/>
    </row>
    <row r="119" spans="1:3" x14ac:dyDescent="0.3">
      <c r="A119" s="94"/>
      <c r="B119" s="1"/>
      <c r="C119" s="1"/>
    </row>
    <row r="120" spans="1:3" x14ac:dyDescent="0.3">
      <c r="A120" s="94"/>
      <c r="B120" s="1"/>
      <c r="C120" s="1"/>
    </row>
    <row r="121" spans="1:3" x14ac:dyDescent="0.3">
      <c r="A121" s="94"/>
      <c r="B121" s="1"/>
      <c r="C121" s="1"/>
    </row>
    <row r="122" spans="1:3" x14ac:dyDescent="0.3">
      <c r="A122" s="94"/>
      <c r="B122" s="1"/>
      <c r="C122" s="1"/>
    </row>
    <row r="123" spans="1:3" x14ac:dyDescent="0.3">
      <c r="A123" s="94"/>
      <c r="B123" s="1"/>
      <c r="C123" s="1"/>
    </row>
    <row r="124" spans="1:3" x14ac:dyDescent="0.3">
      <c r="A124" s="94"/>
      <c r="B124" s="1"/>
      <c r="C124" s="1"/>
    </row>
    <row r="125" spans="1:3" x14ac:dyDescent="0.3">
      <c r="A125" s="94"/>
      <c r="B125" s="1"/>
      <c r="C125" s="1"/>
    </row>
    <row r="126" spans="1:3" x14ac:dyDescent="0.3">
      <c r="A126" s="94"/>
      <c r="B126" s="1"/>
      <c r="C126" s="1"/>
    </row>
    <row r="127" spans="1:3" x14ac:dyDescent="0.3">
      <c r="A127" s="94"/>
      <c r="B127" s="1"/>
      <c r="C127" s="1"/>
    </row>
    <row r="128" spans="1:3" x14ac:dyDescent="0.3">
      <c r="A128" s="94"/>
      <c r="B128" s="1"/>
      <c r="C128" s="1"/>
    </row>
    <row r="129" spans="1:3" x14ac:dyDescent="0.3">
      <c r="A129" s="94"/>
      <c r="B129" s="1"/>
      <c r="C129" s="1"/>
    </row>
    <row r="130" spans="1:3" x14ac:dyDescent="0.3">
      <c r="A130" s="94"/>
      <c r="B130" s="1"/>
      <c r="C130" s="1"/>
    </row>
    <row r="131" spans="1:3" x14ac:dyDescent="0.3">
      <c r="A131" s="94"/>
      <c r="B131" s="1"/>
      <c r="C131" s="1"/>
    </row>
    <row r="132" spans="1:3" x14ac:dyDescent="0.3">
      <c r="A132" s="94"/>
      <c r="B132" s="1"/>
      <c r="C132" s="1"/>
    </row>
    <row r="133" spans="1:3" x14ac:dyDescent="0.3">
      <c r="A133" s="94"/>
      <c r="B133" s="1"/>
      <c r="C133" s="1"/>
    </row>
    <row r="134" spans="1:3" x14ac:dyDescent="0.3">
      <c r="A134" s="94"/>
      <c r="B134" s="1"/>
      <c r="C134" s="1"/>
    </row>
    <row r="135" spans="1:3" x14ac:dyDescent="0.3">
      <c r="A135" s="94"/>
      <c r="B135" s="1"/>
      <c r="C135" s="1"/>
    </row>
    <row r="136" spans="1:3" x14ac:dyDescent="0.3">
      <c r="A136" s="94"/>
      <c r="B136" s="1"/>
      <c r="C136" s="1"/>
    </row>
    <row r="137" spans="1:3" x14ac:dyDescent="0.3">
      <c r="A137" s="94"/>
      <c r="B137" s="1"/>
      <c r="C137" s="1"/>
    </row>
    <row r="138" spans="1:3" x14ac:dyDescent="0.3">
      <c r="A138" s="94"/>
      <c r="B138" s="1"/>
      <c r="C138" s="1"/>
    </row>
    <row r="139" spans="1:3" x14ac:dyDescent="0.3">
      <c r="A139" s="94"/>
      <c r="B139" s="1"/>
      <c r="C139" s="1"/>
    </row>
    <row r="140" spans="1:3" x14ac:dyDescent="0.3">
      <c r="A140" s="94"/>
      <c r="B140" s="1"/>
      <c r="C140" s="1"/>
    </row>
    <row r="141" spans="1:3" x14ac:dyDescent="0.3">
      <c r="A141" s="94"/>
      <c r="B141" s="1"/>
      <c r="C141" s="1"/>
    </row>
    <row r="142" spans="1:3" x14ac:dyDescent="0.3">
      <c r="A142" s="94"/>
      <c r="B142" s="1"/>
      <c r="C142" s="1"/>
    </row>
    <row r="143" spans="1:3" x14ac:dyDescent="0.3">
      <c r="A143" s="94"/>
      <c r="B143" s="1"/>
      <c r="C143" s="1"/>
    </row>
    <row r="144" spans="1:3" x14ac:dyDescent="0.3">
      <c r="A144" s="94"/>
      <c r="B144" s="1"/>
      <c r="C144" s="1"/>
    </row>
    <row r="145" spans="1:3" x14ac:dyDescent="0.3">
      <c r="A145" s="94"/>
      <c r="B145" s="1"/>
      <c r="C145" s="1"/>
    </row>
    <row r="146" spans="1:3" x14ac:dyDescent="0.3">
      <c r="A146" s="94"/>
      <c r="B146" s="1"/>
      <c r="C146" s="1"/>
    </row>
    <row r="147" spans="1:3" x14ac:dyDescent="0.3">
      <c r="A147" s="94"/>
      <c r="B147" s="1"/>
      <c r="C147" s="1"/>
    </row>
    <row r="148" spans="1:3" x14ac:dyDescent="0.3">
      <c r="A148" s="94"/>
      <c r="B148" s="1"/>
      <c r="C148" s="1"/>
    </row>
    <row r="149" spans="1:3" x14ac:dyDescent="0.3">
      <c r="A149" s="94"/>
      <c r="B149" s="1"/>
      <c r="C149" s="1"/>
    </row>
    <row r="150" spans="1:3" x14ac:dyDescent="0.3">
      <c r="A150" s="94"/>
      <c r="B150" s="1"/>
      <c r="C150" s="1"/>
    </row>
    <row r="151" spans="1:3" x14ac:dyDescent="0.3">
      <c r="A151" s="94"/>
      <c r="B151" s="1"/>
      <c r="C151" s="1"/>
    </row>
    <row r="152" spans="1:3" x14ac:dyDescent="0.3">
      <c r="A152" s="94"/>
      <c r="B152" s="1"/>
      <c r="C152" s="1"/>
    </row>
    <row r="153" spans="1:3" x14ac:dyDescent="0.3">
      <c r="A153" s="94"/>
      <c r="B153" s="1"/>
      <c r="C153" s="1"/>
    </row>
    <row r="154" spans="1:3" x14ac:dyDescent="0.3">
      <c r="A154" s="94"/>
      <c r="B154" s="1"/>
      <c r="C154" s="1"/>
    </row>
    <row r="155" spans="1:3" x14ac:dyDescent="0.3">
      <c r="A155" s="94"/>
      <c r="B155" s="1"/>
      <c r="C155" s="1"/>
    </row>
    <row r="156" spans="1:3" x14ac:dyDescent="0.3">
      <c r="A156" s="94"/>
      <c r="B156" s="1"/>
      <c r="C156" s="1"/>
    </row>
    <row r="157" spans="1:3" x14ac:dyDescent="0.3">
      <c r="A157" s="94"/>
      <c r="B157" s="1"/>
      <c r="C157" s="1"/>
    </row>
    <row r="158" spans="1:3" x14ac:dyDescent="0.3">
      <c r="A158" s="94"/>
      <c r="B158" s="1"/>
      <c r="C158" s="1"/>
    </row>
    <row r="159" spans="1:3" x14ac:dyDescent="0.3">
      <c r="A159" s="94"/>
      <c r="B159" s="1"/>
      <c r="C159" s="1"/>
    </row>
    <row r="160" spans="1:3" x14ac:dyDescent="0.3">
      <c r="A160" s="94"/>
      <c r="B160" s="1"/>
      <c r="C160" s="1"/>
    </row>
    <row r="161" spans="1:3" x14ac:dyDescent="0.3">
      <c r="A161" s="94"/>
      <c r="B161" s="1"/>
      <c r="C161" s="1"/>
    </row>
    <row r="162" spans="1:3" x14ac:dyDescent="0.3">
      <c r="A162" s="94"/>
      <c r="B162" s="1"/>
      <c r="C162" s="1"/>
    </row>
    <row r="163" spans="1:3" x14ac:dyDescent="0.3">
      <c r="A163" s="94"/>
      <c r="B163" s="1"/>
      <c r="C163" s="1"/>
    </row>
    <row r="164" spans="1:3" x14ac:dyDescent="0.3">
      <c r="A164" s="94"/>
      <c r="B164" s="1"/>
      <c r="C164" s="1"/>
    </row>
    <row r="165" spans="1:3" x14ac:dyDescent="0.3">
      <c r="A165" s="94"/>
      <c r="B165" s="1"/>
      <c r="C165" s="1"/>
    </row>
    <row r="166" spans="1:3" x14ac:dyDescent="0.3">
      <c r="A166" s="94"/>
      <c r="B166" s="1"/>
      <c r="C166" s="1"/>
    </row>
    <row r="167" spans="1:3" x14ac:dyDescent="0.3">
      <c r="A167" s="94"/>
      <c r="B167" s="1"/>
      <c r="C167" s="1"/>
    </row>
    <row r="168" spans="1:3" x14ac:dyDescent="0.3">
      <c r="A168" s="94"/>
      <c r="B168" s="1"/>
      <c r="C168" s="1"/>
    </row>
    <row r="169" spans="1:3" x14ac:dyDescent="0.3">
      <c r="A169" s="94"/>
      <c r="B169" s="1"/>
      <c r="C169" s="1"/>
    </row>
    <row r="170" spans="1:3" x14ac:dyDescent="0.3">
      <c r="A170" s="94"/>
      <c r="B170" s="1"/>
      <c r="C170" s="1"/>
    </row>
    <row r="171" spans="1:3" x14ac:dyDescent="0.3">
      <c r="A171" s="94"/>
      <c r="B171" s="1"/>
      <c r="C171" s="1"/>
    </row>
    <row r="172" spans="1:3" x14ac:dyDescent="0.3">
      <c r="A172" s="94"/>
      <c r="B172" s="1"/>
      <c r="C172" s="1"/>
    </row>
    <row r="173" spans="1:3" x14ac:dyDescent="0.3">
      <c r="A173" s="94"/>
      <c r="B173" s="1"/>
      <c r="C173" s="1"/>
    </row>
    <row r="174" spans="1:3" x14ac:dyDescent="0.3">
      <c r="A174" s="94"/>
      <c r="B174" s="1"/>
      <c r="C174" s="1"/>
    </row>
    <row r="175" spans="1:3" x14ac:dyDescent="0.3">
      <c r="A175" s="94"/>
      <c r="B175" s="1"/>
      <c r="C175" s="1"/>
    </row>
    <row r="176" spans="1:3" x14ac:dyDescent="0.3">
      <c r="A176" s="94"/>
      <c r="B176" s="1"/>
      <c r="C176" s="1"/>
    </row>
    <row r="177" spans="1:3" x14ac:dyDescent="0.3">
      <c r="A177" s="94"/>
      <c r="B177" s="1"/>
      <c r="C177" s="1"/>
    </row>
    <row r="178" spans="1:3" x14ac:dyDescent="0.3">
      <c r="A178" s="94"/>
      <c r="B178" s="1"/>
      <c r="C178" s="1"/>
    </row>
    <row r="179" spans="1:3" x14ac:dyDescent="0.3">
      <c r="A179" s="94"/>
      <c r="B179" s="1"/>
      <c r="C179" s="1"/>
    </row>
    <row r="180" spans="1:3" x14ac:dyDescent="0.3">
      <c r="A180" s="94"/>
      <c r="B180" s="1"/>
      <c r="C180" s="1"/>
    </row>
    <row r="181" spans="1:3" x14ac:dyDescent="0.3">
      <c r="A181" s="94"/>
      <c r="B181" s="1"/>
      <c r="C181" s="1"/>
    </row>
    <row r="182" spans="1:3" x14ac:dyDescent="0.3">
      <c r="A182" s="94"/>
      <c r="B182" s="1"/>
      <c r="C182" s="1"/>
    </row>
    <row r="183" spans="1:3" x14ac:dyDescent="0.3">
      <c r="A183" s="94"/>
      <c r="B183" s="1"/>
      <c r="C183" s="1"/>
    </row>
    <row r="184" spans="1:3" x14ac:dyDescent="0.3">
      <c r="A184" s="94"/>
      <c r="B184" s="1"/>
      <c r="C184" s="1"/>
    </row>
    <row r="185" spans="1:3" x14ac:dyDescent="0.3">
      <c r="A185" s="94"/>
      <c r="B185" s="1"/>
      <c r="C185" s="1"/>
    </row>
    <row r="186" spans="1:3" x14ac:dyDescent="0.3">
      <c r="A186" s="94"/>
      <c r="B186" s="1"/>
      <c r="C186" s="1"/>
    </row>
    <row r="187" spans="1:3" x14ac:dyDescent="0.3">
      <c r="A187" s="94"/>
      <c r="B187" s="1"/>
      <c r="C187" s="1"/>
    </row>
    <row r="188" spans="1:3" x14ac:dyDescent="0.3">
      <c r="A188" s="94"/>
      <c r="B188" s="1"/>
      <c r="C188" s="1"/>
    </row>
    <row r="189" spans="1:3" x14ac:dyDescent="0.3">
      <c r="A189" s="94"/>
      <c r="B189" s="1"/>
      <c r="C189" s="1"/>
    </row>
    <row r="190" spans="1:3" x14ac:dyDescent="0.3">
      <c r="A190" s="94"/>
      <c r="B190" s="1"/>
      <c r="C190" s="1"/>
    </row>
    <row r="191" spans="1:3" x14ac:dyDescent="0.3">
      <c r="A191" s="94"/>
      <c r="B191" s="1"/>
      <c r="C191" s="1"/>
    </row>
    <row r="192" spans="1:3" x14ac:dyDescent="0.3">
      <c r="A192" s="94"/>
      <c r="B192" s="1"/>
      <c r="C192" s="1"/>
    </row>
    <row r="193" spans="1:3" x14ac:dyDescent="0.3">
      <c r="A193" s="94"/>
      <c r="B193" s="1"/>
      <c r="C193" s="1"/>
    </row>
    <row r="194" spans="1:3" x14ac:dyDescent="0.3">
      <c r="A194" s="94"/>
      <c r="B194" s="1"/>
      <c r="C194" s="1"/>
    </row>
    <row r="195" spans="1:3" x14ac:dyDescent="0.3">
      <c r="A195" s="94"/>
      <c r="B195" s="1"/>
      <c r="C195" s="1"/>
    </row>
    <row r="196" spans="1:3" x14ac:dyDescent="0.3">
      <c r="A196" s="94"/>
      <c r="B196" s="1"/>
      <c r="C196" s="1"/>
    </row>
    <row r="197" spans="1:3" x14ac:dyDescent="0.3">
      <c r="A197" s="94"/>
      <c r="B197" s="1"/>
      <c r="C197" s="1"/>
    </row>
    <row r="198" spans="1:3" x14ac:dyDescent="0.3">
      <c r="A198" s="94"/>
      <c r="B198" s="1"/>
      <c r="C198" s="1"/>
    </row>
    <row r="199" spans="1:3" x14ac:dyDescent="0.3">
      <c r="A199" s="94"/>
      <c r="B199" s="1"/>
      <c r="C199" s="1"/>
    </row>
    <row r="200" spans="1:3" x14ac:dyDescent="0.3">
      <c r="A200" s="94"/>
      <c r="B200" s="1"/>
      <c r="C200" s="1"/>
    </row>
    <row r="201" spans="1:3" x14ac:dyDescent="0.3">
      <c r="A201" s="94"/>
      <c r="B201" s="1"/>
      <c r="C201" s="1"/>
    </row>
    <row r="202" spans="1:3" x14ac:dyDescent="0.3">
      <c r="A202" s="94"/>
      <c r="B202" s="1"/>
      <c r="C202" s="1"/>
    </row>
    <row r="203" spans="1:3" x14ac:dyDescent="0.3">
      <c r="A203" s="94"/>
      <c r="B203" s="1"/>
      <c r="C203" s="1"/>
    </row>
    <row r="204" spans="1:3" x14ac:dyDescent="0.3">
      <c r="A204" s="95"/>
      <c r="B204" s="1"/>
      <c r="C204" s="1"/>
    </row>
  </sheetData>
  <mergeCells count="5">
    <mergeCell ref="A2:C2"/>
    <mergeCell ref="D1:H1"/>
    <mergeCell ref="F3:G3"/>
    <mergeCell ref="F4:G4"/>
    <mergeCell ref="M2:Q2"/>
  </mergeCells>
  <conditionalFormatting sqref="B4:B103">
    <cfRule type="expression" dxfId="84" priority="66">
      <formula>$A4=""</formula>
    </cfRule>
  </conditionalFormatting>
  <conditionalFormatting sqref="E4">
    <cfRule type="expression" priority="62">
      <formula>$B4=""</formula>
    </cfRule>
  </conditionalFormatting>
  <conditionalFormatting sqref="E5:E103">
    <cfRule type="expression" priority="61">
      <formula>$A5=""</formula>
    </cfRule>
  </conditionalFormatting>
  <conditionalFormatting sqref="E24">
    <cfRule type="expression" priority="60">
      <formula>$B24=""</formula>
    </cfRule>
  </conditionalFormatting>
  <conditionalFormatting sqref="D4:D6">
    <cfRule type="expression" dxfId="83" priority="8">
      <formula>$P4="TERMINE"</formula>
    </cfRule>
  </conditionalFormatting>
  <conditionalFormatting sqref="D4:D14">
    <cfRule type="expression" dxfId="82" priority="5">
      <formula>$M4="TERMINE"</formula>
    </cfRule>
    <cfRule type="expression" dxfId="81" priority="6">
      <formula>$N4="TERMINE"</formula>
    </cfRule>
    <cfRule type="expression" dxfId="80" priority="7">
      <formula>$O4="TERMINE"</formula>
    </cfRule>
  </conditionalFormatting>
  <conditionalFormatting sqref="D4:D102">
    <cfRule type="expression" dxfId="79" priority="1">
      <formula>$M4="TERMINE"</formula>
    </cfRule>
    <cfRule type="expression" dxfId="78" priority="2">
      <formula>$N4="TERMINE"</formula>
    </cfRule>
    <cfRule type="expression" dxfId="77" priority="3">
      <formula>$O4="TERMINE"</formula>
    </cfRule>
    <cfRule type="expression" dxfId="76" priority="4">
      <formula>$P4="TERMINE"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8" id="{7E3F8EFC-BD91-4876-900E-D500D3B25076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A4:E103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39997558519241921"/>
  </sheetPr>
  <dimension ref="A1:Q204"/>
  <sheetViews>
    <sheetView workbookViewId="0">
      <pane ySplit="3" topLeftCell="A4" activePane="bottomLeft" state="frozen"/>
      <selection pane="bottomLeft" activeCell="F5" sqref="F5"/>
    </sheetView>
  </sheetViews>
  <sheetFormatPr baseColWidth="10" defaultRowHeight="18.75" x14ac:dyDescent="0.3"/>
  <cols>
    <col min="1" max="1" width="13.6640625" style="96" customWidth="1"/>
    <col min="2" max="3" width="12.6640625" customWidth="1"/>
    <col min="4" max="4" width="14.1640625" style="2" customWidth="1"/>
    <col min="9" max="9" width="16.6640625" customWidth="1"/>
    <col min="13" max="16" width="12" style="184"/>
    <col min="17" max="17" width="12" style="37"/>
  </cols>
  <sheetData>
    <row r="1" spans="1:17" s="1" customFormat="1" ht="115.5" customHeight="1" thickBot="1" x14ac:dyDescent="0.35">
      <c r="A1" s="90" t="str">
        <f>"A"&amp;MATCH(LOOKUP(D2,A4:A103),A4:A103)+3</f>
        <v>A21</v>
      </c>
      <c r="B1" s="3">
        <f>MAX(A4:A103)</f>
        <v>20</v>
      </c>
      <c r="C1" s="106"/>
      <c r="D1" s="263" t="s">
        <v>61</v>
      </c>
      <c r="E1" s="263"/>
      <c r="F1" s="263"/>
      <c r="G1" s="263"/>
      <c r="H1" s="263"/>
      <c r="M1" s="152"/>
      <c r="N1" s="152"/>
      <c r="O1" s="152"/>
      <c r="P1" s="152"/>
      <c r="Q1" s="152"/>
    </row>
    <row r="2" spans="1:17" s="1" customFormat="1" ht="29.25" customHeight="1" thickBot="1" x14ac:dyDescent="0.25">
      <c r="A2" s="257" t="s">
        <v>60</v>
      </c>
      <c r="B2" s="264"/>
      <c r="C2" s="265"/>
      <c r="D2" s="70">
        <v>18</v>
      </c>
      <c r="F2"/>
      <c r="G2"/>
      <c r="H2"/>
      <c r="I2"/>
      <c r="M2" s="254" t="s">
        <v>81</v>
      </c>
      <c r="N2" s="255"/>
      <c r="O2" s="255"/>
      <c r="P2" s="255"/>
      <c r="Q2" s="256"/>
    </row>
    <row r="3" spans="1:17" s="115" customFormat="1" ht="40.5" customHeight="1" thickBot="1" x14ac:dyDescent="0.25">
      <c r="A3" s="200" t="s">
        <v>2</v>
      </c>
      <c r="B3" s="201" t="s">
        <v>0</v>
      </c>
      <c r="C3" s="201" t="s">
        <v>1</v>
      </c>
      <c r="D3" s="200" t="s">
        <v>51</v>
      </c>
      <c r="E3" s="202" t="s">
        <v>43</v>
      </c>
      <c r="F3" s="250" t="s">
        <v>85</v>
      </c>
      <c r="G3" s="251"/>
      <c r="H3" s="114"/>
      <c r="I3" s="114"/>
      <c r="M3" s="155" t="s">
        <v>102</v>
      </c>
      <c r="N3" s="156" t="s">
        <v>98</v>
      </c>
      <c r="O3" s="173" t="s">
        <v>90</v>
      </c>
      <c r="P3" s="174" t="s">
        <v>91</v>
      </c>
      <c r="Q3" s="175" t="s">
        <v>80</v>
      </c>
    </row>
    <row r="4" spans="1:17" ht="19.5" thickTop="1" x14ac:dyDescent="0.3">
      <c r="A4" s="191">
        <f>IF(Engagés!A4="","",Engagés!A4)</f>
        <v>1</v>
      </c>
      <c r="B4" s="192">
        <f>IF(Dép_Arr!B4="","",Dép_Arr!B4)</f>
        <v>1.3310185185185185E-3</v>
      </c>
      <c r="C4" s="194">
        <v>2.1990740740740741E-2</v>
      </c>
      <c r="D4" s="159">
        <f>IF(C4="","",C4-B4)</f>
        <v>2.0659722222222222E-2</v>
      </c>
      <c r="E4" s="108"/>
      <c r="F4" s="252">
        <f>MAX(D4:D103)-MIN(D4:D103)</f>
        <v>3.3217592592592604E-3</v>
      </c>
      <c r="G4" s="253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/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</row>
    <row r="5" spans="1:17" x14ac:dyDescent="0.3">
      <c r="A5" s="91">
        <f>IF(Engagés!A5="","",Engagés!A5)</f>
        <v>2</v>
      </c>
      <c r="B5" s="181">
        <f>IF(Dép_Arr!B5="","",Dép_Arr!B5)</f>
        <v>1.3310185185185185E-3</v>
      </c>
      <c r="C5" s="181"/>
      <c r="D5" s="159" t="str">
        <f t="shared" ref="D5:D68" si="0">IF(C5="","",C5-B5)</f>
        <v/>
      </c>
      <c r="E5" s="98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</row>
    <row r="6" spans="1:17" x14ac:dyDescent="0.3">
      <c r="A6" s="191">
        <f>IF(Engagés!A6="","",Engagés!A6)</f>
        <v>3</v>
      </c>
      <c r="B6" s="192">
        <f>IF(Dép_Arr!B6="","",Dép_Arr!B6)</f>
        <v>1.3310185185185185E-3</v>
      </c>
      <c r="C6" s="194">
        <v>2.2442129629629631E-2</v>
      </c>
      <c r="D6" s="159">
        <f t="shared" si="0"/>
        <v>2.1111111111111112E-2</v>
      </c>
      <c r="E6" s="98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</row>
    <row r="7" spans="1:17" x14ac:dyDescent="0.3">
      <c r="A7" s="191">
        <f>IF(Engagés!A7="","",Engagés!A7)</f>
        <v>4</v>
      </c>
      <c r="B7" s="192">
        <f>IF(Dép_Arr!B7="","",Dép_Arr!B7)</f>
        <v>1.3310185185185185E-3</v>
      </c>
      <c r="C7" s="194">
        <v>2.2638888888888889E-2</v>
      </c>
      <c r="D7" s="159">
        <f t="shared" si="0"/>
        <v>2.1307870370370369E-2</v>
      </c>
      <c r="E7" s="98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</row>
    <row r="8" spans="1:17" x14ac:dyDescent="0.3">
      <c r="A8" s="191">
        <f>IF(Engagés!A8="","",Engagés!A8)</f>
        <v>5</v>
      </c>
      <c r="B8" s="192">
        <f>IF(Dép_Arr!B8="","",Dép_Arr!B8)</f>
        <v>1.3310185185185185E-3</v>
      </c>
      <c r="C8" s="194"/>
      <c r="D8" s="159" t="str">
        <f t="shared" si="0"/>
        <v/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</row>
    <row r="9" spans="1:17" x14ac:dyDescent="0.3">
      <c r="A9" s="191">
        <f>IF(Engagés!A9="","",Engagés!A9)</f>
        <v>6</v>
      </c>
      <c r="B9" s="192">
        <f>IF(Dép_Arr!B9="","",Dép_Arr!B9)</f>
        <v>1.3310185185185185E-3</v>
      </c>
      <c r="C9" s="194">
        <v>2.3020833333333334E-2</v>
      </c>
      <c r="D9" s="159">
        <f t="shared" si="0"/>
        <v>2.1689814814814815E-2</v>
      </c>
      <c r="E9" s="98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</row>
    <row r="10" spans="1:17" x14ac:dyDescent="0.3">
      <c r="A10" s="191">
        <f>IF(Engagés!A10="","",Engagés!A10)</f>
        <v>7</v>
      </c>
      <c r="B10" s="192">
        <f>IF(Dép_Arr!B10="","",Dép_Arr!B10)</f>
        <v>1.3310185185185185E-3</v>
      </c>
      <c r="C10" s="194">
        <v>2.3379629629629629E-2</v>
      </c>
      <c r="D10" s="159">
        <f t="shared" si="0"/>
        <v>2.2048611111111109E-2</v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/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</row>
    <row r="11" spans="1:17" x14ac:dyDescent="0.3">
      <c r="A11" s="191">
        <f>IF(Engagés!A11="","",Engagés!A11)</f>
        <v>8</v>
      </c>
      <c r="B11" s="192">
        <f>IF(Dép_Arr!B11="","",Dép_Arr!B11)</f>
        <v>1.3310185185185185E-3</v>
      </c>
      <c r="C11" s="194">
        <v>2.3530092592592592E-2</v>
      </c>
      <c r="D11" s="159">
        <f t="shared" si="0"/>
        <v>2.2199074074074072E-2</v>
      </c>
      <c r="E11" s="98"/>
      <c r="I11" s="2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</row>
    <row r="12" spans="1:17" x14ac:dyDescent="0.3">
      <c r="A12" s="91">
        <f>IF(Engagés!A12="","",Engagés!A12)</f>
        <v>9</v>
      </c>
      <c r="B12" s="181">
        <f>IF(Dép_Arr!B12="","",Dép_Arr!B12)</f>
        <v>1.3310185185185185E-3</v>
      </c>
      <c r="C12" s="181"/>
      <c r="D12" s="159" t="str">
        <f t="shared" si="0"/>
        <v/>
      </c>
      <c r="E12" s="98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</row>
    <row r="13" spans="1:17" x14ac:dyDescent="0.3">
      <c r="A13" s="191">
        <f>IF(Engagés!A13="","",Engagés!A13)</f>
        <v>10</v>
      </c>
      <c r="B13" s="192">
        <f>IF(Dép_Arr!B13="","",Dép_Arr!B13)</f>
        <v>1.3310185185185185E-3</v>
      </c>
      <c r="C13" s="194">
        <v>2.3680555555555555E-2</v>
      </c>
      <c r="D13" s="159">
        <f t="shared" si="0"/>
        <v>2.2349537037037036E-2</v>
      </c>
      <c r="E13" s="98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</row>
    <row r="14" spans="1:17" x14ac:dyDescent="0.3">
      <c r="A14" s="191">
        <f>IF(Engagés!A14="","",Engagés!A14)</f>
        <v>11</v>
      </c>
      <c r="B14" s="192">
        <f>IF(Dép_Arr!B14="","",Dép_Arr!B14)</f>
        <v>1.3310185185185185E-3</v>
      </c>
      <c r="C14" s="194">
        <v>2.494212962962963E-2</v>
      </c>
      <c r="D14" s="159">
        <f t="shared" si="0"/>
        <v>2.361111111111111E-2</v>
      </c>
      <c r="E14" s="98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</row>
    <row r="15" spans="1:17" x14ac:dyDescent="0.3">
      <c r="A15" s="191">
        <f>IF(Engagés!A15="","",Engagés!A15)</f>
        <v>12</v>
      </c>
      <c r="B15" s="192">
        <f>IF(Dép_Arr!B15="","",Dép_Arr!B15)</f>
        <v>1.3310185185185185E-3</v>
      </c>
      <c r="C15" s="194">
        <v>2.4988425925925928E-2</v>
      </c>
      <c r="D15" s="159">
        <f t="shared" si="0"/>
        <v>2.3657407407407408E-2</v>
      </c>
      <c r="E15" s="98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</row>
    <row r="16" spans="1:17" x14ac:dyDescent="0.3">
      <c r="A16" s="191">
        <f>IF(Engagés!A16="","",Engagés!A16)</f>
        <v>13</v>
      </c>
      <c r="B16" s="192">
        <f>IF(Dép_Arr!B16="","",Dép_Arr!B16)</f>
        <v>1.3310185185185185E-3</v>
      </c>
      <c r="C16" s="194">
        <v>2.5046296296296299E-2</v>
      </c>
      <c r="D16" s="159">
        <f t="shared" si="0"/>
        <v>2.371527777777778E-2</v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>TERMINE</v>
      </c>
      <c r="P16" s="209" t="str">
        <f>IF(C16="","",IF(AND(Engagés!D16="M",D16&gt;=Récap!N$4),"TERMINE",""))</f>
        <v/>
      </c>
    </row>
    <row r="17" spans="1:16" x14ac:dyDescent="0.3">
      <c r="A17" s="191">
        <f>IF(Engagés!A17="","",Engagés!A17)</f>
        <v>14</v>
      </c>
      <c r="B17" s="192">
        <f>IF(Dép_Arr!B17="","",Dép_Arr!B17)</f>
        <v>1.3310185185185185E-3</v>
      </c>
      <c r="C17" s="194">
        <v>2.5127314814814811E-2</v>
      </c>
      <c r="D17" s="159">
        <f t="shared" si="0"/>
        <v>2.3796296296296291E-2</v>
      </c>
      <c r="E17" s="98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</row>
    <row r="18" spans="1:16" x14ac:dyDescent="0.3">
      <c r="A18" s="191">
        <f>IF(Engagés!A18="","",Engagés!A18)</f>
        <v>15</v>
      </c>
      <c r="B18" s="192">
        <f>IF(Dép_Arr!B18="","",Dép_Arr!B18)</f>
        <v>1.3310185185185185E-3</v>
      </c>
      <c r="C18" s="194">
        <v>2.5185185185185185E-2</v>
      </c>
      <c r="D18" s="159">
        <f t="shared" si="0"/>
        <v>2.3854166666666666E-2</v>
      </c>
      <c r="E18" s="98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</row>
    <row r="19" spans="1:16" x14ac:dyDescent="0.3">
      <c r="A19" s="191">
        <f>IF(Engagés!A19="","",Engagés!A19)</f>
        <v>16</v>
      </c>
      <c r="B19" s="192">
        <f>IF(Dép_Arr!B19="","",Dép_Arr!B19)</f>
        <v>1.3310185185185185E-3</v>
      </c>
      <c r="C19" s="194">
        <v>2.5243055555555557E-2</v>
      </c>
      <c r="D19" s="159">
        <f t="shared" si="0"/>
        <v>2.3912037037037037E-2</v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/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</row>
    <row r="20" spans="1:16" x14ac:dyDescent="0.3">
      <c r="A20" s="191">
        <f>IF(Engagés!A20="","",Engagés!A20)</f>
        <v>17</v>
      </c>
      <c r="B20" s="192">
        <f>IF(Dép_Arr!B20="","",Dép_Arr!B20)</f>
        <v>1.3310185185185185E-3</v>
      </c>
      <c r="C20" s="194">
        <v>2.5277777777777777E-2</v>
      </c>
      <c r="D20" s="159">
        <f t="shared" si="0"/>
        <v>2.3946759259259258E-2</v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/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</row>
    <row r="21" spans="1:16" x14ac:dyDescent="0.3">
      <c r="A21" s="191">
        <f>IF(Engagés!A21="","",Engagés!A21)</f>
        <v>18</v>
      </c>
      <c r="B21" s="192">
        <f>IF(Dép_Arr!B21="","",Dép_Arr!B21)</f>
        <v>1.3310185185185185E-3</v>
      </c>
      <c r="C21" s="194">
        <v>2.5312500000000002E-2</v>
      </c>
      <c r="D21" s="159">
        <f t="shared" si="0"/>
        <v>2.3981481481481482E-2</v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/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</row>
    <row r="22" spans="1:16" x14ac:dyDescent="0.3">
      <c r="A22" s="191">
        <f>IF(Engagés!A22="","",Engagés!A22)</f>
        <v>19</v>
      </c>
      <c r="B22" s="192">
        <f>IF(Dép_Arr!B22="","",Dép_Arr!B22)</f>
        <v>1.3310185185185185E-3</v>
      </c>
      <c r="C22" s="194">
        <v>2.2222222222222223E-2</v>
      </c>
      <c r="D22" s="159">
        <f t="shared" si="0"/>
        <v>2.0891203703703703E-2</v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</row>
    <row r="23" spans="1:16" x14ac:dyDescent="0.3">
      <c r="A23" s="191">
        <f>IF(Engagés!A23="","",Engagés!A23)</f>
        <v>20</v>
      </c>
      <c r="B23" s="192">
        <f>IF(Dép_Arr!B23="","",Dép_Arr!B23)</f>
        <v>1.3310185185185185E-3</v>
      </c>
      <c r="C23" s="194">
        <v>2.2164351851851852E-2</v>
      </c>
      <c r="D23" s="159">
        <f t="shared" si="0"/>
        <v>2.0833333333333332E-2</v>
      </c>
      <c r="E23" s="98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</row>
    <row r="24" spans="1:16" x14ac:dyDescent="0.3">
      <c r="A24" s="91" t="str">
        <f>IF(Engagés!A24="","",Engagés!A24)</f>
        <v/>
      </c>
      <c r="B24" s="181">
        <f>IF(Dép_Arr!B24="","",Dép_Arr!B24)</f>
        <v>1.3310185185185185E-3</v>
      </c>
      <c r="C24" s="181"/>
      <c r="D24" s="159" t="str">
        <f t="shared" si="0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</row>
    <row r="25" spans="1:16" x14ac:dyDescent="0.3">
      <c r="A25" s="91" t="str">
        <f>IF(Engagés!A25="","",Engagés!A25)</f>
        <v/>
      </c>
      <c r="B25" s="181">
        <f>IF(Dép_Arr!B25="","",Dép_Arr!B25)</f>
        <v>1.3310185185185185E-3</v>
      </c>
      <c r="C25" s="181"/>
      <c r="D25" s="159" t="str">
        <f t="shared" si="0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</row>
    <row r="26" spans="1:16" x14ac:dyDescent="0.3">
      <c r="A26" s="91" t="str">
        <f>IF(Engagés!A26="","",Engagés!A26)</f>
        <v/>
      </c>
      <c r="B26" s="181">
        <f>IF(Dép_Arr!B26="","",Dép_Arr!B26)</f>
        <v>1.3310185185185185E-3</v>
      </c>
      <c r="C26" s="181"/>
      <c r="D26" s="159" t="str">
        <f t="shared" si="0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</row>
    <row r="27" spans="1:16" x14ac:dyDescent="0.3">
      <c r="A27" s="91" t="str">
        <f>IF(Engagés!A27="","",Engagés!A27)</f>
        <v/>
      </c>
      <c r="B27" s="181">
        <f>IF(Dép_Arr!B27="","",Dép_Arr!B27)</f>
        <v>1.3310185185185185E-3</v>
      </c>
      <c r="C27" s="181"/>
      <c r="D27" s="159" t="str">
        <f t="shared" si="0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</row>
    <row r="28" spans="1:16" x14ac:dyDescent="0.3">
      <c r="A28" s="91" t="str">
        <f>IF(Engagés!A28="","",Engagés!A28)</f>
        <v/>
      </c>
      <c r="B28" s="181">
        <f>IF(Dép_Arr!B28="","",Dép_Arr!B28)</f>
        <v>1.3310185185185185E-3</v>
      </c>
      <c r="C28" s="181"/>
      <c r="D28" s="159" t="str">
        <f t="shared" si="0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</row>
    <row r="29" spans="1:16" x14ac:dyDescent="0.3">
      <c r="A29" s="91" t="str">
        <f>IF(Engagés!A29="","",Engagés!A29)</f>
        <v/>
      </c>
      <c r="B29" s="181">
        <f>IF(Dép_Arr!B29="","",Dép_Arr!B29)</f>
        <v>1.3310185185185185E-3</v>
      </c>
      <c r="C29" s="181"/>
      <c r="D29" s="159" t="str">
        <f t="shared" si="0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</row>
    <row r="30" spans="1:16" x14ac:dyDescent="0.3">
      <c r="A30" s="91" t="str">
        <f>IF(Engagés!A30="","",Engagés!A30)</f>
        <v/>
      </c>
      <c r="B30" s="181">
        <f>IF(Dép_Arr!B30="","",Dép_Arr!B30)</f>
        <v>1.3310185185185185E-3</v>
      </c>
      <c r="C30" s="15"/>
      <c r="D30" s="159" t="str">
        <f t="shared" si="0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</row>
    <row r="31" spans="1:16" x14ac:dyDescent="0.3">
      <c r="A31" s="91" t="str">
        <f>IF(Engagés!A31="","",Engagés!A31)</f>
        <v/>
      </c>
      <c r="B31" s="181">
        <f>IF(Dép_Arr!B31="","",Dép_Arr!B31)</f>
        <v>1.3310185185185185E-3</v>
      </c>
      <c r="C31" s="15"/>
      <c r="D31" s="159" t="str">
        <f t="shared" si="0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</row>
    <row r="32" spans="1:16" x14ac:dyDescent="0.3">
      <c r="A32" s="91" t="str">
        <f>IF(Engagés!A32="","",Engagés!A32)</f>
        <v/>
      </c>
      <c r="B32" s="181">
        <f>IF(Dép_Arr!B32="","",Dép_Arr!B32)</f>
        <v>1.3310185185185185E-3</v>
      </c>
      <c r="C32" s="181"/>
      <c r="D32" s="159" t="str">
        <f t="shared" si="0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</row>
    <row r="33" spans="1:16" x14ac:dyDescent="0.3">
      <c r="A33" s="91" t="str">
        <f>IF(Engagés!A33="","",Engagés!A33)</f>
        <v/>
      </c>
      <c r="B33" s="181">
        <f>IF(Dép_Arr!B33="","",Dép_Arr!B33)</f>
        <v>1.3310185185185185E-3</v>
      </c>
      <c r="C33" s="15"/>
      <c r="D33" s="159" t="str">
        <f t="shared" si="0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</row>
    <row r="34" spans="1:16" x14ac:dyDescent="0.3">
      <c r="A34" s="91" t="str">
        <f>IF(Engagés!A34="","",Engagés!A34)</f>
        <v/>
      </c>
      <c r="B34" s="181">
        <f>IF(Dép_Arr!B34="","",Dép_Arr!B34)</f>
        <v>1.3310185185185185E-3</v>
      </c>
      <c r="C34" s="15"/>
      <c r="D34" s="159" t="str">
        <f t="shared" si="0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</row>
    <row r="35" spans="1:16" x14ac:dyDescent="0.3">
      <c r="A35" s="91" t="str">
        <f>IF(Engagés!A35="","",Engagés!A35)</f>
        <v/>
      </c>
      <c r="B35" s="181">
        <f>IF(Dép_Arr!B35="","",Dép_Arr!B35)</f>
        <v>1.3310185185185185E-3</v>
      </c>
      <c r="C35" s="15"/>
      <c r="D35" s="159" t="str">
        <f t="shared" si="0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</row>
    <row r="36" spans="1:16" x14ac:dyDescent="0.3">
      <c r="A36" s="91" t="str">
        <f>IF(Engagés!A36="","",Engagés!A36)</f>
        <v/>
      </c>
      <c r="B36" s="181">
        <f>IF(Dép_Arr!B36="","",Dép_Arr!B36)</f>
        <v>1.3310185185185185E-3</v>
      </c>
      <c r="C36" s="15"/>
      <c r="D36" s="159" t="str">
        <f t="shared" si="0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</row>
    <row r="37" spans="1:16" x14ac:dyDescent="0.3">
      <c r="A37" s="91" t="str">
        <f>IF(Engagés!A37="","",Engagés!A37)</f>
        <v/>
      </c>
      <c r="B37" s="181">
        <f>IF(Dép_Arr!B37="","",Dép_Arr!B37)</f>
        <v>1.3310185185185185E-3</v>
      </c>
      <c r="C37" s="15"/>
      <c r="D37" s="159" t="str">
        <f t="shared" si="0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</row>
    <row r="38" spans="1:16" x14ac:dyDescent="0.3">
      <c r="A38" s="91" t="str">
        <f>IF(Engagés!A38="","",Engagés!A38)</f>
        <v/>
      </c>
      <c r="B38" s="181">
        <f>IF(Dép_Arr!B38="","",Dép_Arr!B38)</f>
        <v>1.3310185185185185E-3</v>
      </c>
      <c r="C38" s="15"/>
      <c r="D38" s="159" t="str">
        <f t="shared" si="0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</row>
    <row r="39" spans="1:16" x14ac:dyDescent="0.3">
      <c r="A39" s="91" t="str">
        <f>IF(Engagés!A39="","",Engagés!A39)</f>
        <v/>
      </c>
      <c r="B39" s="181">
        <f>IF(Dép_Arr!B39="","",Dép_Arr!B39)</f>
        <v>1.3310185185185185E-3</v>
      </c>
      <c r="C39" s="15"/>
      <c r="D39" s="159" t="str">
        <f t="shared" si="0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</row>
    <row r="40" spans="1:16" x14ac:dyDescent="0.3">
      <c r="A40" s="91" t="str">
        <f>IF(Engagés!A40="","",Engagés!A40)</f>
        <v/>
      </c>
      <c r="B40" s="181">
        <f>IF(Dép_Arr!B40="","",Dép_Arr!B40)</f>
        <v>1.3310185185185185E-3</v>
      </c>
      <c r="C40" s="15"/>
      <c r="D40" s="159" t="str">
        <f t="shared" si="0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</row>
    <row r="41" spans="1:16" x14ac:dyDescent="0.3">
      <c r="A41" s="91" t="str">
        <f>IF(Engagés!A41="","",Engagés!A41)</f>
        <v/>
      </c>
      <c r="B41" s="181">
        <f>IF(Dép_Arr!B41="","",Dép_Arr!B41)</f>
        <v>1.3310185185185185E-3</v>
      </c>
      <c r="C41" s="15"/>
      <c r="D41" s="159" t="str">
        <f t="shared" si="0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</row>
    <row r="42" spans="1:16" x14ac:dyDescent="0.3">
      <c r="A42" s="91" t="str">
        <f>IF(Engagés!A42="","",Engagés!A42)</f>
        <v/>
      </c>
      <c r="B42" s="181">
        <f>IF(Dép_Arr!B42="","",Dép_Arr!B42)</f>
        <v>1.3310185185185185E-3</v>
      </c>
      <c r="C42" s="15"/>
      <c r="D42" s="159" t="str">
        <f t="shared" si="0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</row>
    <row r="43" spans="1:16" x14ac:dyDescent="0.3">
      <c r="A43" s="91" t="str">
        <f>IF(Engagés!A43="","",Engagés!A43)</f>
        <v/>
      </c>
      <c r="B43" s="181">
        <f>IF(Dép_Arr!B43="","",Dép_Arr!B43)</f>
        <v>1.3310185185185185E-3</v>
      </c>
      <c r="C43" s="181"/>
      <c r="D43" s="159" t="str">
        <f t="shared" si="0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</row>
    <row r="44" spans="1:16" x14ac:dyDescent="0.3">
      <c r="A44" s="91" t="str">
        <f>IF(Engagés!A44="","",Engagés!A44)</f>
        <v/>
      </c>
      <c r="B44" s="181">
        <f>IF(Dép_Arr!B44="","",Dép_Arr!B44)</f>
        <v>1.3310185185185185E-3</v>
      </c>
      <c r="C44" s="15"/>
      <c r="D44" s="159" t="str">
        <f t="shared" si="0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</row>
    <row r="45" spans="1:16" x14ac:dyDescent="0.3">
      <c r="A45" s="91" t="str">
        <f>IF(Engagés!A45="","",Engagés!A45)</f>
        <v/>
      </c>
      <c r="B45" s="181">
        <f>IF(Dép_Arr!B45="","",Dép_Arr!B45)</f>
        <v>1.3310185185185185E-3</v>
      </c>
      <c r="C45" s="15"/>
      <c r="D45" s="159" t="str">
        <f t="shared" si="0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</row>
    <row r="46" spans="1:16" x14ac:dyDescent="0.3">
      <c r="A46" s="91" t="str">
        <f>IF(Engagés!A46="","",Engagés!A46)</f>
        <v/>
      </c>
      <c r="B46" s="181">
        <f>IF(Dép_Arr!B46="","",Dép_Arr!B46)</f>
        <v>1.3310185185185185E-3</v>
      </c>
      <c r="C46" s="15"/>
      <c r="D46" s="159" t="str">
        <f t="shared" si="0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</row>
    <row r="47" spans="1:16" x14ac:dyDescent="0.3">
      <c r="A47" s="91" t="str">
        <f>IF(Engagés!A47="","",Engagés!A47)</f>
        <v/>
      </c>
      <c r="B47" s="181">
        <f>IF(Dép_Arr!B47="","",Dép_Arr!B47)</f>
        <v>1.3310185185185185E-3</v>
      </c>
      <c r="C47" s="15"/>
      <c r="D47" s="159" t="str">
        <f t="shared" si="0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</row>
    <row r="48" spans="1:16" x14ac:dyDescent="0.3">
      <c r="A48" s="91" t="str">
        <f>IF(Engagés!A48="","",Engagés!A48)</f>
        <v/>
      </c>
      <c r="B48" s="181">
        <f>IF(Dép_Arr!B48="","",Dép_Arr!B48)</f>
        <v>1.3310185185185185E-3</v>
      </c>
      <c r="C48" s="15"/>
      <c r="D48" s="159" t="str">
        <f t="shared" si="0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</row>
    <row r="49" spans="1:16" x14ac:dyDescent="0.3">
      <c r="A49" s="91" t="str">
        <f>IF(Engagés!A49="","",Engagés!A49)</f>
        <v/>
      </c>
      <c r="B49" s="181">
        <f>IF(Dép_Arr!B49="","",Dép_Arr!B49)</f>
        <v>1.3310185185185185E-3</v>
      </c>
      <c r="C49" s="15"/>
      <c r="D49" s="159" t="str">
        <f t="shared" si="0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</row>
    <row r="50" spans="1:16" x14ac:dyDescent="0.3">
      <c r="A50" s="91" t="str">
        <f>IF(Engagés!A50="","",Engagés!A50)</f>
        <v/>
      </c>
      <c r="B50" s="181">
        <f>IF(Dép_Arr!B50="","",Dép_Arr!B50)</f>
        <v>1.3310185185185185E-3</v>
      </c>
      <c r="C50" s="15"/>
      <c r="D50" s="159" t="str">
        <f t="shared" si="0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</row>
    <row r="51" spans="1:16" x14ac:dyDescent="0.3">
      <c r="A51" s="91" t="str">
        <f>IF(Engagés!A51="","",Engagés!A51)</f>
        <v/>
      </c>
      <c r="B51" s="181">
        <f>IF(Dép_Arr!B51="","",Dép_Arr!B51)</f>
        <v>1.3310185185185185E-3</v>
      </c>
      <c r="C51" s="15"/>
      <c r="D51" s="159" t="str">
        <f t="shared" si="0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</row>
    <row r="52" spans="1:16" x14ac:dyDescent="0.3">
      <c r="A52" s="91" t="str">
        <f>IF(Engagés!A52="","",Engagés!A52)</f>
        <v/>
      </c>
      <c r="B52" s="181">
        <f>IF(Dép_Arr!B52="","",Dép_Arr!B52)</f>
        <v>1.3310185185185185E-3</v>
      </c>
      <c r="C52" s="15"/>
      <c r="D52" s="159" t="str">
        <f t="shared" si="0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</row>
    <row r="53" spans="1:16" x14ac:dyDescent="0.3">
      <c r="A53" s="91" t="str">
        <f>IF(Engagés!A53="","",Engagés!A53)</f>
        <v/>
      </c>
      <c r="B53" s="181">
        <f>IF(Dép_Arr!B53="","",Dép_Arr!B53)</f>
        <v>1.3310185185185185E-3</v>
      </c>
      <c r="C53" s="15"/>
      <c r="D53" s="159" t="str">
        <f t="shared" si="0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</row>
    <row r="54" spans="1:16" x14ac:dyDescent="0.3">
      <c r="A54" s="91" t="str">
        <f>IF(Engagés!A54="","",Engagés!A54)</f>
        <v/>
      </c>
      <c r="B54" s="181">
        <f>IF(Dép_Arr!B54="","",Dép_Arr!B54)</f>
        <v>1.3310185185185185E-3</v>
      </c>
      <c r="C54" s="15"/>
      <c r="D54" s="159" t="str">
        <f t="shared" si="0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</row>
    <row r="55" spans="1:16" x14ac:dyDescent="0.3">
      <c r="A55" s="91" t="str">
        <f>IF(Engagés!A55="","",Engagés!A55)</f>
        <v/>
      </c>
      <c r="B55" s="181">
        <f>IF(Dép_Arr!B55="","",Dép_Arr!B55)</f>
        <v>1.3310185185185185E-3</v>
      </c>
      <c r="C55" s="15"/>
      <c r="D55" s="159" t="str">
        <f t="shared" si="0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</row>
    <row r="56" spans="1:16" x14ac:dyDescent="0.3">
      <c r="A56" s="91" t="str">
        <f>IF(Engagés!A56="","",Engagés!A56)</f>
        <v/>
      </c>
      <c r="B56" s="181">
        <f>IF(Dép_Arr!B56="","",Dép_Arr!B56)</f>
        <v>1.3310185185185185E-3</v>
      </c>
      <c r="C56" s="15"/>
      <c r="D56" s="159" t="str">
        <f t="shared" si="0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</row>
    <row r="57" spans="1:16" x14ac:dyDescent="0.3">
      <c r="A57" s="91" t="str">
        <f>IF(Engagés!A57="","",Engagés!A57)</f>
        <v/>
      </c>
      <c r="B57" s="181">
        <f>IF(Dép_Arr!B57="","",Dép_Arr!B57)</f>
        <v>1.3310185185185185E-3</v>
      </c>
      <c r="C57" s="15"/>
      <c r="D57" s="159" t="str">
        <f t="shared" si="0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</row>
    <row r="58" spans="1:16" x14ac:dyDescent="0.3">
      <c r="A58" s="91" t="str">
        <f>IF(Engagés!A58="","",Engagés!A58)</f>
        <v/>
      </c>
      <c r="B58" s="181">
        <f>IF(Dép_Arr!B58="","",Dép_Arr!B58)</f>
        <v>1.3310185185185185E-3</v>
      </c>
      <c r="C58" s="15"/>
      <c r="D58" s="159" t="str">
        <f t="shared" si="0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</row>
    <row r="59" spans="1:16" x14ac:dyDescent="0.3">
      <c r="A59" s="91" t="str">
        <f>IF(Engagés!A59="","",Engagés!A59)</f>
        <v/>
      </c>
      <c r="B59" s="181">
        <f>IF(Dép_Arr!B59="","",Dép_Arr!B59)</f>
        <v>1.3310185185185185E-3</v>
      </c>
      <c r="C59" s="15"/>
      <c r="D59" s="159" t="str">
        <f t="shared" si="0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</row>
    <row r="60" spans="1:16" x14ac:dyDescent="0.3">
      <c r="A60" s="91" t="str">
        <f>IF(Engagés!A60="","",Engagés!A60)</f>
        <v/>
      </c>
      <c r="B60" s="181">
        <f>IF(Dép_Arr!B60="","",Dép_Arr!B60)</f>
        <v>1.3310185185185185E-3</v>
      </c>
      <c r="C60" s="15"/>
      <c r="D60" s="159" t="str">
        <f t="shared" si="0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</row>
    <row r="61" spans="1:16" x14ac:dyDescent="0.3">
      <c r="A61" s="91" t="str">
        <f>IF(Engagés!A61="","",Engagés!A61)</f>
        <v/>
      </c>
      <c r="B61" s="181">
        <f>IF(Dép_Arr!B61="","",Dép_Arr!B61)</f>
        <v>1.3310185185185185E-3</v>
      </c>
      <c r="C61" s="15"/>
      <c r="D61" s="159" t="str">
        <f t="shared" si="0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</row>
    <row r="62" spans="1:16" x14ac:dyDescent="0.3">
      <c r="A62" s="91" t="str">
        <f>IF(Engagés!A62="","",Engagés!A62)</f>
        <v/>
      </c>
      <c r="B62" s="181">
        <f>IF(Dép_Arr!B62="","",Dép_Arr!B62)</f>
        <v>1.3310185185185185E-3</v>
      </c>
      <c r="C62" s="15"/>
      <c r="D62" s="159" t="str">
        <f t="shared" si="0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</row>
    <row r="63" spans="1:16" x14ac:dyDescent="0.3">
      <c r="A63" s="91" t="str">
        <f>IF(Engagés!A63="","",Engagés!A63)</f>
        <v/>
      </c>
      <c r="B63" s="181">
        <f>IF(Dép_Arr!B63="","",Dép_Arr!B63)</f>
        <v>1.3310185185185185E-3</v>
      </c>
      <c r="C63" s="15"/>
      <c r="D63" s="159" t="str">
        <f t="shared" si="0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</row>
    <row r="64" spans="1:16" x14ac:dyDescent="0.3">
      <c r="A64" s="91" t="str">
        <f>IF(Engagés!A64="","",Engagés!A64)</f>
        <v/>
      </c>
      <c r="B64" s="181">
        <f>IF(Dép_Arr!B64="","",Dép_Arr!B64)</f>
        <v>1.3310185185185185E-3</v>
      </c>
      <c r="C64" s="15"/>
      <c r="D64" s="159" t="str">
        <f t="shared" si="0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</row>
    <row r="65" spans="1:16" x14ac:dyDescent="0.3">
      <c r="A65" s="91" t="str">
        <f>IF(Engagés!A65="","",Engagés!A65)</f>
        <v/>
      </c>
      <c r="B65" s="181">
        <f>IF(Dép_Arr!B65="","",Dép_Arr!B65)</f>
        <v>1.3310185185185185E-3</v>
      </c>
      <c r="C65" s="15"/>
      <c r="D65" s="159" t="str">
        <f t="shared" si="0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</row>
    <row r="66" spans="1:16" x14ac:dyDescent="0.3">
      <c r="A66" s="91" t="str">
        <f>IF(Engagés!A66="","",Engagés!A66)</f>
        <v/>
      </c>
      <c r="B66" s="181">
        <f>IF(Dép_Arr!B66="","",Dép_Arr!B66)</f>
        <v>1.3310185185185185E-3</v>
      </c>
      <c r="C66" s="15"/>
      <c r="D66" s="159" t="str">
        <f t="shared" si="0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</row>
    <row r="67" spans="1:16" x14ac:dyDescent="0.3">
      <c r="A67" s="91" t="str">
        <f>IF(Engagés!A67="","",Engagés!A67)</f>
        <v/>
      </c>
      <c r="B67" s="181">
        <f>IF(Dép_Arr!B67="","",Dép_Arr!B67)</f>
        <v>1.3310185185185185E-3</v>
      </c>
      <c r="C67" s="15"/>
      <c r="D67" s="159" t="str">
        <f t="shared" si="0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</row>
    <row r="68" spans="1:16" x14ac:dyDescent="0.3">
      <c r="A68" s="91" t="str">
        <f>IF(Engagés!A68="","",Engagés!A68)</f>
        <v/>
      </c>
      <c r="B68" s="181">
        <f>IF(Dép_Arr!B68="","",Dép_Arr!B68)</f>
        <v>1.3310185185185185E-3</v>
      </c>
      <c r="C68" s="15"/>
      <c r="D68" s="159" t="str">
        <f t="shared" si="0"/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</row>
    <row r="69" spans="1:16" x14ac:dyDescent="0.3">
      <c r="A69" s="91" t="str">
        <f>IF(Engagés!A69="","",Engagés!A69)</f>
        <v/>
      </c>
      <c r="B69" s="181">
        <f>IF(Dép_Arr!B69="","",Dép_Arr!B69)</f>
        <v>1.3310185185185185E-3</v>
      </c>
      <c r="C69" s="15"/>
      <c r="D69" s="159" t="str">
        <f t="shared" ref="D69:D103" si="1">IF(C69="","",C69-B69)</f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</row>
    <row r="70" spans="1:16" x14ac:dyDescent="0.3">
      <c r="A70" s="91" t="str">
        <f>IF(Engagés!A70="","",Engagés!A70)</f>
        <v/>
      </c>
      <c r="B70" s="181">
        <f>IF(Dép_Arr!B70="","",Dép_Arr!B70)</f>
        <v>1.3310185185185185E-3</v>
      </c>
      <c r="C70" s="15"/>
      <c r="D70" s="159" t="str">
        <f t="shared" si="1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</row>
    <row r="71" spans="1:16" x14ac:dyDescent="0.3">
      <c r="A71" s="91" t="str">
        <f>IF(Engagés!A71="","",Engagés!A71)</f>
        <v/>
      </c>
      <c r="B71" s="181">
        <f>IF(Dép_Arr!B71="","",Dép_Arr!B71)</f>
        <v>1.3310185185185185E-3</v>
      </c>
      <c r="C71" s="15"/>
      <c r="D71" s="159" t="str">
        <f t="shared" si="1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</row>
    <row r="72" spans="1:16" x14ac:dyDescent="0.3">
      <c r="A72" s="91" t="str">
        <f>IF(Engagés!A72="","",Engagés!A72)</f>
        <v/>
      </c>
      <c r="B72" s="181">
        <f>IF(Dép_Arr!B72="","",Dép_Arr!B72)</f>
        <v>1.3310185185185185E-3</v>
      </c>
      <c r="C72" s="15"/>
      <c r="D72" s="159" t="str">
        <f t="shared" si="1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</row>
    <row r="73" spans="1:16" x14ac:dyDescent="0.3">
      <c r="A73" s="91" t="str">
        <f>IF(Engagés!A73="","",Engagés!A73)</f>
        <v/>
      </c>
      <c r="B73" s="181">
        <f>IF(Dép_Arr!B73="","",Dép_Arr!B73)</f>
        <v>1.3310185185185185E-3</v>
      </c>
      <c r="C73" s="15"/>
      <c r="D73" s="159" t="str">
        <f t="shared" si="1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</row>
    <row r="74" spans="1:16" x14ac:dyDescent="0.3">
      <c r="A74" s="91" t="str">
        <f>IF(Engagés!A74="","",Engagés!A74)</f>
        <v/>
      </c>
      <c r="B74" s="181">
        <f>IF(Dép_Arr!B74="","",Dép_Arr!B74)</f>
        <v>1.3310185185185185E-3</v>
      </c>
      <c r="C74" s="15"/>
      <c r="D74" s="159" t="str">
        <f t="shared" si="1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</row>
    <row r="75" spans="1:16" x14ac:dyDescent="0.3">
      <c r="A75" s="91" t="str">
        <f>IF(Engagés!A75="","",Engagés!A75)</f>
        <v/>
      </c>
      <c r="B75" s="181">
        <f>IF(Dép_Arr!B75="","",Dép_Arr!B75)</f>
        <v>1.3310185185185185E-3</v>
      </c>
      <c r="C75" s="15"/>
      <c r="D75" s="159" t="str">
        <f t="shared" si="1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</row>
    <row r="76" spans="1:16" x14ac:dyDescent="0.3">
      <c r="A76" s="91" t="str">
        <f>IF(Engagés!A76="","",Engagés!A76)</f>
        <v/>
      </c>
      <c r="B76" s="181">
        <f>IF(Dép_Arr!B76="","",Dép_Arr!B76)</f>
        <v>1.3310185185185185E-3</v>
      </c>
      <c r="C76" s="15"/>
      <c r="D76" s="159" t="str">
        <f t="shared" si="1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</row>
    <row r="77" spans="1:16" x14ac:dyDescent="0.3">
      <c r="A77" s="91" t="str">
        <f>IF(Engagés!A77="","",Engagés!A77)</f>
        <v/>
      </c>
      <c r="B77" s="181">
        <f>IF(Dép_Arr!B77="","",Dép_Arr!B77)</f>
        <v>1.3310185185185185E-3</v>
      </c>
      <c r="C77" s="15"/>
      <c r="D77" s="159" t="str">
        <f t="shared" si="1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</row>
    <row r="78" spans="1:16" x14ac:dyDescent="0.3">
      <c r="A78" s="91" t="str">
        <f>IF(Engagés!A78="","",Engagés!A78)</f>
        <v/>
      </c>
      <c r="B78" s="181">
        <f>IF(Dép_Arr!B78="","",Dép_Arr!B78)</f>
        <v>1.3310185185185185E-3</v>
      </c>
      <c r="C78" s="15"/>
      <c r="D78" s="159" t="str">
        <f t="shared" si="1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</row>
    <row r="79" spans="1:16" x14ac:dyDescent="0.3">
      <c r="A79" s="91" t="str">
        <f>IF(Engagés!A79="","",Engagés!A79)</f>
        <v/>
      </c>
      <c r="B79" s="181">
        <f>IF(Dép_Arr!B79="","",Dép_Arr!B79)</f>
        <v>1.3310185185185185E-3</v>
      </c>
      <c r="C79" s="15"/>
      <c r="D79" s="159" t="str">
        <f t="shared" si="1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</row>
    <row r="80" spans="1:16" x14ac:dyDescent="0.3">
      <c r="A80" s="91" t="str">
        <f>IF(Engagés!A80="","",Engagés!A80)</f>
        <v/>
      </c>
      <c r="B80" s="181">
        <f>IF(Dép_Arr!B80="","",Dép_Arr!B80)</f>
        <v>1.3310185185185185E-3</v>
      </c>
      <c r="C80" s="15"/>
      <c r="D80" s="159" t="str">
        <f t="shared" si="1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</row>
    <row r="81" spans="1:16" x14ac:dyDescent="0.3">
      <c r="A81" s="91" t="str">
        <f>IF(Engagés!A81="","",Engagés!A81)</f>
        <v/>
      </c>
      <c r="B81" s="181">
        <f>IF(Dép_Arr!B81="","",Dép_Arr!B81)</f>
        <v>1.3310185185185185E-3</v>
      </c>
      <c r="C81" s="15"/>
      <c r="D81" s="159" t="str">
        <f t="shared" si="1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</row>
    <row r="82" spans="1:16" x14ac:dyDescent="0.3">
      <c r="A82" s="91" t="str">
        <f>IF(Engagés!A82="","",Engagés!A82)</f>
        <v/>
      </c>
      <c r="B82" s="181">
        <f>IF(Dép_Arr!B82="","",Dép_Arr!B82)</f>
        <v>1.3310185185185185E-3</v>
      </c>
      <c r="C82" s="15"/>
      <c r="D82" s="159" t="str">
        <f t="shared" si="1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</row>
    <row r="83" spans="1:16" x14ac:dyDescent="0.3">
      <c r="A83" s="91" t="str">
        <f>IF(Engagés!A83="","",Engagés!A83)</f>
        <v/>
      </c>
      <c r="B83" s="181">
        <f>IF(Dép_Arr!B83="","",Dép_Arr!B83)</f>
        <v>1.3310185185185185E-3</v>
      </c>
      <c r="C83" s="15"/>
      <c r="D83" s="159" t="str">
        <f t="shared" si="1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</row>
    <row r="84" spans="1:16" x14ac:dyDescent="0.3">
      <c r="A84" s="91" t="str">
        <f>IF(Engagés!A84="","",Engagés!A84)</f>
        <v/>
      </c>
      <c r="B84" s="181">
        <f>IF(Dép_Arr!B84="","",Dép_Arr!B84)</f>
        <v>1.3310185185185185E-3</v>
      </c>
      <c r="C84" s="15"/>
      <c r="D84" s="159" t="str">
        <f t="shared" si="1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</row>
    <row r="85" spans="1:16" x14ac:dyDescent="0.3">
      <c r="A85" s="91" t="str">
        <f>IF(Engagés!A85="","",Engagés!A85)</f>
        <v/>
      </c>
      <c r="B85" s="181">
        <f>IF(Dép_Arr!B85="","",Dép_Arr!B85)</f>
        <v>1.3310185185185185E-3</v>
      </c>
      <c r="C85" s="15"/>
      <c r="D85" s="159" t="str">
        <f t="shared" si="1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</row>
    <row r="86" spans="1:16" x14ac:dyDescent="0.3">
      <c r="A86" s="91" t="str">
        <f>IF(Engagés!A86="","",Engagés!A86)</f>
        <v/>
      </c>
      <c r="B86" s="181">
        <f>IF(Dép_Arr!B86="","",Dép_Arr!B86)</f>
        <v>1.3310185185185185E-3</v>
      </c>
      <c r="C86" s="15"/>
      <c r="D86" s="159" t="str">
        <f t="shared" si="1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</row>
    <row r="87" spans="1:16" x14ac:dyDescent="0.3">
      <c r="A87" s="91" t="str">
        <f>IF(Engagés!A87="","",Engagés!A87)</f>
        <v/>
      </c>
      <c r="B87" s="181">
        <f>IF(Dép_Arr!B87="","",Dép_Arr!B87)</f>
        <v>1.3310185185185185E-3</v>
      </c>
      <c r="C87" s="15"/>
      <c r="D87" s="159" t="str">
        <f t="shared" si="1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</row>
    <row r="88" spans="1:16" x14ac:dyDescent="0.3">
      <c r="A88" s="91" t="str">
        <f>IF(Engagés!A88="","",Engagés!A88)</f>
        <v/>
      </c>
      <c r="B88" s="181">
        <f>IF(Dép_Arr!B88="","",Dép_Arr!B88)</f>
        <v>1.3310185185185185E-3</v>
      </c>
      <c r="C88" s="15"/>
      <c r="D88" s="159" t="str">
        <f t="shared" si="1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</row>
    <row r="89" spans="1:16" x14ac:dyDescent="0.3">
      <c r="A89" s="91" t="str">
        <f>IF(Engagés!A89="","",Engagés!A89)</f>
        <v/>
      </c>
      <c r="B89" s="181">
        <f>IF(Dép_Arr!B89="","",Dép_Arr!B89)</f>
        <v>1.3310185185185185E-3</v>
      </c>
      <c r="C89" s="15"/>
      <c r="D89" s="159" t="str">
        <f t="shared" si="1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</row>
    <row r="90" spans="1:16" x14ac:dyDescent="0.3">
      <c r="A90" s="91" t="str">
        <f>IF(Engagés!A90="","",Engagés!A90)</f>
        <v/>
      </c>
      <c r="B90" s="181">
        <f>IF(Dép_Arr!B90="","",Dép_Arr!B90)</f>
        <v>1.3310185185185185E-3</v>
      </c>
      <c r="C90" s="15"/>
      <c r="D90" s="159" t="str">
        <f t="shared" si="1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</row>
    <row r="91" spans="1:16" x14ac:dyDescent="0.3">
      <c r="A91" s="91" t="str">
        <f>IF(Engagés!A91="","",Engagés!A91)</f>
        <v/>
      </c>
      <c r="B91" s="181">
        <f>IF(Dép_Arr!B91="","",Dép_Arr!B91)</f>
        <v>1.3310185185185185E-3</v>
      </c>
      <c r="C91" s="15"/>
      <c r="D91" s="159" t="str">
        <f t="shared" si="1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</row>
    <row r="92" spans="1:16" x14ac:dyDescent="0.3">
      <c r="A92" s="91" t="str">
        <f>IF(Engagés!A92="","",Engagés!A92)</f>
        <v/>
      </c>
      <c r="B92" s="181">
        <f>IF(Dép_Arr!B92="","",Dép_Arr!B92)</f>
        <v>1.3310185185185185E-3</v>
      </c>
      <c r="C92" s="15"/>
      <c r="D92" s="159" t="str">
        <f t="shared" si="1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</row>
    <row r="93" spans="1:16" x14ac:dyDescent="0.3">
      <c r="A93" s="91" t="str">
        <f>IF(Engagés!A93="","",Engagés!A93)</f>
        <v/>
      </c>
      <c r="B93" s="181">
        <f>IF(Dép_Arr!B93="","",Dép_Arr!B93)</f>
        <v>1.3310185185185185E-3</v>
      </c>
      <c r="C93" s="15"/>
      <c r="D93" s="159" t="str">
        <f t="shared" si="1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</row>
    <row r="94" spans="1:16" x14ac:dyDescent="0.3">
      <c r="A94" s="91" t="str">
        <f>IF(Engagés!A94="","",Engagés!A94)</f>
        <v/>
      </c>
      <c r="B94" s="181">
        <f>IF(Dép_Arr!B94="","",Dép_Arr!B94)</f>
        <v>1.3310185185185185E-3</v>
      </c>
      <c r="C94" s="15"/>
      <c r="D94" s="159" t="str">
        <f t="shared" si="1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</row>
    <row r="95" spans="1:16" x14ac:dyDescent="0.3">
      <c r="A95" s="91" t="str">
        <f>IF(Engagés!A95="","",Engagés!A95)</f>
        <v/>
      </c>
      <c r="B95" s="181">
        <f>IF(Dép_Arr!B95="","",Dép_Arr!B95)</f>
        <v>1.3310185185185185E-3</v>
      </c>
      <c r="C95" s="15"/>
      <c r="D95" s="159" t="str">
        <f t="shared" si="1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</row>
    <row r="96" spans="1:16" x14ac:dyDescent="0.3">
      <c r="A96" s="91" t="str">
        <f>IF(Engagés!A96="","",Engagés!A96)</f>
        <v/>
      </c>
      <c r="B96" s="181">
        <f>IF(Dép_Arr!B96="","",Dép_Arr!B96)</f>
        <v>1.3310185185185185E-3</v>
      </c>
      <c r="C96" s="15"/>
      <c r="D96" s="159" t="str">
        <f t="shared" si="1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</row>
    <row r="97" spans="1:16" x14ac:dyDescent="0.3">
      <c r="A97" s="91" t="str">
        <f>IF(Engagés!A97="","",Engagés!A97)</f>
        <v/>
      </c>
      <c r="B97" s="181">
        <f>IF(Dép_Arr!B97="","",Dép_Arr!B97)</f>
        <v>1.3310185185185185E-3</v>
      </c>
      <c r="C97" s="15"/>
      <c r="D97" s="159" t="str">
        <f t="shared" si="1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</row>
    <row r="98" spans="1:16" x14ac:dyDescent="0.3">
      <c r="A98" s="91" t="str">
        <f>IF(Engagés!A98="","",Engagés!A98)</f>
        <v/>
      </c>
      <c r="B98" s="181">
        <f>IF(Dép_Arr!B98="","",Dép_Arr!B98)</f>
        <v>1.3310185185185185E-3</v>
      </c>
      <c r="C98" s="15"/>
      <c r="D98" s="159" t="str">
        <f t="shared" si="1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</row>
    <row r="99" spans="1:16" x14ac:dyDescent="0.3">
      <c r="A99" s="91" t="str">
        <f>IF(Engagés!A99="","",Engagés!A99)</f>
        <v/>
      </c>
      <c r="B99" s="181">
        <f>IF(Dép_Arr!B99="","",Dép_Arr!B99)</f>
        <v>1.3310185185185185E-3</v>
      </c>
      <c r="C99" s="15"/>
      <c r="D99" s="159" t="str">
        <f t="shared" si="1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</row>
    <row r="100" spans="1:16" x14ac:dyDescent="0.3">
      <c r="A100" s="91" t="str">
        <f>IF(Engagés!A100="","",Engagés!A100)</f>
        <v/>
      </c>
      <c r="B100" s="181">
        <f>IF(Dép_Arr!B100="","",Dép_Arr!B100)</f>
        <v>1.3310185185185185E-3</v>
      </c>
      <c r="C100" s="15"/>
      <c r="D100" s="159" t="str">
        <f t="shared" si="1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</row>
    <row r="101" spans="1:16" x14ac:dyDescent="0.3">
      <c r="A101" s="91" t="str">
        <f>IF(Engagés!A101="","",Engagés!A101)</f>
        <v/>
      </c>
      <c r="B101" s="181">
        <f>IF(Dép_Arr!B101="","",Dép_Arr!B101)</f>
        <v>1.3310185185185185E-3</v>
      </c>
      <c r="C101" s="15"/>
      <c r="D101" s="159" t="str">
        <f t="shared" si="1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</row>
    <row r="102" spans="1:16" x14ac:dyDescent="0.3">
      <c r="A102" s="91" t="str">
        <f>IF(Engagés!A102="","",Engagés!A102)</f>
        <v/>
      </c>
      <c r="B102" s="181">
        <f>IF(Dép_Arr!B102="","",Dép_Arr!B102)</f>
        <v>1.3310185185185185E-3</v>
      </c>
      <c r="C102" s="15"/>
      <c r="D102" s="159" t="str">
        <f t="shared" si="1"/>
        <v/>
      </c>
      <c r="E102" s="98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</row>
    <row r="103" spans="1:16" ht="19.5" thickBot="1" x14ac:dyDescent="0.35">
      <c r="A103" s="92" t="str">
        <f>IF(Engagés!A103="","",Engagés!A103)</f>
        <v/>
      </c>
      <c r="B103" s="16">
        <v>0.61178240740740741</v>
      </c>
      <c r="C103" s="16"/>
      <c r="D103" s="179" t="str">
        <f t="shared" si="1"/>
        <v/>
      </c>
      <c r="E103" s="100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</row>
    <row r="104" spans="1:16" x14ac:dyDescent="0.3">
      <c r="A104" s="93"/>
      <c r="B104" s="1"/>
      <c r="C104" s="1"/>
    </row>
    <row r="105" spans="1:16" x14ac:dyDescent="0.3">
      <c r="A105" s="94"/>
      <c r="B105" s="1"/>
      <c r="C105" s="1"/>
    </row>
    <row r="106" spans="1:16" x14ac:dyDescent="0.3">
      <c r="A106" s="94"/>
      <c r="B106" s="1"/>
      <c r="C106" s="1"/>
    </row>
    <row r="107" spans="1:16" x14ac:dyDescent="0.3">
      <c r="A107" s="94"/>
      <c r="B107" s="1"/>
      <c r="C107" s="1"/>
    </row>
    <row r="108" spans="1:16" x14ac:dyDescent="0.3">
      <c r="A108" s="94"/>
      <c r="B108" s="1"/>
      <c r="C108" s="1"/>
    </row>
    <row r="109" spans="1:16" x14ac:dyDescent="0.3">
      <c r="A109" s="94"/>
      <c r="B109" s="1"/>
      <c r="C109" s="1"/>
    </row>
    <row r="110" spans="1:16" x14ac:dyDescent="0.3">
      <c r="A110" s="94"/>
      <c r="B110" s="1"/>
      <c r="C110" s="1"/>
    </row>
    <row r="111" spans="1:16" x14ac:dyDescent="0.3">
      <c r="A111" s="94"/>
      <c r="B111" s="1"/>
      <c r="C111" s="1"/>
    </row>
    <row r="112" spans="1:16" x14ac:dyDescent="0.3">
      <c r="A112" s="94"/>
      <c r="B112" s="1"/>
      <c r="C112" s="1"/>
    </row>
    <row r="113" spans="1:3" x14ac:dyDescent="0.3">
      <c r="A113" s="94"/>
      <c r="B113" s="1"/>
      <c r="C113" s="1"/>
    </row>
    <row r="114" spans="1:3" x14ac:dyDescent="0.3">
      <c r="A114" s="94"/>
      <c r="B114" s="1"/>
      <c r="C114" s="1"/>
    </row>
    <row r="115" spans="1:3" x14ac:dyDescent="0.3">
      <c r="A115" s="94"/>
      <c r="B115" s="1"/>
      <c r="C115" s="1"/>
    </row>
    <row r="116" spans="1:3" x14ac:dyDescent="0.3">
      <c r="A116" s="94"/>
      <c r="B116" s="1"/>
      <c r="C116" s="1"/>
    </row>
    <row r="117" spans="1:3" x14ac:dyDescent="0.3">
      <c r="A117" s="94"/>
      <c r="B117" s="1"/>
      <c r="C117" s="1"/>
    </row>
    <row r="118" spans="1:3" x14ac:dyDescent="0.3">
      <c r="A118" s="94"/>
      <c r="B118" s="1"/>
      <c r="C118" s="1"/>
    </row>
    <row r="119" spans="1:3" x14ac:dyDescent="0.3">
      <c r="A119" s="94"/>
      <c r="B119" s="1"/>
      <c r="C119" s="1"/>
    </row>
    <row r="120" spans="1:3" x14ac:dyDescent="0.3">
      <c r="A120" s="94"/>
      <c r="B120" s="1"/>
      <c r="C120" s="1"/>
    </row>
    <row r="121" spans="1:3" x14ac:dyDescent="0.3">
      <c r="A121" s="94"/>
      <c r="B121" s="1"/>
      <c r="C121" s="1"/>
    </row>
    <row r="122" spans="1:3" x14ac:dyDescent="0.3">
      <c r="A122" s="94"/>
      <c r="B122" s="1"/>
      <c r="C122" s="1"/>
    </row>
    <row r="123" spans="1:3" x14ac:dyDescent="0.3">
      <c r="A123" s="94"/>
      <c r="B123" s="1"/>
      <c r="C123" s="1"/>
    </row>
    <row r="124" spans="1:3" x14ac:dyDescent="0.3">
      <c r="A124" s="94"/>
      <c r="B124" s="1"/>
      <c r="C124" s="1"/>
    </row>
    <row r="125" spans="1:3" x14ac:dyDescent="0.3">
      <c r="A125" s="94"/>
      <c r="B125" s="1"/>
      <c r="C125" s="1"/>
    </row>
    <row r="126" spans="1:3" x14ac:dyDescent="0.3">
      <c r="A126" s="94"/>
      <c r="B126" s="1"/>
      <c r="C126" s="1"/>
    </row>
    <row r="127" spans="1:3" x14ac:dyDescent="0.3">
      <c r="A127" s="94"/>
      <c r="B127" s="1"/>
      <c r="C127" s="1"/>
    </row>
    <row r="128" spans="1:3" x14ac:dyDescent="0.3">
      <c r="A128" s="94"/>
      <c r="B128" s="1"/>
      <c r="C128" s="1"/>
    </row>
    <row r="129" spans="1:3" x14ac:dyDescent="0.3">
      <c r="A129" s="94"/>
      <c r="B129" s="1"/>
      <c r="C129" s="1"/>
    </row>
    <row r="130" spans="1:3" x14ac:dyDescent="0.3">
      <c r="A130" s="94"/>
      <c r="B130" s="1"/>
      <c r="C130" s="1"/>
    </row>
    <row r="131" spans="1:3" x14ac:dyDescent="0.3">
      <c r="A131" s="94"/>
      <c r="B131" s="1"/>
      <c r="C131" s="1"/>
    </row>
    <row r="132" spans="1:3" x14ac:dyDescent="0.3">
      <c r="A132" s="94"/>
      <c r="B132" s="1"/>
      <c r="C132" s="1"/>
    </row>
    <row r="133" spans="1:3" x14ac:dyDescent="0.3">
      <c r="A133" s="94"/>
      <c r="B133" s="1"/>
      <c r="C133" s="1"/>
    </row>
    <row r="134" spans="1:3" x14ac:dyDescent="0.3">
      <c r="A134" s="94"/>
      <c r="B134" s="1"/>
      <c r="C134" s="1"/>
    </row>
    <row r="135" spans="1:3" x14ac:dyDescent="0.3">
      <c r="A135" s="94"/>
      <c r="B135" s="1"/>
      <c r="C135" s="1"/>
    </row>
    <row r="136" spans="1:3" x14ac:dyDescent="0.3">
      <c r="A136" s="94"/>
      <c r="B136" s="1"/>
      <c r="C136" s="1"/>
    </row>
    <row r="137" spans="1:3" x14ac:dyDescent="0.3">
      <c r="A137" s="94"/>
      <c r="B137" s="1"/>
      <c r="C137" s="1"/>
    </row>
    <row r="138" spans="1:3" x14ac:dyDescent="0.3">
      <c r="A138" s="94"/>
      <c r="B138" s="1"/>
      <c r="C138" s="1"/>
    </row>
    <row r="139" spans="1:3" x14ac:dyDescent="0.3">
      <c r="A139" s="94"/>
      <c r="B139" s="1"/>
      <c r="C139" s="1"/>
    </row>
    <row r="140" spans="1:3" x14ac:dyDescent="0.3">
      <c r="A140" s="94"/>
      <c r="B140" s="1"/>
      <c r="C140" s="1"/>
    </row>
    <row r="141" spans="1:3" x14ac:dyDescent="0.3">
      <c r="A141" s="94"/>
      <c r="B141" s="1"/>
      <c r="C141" s="1"/>
    </row>
    <row r="142" spans="1:3" x14ac:dyDescent="0.3">
      <c r="A142" s="94"/>
      <c r="B142" s="1"/>
      <c r="C142" s="1"/>
    </row>
    <row r="143" spans="1:3" x14ac:dyDescent="0.3">
      <c r="A143" s="94"/>
      <c r="B143" s="1"/>
      <c r="C143" s="1"/>
    </row>
    <row r="144" spans="1:3" x14ac:dyDescent="0.3">
      <c r="A144" s="94"/>
      <c r="B144" s="1"/>
      <c r="C144" s="1"/>
    </row>
    <row r="145" spans="1:3" x14ac:dyDescent="0.3">
      <c r="A145" s="94"/>
      <c r="B145" s="1"/>
      <c r="C145" s="1"/>
    </row>
    <row r="146" spans="1:3" x14ac:dyDescent="0.3">
      <c r="A146" s="94"/>
      <c r="B146" s="1"/>
      <c r="C146" s="1"/>
    </row>
    <row r="147" spans="1:3" x14ac:dyDescent="0.3">
      <c r="A147" s="94"/>
      <c r="B147" s="1"/>
      <c r="C147" s="1"/>
    </row>
    <row r="148" spans="1:3" x14ac:dyDescent="0.3">
      <c r="A148" s="94"/>
      <c r="B148" s="1"/>
      <c r="C148" s="1"/>
    </row>
    <row r="149" spans="1:3" x14ac:dyDescent="0.3">
      <c r="A149" s="94"/>
      <c r="B149" s="1"/>
      <c r="C149" s="1"/>
    </row>
    <row r="150" spans="1:3" x14ac:dyDescent="0.3">
      <c r="A150" s="94"/>
      <c r="B150" s="1"/>
      <c r="C150" s="1"/>
    </row>
    <row r="151" spans="1:3" x14ac:dyDescent="0.3">
      <c r="A151" s="94"/>
      <c r="B151" s="1"/>
      <c r="C151" s="1"/>
    </row>
    <row r="152" spans="1:3" x14ac:dyDescent="0.3">
      <c r="A152" s="94"/>
      <c r="B152" s="1"/>
      <c r="C152" s="1"/>
    </row>
    <row r="153" spans="1:3" x14ac:dyDescent="0.3">
      <c r="A153" s="94"/>
      <c r="B153" s="1"/>
      <c r="C153" s="1"/>
    </row>
    <row r="154" spans="1:3" x14ac:dyDescent="0.3">
      <c r="A154" s="94"/>
      <c r="B154" s="1"/>
      <c r="C154" s="1"/>
    </row>
    <row r="155" spans="1:3" x14ac:dyDescent="0.3">
      <c r="A155" s="94"/>
      <c r="B155" s="1"/>
      <c r="C155" s="1"/>
    </row>
    <row r="156" spans="1:3" x14ac:dyDescent="0.3">
      <c r="A156" s="94"/>
      <c r="B156" s="1"/>
      <c r="C156" s="1"/>
    </row>
    <row r="157" spans="1:3" x14ac:dyDescent="0.3">
      <c r="A157" s="94"/>
      <c r="B157" s="1"/>
      <c r="C157" s="1"/>
    </row>
    <row r="158" spans="1:3" x14ac:dyDescent="0.3">
      <c r="A158" s="94"/>
      <c r="B158" s="1"/>
      <c r="C158" s="1"/>
    </row>
    <row r="159" spans="1:3" x14ac:dyDescent="0.3">
      <c r="A159" s="94"/>
      <c r="B159" s="1"/>
      <c r="C159" s="1"/>
    </row>
    <row r="160" spans="1:3" x14ac:dyDescent="0.3">
      <c r="A160" s="94"/>
      <c r="B160" s="1"/>
      <c r="C160" s="1"/>
    </row>
    <row r="161" spans="1:3" x14ac:dyDescent="0.3">
      <c r="A161" s="94"/>
      <c r="B161" s="1"/>
      <c r="C161" s="1"/>
    </row>
    <row r="162" spans="1:3" x14ac:dyDescent="0.3">
      <c r="A162" s="94"/>
      <c r="B162" s="1"/>
      <c r="C162" s="1"/>
    </row>
    <row r="163" spans="1:3" x14ac:dyDescent="0.3">
      <c r="A163" s="94"/>
      <c r="B163" s="1"/>
      <c r="C163" s="1"/>
    </row>
    <row r="164" spans="1:3" x14ac:dyDescent="0.3">
      <c r="A164" s="94"/>
      <c r="B164" s="1"/>
      <c r="C164" s="1"/>
    </row>
    <row r="165" spans="1:3" x14ac:dyDescent="0.3">
      <c r="A165" s="94"/>
      <c r="B165" s="1"/>
      <c r="C165" s="1"/>
    </row>
    <row r="166" spans="1:3" x14ac:dyDescent="0.3">
      <c r="A166" s="94"/>
      <c r="B166" s="1"/>
      <c r="C166" s="1"/>
    </row>
    <row r="167" spans="1:3" x14ac:dyDescent="0.3">
      <c r="A167" s="94"/>
      <c r="B167" s="1"/>
      <c r="C167" s="1"/>
    </row>
    <row r="168" spans="1:3" x14ac:dyDescent="0.3">
      <c r="A168" s="94"/>
      <c r="B168" s="1"/>
      <c r="C168" s="1"/>
    </row>
    <row r="169" spans="1:3" x14ac:dyDescent="0.3">
      <c r="A169" s="94"/>
      <c r="B169" s="1"/>
      <c r="C169" s="1"/>
    </row>
    <row r="170" spans="1:3" x14ac:dyDescent="0.3">
      <c r="A170" s="94"/>
      <c r="B170" s="1"/>
      <c r="C170" s="1"/>
    </row>
    <row r="171" spans="1:3" x14ac:dyDescent="0.3">
      <c r="A171" s="94"/>
      <c r="B171" s="1"/>
      <c r="C171" s="1"/>
    </row>
    <row r="172" spans="1:3" x14ac:dyDescent="0.3">
      <c r="A172" s="94"/>
      <c r="B172" s="1"/>
      <c r="C172" s="1"/>
    </row>
    <row r="173" spans="1:3" x14ac:dyDescent="0.3">
      <c r="A173" s="94"/>
      <c r="B173" s="1"/>
      <c r="C173" s="1"/>
    </row>
    <row r="174" spans="1:3" x14ac:dyDescent="0.3">
      <c r="A174" s="94"/>
      <c r="B174" s="1"/>
      <c r="C174" s="1"/>
    </row>
    <row r="175" spans="1:3" x14ac:dyDescent="0.3">
      <c r="A175" s="94"/>
      <c r="B175" s="1"/>
      <c r="C175" s="1"/>
    </row>
    <row r="176" spans="1:3" x14ac:dyDescent="0.3">
      <c r="A176" s="94"/>
      <c r="B176" s="1"/>
      <c r="C176" s="1"/>
    </row>
    <row r="177" spans="1:3" x14ac:dyDescent="0.3">
      <c r="A177" s="94"/>
      <c r="B177" s="1"/>
      <c r="C177" s="1"/>
    </row>
    <row r="178" spans="1:3" x14ac:dyDescent="0.3">
      <c r="A178" s="94"/>
      <c r="B178" s="1"/>
      <c r="C178" s="1"/>
    </row>
    <row r="179" spans="1:3" x14ac:dyDescent="0.3">
      <c r="A179" s="94"/>
      <c r="B179" s="1"/>
      <c r="C179" s="1"/>
    </row>
    <row r="180" spans="1:3" x14ac:dyDescent="0.3">
      <c r="A180" s="94"/>
      <c r="B180" s="1"/>
      <c r="C180" s="1"/>
    </row>
    <row r="181" spans="1:3" x14ac:dyDescent="0.3">
      <c r="A181" s="94"/>
      <c r="B181" s="1"/>
      <c r="C181" s="1"/>
    </row>
    <row r="182" spans="1:3" x14ac:dyDescent="0.3">
      <c r="A182" s="94"/>
      <c r="B182" s="1"/>
      <c r="C182" s="1"/>
    </row>
    <row r="183" spans="1:3" x14ac:dyDescent="0.3">
      <c r="A183" s="94"/>
      <c r="B183" s="1"/>
      <c r="C183" s="1"/>
    </row>
    <row r="184" spans="1:3" x14ac:dyDescent="0.3">
      <c r="A184" s="94"/>
      <c r="B184" s="1"/>
      <c r="C184" s="1"/>
    </row>
    <row r="185" spans="1:3" x14ac:dyDescent="0.3">
      <c r="A185" s="94"/>
      <c r="B185" s="1"/>
      <c r="C185" s="1"/>
    </row>
    <row r="186" spans="1:3" x14ac:dyDescent="0.3">
      <c r="A186" s="94"/>
      <c r="B186" s="1"/>
      <c r="C186" s="1"/>
    </row>
    <row r="187" spans="1:3" x14ac:dyDescent="0.3">
      <c r="A187" s="94"/>
      <c r="B187" s="1"/>
      <c r="C187" s="1"/>
    </row>
    <row r="188" spans="1:3" x14ac:dyDescent="0.3">
      <c r="A188" s="94"/>
      <c r="B188" s="1"/>
      <c r="C188" s="1"/>
    </row>
    <row r="189" spans="1:3" x14ac:dyDescent="0.3">
      <c r="A189" s="94"/>
      <c r="B189" s="1"/>
      <c r="C189" s="1"/>
    </row>
    <row r="190" spans="1:3" x14ac:dyDescent="0.3">
      <c r="A190" s="94"/>
      <c r="B190" s="1"/>
      <c r="C190" s="1"/>
    </row>
    <row r="191" spans="1:3" x14ac:dyDescent="0.3">
      <c r="A191" s="94"/>
      <c r="B191" s="1"/>
      <c r="C191" s="1"/>
    </row>
    <row r="192" spans="1:3" x14ac:dyDescent="0.3">
      <c r="A192" s="94"/>
      <c r="B192" s="1"/>
      <c r="C192" s="1"/>
    </row>
    <row r="193" spans="1:3" x14ac:dyDescent="0.3">
      <c r="A193" s="94"/>
      <c r="B193" s="1"/>
      <c r="C193" s="1"/>
    </row>
    <row r="194" spans="1:3" x14ac:dyDescent="0.3">
      <c r="A194" s="94"/>
      <c r="B194" s="1"/>
      <c r="C194" s="1"/>
    </row>
    <row r="195" spans="1:3" x14ac:dyDescent="0.3">
      <c r="A195" s="94"/>
      <c r="B195" s="1"/>
      <c r="C195" s="1"/>
    </row>
    <row r="196" spans="1:3" x14ac:dyDescent="0.3">
      <c r="A196" s="94"/>
      <c r="B196" s="1"/>
      <c r="C196" s="1"/>
    </row>
    <row r="197" spans="1:3" x14ac:dyDescent="0.3">
      <c r="A197" s="94"/>
      <c r="B197" s="1"/>
      <c r="C197" s="1"/>
    </row>
    <row r="198" spans="1:3" x14ac:dyDescent="0.3">
      <c r="A198" s="94"/>
      <c r="B198" s="1"/>
      <c r="C198" s="1"/>
    </row>
    <row r="199" spans="1:3" x14ac:dyDescent="0.3">
      <c r="A199" s="94"/>
      <c r="B199" s="1"/>
      <c r="C199" s="1"/>
    </row>
    <row r="200" spans="1:3" x14ac:dyDescent="0.3">
      <c r="A200" s="94"/>
      <c r="B200" s="1"/>
      <c r="C200" s="1"/>
    </row>
    <row r="201" spans="1:3" x14ac:dyDescent="0.3">
      <c r="A201" s="94"/>
      <c r="B201" s="1"/>
      <c r="C201" s="1"/>
    </row>
    <row r="202" spans="1:3" x14ac:dyDescent="0.3">
      <c r="A202" s="94"/>
      <c r="B202" s="1"/>
      <c r="C202" s="1"/>
    </row>
    <row r="203" spans="1:3" x14ac:dyDescent="0.3">
      <c r="A203" s="94"/>
      <c r="B203" s="1"/>
      <c r="C203" s="1"/>
    </row>
    <row r="204" spans="1:3" x14ac:dyDescent="0.3">
      <c r="A204" s="95"/>
      <c r="B204" s="1"/>
      <c r="C204" s="1"/>
    </row>
  </sheetData>
  <mergeCells count="5">
    <mergeCell ref="A2:C2"/>
    <mergeCell ref="D1:H1"/>
    <mergeCell ref="F3:G3"/>
    <mergeCell ref="F4:G4"/>
    <mergeCell ref="M2:Q2"/>
  </mergeCells>
  <conditionalFormatting sqref="B4:B103">
    <cfRule type="expression" dxfId="74" priority="103">
      <formula>$A4=""</formula>
    </cfRule>
  </conditionalFormatting>
  <conditionalFormatting sqref="E4">
    <cfRule type="expression" priority="99">
      <formula>$B4=""</formula>
    </cfRule>
  </conditionalFormatting>
  <conditionalFormatting sqref="E5:E103">
    <cfRule type="expression" priority="98">
      <formula>$A5=""</formula>
    </cfRule>
  </conditionalFormatting>
  <conditionalFormatting sqref="E24">
    <cfRule type="expression" priority="97">
      <formula>$B24=""</formula>
    </cfRule>
  </conditionalFormatting>
  <conditionalFormatting sqref="D4:D6">
    <cfRule type="expression" dxfId="73" priority="8">
      <formula>$P4="TERMINE"</formula>
    </cfRule>
  </conditionalFormatting>
  <conditionalFormatting sqref="D4:D102">
    <cfRule type="expression" dxfId="72" priority="1">
      <formula>$M4="TERMINE"</formula>
    </cfRule>
    <cfRule type="expression" dxfId="71" priority="2">
      <formula>$N4="TERMINE"</formula>
    </cfRule>
    <cfRule type="expression" dxfId="70" priority="3">
      <formula>$O4="TERMINE"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0" id="{6E2772E9-2D2C-4A9D-8367-E76CECA2C63A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A4:E103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Q204"/>
  <sheetViews>
    <sheetView workbookViewId="0">
      <pane ySplit="3" topLeftCell="A4" activePane="bottomLeft" state="frozen"/>
      <selection pane="bottomLeft" activeCell="F5" sqref="F5"/>
    </sheetView>
  </sheetViews>
  <sheetFormatPr baseColWidth="10" defaultRowHeight="18.75" x14ac:dyDescent="0.3"/>
  <cols>
    <col min="1" max="1" width="13.6640625" style="96" customWidth="1"/>
    <col min="2" max="3" width="12.6640625" customWidth="1"/>
    <col min="4" max="4" width="13.1640625" style="2" bestFit="1" customWidth="1"/>
    <col min="9" max="9" width="16.6640625" customWidth="1"/>
    <col min="13" max="17" width="12" style="37"/>
  </cols>
  <sheetData>
    <row r="1" spans="1:17" s="1" customFormat="1" ht="115.5" customHeight="1" thickBot="1" x14ac:dyDescent="0.35">
      <c r="A1" s="90" t="str">
        <f>"A"&amp;MATCH(LOOKUP(D2,A4:A103),A4:A103)+3</f>
        <v>A23</v>
      </c>
      <c r="B1" s="3">
        <f>MAX(A4:A103)</f>
        <v>20</v>
      </c>
      <c r="C1" s="106"/>
      <c r="D1" s="263" t="s">
        <v>84</v>
      </c>
      <c r="E1" s="263"/>
      <c r="F1" s="263"/>
      <c r="G1" s="263"/>
      <c r="H1" s="263"/>
      <c r="I1"/>
      <c r="J1"/>
      <c r="M1" s="152"/>
      <c r="N1" s="152"/>
      <c r="O1" s="152"/>
      <c r="P1" s="152"/>
      <c r="Q1" s="152"/>
    </row>
    <row r="2" spans="1:17" s="1" customFormat="1" ht="29.25" customHeight="1" thickBot="1" x14ac:dyDescent="0.25">
      <c r="A2" s="257" t="s">
        <v>60</v>
      </c>
      <c r="B2" s="257"/>
      <c r="C2" s="258"/>
      <c r="D2" s="70">
        <v>20</v>
      </c>
      <c r="F2"/>
      <c r="G2"/>
      <c r="I2"/>
      <c r="J2"/>
      <c r="M2" s="254" t="s">
        <v>81</v>
      </c>
      <c r="N2" s="255"/>
      <c r="O2" s="255"/>
      <c r="P2" s="255"/>
      <c r="Q2" s="256"/>
    </row>
    <row r="3" spans="1:17" s="115" customFormat="1" ht="40.5" customHeight="1" thickBot="1" x14ac:dyDescent="0.25">
      <c r="A3" s="200" t="s">
        <v>2</v>
      </c>
      <c r="B3" s="201" t="s">
        <v>0</v>
      </c>
      <c r="C3" s="201" t="s">
        <v>1</v>
      </c>
      <c r="D3" s="200" t="s">
        <v>51</v>
      </c>
      <c r="E3" s="202" t="s">
        <v>43</v>
      </c>
      <c r="F3" s="250" t="s">
        <v>85</v>
      </c>
      <c r="G3" s="251"/>
      <c r="H3" s="114"/>
      <c r="I3" s="114"/>
      <c r="M3" s="155" t="s">
        <v>92</v>
      </c>
      <c r="N3" s="156" t="s">
        <v>98</v>
      </c>
      <c r="O3" s="173" t="s">
        <v>90</v>
      </c>
      <c r="P3" s="174" t="s">
        <v>91</v>
      </c>
      <c r="Q3" s="175" t="s">
        <v>80</v>
      </c>
    </row>
    <row r="4" spans="1:17" ht="19.5" thickTop="1" x14ac:dyDescent="0.3">
      <c r="A4" s="191">
        <f>IF(Engagés!A4="","",Engagés!A4)</f>
        <v>1</v>
      </c>
      <c r="B4" s="192">
        <f>IF(Dép_Arr!B4="","",Dép_Arr!B4)</f>
        <v>1.3310185185185185E-3</v>
      </c>
      <c r="C4" s="194">
        <v>2.5925925925925925E-2</v>
      </c>
      <c r="D4" s="159">
        <f>IF(C4="","",C4-B4)</f>
        <v>2.4594907407407406E-2</v>
      </c>
      <c r="E4" s="108"/>
      <c r="F4" s="252">
        <f>MAX(D4:D103)-MIN(D4:D103)</f>
        <v>3.067129629629628E-3</v>
      </c>
      <c r="G4" s="253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/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</row>
    <row r="5" spans="1:17" x14ac:dyDescent="0.3">
      <c r="A5" s="91">
        <f>IF(Engagés!A5="","",Engagés!A5)</f>
        <v>2</v>
      </c>
      <c r="B5" s="181">
        <f>IF(Dép_Arr!B5="","",Dép_Arr!B5)</f>
        <v>1.3310185185185185E-3</v>
      </c>
      <c r="C5" s="181"/>
      <c r="D5" s="159" t="str">
        <f t="shared" ref="D5:D68" si="0">IF(C5="","",C5-B5)</f>
        <v/>
      </c>
      <c r="E5" s="98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</row>
    <row r="6" spans="1:17" x14ac:dyDescent="0.3">
      <c r="A6" s="191">
        <f>IF(Engagés!A6="","",Engagés!A6)</f>
        <v>3</v>
      </c>
      <c r="B6" s="192">
        <f>IF(Dép_Arr!B6="","",Dép_Arr!B6)</f>
        <v>1.3310185185185185E-3</v>
      </c>
      <c r="C6" s="194">
        <v>2.5960648148148149E-2</v>
      </c>
      <c r="D6" s="159">
        <f t="shared" si="0"/>
        <v>2.462962962962963E-2</v>
      </c>
      <c r="E6" s="98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</row>
    <row r="7" spans="1:17" x14ac:dyDescent="0.3">
      <c r="A7" s="191">
        <f>IF(Engagés!A7="","",Engagés!A7)</f>
        <v>4</v>
      </c>
      <c r="B7" s="192">
        <f>IF(Dép_Arr!B7="","",Dép_Arr!B7)</f>
        <v>1.3310185185185185E-3</v>
      </c>
      <c r="C7" s="194">
        <v>2.6006944444444447E-2</v>
      </c>
      <c r="D7" s="159">
        <f t="shared" si="0"/>
        <v>2.4675925925925928E-2</v>
      </c>
      <c r="E7" s="98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</row>
    <row r="8" spans="1:17" x14ac:dyDescent="0.3">
      <c r="A8" s="91">
        <f>IF(Engagés!A8="","",Engagés!A8)</f>
        <v>5</v>
      </c>
      <c r="B8" s="181">
        <f>IF(Dép_Arr!B8="","",Dép_Arr!B8)</f>
        <v>1.3310185185185185E-3</v>
      </c>
      <c r="C8" s="181"/>
      <c r="D8" s="159" t="str">
        <f t="shared" si="0"/>
        <v/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</row>
    <row r="9" spans="1:17" x14ac:dyDescent="0.3">
      <c r="A9" s="191">
        <f>IF(Engagés!A9="","",Engagés!A9)</f>
        <v>6</v>
      </c>
      <c r="B9" s="192">
        <f>IF(Dép_Arr!B9="","",Dép_Arr!B9)</f>
        <v>1.3310185185185185E-3</v>
      </c>
      <c r="C9" s="194">
        <v>2.613425925925926E-2</v>
      </c>
      <c r="D9" s="159">
        <f t="shared" si="0"/>
        <v>2.480324074074074E-2</v>
      </c>
      <c r="E9" s="98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</row>
    <row r="10" spans="1:17" x14ac:dyDescent="0.3">
      <c r="A10" s="191">
        <f>IF(Engagés!A10="","",Engagés!A10)</f>
        <v>7</v>
      </c>
      <c r="B10" s="192">
        <f>IF(Dép_Arr!B10="","",Dép_Arr!B10)</f>
        <v>1.3310185185185185E-3</v>
      </c>
      <c r="C10" s="194">
        <v>2.6261574074074076E-2</v>
      </c>
      <c r="D10" s="159">
        <f t="shared" si="0"/>
        <v>2.4930555555555556E-2</v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/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</row>
    <row r="11" spans="1:17" x14ac:dyDescent="0.3">
      <c r="A11" s="191">
        <f>IF(Engagés!A11="","",Engagés!A11)</f>
        <v>8</v>
      </c>
      <c r="B11" s="192">
        <f>IF(Dép_Arr!B11="","",Dép_Arr!B11)</f>
        <v>1.3310185185185185E-3</v>
      </c>
      <c r="C11" s="194">
        <v>2.642361111111111E-2</v>
      </c>
      <c r="D11" s="159">
        <f t="shared" si="0"/>
        <v>2.509259259259259E-2</v>
      </c>
      <c r="E11" s="98"/>
      <c r="I11" s="2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</row>
    <row r="12" spans="1:17" x14ac:dyDescent="0.3">
      <c r="A12" s="91">
        <f>IF(Engagés!A12="","",Engagés!A12)</f>
        <v>9</v>
      </c>
      <c r="B12" s="181">
        <f>IF(Dép_Arr!B12="","",Dép_Arr!B12)</f>
        <v>1.3310185185185185E-3</v>
      </c>
      <c r="C12" s="181"/>
      <c r="D12" s="159" t="str">
        <f t="shared" si="0"/>
        <v/>
      </c>
      <c r="E12" s="98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</row>
    <row r="13" spans="1:17" x14ac:dyDescent="0.3">
      <c r="A13" s="191">
        <f>IF(Engagés!A13="","",Engagés!A13)</f>
        <v>10</v>
      </c>
      <c r="B13" s="192">
        <f>IF(Dép_Arr!B13="","",Dép_Arr!B13)</f>
        <v>1.3310185185185185E-3</v>
      </c>
      <c r="C13" s="194">
        <v>2.6527777777777779E-2</v>
      </c>
      <c r="D13" s="159">
        <f t="shared" si="0"/>
        <v>2.5196759259259259E-2</v>
      </c>
      <c r="E13" s="98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</row>
    <row r="14" spans="1:17" x14ac:dyDescent="0.3">
      <c r="A14" s="191">
        <f>IF(Engagés!A14="","",Engagés!A14)</f>
        <v>11</v>
      </c>
      <c r="B14" s="192">
        <f>IF(Dép_Arr!B14="","",Dép_Arr!B14)</f>
        <v>1.3310185185185185E-3</v>
      </c>
      <c r="C14" s="194">
        <v>2.6793981481481485E-2</v>
      </c>
      <c r="D14" s="159">
        <f t="shared" si="0"/>
        <v>2.5462962962962965E-2</v>
      </c>
      <c r="E14" s="98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</row>
    <row r="15" spans="1:17" x14ac:dyDescent="0.3">
      <c r="A15" s="191">
        <f>IF(Engagés!A15="","",Engagés!A15)</f>
        <v>12</v>
      </c>
      <c r="B15" s="192">
        <f>IF(Dép_Arr!B15="","",Dép_Arr!B15)</f>
        <v>1.3310185185185185E-3</v>
      </c>
      <c r="C15" s="194">
        <v>2.6863425925925926E-2</v>
      </c>
      <c r="D15" s="159">
        <f t="shared" si="0"/>
        <v>2.5532407407407406E-2</v>
      </c>
      <c r="E15" s="98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</row>
    <row r="16" spans="1:17" x14ac:dyDescent="0.3">
      <c r="A16" s="191">
        <f>IF(Engagés!A16="","",Engagés!A16)</f>
        <v>13</v>
      </c>
      <c r="B16" s="192">
        <f>IF(Dép_Arr!B16="","",Dép_Arr!B16)</f>
        <v>1.3310185185185185E-3</v>
      </c>
      <c r="C16" s="194"/>
      <c r="D16" s="159" t="str">
        <f t="shared" si="0"/>
        <v/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/>
      </c>
      <c r="P16" s="209" t="str">
        <f>IF(C16="","",IF(AND(Engagés!D16="M",D16&gt;=Récap!N$4),"TERMINE",""))</f>
        <v/>
      </c>
    </row>
    <row r="17" spans="1:16" x14ac:dyDescent="0.3">
      <c r="A17" s="191">
        <f>IF(Engagés!A17="","",Engagés!A17)</f>
        <v>14</v>
      </c>
      <c r="B17" s="192">
        <f>IF(Dép_Arr!B17="","",Dép_Arr!B17)</f>
        <v>1.3310185185185185E-3</v>
      </c>
      <c r="C17" s="194">
        <v>2.7175925925925926E-2</v>
      </c>
      <c r="D17" s="159">
        <f t="shared" si="0"/>
        <v>2.5844907407407407E-2</v>
      </c>
      <c r="E17" s="98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</row>
    <row r="18" spans="1:16" x14ac:dyDescent="0.3">
      <c r="A18" s="191">
        <f>IF(Engagés!A18="","",Engagés!A18)</f>
        <v>15</v>
      </c>
      <c r="B18" s="192">
        <f>IF(Dép_Arr!B18="","",Dép_Arr!B18)</f>
        <v>1.3310185185185185E-3</v>
      </c>
      <c r="C18" s="194">
        <v>2.7349537037037037E-2</v>
      </c>
      <c r="D18" s="159">
        <f t="shared" si="0"/>
        <v>2.6018518518518517E-2</v>
      </c>
      <c r="E18" s="98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</row>
    <row r="19" spans="1:16" x14ac:dyDescent="0.3">
      <c r="A19" s="191">
        <f>IF(Engagés!A19="","",Engagés!A19)</f>
        <v>16</v>
      </c>
      <c r="B19" s="192">
        <f>IF(Dép_Arr!B19="","",Dép_Arr!B19)</f>
        <v>1.3310185185185185E-3</v>
      </c>
      <c r="C19" s="194">
        <v>2.75E-2</v>
      </c>
      <c r="D19" s="159">
        <f t="shared" si="0"/>
        <v>2.6168981481481481E-2</v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/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</row>
    <row r="20" spans="1:16" x14ac:dyDescent="0.3">
      <c r="A20" s="191">
        <f>IF(Engagés!A20="","",Engagés!A20)</f>
        <v>17</v>
      </c>
      <c r="B20" s="192">
        <f>IF(Dép_Arr!B20="","",Dép_Arr!B20)</f>
        <v>1.3310185185185185E-3</v>
      </c>
      <c r="C20" s="194">
        <v>2.7662037037037041E-2</v>
      </c>
      <c r="D20" s="159">
        <f t="shared" si="0"/>
        <v>2.6331018518518521E-2</v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/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</row>
    <row r="21" spans="1:16" x14ac:dyDescent="0.3">
      <c r="A21" s="191">
        <f>IF(Engagés!A21="","",Engagés!A21)</f>
        <v>18</v>
      </c>
      <c r="B21" s="192">
        <f>IF(Dép_Arr!B21="","",Dép_Arr!B21)</f>
        <v>1.3310185185185185E-3</v>
      </c>
      <c r="C21" s="194">
        <v>2.8321759259259258E-2</v>
      </c>
      <c r="D21" s="159">
        <f t="shared" si="0"/>
        <v>2.6990740740740739E-2</v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/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</row>
    <row r="22" spans="1:16" x14ac:dyDescent="0.3">
      <c r="A22" s="191">
        <f>IF(Engagés!A22="","",Engagés!A22)</f>
        <v>19</v>
      </c>
      <c r="B22" s="192">
        <f>IF(Dép_Arr!B22="","",Dép_Arr!B22)</f>
        <v>1.3310185185185185E-3</v>
      </c>
      <c r="C22" s="194">
        <v>2.884259259259259E-2</v>
      </c>
      <c r="D22" s="159">
        <f t="shared" si="0"/>
        <v>2.751157407407407E-2</v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</row>
    <row r="23" spans="1:16" x14ac:dyDescent="0.3">
      <c r="A23" s="191">
        <f>IF(Engagés!A23="","",Engagés!A23)</f>
        <v>20</v>
      </c>
      <c r="B23" s="192">
        <f>IF(Dép_Arr!B23="","",Dép_Arr!B23)</f>
        <v>1.3310185185185185E-3</v>
      </c>
      <c r="C23" s="194">
        <v>2.8993055555555553E-2</v>
      </c>
      <c r="D23" s="159">
        <f t="shared" si="0"/>
        <v>2.7662037037037034E-2</v>
      </c>
      <c r="E23" s="98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</row>
    <row r="24" spans="1:16" x14ac:dyDescent="0.3">
      <c r="A24" s="91" t="str">
        <f>IF(Engagés!A24="","",Engagés!A24)</f>
        <v/>
      </c>
      <c r="B24" s="181">
        <f>IF(Dép_Arr!B24="","",Dép_Arr!B24)</f>
        <v>1.3310185185185185E-3</v>
      </c>
      <c r="C24" s="181"/>
      <c r="D24" s="159" t="str">
        <f t="shared" si="0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</row>
    <row r="25" spans="1:16" x14ac:dyDescent="0.3">
      <c r="A25" s="91" t="str">
        <f>IF(Engagés!A25="","",Engagés!A25)</f>
        <v/>
      </c>
      <c r="B25" s="181">
        <f>IF(Dép_Arr!B25="","",Dép_Arr!B25)</f>
        <v>1.3310185185185185E-3</v>
      </c>
      <c r="C25" s="181"/>
      <c r="D25" s="159" t="str">
        <f t="shared" si="0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</row>
    <row r="26" spans="1:16" x14ac:dyDescent="0.3">
      <c r="A26" s="91" t="str">
        <f>IF(Engagés!A26="","",Engagés!A26)</f>
        <v/>
      </c>
      <c r="B26" s="181">
        <f>IF(Dép_Arr!B26="","",Dép_Arr!B26)</f>
        <v>1.3310185185185185E-3</v>
      </c>
      <c r="C26" s="181"/>
      <c r="D26" s="159" t="str">
        <f t="shared" si="0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</row>
    <row r="27" spans="1:16" x14ac:dyDescent="0.3">
      <c r="A27" s="91" t="str">
        <f>IF(Engagés!A27="","",Engagés!A27)</f>
        <v/>
      </c>
      <c r="B27" s="181">
        <f>IF(Dép_Arr!B27="","",Dép_Arr!B27)</f>
        <v>1.3310185185185185E-3</v>
      </c>
      <c r="C27" s="181"/>
      <c r="D27" s="159" t="str">
        <f t="shared" si="0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</row>
    <row r="28" spans="1:16" x14ac:dyDescent="0.3">
      <c r="A28" s="91" t="str">
        <f>IF(Engagés!A28="","",Engagés!A28)</f>
        <v/>
      </c>
      <c r="B28" s="181">
        <f>IF(Dép_Arr!B28="","",Dép_Arr!B28)</f>
        <v>1.3310185185185185E-3</v>
      </c>
      <c r="C28" s="181"/>
      <c r="D28" s="159" t="str">
        <f t="shared" si="0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</row>
    <row r="29" spans="1:16" x14ac:dyDescent="0.3">
      <c r="A29" s="91" t="str">
        <f>IF(Engagés!A29="","",Engagés!A29)</f>
        <v/>
      </c>
      <c r="B29" s="181">
        <f>IF(Dép_Arr!B29="","",Dép_Arr!B29)</f>
        <v>1.3310185185185185E-3</v>
      </c>
      <c r="C29" s="181"/>
      <c r="D29" s="159" t="str">
        <f t="shared" si="0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</row>
    <row r="30" spans="1:16" x14ac:dyDescent="0.3">
      <c r="A30" s="91" t="str">
        <f>IF(Engagés!A30="","",Engagés!A30)</f>
        <v/>
      </c>
      <c r="B30" s="181">
        <f>IF(Dép_Arr!B30="","",Dép_Arr!B30)</f>
        <v>1.3310185185185185E-3</v>
      </c>
      <c r="C30" s="15"/>
      <c r="D30" s="159" t="str">
        <f t="shared" si="0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</row>
    <row r="31" spans="1:16" x14ac:dyDescent="0.3">
      <c r="A31" s="91" t="str">
        <f>IF(Engagés!A31="","",Engagés!A31)</f>
        <v/>
      </c>
      <c r="B31" s="181">
        <f>IF(Dép_Arr!B31="","",Dép_Arr!B31)</f>
        <v>1.3310185185185185E-3</v>
      </c>
      <c r="C31" s="15"/>
      <c r="D31" s="159" t="str">
        <f t="shared" si="0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</row>
    <row r="32" spans="1:16" x14ac:dyDescent="0.3">
      <c r="A32" s="91" t="str">
        <f>IF(Engagés!A32="","",Engagés!A32)</f>
        <v/>
      </c>
      <c r="B32" s="181">
        <f>IF(Dép_Arr!B32="","",Dép_Arr!B32)</f>
        <v>1.3310185185185185E-3</v>
      </c>
      <c r="C32" s="181"/>
      <c r="D32" s="159" t="str">
        <f t="shared" si="0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</row>
    <row r="33" spans="1:16" x14ac:dyDescent="0.3">
      <c r="A33" s="91" t="str">
        <f>IF(Engagés!A33="","",Engagés!A33)</f>
        <v/>
      </c>
      <c r="B33" s="181">
        <f>IF(Dép_Arr!B33="","",Dép_Arr!B33)</f>
        <v>1.3310185185185185E-3</v>
      </c>
      <c r="C33" s="15"/>
      <c r="D33" s="159" t="str">
        <f t="shared" si="0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</row>
    <row r="34" spans="1:16" x14ac:dyDescent="0.3">
      <c r="A34" s="91" t="str">
        <f>IF(Engagés!A34="","",Engagés!A34)</f>
        <v/>
      </c>
      <c r="B34" s="181">
        <f>IF(Dép_Arr!B34="","",Dép_Arr!B34)</f>
        <v>1.3310185185185185E-3</v>
      </c>
      <c r="C34" s="15"/>
      <c r="D34" s="159" t="str">
        <f t="shared" si="0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</row>
    <row r="35" spans="1:16" x14ac:dyDescent="0.3">
      <c r="A35" s="91" t="str">
        <f>IF(Engagés!A35="","",Engagés!A35)</f>
        <v/>
      </c>
      <c r="B35" s="181">
        <f>IF(Dép_Arr!B35="","",Dép_Arr!B35)</f>
        <v>1.3310185185185185E-3</v>
      </c>
      <c r="C35" s="15"/>
      <c r="D35" s="159" t="str">
        <f t="shared" si="0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</row>
    <row r="36" spans="1:16" x14ac:dyDescent="0.3">
      <c r="A36" s="91" t="str">
        <f>IF(Engagés!A36="","",Engagés!A36)</f>
        <v/>
      </c>
      <c r="B36" s="181">
        <f>IF(Dép_Arr!B36="","",Dép_Arr!B36)</f>
        <v>1.3310185185185185E-3</v>
      </c>
      <c r="C36" s="15"/>
      <c r="D36" s="159" t="str">
        <f t="shared" si="0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</row>
    <row r="37" spans="1:16" x14ac:dyDescent="0.3">
      <c r="A37" s="91" t="str">
        <f>IF(Engagés!A37="","",Engagés!A37)</f>
        <v/>
      </c>
      <c r="B37" s="181">
        <f>IF(Dép_Arr!B37="","",Dép_Arr!B37)</f>
        <v>1.3310185185185185E-3</v>
      </c>
      <c r="C37" s="15"/>
      <c r="D37" s="159" t="str">
        <f t="shared" si="0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</row>
    <row r="38" spans="1:16" x14ac:dyDescent="0.3">
      <c r="A38" s="91" t="str">
        <f>IF(Engagés!A38="","",Engagés!A38)</f>
        <v/>
      </c>
      <c r="B38" s="181">
        <f>IF(Dép_Arr!B38="","",Dép_Arr!B38)</f>
        <v>1.3310185185185185E-3</v>
      </c>
      <c r="C38" s="15"/>
      <c r="D38" s="159" t="str">
        <f t="shared" si="0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</row>
    <row r="39" spans="1:16" x14ac:dyDescent="0.3">
      <c r="A39" s="91" t="str">
        <f>IF(Engagés!A39="","",Engagés!A39)</f>
        <v/>
      </c>
      <c r="B39" s="181">
        <f>IF(Dép_Arr!B39="","",Dép_Arr!B39)</f>
        <v>1.3310185185185185E-3</v>
      </c>
      <c r="C39" s="15"/>
      <c r="D39" s="159" t="str">
        <f t="shared" si="0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</row>
    <row r="40" spans="1:16" x14ac:dyDescent="0.3">
      <c r="A40" s="91" t="str">
        <f>IF(Engagés!A40="","",Engagés!A40)</f>
        <v/>
      </c>
      <c r="B40" s="181">
        <f>IF(Dép_Arr!B40="","",Dép_Arr!B40)</f>
        <v>1.3310185185185185E-3</v>
      </c>
      <c r="C40" s="15"/>
      <c r="D40" s="159" t="str">
        <f t="shared" si="0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</row>
    <row r="41" spans="1:16" x14ac:dyDescent="0.3">
      <c r="A41" s="91" t="str">
        <f>IF(Engagés!A41="","",Engagés!A41)</f>
        <v/>
      </c>
      <c r="B41" s="181">
        <f>IF(Dép_Arr!B41="","",Dép_Arr!B41)</f>
        <v>1.3310185185185185E-3</v>
      </c>
      <c r="C41" s="15"/>
      <c r="D41" s="159" t="str">
        <f t="shared" si="0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</row>
    <row r="42" spans="1:16" x14ac:dyDescent="0.3">
      <c r="A42" s="91" t="str">
        <f>IF(Engagés!A42="","",Engagés!A42)</f>
        <v/>
      </c>
      <c r="B42" s="181">
        <f>IF(Dép_Arr!B42="","",Dép_Arr!B42)</f>
        <v>1.3310185185185185E-3</v>
      </c>
      <c r="C42" s="15"/>
      <c r="D42" s="159" t="str">
        <f t="shared" si="0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</row>
    <row r="43" spans="1:16" x14ac:dyDescent="0.3">
      <c r="A43" s="91" t="str">
        <f>IF(Engagés!A43="","",Engagés!A43)</f>
        <v/>
      </c>
      <c r="B43" s="181">
        <f>IF(Dép_Arr!B43="","",Dép_Arr!B43)</f>
        <v>1.3310185185185185E-3</v>
      </c>
      <c r="C43" s="181"/>
      <c r="D43" s="159" t="str">
        <f t="shared" si="0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</row>
    <row r="44" spans="1:16" x14ac:dyDescent="0.3">
      <c r="A44" s="91" t="str">
        <f>IF(Engagés!A44="","",Engagés!A44)</f>
        <v/>
      </c>
      <c r="B44" s="181">
        <f>IF(Dép_Arr!B44="","",Dép_Arr!B44)</f>
        <v>1.3310185185185185E-3</v>
      </c>
      <c r="C44" s="15"/>
      <c r="D44" s="159" t="str">
        <f t="shared" si="0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</row>
    <row r="45" spans="1:16" x14ac:dyDescent="0.3">
      <c r="A45" s="91" t="str">
        <f>IF(Engagés!A45="","",Engagés!A45)</f>
        <v/>
      </c>
      <c r="B45" s="181">
        <f>IF(Dép_Arr!B45="","",Dép_Arr!B45)</f>
        <v>1.3310185185185185E-3</v>
      </c>
      <c r="C45" s="15"/>
      <c r="D45" s="159" t="str">
        <f t="shared" si="0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</row>
    <row r="46" spans="1:16" x14ac:dyDescent="0.3">
      <c r="A46" s="91" t="str">
        <f>IF(Engagés!A46="","",Engagés!A46)</f>
        <v/>
      </c>
      <c r="B46" s="181">
        <f>IF(Dép_Arr!B46="","",Dép_Arr!B46)</f>
        <v>1.3310185185185185E-3</v>
      </c>
      <c r="C46" s="15"/>
      <c r="D46" s="159" t="str">
        <f t="shared" si="0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</row>
    <row r="47" spans="1:16" x14ac:dyDescent="0.3">
      <c r="A47" s="91" t="str">
        <f>IF(Engagés!A47="","",Engagés!A47)</f>
        <v/>
      </c>
      <c r="B47" s="181">
        <f>IF(Dép_Arr!B47="","",Dép_Arr!B47)</f>
        <v>1.3310185185185185E-3</v>
      </c>
      <c r="C47" s="15"/>
      <c r="D47" s="159" t="str">
        <f t="shared" si="0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</row>
    <row r="48" spans="1:16" x14ac:dyDescent="0.3">
      <c r="A48" s="91" t="str">
        <f>IF(Engagés!A48="","",Engagés!A48)</f>
        <v/>
      </c>
      <c r="B48" s="181">
        <f>IF(Dép_Arr!B48="","",Dép_Arr!B48)</f>
        <v>1.3310185185185185E-3</v>
      </c>
      <c r="C48" s="15"/>
      <c r="D48" s="159" t="str">
        <f t="shared" si="0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</row>
    <row r="49" spans="1:16" x14ac:dyDescent="0.3">
      <c r="A49" s="91" t="str">
        <f>IF(Engagés!A49="","",Engagés!A49)</f>
        <v/>
      </c>
      <c r="B49" s="181">
        <f>IF(Dép_Arr!B49="","",Dép_Arr!B49)</f>
        <v>1.3310185185185185E-3</v>
      </c>
      <c r="C49" s="15"/>
      <c r="D49" s="159" t="str">
        <f t="shared" si="0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</row>
    <row r="50" spans="1:16" x14ac:dyDescent="0.3">
      <c r="A50" s="91" t="str">
        <f>IF(Engagés!A50="","",Engagés!A50)</f>
        <v/>
      </c>
      <c r="B50" s="181">
        <f>IF(Dép_Arr!B50="","",Dép_Arr!B50)</f>
        <v>1.3310185185185185E-3</v>
      </c>
      <c r="C50" s="15"/>
      <c r="D50" s="159" t="str">
        <f t="shared" si="0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</row>
    <row r="51" spans="1:16" x14ac:dyDescent="0.3">
      <c r="A51" s="91" t="str">
        <f>IF(Engagés!A51="","",Engagés!A51)</f>
        <v/>
      </c>
      <c r="B51" s="181">
        <f>IF(Dép_Arr!B51="","",Dép_Arr!B51)</f>
        <v>1.3310185185185185E-3</v>
      </c>
      <c r="C51" s="15"/>
      <c r="D51" s="159" t="str">
        <f t="shared" si="0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</row>
    <row r="52" spans="1:16" x14ac:dyDescent="0.3">
      <c r="A52" s="91" t="str">
        <f>IF(Engagés!A52="","",Engagés!A52)</f>
        <v/>
      </c>
      <c r="B52" s="181">
        <f>IF(Dép_Arr!B52="","",Dép_Arr!B52)</f>
        <v>1.3310185185185185E-3</v>
      </c>
      <c r="C52" s="15"/>
      <c r="D52" s="159" t="str">
        <f t="shared" si="0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</row>
    <row r="53" spans="1:16" x14ac:dyDescent="0.3">
      <c r="A53" s="91" t="str">
        <f>IF(Engagés!A53="","",Engagés!A53)</f>
        <v/>
      </c>
      <c r="B53" s="181">
        <f>IF(Dép_Arr!B53="","",Dép_Arr!B53)</f>
        <v>1.3310185185185185E-3</v>
      </c>
      <c r="C53" s="15"/>
      <c r="D53" s="159" t="str">
        <f t="shared" si="0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</row>
    <row r="54" spans="1:16" x14ac:dyDescent="0.3">
      <c r="A54" s="91" t="str">
        <f>IF(Engagés!A54="","",Engagés!A54)</f>
        <v/>
      </c>
      <c r="B54" s="181">
        <f>IF(Dép_Arr!B54="","",Dép_Arr!B54)</f>
        <v>1.3310185185185185E-3</v>
      </c>
      <c r="C54" s="15"/>
      <c r="D54" s="159" t="str">
        <f t="shared" si="0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</row>
    <row r="55" spans="1:16" x14ac:dyDescent="0.3">
      <c r="A55" s="91" t="str">
        <f>IF(Engagés!A55="","",Engagés!A55)</f>
        <v/>
      </c>
      <c r="B55" s="181">
        <f>IF(Dép_Arr!B55="","",Dép_Arr!B55)</f>
        <v>1.3310185185185185E-3</v>
      </c>
      <c r="C55" s="15"/>
      <c r="D55" s="159" t="str">
        <f t="shared" si="0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</row>
    <row r="56" spans="1:16" x14ac:dyDescent="0.3">
      <c r="A56" s="91" t="str">
        <f>IF(Engagés!A56="","",Engagés!A56)</f>
        <v/>
      </c>
      <c r="B56" s="181">
        <f>IF(Dép_Arr!B56="","",Dép_Arr!B56)</f>
        <v>1.3310185185185185E-3</v>
      </c>
      <c r="C56" s="15"/>
      <c r="D56" s="159" t="str">
        <f t="shared" si="0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</row>
    <row r="57" spans="1:16" x14ac:dyDescent="0.3">
      <c r="A57" s="91" t="str">
        <f>IF(Engagés!A57="","",Engagés!A57)</f>
        <v/>
      </c>
      <c r="B57" s="181">
        <f>IF(Dép_Arr!B57="","",Dép_Arr!B57)</f>
        <v>1.3310185185185185E-3</v>
      </c>
      <c r="C57" s="15"/>
      <c r="D57" s="159" t="str">
        <f t="shared" si="0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</row>
    <row r="58" spans="1:16" x14ac:dyDescent="0.3">
      <c r="A58" s="91" t="str">
        <f>IF(Engagés!A58="","",Engagés!A58)</f>
        <v/>
      </c>
      <c r="B58" s="181">
        <f>IF(Dép_Arr!B58="","",Dép_Arr!B58)</f>
        <v>1.3310185185185185E-3</v>
      </c>
      <c r="C58" s="15"/>
      <c r="D58" s="159" t="str">
        <f t="shared" si="0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</row>
    <row r="59" spans="1:16" x14ac:dyDescent="0.3">
      <c r="A59" s="91" t="str">
        <f>IF(Engagés!A59="","",Engagés!A59)</f>
        <v/>
      </c>
      <c r="B59" s="181">
        <f>IF(Dép_Arr!B59="","",Dép_Arr!B59)</f>
        <v>1.3310185185185185E-3</v>
      </c>
      <c r="C59" s="15"/>
      <c r="D59" s="159" t="str">
        <f t="shared" si="0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</row>
    <row r="60" spans="1:16" x14ac:dyDescent="0.3">
      <c r="A60" s="91" t="str">
        <f>IF(Engagés!A60="","",Engagés!A60)</f>
        <v/>
      </c>
      <c r="B60" s="181">
        <f>IF(Dép_Arr!B60="","",Dép_Arr!B60)</f>
        <v>1.3310185185185185E-3</v>
      </c>
      <c r="C60" s="15"/>
      <c r="D60" s="159" t="str">
        <f t="shared" si="0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</row>
    <row r="61" spans="1:16" x14ac:dyDescent="0.3">
      <c r="A61" s="91" t="str">
        <f>IF(Engagés!A61="","",Engagés!A61)</f>
        <v/>
      </c>
      <c r="B61" s="181">
        <f>IF(Dép_Arr!B61="","",Dép_Arr!B61)</f>
        <v>1.3310185185185185E-3</v>
      </c>
      <c r="C61" s="15"/>
      <c r="D61" s="159" t="str">
        <f t="shared" si="0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</row>
    <row r="62" spans="1:16" x14ac:dyDescent="0.3">
      <c r="A62" s="91" t="str">
        <f>IF(Engagés!A62="","",Engagés!A62)</f>
        <v/>
      </c>
      <c r="B62" s="181">
        <f>IF(Dép_Arr!B62="","",Dép_Arr!B62)</f>
        <v>1.3310185185185185E-3</v>
      </c>
      <c r="C62" s="15"/>
      <c r="D62" s="159" t="str">
        <f t="shared" si="0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</row>
    <row r="63" spans="1:16" x14ac:dyDescent="0.3">
      <c r="A63" s="91" t="str">
        <f>IF(Engagés!A63="","",Engagés!A63)</f>
        <v/>
      </c>
      <c r="B63" s="181">
        <f>IF(Dép_Arr!B63="","",Dép_Arr!B63)</f>
        <v>1.3310185185185185E-3</v>
      </c>
      <c r="C63" s="15"/>
      <c r="D63" s="159" t="str">
        <f t="shared" si="0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</row>
    <row r="64" spans="1:16" x14ac:dyDescent="0.3">
      <c r="A64" s="91" t="str">
        <f>IF(Engagés!A64="","",Engagés!A64)</f>
        <v/>
      </c>
      <c r="B64" s="181">
        <f>IF(Dép_Arr!B64="","",Dép_Arr!B64)</f>
        <v>1.3310185185185185E-3</v>
      </c>
      <c r="C64" s="15"/>
      <c r="D64" s="159" t="str">
        <f t="shared" si="0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</row>
    <row r="65" spans="1:16" x14ac:dyDescent="0.3">
      <c r="A65" s="91" t="str">
        <f>IF(Engagés!A65="","",Engagés!A65)</f>
        <v/>
      </c>
      <c r="B65" s="181">
        <f>IF(Dép_Arr!B65="","",Dép_Arr!B65)</f>
        <v>1.3310185185185185E-3</v>
      </c>
      <c r="C65" s="15"/>
      <c r="D65" s="159" t="str">
        <f t="shared" si="0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</row>
    <row r="66" spans="1:16" x14ac:dyDescent="0.3">
      <c r="A66" s="91" t="str">
        <f>IF(Engagés!A66="","",Engagés!A66)</f>
        <v/>
      </c>
      <c r="B66" s="181">
        <f>IF(Dép_Arr!B66="","",Dép_Arr!B66)</f>
        <v>1.3310185185185185E-3</v>
      </c>
      <c r="C66" s="15"/>
      <c r="D66" s="159" t="str">
        <f t="shared" si="0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</row>
    <row r="67" spans="1:16" x14ac:dyDescent="0.3">
      <c r="A67" s="91" t="str">
        <f>IF(Engagés!A67="","",Engagés!A67)</f>
        <v/>
      </c>
      <c r="B67" s="181">
        <f>IF(Dép_Arr!B67="","",Dép_Arr!B67)</f>
        <v>1.3310185185185185E-3</v>
      </c>
      <c r="C67" s="15"/>
      <c r="D67" s="159" t="str">
        <f t="shared" si="0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</row>
    <row r="68" spans="1:16" x14ac:dyDescent="0.3">
      <c r="A68" s="91" t="str">
        <f>IF(Engagés!A68="","",Engagés!A68)</f>
        <v/>
      </c>
      <c r="B68" s="181">
        <f>IF(Dép_Arr!B68="","",Dép_Arr!B68)</f>
        <v>1.3310185185185185E-3</v>
      </c>
      <c r="C68" s="15"/>
      <c r="D68" s="159" t="str">
        <f t="shared" si="0"/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</row>
    <row r="69" spans="1:16" x14ac:dyDescent="0.3">
      <c r="A69" s="91" t="str">
        <f>IF(Engagés!A69="","",Engagés!A69)</f>
        <v/>
      </c>
      <c r="B69" s="181">
        <f>IF(Dép_Arr!B69="","",Dép_Arr!B69)</f>
        <v>1.3310185185185185E-3</v>
      </c>
      <c r="C69" s="15"/>
      <c r="D69" s="159" t="str">
        <f t="shared" ref="D69:D103" si="1">IF(C69="","",C69-B69)</f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</row>
    <row r="70" spans="1:16" x14ac:dyDescent="0.3">
      <c r="A70" s="91" t="str">
        <f>IF(Engagés!A70="","",Engagés!A70)</f>
        <v/>
      </c>
      <c r="B70" s="181">
        <f>IF(Dép_Arr!B70="","",Dép_Arr!B70)</f>
        <v>1.3310185185185185E-3</v>
      </c>
      <c r="C70" s="15"/>
      <c r="D70" s="159" t="str">
        <f t="shared" si="1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</row>
    <row r="71" spans="1:16" x14ac:dyDescent="0.3">
      <c r="A71" s="91" t="str">
        <f>IF(Engagés!A71="","",Engagés!A71)</f>
        <v/>
      </c>
      <c r="B71" s="181">
        <f>IF(Dép_Arr!B71="","",Dép_Arr!B71)</f>
        <v>1.3310185185185185E-3</v>
      </c>
      <c r="C71" s="15"/>
      <c r="D71" s="159" t="str">
        <f t="shared" si="1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</row>
    <row r="72" spans="1:16" x14ac:dyDescent="0.3">
      <c r="A72" s="91" t="str">
        <f>IF(Engagés!A72="","",Engagés!A72)</f>
        <v/>
      </c>
      <c r="B72" s="181">
        <f>IF(Dép_Arr!B72="","",Dép_Arr!B72)</f>
        <v>1.3310185185185185E-3</v>
      </c>
      <c r="C72" s="15"/>
      <c r="D72" s="159" t="str">
        <f t="shared" si="1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</row>
    <row r="73" spans="1:16" x14ac:dyDescent="0.3">
      <c r="A73" s="91" t="str">
        <f>IF(Engagés!A73="","",Engagés!A73)</f>
        <v/>
      </c>
      <c r="B73" s="181">
        <f>IF(Dép_Arr!B73="","",Dép_Arr!B73)</f>
        <v>1.3310185185185185E-3</v>
      </c>
      <c r="C73" s="15"/>
      <c r="D73" s="159" t="str">
        <f t="shared" si="1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</row>
    <row r="74" spans="1:16" x14ac:dyDescent="0.3">
      <c r="A74" s="91" t="str">
        <f>IF(Engagés!A74="","",Engagés!A74)</f>
        <v/>
      </c>
      <c r="B74" s="181">
        <f>IF(Dép_Arr!B74="","",Dép_Arr!B74)</f>
        <v>1.3310185185185185E-3</v>
      </c>
      <c r="C74" s="15"/>
      <c r="D74" s="159" t="str">
        <f t="shared" si="1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</row>
    <row r="75" spans="1:16" x14ac:dyDescent="0.3">
      <c r="A75" s="91" t="str">
        <f>IF(Engagés!A75="","",Engagés!A75)</f>
        <v/>
      </c>
      <c r="B75" s="181">
        <f>IF(Dép_Arr!B75="","",Dép_Arr!B75)</f>
        <v>1.3310185185185185E-3</v>
      </c>
      <c r="C75" s="15"/>
      <c r="D75" s="159" t="str">
        <f t="shared" si="1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</row>
    <row r="76" spans="1:16" x14ac:dyDescent="0.3">
      <c r="A76" s="91" t="str">
        <f>IF(Engagés!A76="","",Engagés!A76)</f>
        <v/>
      </c>
      <c r="B76" s="181">
        <f>IF(Dép_Arr!B76="","",Dép_Arr!B76)</f>
        <v>1.3310185185185185E-3</v>
      </c>
      <c r="C76" s="15"/>
      <c r="D76" s="159" t="str">
        <f t="shared" si="1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</row>
    <row r="77" spans="1:16" x14ac:dyDescent="0.3">
      <c r="A77" s="91" t="str">
        <f>IF(Engagés!A77="","",Engagés!A77)</f>
        <v/>
      </c>
      <c r="B77" s="181">
        <f>IF(Dép_Arr!B77="","",Dép_Arr!B77)</f>
        <v>1.3310185185185185E-3</v>
      </c>
      <c r="C77" s="15"/>
      <c r="D77" s="159" t="str">
        <f t="shared" si="1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</row>
    <row r="78" spans="1:16" x14ac:dyDescent="0.3">
      <c r="A78" s="91" t="str">
        <f>IF(Engagés!A78="","",Engagés!A78)</f>
        <v/>
      </c>
      <c r="B78" s="181">
        <f>IF(Dép_Arr!B78="","",Dép_Arr!B78)</f>
        <v>1.3310185185185185E-3</v>
      </c>
      <c r="C78" s="15"/>
      <c r="D78" s="159" t="str">
        <f t="shared" si="1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</row>
    <row r="79" spans="1:16" x14ac:dyDescent="0.3">
      <c r="A79" s="91" t="str">
        <f>IF(Engagés!A79="","",Engagés!A79)</f>
        <v/>
      </c>
      <c r="B79" s="181">
        <f>IF(Dép_Arr!B79="","",Dép_Arr!B79)</f>
        <v>1.3310185185185185E-3</v>
      </c>
      <c r="C79" s="15"/>
      <c r="D79" s="159" t="str">
        <f t="shared" si="1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</row>
    <row r="80" spans="1:16" x14ac:dyDescent="0.3">
      <c r="A80" s="91" t="str">
        <f>IF(Engagés!A80="","",Engagés!A80)</f>
        <v/>
      </c>
      <c r="B80" s="181">
        <f>IF(Dép_Arr!B80="","",Dép_Arr!B80)</f>
        <v>1.3310185185185185E-3</v>
      </c>
      <c r="C80" s="15"/>
      <c r="D80" s="159" t="str">
        <f t="shared" si="1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</row>
    <row r="81" spans="1:16" x14ac:dyDescent="0.3">
      <c r="A81" s="91" t="str">
        <f>IF(Engagés!A81="","",Engagés!A81)</f>
        <v/>
      </c>
      <c r="B81" s="181">
        <f>IF(Dép_Arr!B81="","",Dép_Arr!B81)</f>
        <v>1.3310185185185185E-3</v>
      </c>
      <c r="C81" s="15"/>
      <c r="D81" s="159" t="str">
        <f t="shared" si="1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</row>
    <row r="82" spans="1:16" x14ac:dyDescent="0.3">
      <c r="A82" s="91" t="str">
        <f>IF(Engagés!A82="","",Engagés!A82)</f>
        <v/>
      </c>
      <c r="B82" s="181">
        <f>IF(Dép_Arr!B82="","",Dép_Arr!B82)</f>
        <v>1.3310185185185185E-3</v>
      </c>
      <c r="C82" s="15"/>
      <c r="D82" s="159" t="str">
        <f t="shared" si="1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</row>
    <row r="83" spans="1:16" x14ac:dyDescent="0.3">
      <c r="A83" s="91" t="str">
        <f>IF(Engagés!A83="","",Engagés!A83)</f>
        <v/>
      </c>
      <c r="B83" s="181">
        <f>IF(Dép_Arr!B83="","",Dép_Arr!B83)</f>
        <v>1.3310185185185185E-3</v>
      </c>
      <c r="C83" s="15"/>
      <c r="D83" s="159" t="str">
        <f t="shared" si="1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</row>
    <row r="84" spans="1:16" x14ac:dyDescent="0.3">
      <c r="A84" s="91" t="str">
        <f>IF(Engagés!A84="","",Engagés!A84)</f>
        <v/>
      </c>
      <c r="B84" s="181">
        <f>IF(Dép_Arr!B84="","",Dép_Arr!B84)</f>
        <v>1.3310185185185185E-3</v>
      </c>
      <c r="C84" s="15"/>
      <c r="D84" s="159" t="str">
        <f t="shared" si="1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</row>
    <row r="85" spans="1:16" x14ac:dyDescent="0.3">
      <c r="A85" s="91" t="str">
        <f>IF(Engagés!A85="","",Engagés!A85)</f>
        <v/>
      </c>
      <c r="B85" s="181">
        <f>IF(Dép_Arr!B85="","",Dép_Arr!B85)</f>
        <v>1.3310185185185185E-3</v>
      </c>
      <c r="C85" s="15"/>
      <c r="D85" s="159" t="str">
        <f t="shared" si="1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</row>
    <row r="86" spans="1:16" x14ac:dyDescent="0.3">
      <c r="A86" s="91" t="str">
        <f>IF(Engagés!A86="","",Engagés!A86)</f>
        <v/>
      </c>
      <c r="B86" s="181">
        <f>IF(Dép_Arr!B86="","",Dép_Arr!B86)</f>
        <v>1.3310185185185185E-3</v>
      </c>
      <c r="C86" s="15"/>
      <c r="D86" s="159" t="str">
        <f t="shared" si="1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</row>
    <row r="87" spans="1:16" x14ac:dyDescent="0.3">
      <c r="A87" s="91" t="str">
        <f>IF(Engagés!A87="","",Engagés!A87)</f>
        <v/>
      </c>
      <c r="B87" s="181">
        <f>IF(Dép_Arr!B87="","",Dép_Arr!B87)</f>
        <v>1.3310185185185185E-3</v>
      </c>
      <c r="C87" s="15"/>
      <c r="D87" s="159" t="str">
        <f t="shared" si="1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</row>
    <row r="88" spans="1:16" x14ac:dyDescent="0.3">
      <c r="A88" s="91" t="str">
        <f>IF(Engagés!A88="","",Engagés!A88)</f>
        <v/>
      </c>
      <c r="B88" s="181">
        <f>IF(Dép_Arr!B88="","",Dép_Arr!B88)</f>
        <v>1.3310185185185185E-3</v>
      </c>
      <c r="C88" s="15"/>
      <c r="D88" s="159" t="str">
        <f t="shared" si="1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</row>
    <row r="89" spans="1:16" x14ac:dyDescent="0.3">
      <c r="A89" s="91" t="str">
        <f>IF(Engagés!A89="","",Engagés!A89)</f>
        <v/>
      </c>
      <c r="B89" s="181">
        <f>IF(Dép_Arr!B89="","",Dép_Arr!B89)</f>
        <v>1.3310185185185185E-3</v>
      </c>
      <c r="C89" s="15"/>
      <c r="D89" s="159" t="str">
        <f t="shared" si="1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</row>
    <row r="90" spans="1:16" x14ac:dyDescent="0.3">
      <c r="A90" s="91" t="str">
        <f>IF(Engagés!A90="","",Engagés!A90)</f>
        <v/>
      </c>
      <c r="B90" s="181">
        <f>IF(Dép_Arr!B90="","",Dép_Arr!B90)</f>
        <v>1.3310185185185185E-3</v>
      </c>
      <c r="C90" s="15"/>
      <c r="D90" s="159" t="str">
        <f t="shared" si="1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</row>
    <row r="91" spans="1:16" x14ac:dyDescent="0.3">
      <c r="A91" s="91" t="str">
        <f>IF(Engagés!A91="","",Engagés!A91)</f>
        <v/>
      </c>
      <c r="B91" s="181">
        <f>IF(Dép_Arr!B91="","",Dép_Arr!B91)</f>
        <v>1.3310185185185185E-3</v>
      </c>
      <c r="C91" s="15"/>
      <c r="D91" s="159" t="str">
        <f t="shared" si="1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</row>
    <row r="92" spans="1:16" x14ac:dyDescent="0.3">
      <c r="A92" s="91" t="str">
        <f>IF(Engagés!A92="","",Engagés!A92)</f>
        <v/>
      </c>
      <c r="B92" s="181">
        <f>IF(Dép_Arr!B92="","",Dép_Arr!B92)</f>
        <v>1.3310185185185185E-3</v>
      </c>
      <c r="C92" s="15"/>
      <c r="D92" s="159" t="str">
        <f t="shared" si="1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</row>
    <row r="93" spans="1:16" x14ac:dyDescent="0.3">
      <c r="A93" s="91" t="str">
        <f>IF(Engagés!A93="","",Engagés!A93)</f>
        <v/>
      </c>
      <c r="B93" s="181">
        <f>IF(Dép_Arr!B93="","",Dép_Arr!B93)</f>
        <v>1.3310185185185185E-3</v>
      </c>
      <c r="C93" s="15"/>
      <c r="D93" s="159" t="str">
        <f t="shared" si="1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</row>
    <row r="94" spans="1:16" x14ac:dyDescent="0.3">
      <c r="A94" s="91" t="str">
        <f>IF(Engagés!A94="","",Engagés!A94)</f>
        <v/>
      </c>
      <c r="B94" s="181">
        <f>IF(Dép_Arr!B94="","",Dép_Arr!B94)</f>
        <v>1.3310185185185185E-3</v>
      </c>
      <c r="C94" s="15"/>
      <c r="D94" s="159" t="str">
        <f t="shared" si="1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</row>
    <row r="95" spans="1:16" x14ac:dyDescent="0.3">
      <c r="A95" s="91" t="str">
        <f>IF(Engagés!A95="","",Engagés!A95)</f>
        <v/>
      </c>
      <c r="B95" s="181">
        <f>IF(Dép_Arr!B95="","",Dép_Arr!B95)</f>
        <v>1.3310185185185185E-3</v>
      </c>
      <c r="C95" s="15"/>
      <c r="D95" s="159" t="str">
        <f t="shared" si="1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</row>
    <row r="96" spans="1:16" x14ac:dyDescent="0.3">
      <c r="A96" s="91" t="str">
        <f>IF(Engagés!A96="","",Engagés!A96)</f>
        <v/>
      </c>
      <c r="B96" s="181">
        <f>IF(Dép_Arr!B96="","",Dép_Arr!B96)</f>
        <v>1.3310185185185185E-3</v>
      </c>
      <c r="C96" s="15"/>
      <c r="D96" s="159" t="str">
        <f t="shared" si="1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</row>
    <row r="97" spans="1:16" x14ac:dyDescent="0.3">
      <c r="A97" s="91" t="str">
        <f>IF(Engagés!A97="","",Engagés!A97)</f>
        <v/>
      </c>
      <c r="B97" s="181">
        <f>IF(Dép_Arr!B97="","",Dép_Arr!B97)</f>
        <v>1.3310185185185185E-3</v>
      </c>
      <c r="C97" s="15"/>
      <c r="D97" s="159" t="str">
        <f t="shared" si="1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</row>
    <row r="98" spans="1:16" x14ac:dyDescent="0.3">
      <c r="A98" s="91" t="str">
        <f>IF(Engagés!A98="","",Engagés!A98)</f>
        <v/>
      </c>
      <c r="B98" s="181">
        <f>IF(Dép_Arr!B98="","",Dép_Arr!B98)</f>
        <v>1.3310185185185185E-3</v>
      </c>
      <c r="C98" s="15"/>
      <c r="D98" s="159" t="str">
        <f t="shared" si="1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</row>
    <row r="99" spans="1:16" x14ac:dyDescent="0.3">
      <c r="A99" s="91" t="str">
        <f>IF(Engagés!A99="","",Engagés!A99)</f>
        <v/>
      </c>
      <c r="B99" s="181">
        <f>IF(Dép_Arr!B99="","",Dép_Arr!B99)</f>
        <v>1.3310185185185185E-3</v>
      </c>
      <c r="C99" s="15"/>
      <c r="D99" s="159" t="str">
        <f t="shared" si="1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</row>
    <row r="100" spans="1:16" x14ac:dyDescent="0.3">
      <c r="A100" s="91" t="str">
        <f>IF(Engagés!A100="","",Engagés!A100)</f>
        <v/>
      </c>
      <c r="B100" s="181">
        <f>IF(Dép_Arr!B100="","",Dép_Arr!B100)</f>
        <v>1.3310185185185185E-3</v>
      </c>
      <c r="C100" s="15"/>
      <c r="D100" s="159" t="str">
        <f t="shared" si="1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</row>
    <row r="101" spans="1:16" x14ac:dyDescent="0.3">
      <c r="A101" s="91" t="str">
        <f>IF(Engagés!A101="","",Engagés!A101)</f>
        <v/>
      </c>
      <c r="B101" s="181">
        <f>IF(Dép_Arr!B101="","",Dép_Arr!B101)</f>
        <v>1.3310185185185185E-3</v>
      </c>
      <c r="C101" s="15"/>
      <c r="D101" s="159" t="str">
        <f t="shared" si="1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</row>
    <row r="102" spans="1:16" x14ac:dyDescent="0.3">
      <c r="A102" s="91" t="str">
        <f>IF(Engagés!A102="","",Engagés!A102)</f>
        <v/>
      </c>
      <c r="B102" s="181">
        <f>IF(Dép_Arr!B102="","",Dép_Arr!B102)</f>
        <v>1.3310185185185185E-3</v>
      </c>
      <c r="C102" s="15"/>
      <c r="D102" s="159" t="str">
        <f t="shared" si="1"/>
        <v/>
      </c>
      <c r="E102" s="98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</row>
    <row r="103" spans="1:16" ht="19.5" thickBot="1" x14ac:dyDescent="0.35">
      <c r="A103" s="92" t="str">
        <f>IF(Engagés!A103="","",Engagés!A103)</f>
        <v/>
      </c>
      <c r="B103" s="16">
        <v>0.61178240740740741</v>
      </c>
      <c r="C103" s="16"/>
      <c r="D103" s="179" t="str">
        <f t="shared" si="1"/>
        <v/>
      </c>
      <c r="E103" s="107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</row>
    <row r="104" spans="1:16" x14ac:dyDescent="0.3">
      <c r="A104" s="93"/>
      <c r="B104" s="1"/>
      <c r="C104" s="1"/>
      <c r="M104" s="209"/>
      <c r="N104" s="209"/>
      <c r="O104" s="209"/>
      <c r="P104" s="209"/>
    </row>
    <row r="105" spans="1:16" x14ac:dyDescent="0.3">
      <c r="A105" s="94"/>
      <c r="B105" s="1"/>
      <c r="C105" s="1"/>
    </row>
    <row r="106" spans="1:16" x14ac:dyDescent="0.3">
      <c r="A106" s="94"/>
      <c r="B106" s="1"/>
      <c r="C106" s="1"/>
    </row>
    <row r="107" spans="1:16" x14ac:dyDescent="0.3">
      <c r="A107" s="94"/>
      <c r="B107" s="1"/>
      <c r="C107" s="1"/>
    </row>
    <row r="108" spans="1:16" x14ac:dyDescent="0.3">
      <c r="A108" s="94"/>
      <c r="B108" s="1"/>
      <c r="C108" s="1"/>
    </row>
    <row r="109" spans="1:16" x14ac:dyDescent="0.3">
      <c r="A109" s="94"/>
      <c r="B109" s="1"/>
      <c r="C109" s="1"/>
    </row>
    <row r="110" spans="1:16" x14ac:dyDescent="0.3">
      <c r="A110" s="94"/>
      <c r="B110" s="1"/>
      <c r="C110" s="1"/>
    </row>
    <row r="111" spans="1:16" x14ac:dyDescent="0.3">
      <c r="A111" s="94"/>
      <c r="B111" s="1"/>
      <c r="C111" s="1"/>
    </row>
    <row r="112" spans="1:16" x14ac:dyDescent="0.3">
      <c r="A112" s="94"/>
      <c r="B112" s="1"/>
      <c r="C112" s="1"/>
    </row>
    <row r="113" spans="1:3" x14ac:dyDescent="0.3">
      <c r="A113" s="94"/>
      <c r="B113" s="1"/>
      <c r="C113" s="1"/>
    </row>
    <row r="114" spans="1:3" x14ac:dyDescent="0.3">
      <c r="A114" s="94"/>
      <c r="B114" s="1"/>
      <c r="C114" s="1"/>
    </row>
    <row r="115" spans="1:3" x14ac:dyDescent="0.3">
      <c r="A115" s="94"/>
      <c r="B115" s="1"/>
      <c r="C115" s="1"/>
    </row>
    <row r="116" spans="1:3" x14ac:dyDescent="0.3">
      <c r="A116" s="94"/>
      <c r="B116" s="1"/>
      <c r="C116" s="1"/>
    </row>
    <row r="117" spans="1:3" x14ac:dyDescent="0.3">
      <c r="A117" s="94"/>
      <c r="B117" s="1"/>
      <c r="C117" s="1"/>
    </row>
    <row r="118" spans="1:3" x14ac:dyDescent="0.3">
      <c r="A118" s="94"/>
      <c r="B118" s="1"/>
      <c r="C118" s="1"/>
    </row>
    <row r="119" spans="1:3" x14ac:dyDescent="0.3">
      <c r="A119" s="94"/>
      <c r="B119" s="1"/>
      <c r="C119" s="1"/>
    </row>
    <row r="120" spans="1:3" x14ac:dyDescent="0.3">
      <c r="A120" s="94"/>
      <c r="B120" s="1"/>
      <c r="C120" s="1"/>
    </row>
    <row r="121" spans="1:3" x14ac:dyDescent="0.3">
      <c r="A121" s="94"/>
      <c r="B121" s="1"/>
      <c r="C121" s="1"/>
    </row>
    <row r="122" spans="1:3" x14ac:dyDescent="0.3">
      <c r="A122" s="94"/>
      <c r="B122" s="1"/>
      <c r="C122" s="1"/>
    </row>
    <row r="123" spans="1:3" x14ac:dyDescent="0.3">
      <c r="A123" s="94"/>
      <c r="B123" s="1"/>
      <c r="C123" s="1"/>
    </row>
    <row r="124" spans="1:3" x14ac:dyDescent="0.3">
      <c r="A124" s="94"/>
      <c r="B124" s="1"/>
      <c r="C124" s="1"/>
    </row>
    <row r="125" spans="1:3" x14ac:dyDescent="0.3">
      <c r="A125" s="94"/>
      <c r="B125" s="1"/>
      <c r="C125" s="1"/>
    </row>
    <row r="126" spans="1:3" x14ac:dyDescent="0.3">
      <c r="A126" s="94"/>
      <c r="B126" s="1"/>
      <c r="C126" s="1"/>
    </row>
    <row r="127" spans="1:3" x14ac:dyDescent="0.3">
      <c r="A127" s="94"/>
      <c r="B127" s="1"/>
      <c r="C127" s="1"/>
    </row>
    <row r="128" spans="1:3" x14ac:dyDescent="0.3">
      <c r="A128" s="94"/>
      <c r="B128" s="1"/>
      <c r="C128" s="1"/>
    </row>
    <row r="129" spans="1:3" x14ac:dyDescent="0.3">
      <c r="A129" s="94"/>
      <c r="B129" s="1"/>
      <c r="C129" s="1"/>
    </row>
    <row r="130" spans="1:3" x14ac:dyDescent="0.3">
      <c r="A130" s="94"/>
      <c r="B130" s="1"/>
      <c r="C130" s="1"/>
    </row>
    <row r="131" spans="1:3" x14ac:dyDescent="0.3">
      <c r="A131" s="94"/>
      <c r="B131" s="1"/>
      <c r="C131" s="1"/>
    </row>
    <row r="132" spans="1:3" x14ac:dyDescent="0.3">
      <c r="A132" s="94"/>
      <c r="B132" s="1"/>
      <c r="C132" s="1"/>
    </row>
    <row r="133" spans="1:3" x14ac:dyDescent="0.3">
      <c r="A133" s="94"/>
      <c r="B133" s="1"/>
      <c r="C133" s="1"/>
    </row>
    <row r="134" spans="1:3" x14ac:dyDescent="0.3">
      <c r="A134" s="94"/>
      <c r="B134" s="1"/>
      <c r="C134" s="1"/>
    </row>
    <row r="135" spans="1:3" x14ac:dyDescent="0.3">
      <c r="A135" s="94"/>
      <c r="B135" s="1"/>
      <c r="C135" s="1"/>
    </row>
    <row r="136" spans="1:3" x14ac:dyDescent="0.3">
      <c r="A136" s="94"/>
      <c r="B136" s="1"/>
      <c r="C136" s="1"/>
    </row>
    <row r="137" spans="1:3" x14ac:dyDescent="0.3">
      <c r="A137" s="94"/>
      <c r="B137" s="1"/>
      <c r="C137" s="1"/>
    </row>
    <row r="138" spans="1:3" x14ac:dyDescent="0.3">
      <c r="A138" s="94"/>
      <c r="B138" s="1"/>
      <c r="C138" s="1"/>
    </row>
    <row r="139" spans="1:3" x14ac:dyDescent="0.3">
      <c r="A139" s="94"/>
      <c r="B139" s="1"/>
      <c r="C139" s="1"/>
    </row>
    <row r="140" spans="1:3" x14ac:dyDescent="0.3">
      <c r="A140" s="94"/>
      <c r="B140" s="1"/>
      <c r="C140" s="1"/>
    </row>
    <row r="141" spans="1:3" x14ac:dyDescent="0.3">
      <c r="A141" s="94"/>
      <c r="B141" s="1"/>
      <c r="C141" s="1"/>
    </row>
    <row r="142" spans="1:3" x14ac:dyDescent="0.3">
      <c r="A142" s="94"/>
      <c r="B142" s="1"/>
      <c r="C142" s="1"/>
    </row>
    <row r="143" spans="1:3" x14ac:dyDescent="0.3">
      <c r="A143" s="94"/>
      <c r="B143" s="1"/>
      <c r="C143" s="1"/>
    </row>
    <row r="144" spans="1:3" x14ac:dyDescent="0.3">
      <c r="A144" s="94"/>
      <c r="B144" s="1"/>
      <c r="C144" s="1"/>
    </row>
    <row r="145" spans="1:3" x14ac:dyDescent="0.3">
      <c r="A145" s="94"/>
      <c r="B145" s="1"/>
      <c r="C145" s="1"/>
    </row>
    <row r="146" spans="1:3" x14ac:dyDescent="0.3">
      <c r="A146" s="94"/>
      <c r="B146" s="1"/>
      <c r="C146" s="1"/>
    </row>
    <row r="147" spans="1:3" x14ac:dyDescent="0.3">
      <c r="A147" s="94"/>
      <c r="B147" s="1"/>
      <c r="C147" s="1"/>
    </row>
    <row r="148" spans="1:3" x14ac:dyDescent="0.3">
      <c r="A148" s="94"/>
      <c r="B148" s="1"/>
      <c r="C148" s="1"/>
    </row>
    <row r="149" spans="1:3" x14ac:dyDescent="0.3">
      <c r="A149" s="94"/>
      <c r="B149" s="1"/>
      <c r="C149" s="1"/>
    </row>
    <row r="150" spans="1:3" x14ac:dyDescent="0.3">
      <c r="A150" s="94"/>
      <c r="B150" s="1"/>
      <c r="C150" s="1"/>
    </row>
    <row r="151" spans="1:3" x14ac:dyDescent="0.3">
      <c r="A151" s="94"/>
      <c r="B151" s="1"/>
      <c r="C151" s="1"/>
    </row>
    <row r="152" spans="1:3" x14ac:dyDescent="0.3">
      <c r="A152" s="94"/>
      <c r="B152" s="1"/>
      <c r="C152" s="1"/>
    </row>
    <row r="153" spans="1:3" x14ac:dyDescent="0.3">
      <c r="A153" s="94"/>
      <c r="B153" s="1"/>
      <c r="C153" s="1"/>
    </row>
    <row r="154" spans="1:3" x14ac:dyDescent="0.3">
      <c r="A154" s="94"/>
      <c r="B154" s="1"/>
      <c r="C154" s="1"/>
    </row>
    <row r="155" spans="1:3" x14ac:dyDescent="0.3">
      <c r="A155" s="94"/>
      <c r="B155" s="1"/>
      <c r="C155" s="1"/>
    </row>
    <row r="156" spans="1:3" x14ac:dyDescent="0.3">
      <c r="A156" s="94"/>
      <c r="B156" s="1"/>
      <c r="C156" s="1"/>
    </row>
    <row r="157" spans="1:3" x14ac:dyDescent="0.3">
      <c r="A157" s="94"/>
      <c r="B157" s="1"/>
      <c r="C157" s="1"/>
    </row>
    <row r="158" spans="1:3" x14ac:dyDescent="0.3">
      <c r="A158" s="94"/>
      <c r="B158" s="1"/>
      <c r="C158" s="1"/>
    </row>
    <row r="159" spans="1:3" x14ac:dyDescent="0.3">
      <c r="A159" s="94"/>
      <c r="B159" s="1"/>
      <c r="C159" s="1"/>
    </row>
    <row r="160" spans="1:3" x14ac:dyDescent="0.3">
      <c r="A160" s="94"/>
      <c r="B160" s="1"/>
      <c r="C160" s="1"/>
    </row>
    <row r="161" spans="1:3" x14ac:dyDescent="0.3">
      <c r="A161" s="94"/>
      <c r="B161" s="1"/>
      <c r="C161" s="1"/>
    </row>
    <row r="162" spans="1:3" x14ac:dyDescent="0.3">
      <c r="A162" s="94"/>
      <c r="B162" s="1"/>
      <c r="C162" s="1"/>
    </row>
    <row r="163" spans="1:3" x14ac:dyDescent="0.3">
      <c r="A163" s="94"/>
      <c r="B163" s="1"/>
      <c r="C163" s="1"/>
    </row>
    <row r="164" spans="1:3" x14ac:dyDescent="0.3">
      <c r="A164" s="94"/>
      <c r="B164" s="1"/>
      <c r="C164" s="1"/>
    </row>
    <row r="165" spans="1:3" x14ac:dyDescent="0.3">
      <c r="A165" s="94"/>
      <c r="B165" s="1"/>
      <c r="C165" s="1"/>
    </row>
    <row r="166" spans="1:3" x14ac:dyDescent="0.3">
      <c r="A166" s="94"/>
      <c r="B166" s="1"/>
      <c r="C166" s="1"/>
    </row>
    <row r="167" spans="1:3" x14ac:dyDescent="0.3">
      <c r="A167" s="94"/>
      <c r="B167" s="1"/>
      <c r="C167" s="1"/>
    </row>
    <row r="168" spans="1:3" x14ac:dyDescent="0.3">
      <c r="A168" s="94"/>
      <c r="B168" s="1"/>
      <c r="C168" s="1"/>
    </row>
    <row r="169" spans="1:3" x14ac:dyDescent="0.3">
      <c r="A169" s="94"/>
      <c r="B169" s="1"/>
      <c r="C169" s="1"/>
    </row>
    <row r="170" spans="1:3" x14ac:dyDescent="0.3">
      <c r="A170" s="94"/>
      <c r="B170" s="1"/>
      <c r="C170" s="1"/>
    </row>
    <row r="171" spans="1:3" x14ac:dyDescent="0.3">
      <c r="A171" s="94"/>
      <c r="B171" s="1"/>
      <c r="C171" s="1"/>
    </row>
    <row r="172" spans="1:3" x14ac:dyDescent="0.3">
      <c r="A172" s="94"/>
      <c r="B172" s="1"/>
      <c r="C172" s="1"/>
    </row>
    <row r="173" spans="1:3" x14ac:dyDescent="0.3">
      <c r="A173" s="94"/>
      <c r="B173" s="1"/>
      <c r="C173" s="1"/>
    </row>
    <row r="174" spans="1:3" x14ac:dyDescent="0.3">
      <c r="A174" s="94"/>
      <c r="B174" s="1"/>
      <c r="C174" s="1"/>
    </row>
    <row r="175" spans="1:3" x14ac:dyDescent="0.3">
      <c r="A175" s="94"/>
      <c r="B175" s="1"/>
      <c r="C175" s="1"/>
    </row>
    <row r="176" spans="1:3" x14ac:dyDescent="0.3">
      <c r="A176" s="94"/>
      <c r="B176" s="1"/>
      <c r="C176" s="1"/>
    </row>
    <row r="177" spans="1:3" x14ac:dyDescent="0.3">
      <c r="A177" s="94"/>
      <c r="B177" s="1"/>
      <c r="C177" s="1"/>
    </row>
    <row r="178" spans="1:3" x14ac:dyDescent="0.3">
      <c r="A178" s="94"/>
      <c r="B178" s="1"/>
      <c r="C178" s="1"/>
    </row>
    <row r="179" spans="1:3" x14ac:dyDescent="0.3">
      <c r="A179" s="94"/>
      <c r="B179" s="1"/>
      <c r="C179" s="1"/>
    </row>
    <row r="180" spans="1:3" x14ac:dyDescent="0.3">
      <c r="A180" s="94"/>
      <c r="B180" s="1"/>
      <c r="C180" s="1"/>
    </row>
    <row r="181" spans="1:3" x14ac:dyDescent="0.3">
      <c r="A181" s="94"/>
      <c r="B181" s="1"/>
      <c r="C181" s="1"/>
    </row>
    <row r="182" spans="1:3" x14ac:dyDescent="0.3">
      <c r="A182" s="94"/>
      <c r="B182" s="1"/>
      <c r="C182" s="1"/>
    </row>
    <row r="183" spans="1:3" x14ac:dyDescent="0.3">
      <c r="A183" s="94"/>
      <c r="B183" s="1"/>
      <c r="C183" s="1"/>
    </row>
    <row r="184" spans="1:3" x14ac:dyDescent="0.3">
      <c r="A184" s="94"/>
      <c r="B184" s="1"/>
      <c r="C184" s="1"/>
    </row>
    <row r="185" spans="1:3" x14ac:dyDescent="0.3">
      <c r="A185" s="94"/>
      <c r="B185" s="1"/>
      <c r="C185" s="1"/>
    </row>
    <row r="186" spans="1:3" x14ac:dyDescent="0.3">
      <c r="A186" s="94"/>
      <c r="B186" s="1"/>
      <c r="C186" s="1"/>
    </row>
    <row r="187" spans="1:3" x14ac:dyDescent="0.3">
      <c r="A187" s="94"/>
      <c r="B187" s="1"/>
      <c r="C187" s="1"/>
    </row>
    <row r="188" spans="1:3" x14ac:dyDescent="0.3">
      <c r="A188" s="94"/>
      <c r="B188" s="1"/>
      <c r="C188" s="1"/>
    </row>
    <row r="189" spans="1:3" x14ac:dyDescent="0.3">
      <c r="A189" s="94"/>
      <c r="B189" s="1"/>
      <c r="C189" s="1"/>
    </row>
    <row r="190" spans="1:3" x14ac:dyDescent="0.3">
      <c r="A190" s="94"/>
      <c r="B190" s="1"/>
      <c r="C190" s="1"/>
    </row>
    <row r="191" spans="1:3" x14ac:dyDescent="0.3">
      <c r="A191" s="94"/>
      <c r="B191" s="1"/>
      <c r="C191" s="1"/>
    </row>
    <row r="192" spans="1:3" x14ac:dyDescent="0.3">
      <c r="A192" s="94"/>
      <c r="B192" s="1"/>
      <c r="C192" s="1"/>
    </row>
    <row r="193" spans="1:3" x14ac:dyDescent="0.3">
      <c r="A193" s="94"/>
      <c r="B193" s="1"/>
      <c r="C193" s="1"/>
    </row>
    <row r="194" spans="1:3" x14ac:dyDescent="0.3">
      <c r="A194" s="94"/>
      <c r="B194" s="1"/>
      <c r="C194" s="1"/>
    </row>
    <row r="195" spans="1:3" x14ac:dyDescent="0.3">
      <c r="A195" s="94"/>
      <c r="B195" s="1"/>
      <c r="C195" s="1"/>
    </row>
    <row r="196" spans="1:3" x14ac:dyDescent="0.3">
      <c r="A196" s="94"/>
      <c r="B196" s="1"/>
      <c r="C196" s="1"/>
    </row>
    <row r="197" spans="1:3" x14ac:dyDescent="0.3">
      <c r="A197" s="94"/>
      <c r="B197" s="1"/>
      <c r="C197" s="1"/>
    </row>
    <row r="198" spans="1:3" x14ac:dyDescent="0.3">
      <c r="A198" s="94"/>
      <c r="B198" s="1"/>
      <c r="C198" s="1"/>
    </row>
    <row r="199" spans="1:3" x14ac:dyDescent="0.3">
      <c r="A199" s="94"/>
      <c r="B199" s="1"/>
      <c r="C199" s="1"/>
    </row>
    <row r="200" spans="1:3" x14ac:dyDescent="0.3">
      <c r="A200" s="94"/>
      <c r="B200" s="1"/>
      <c r="C200" s="1"/>
    </row>
    <row r="201" spans="1:3" x14ac:dyDescent="0.3">
      <c r="A201" s="94"/>
      <c r="B201" s="1"/>
      <c r="C201" s="1"/>
    </row>
    <row r="202" spans="1:3" x14ac:dyDescent="0.3">
      <c r="A202" s="94"/>
      <c r="B202" s="1"/>
      <c r="C202" s="1"/>
    </row>
    <row r="203" spans="1:3" x14ac:dyDescent="0.3">
      <c r="A203" s="94"/>
      <c r="B203" s="1"/>
      <c r="C203" s="1"/>
    </row>
    <row r="204" spans="1:3" x14ac:dyDescent="0.3">
      <c r="A204" s="95"/>
      <c r="B204" s="1"/>
      <c r="C204" s="1"/>
    </row>
  </sheetData>
  <mergeCells count="5">
    <mergeCell ref="A2:C2"/>
    <mergeCell ref="D1:H1"/>
    <mergeCell ref="M2:Q2"/>
    <mergeCell ref="F3:G3"/>
    <mergeCell ref="F4:G4"/>
  </mergeCells>
  <conditionalFormatting sqref="B4:B103">
    <cfRule type="expression" dxfId="68" priority="63">
      <formula>$A4=""</formula>
    </cfRule>
  </conditionalFormatting>
  <conditionalFormatting sqref="E4">
    <cfRule type="expression" priority="59">
      <formula>$B4=""</formula>
    </cfRule>
  </conditionalFormatting>
  <conditionalFormatting sqref="E5:E103">
    <cfRule type="expression" priority="58">
      <formula>$A5=""</formula>
    </cfRule>
  </conditionalFormatting>
  <conditionalFormatting sqref="E24">
    <cfRule type="expression" priority="57">
      <formula>$B24=""</formula>
    </cfRule>
  </conditionalFormatting>
  <conditionalFormatting sqref="D4">
    <cfRule type="expression" dxfId="67" priority="13">
      <formula>$M4="TERMINE"</formula>
    </cfRule>
    <cfRule type="expression" dxfId="66" priority="15">
      <formula>$N4="TERMINE"</formula>
    </cfRule>
    <cfRule type="expression" dxfId="65" priority="16">
      <formula>$O4="TERMINE"</formula>
    </cfRule>
    <cfRule type="expression" dxfId="64" priority="17">
      <formula>$P4="TERMINE"</formula>
    </cfRule>
  </conditionalFormatting>
  <conditionalFormatting sqref="D5:D7">
    <cfRule type="expression" dxfId="63" priority="14">
      <formula>$P5="TERMINE"</formula>
    </cfRule>
  </conditionalFormatting>
  <conditionalFormatting sqref="D5:D7">
    <cfRule type="expression" dxfId="62" priority="10">
      <formula>$M5="TERMINE"</formula>
    </cfRule>
    <cfRule type="expression" dxfId="61" priority="11">
      <formula>$N5="TERMINE"</formula>
    </cfRule>
    <cfRule type="expression" dxfId="60" priority="12">
      <formula>$O5="TERMINE"</formula>
    </cfRule>
  </conditionalFormatting>
  <conditionalFormatting sqref="D8">
    <cfRule type="expression" dxfId="59" priority="4">
      <formula>$M8="TERMINE"</formula>
    </cfRule>
    <cfRule type="expression" dxfId="58" priority="6">
      <formula>$N8="TERMINE"</formula>
    </cfRule>
    <cfRule type="expression" dxfId="57" priority="7">
      <formula>$O8="TERMINE"</formula>
    </cfRule>
    <cfRule type="expression" dxfId="56" priority="8">
      <formula>$P8="TERMINE"</formula>
    </cfRule>
  </conditionalFormatting>
  <conditionalFormatting sqref="D9:D11">
    <cfRule type="expression" dxfId="55" priority="5">
      <formula>$P9="TERMINE"</formula>
    </cfRule>
  </conditionalFormatting>
  <conditionalFormatting sqref="D9:D19">
    <cfRule type="expression" dxfId="54" priority="1">
      <formula>$M9="TERMINE"</formula>
    </cfRule>
    <cfRule type="expression" dxfId="53" priority="2">
      <formula>$N9="TERMINE"</formula>
    </cfRule>
    <cfRule type="expression" dxfId="52" priority="3">
      <formula>$O9="TERMINE"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0" id="{3B97D6DE-FE72-4A62-825E-8B2FE5CC11F8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A4:E103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39997558519241921"/>
  </sheetPr>
  <dimension ref="A1:Q204"/>
  <sheetViews>
    <sheetView workbookViewId="0">
      <pane ySplit="3" topLeftCell="A4" activePane="bottomLeft" state="frozen"/>
      <selection pane="bottomLeft" activeCell="F5" sqref="F5"/>
    </sheetView>
  </sheetViews>
  <sheetFormatPr baseColWidth="10" defaultRowHeight="18.75" x14ac:dyDescent="0.3"/>
  <cols>
    <col min="1" max="1" width="13.6640625" style="96" customWidth="1"/>
    <col min="2" max="3" width="12.6640625" customWidth="1"/>
    <col min="4" max="4" width="13.1640625" style="2" bestFit="1" customWidth="1"/>
    <col min="8" max="8" width="12" customWidth="1"/>
    <col min="9" max="9" width="16.6640625" customWidth="1"/>
    <col min="13" max="17" width="12" style="37"/>
  </cols>
  <sheetData>
    <row r="1" spans="1:17" s="1" customFormat="1" ht="115.5" customHeight="1" thickBot="1" x14ac:dyDescent="0.35">
      <c r="A1" s="90" t="str">
        <f>"A"&amp;MATCH(LOOKUP(D2,A4:A103),A4:A103)+3</f>
        <v>A23</v>
      </c>
      <c r="B1" s="3">
        <f>MAX(A4:A103)</f>
        <v>20</v>
      </c>
      <c r="C1" s="106"/>
      <c r="D1" s="263" t="s">
        <v>62</v>
      </c>
      <c r="E1" s="263"/>
      <c r="F1" s="263"/>
      <c r="G1" s="263"/>
      <c r="H1" s="263"/>
      <c r="I1"/>
      <c r="J1"/>
      <c r="K1"/>
      <c r="M1" s="152"/>
      <c r="N1" s="152"/>
      <c r="O1" s="152"/>
      <c r="P1" s="152"/>
      <c r="Q1" s="152"/>
    </row>
    <row r="2" spans="1:17" s="1" customFormat="1" ht="29.25" customHeight="1" thickBot="1" x14ac:dyDescent="0.3">
      <c r="A2" s="257" t="s">
        <v>60</v>
      </c>
      <c r="B2" s="257"/>
      <c r="C2" s="258"/>
      <c r="D2" s="70">
        <v>20</v>
      </c>
      <c r="F2"/>
      <c r="G2"/>
      <c r="I2" s="18"/>
      <c r="M2" s="254" t="s">
        <v>81</v>
      </c>
      <c r="N2" s="255"/>
      <c r="O2" s="255"/>
      <c r="P2" s="255"/>
      <c r="Q2" s="256"/>
    </row>
    <row r="3" spans="1:17" s="115" customFormat="1" ht="40.5" customHeight="1" thickBot="1" x14ac:dyDescent="0.25">
      <c r="A3" s="200" t="s">
        <v>2</v>
      </c>
      <c r="B3" s="201" t="s">
        <v>0</v>
      </c>
      <c r="C3" s="201" t="s">
        <v>1</v>
      </c>
      <c r="D3" s="200" t="s">
        <v>51</v>
      </c>
      <c r="E3" s="202" t="s">
        <v>43</v>
      </c>
      <c r="F3" s="250" t="s">
        <v>85</v>
      </c>
      <c r="G3" s="251"/>
      <c r="H3" s="114"/>
      <c r="I3" s="114"/>
      <c r="M3" s="155" t="s">
        <v>102</v>
      </c>
      <c r="N3" s="156" t="s">
        <v>98</v>
      </c>
      <c r="O3" s="173" t="s">
        <v>90</v>
      </c>
      <c r="P3" s="174" t="s">
        <v>91</v>
      </c>
      <c r="Q3" s="175" t="s">
        <v>80</v>
      </c>
    </row>
    <row r="4" spans="1:17" ht="19.5" thickTop="1" x14ac:dyDescent="0.3">
      <c r="A4" s="191">
        <f>IF(Engagés!A4="","",Engagés!A4)</f>
        <v>1</v>
      </c>
      <c r="B4" s="192">
        <f>IF(Dép_Arr!B4="","",Dép_Arr!B4)</f>
        <v>1.3310185185185185E-3</v>
      </c>
      <c r="C4" s="194">
        <v>2.9178240740740741E-2</v>
      </c>
      <c r="D4" s="159">
        <f>IF(C4="","",C4-B4)</f>
        <v>2.7847222222222221E-2</v>
      </c>
      <c r="E4" s="108"/>
      <c r="F4" s="252">
        <f>MAX(D4:D103)-MIN(D4:D103)</f>
        <v>3.2175925925925913E-3</v>
      </c>
      <c r="G4" s="253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>TERMINE</v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</row>
    <row r="5" spans="1:17" x14ac:dyDescent="0.3">
      <c r="A5" s="91">
        <f>IF(Engagés!A5="","",Engagés!A5)</f>
        <v>2</v>
      </c>
      <c r="B5" s="181">
        <f>IF(Dép_Arr!B5="","",Dép_Arr!B5)</f>
        <v>1.3310185185185185E-3</v>
      </c>
      <c r="C5" s="181"/>
      <c r="D5" s="159" t="str">
        <f t="shared" ref="D5:D68" si="0">IF(C5="","",C5-B5)</f>
        <v/>
      </c>
      <c r="E5" s="98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</row>
    <row r="6" spans="1:17" x14ac:dyDescent="0.3">
      <c r="A6" s="191">
        <f>IF(Engagés!A6="","",Engagés!A6)</f>
        <v>3</v>
      </c>
      <c r="B6" s="192">
        <f>IF(Dép_Arr!B6="","",Dép_Arr!B6)</f>
        <v>1.3310185185185185E-3</v>
      </c>
      <c r="C6" s="194">
        <v>2.9398148148148149E-2</v>
      </c>
      <c r="D6" s="159">
        <f t="shared" si="0"/>
        <v>2.8067129629629629E-2</v>
      </c>
      <c r="E6" s="98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</row>
    <row r="7" spans="1:17" x14ac:dyDescent="0.3">
      <c r="A7" s="191">
        <f>IF(Engagés!A7="","",Engagés!A7)</f>
        <v>4</v>
      </c>
      <c r="B7" s="192">
        <f>IF(Dép_Arr!B7="","",Dép_Arr!B7)</f>
        <v>1.3310185185185185E-3</v>
      </c>
      <c r="C7" s="194">
        <v>3.0219907407407407E-2</v>
      </c>
      <c r="D7" s="159">
        <f t="shared" si="0"/>
        <v>2.8888888888888888E-2</v>
      </c>
      <c r="E7" s="98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</row>
    <row r="8" spans="1:17" x14ac:dyDescent="0.3">
      <c r="A8" s="91">
        <f>IF(Engagés!A8="","",Engagés!A8)</f>
        <v>5</v>
      </c>
      <c r="B8" s="181">
        <f>IF(Dép_Arr!B8="","",Dép_Arr!B8)</f>
        <v>1.3310185185185185E-3</v>
      </c>
      <c r="C8" s="181"/>
      <c r="D8" s="159" t="str">
        <f t="shared" si="0"/>
        <v/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</row>
    <row r="9" spans="1:17" x14ac:dyDescent="0.3">
      <c r="A9" s="191">
        <f>IF(Engagés!A9="","",Engagés!A9)</f>
        <v>6</v>
      </c>
      <c r="B9" s="192">
        <f>IF(Dép_Arr!B9="","",Dép_Arr!B9)</f>
        <v>1.3310185185185185E-3</v>
      </c>
      <c r="C9" s="194">
        <v>3.0335648148148143E-2</v>
      </c>
      <c r="D9" s="159">
        <f t="shared" si="0"/>
        <v>2.9004629629629623E-2</v>
      </c>
      <c r="E9" s="98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</row>
    <row r="10" spans="1:17" x14ac:dyDescent="0.3">
      <c r="A10" s="191">
        <f>IF(Engagés!A10="","",Engagés!A10)</f>
        <v>7</v>
      </c>
      <c r="B10" s="192">
        <f>IF(Dép_Arr!B10="","",Dép_Arr!B10)</f>
        <v>1.3310185185185185E-3</v>
      </c>
      <c r="C10" s="194">
        <v>3.0474537037037036E-2</v>
      </c>
      <c r="D10" s="159">
        <f t="shared" si="0"/>
        <v>2.9143518518518517E-2</v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>TERMINE</v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</row>
    <row r="11" spans="1:17" x14ac:dyDescent="0.3">
      <c r="A11" s="191">
        <f>IF(Engagés!A11="","",Engagés!A11)</f>
        <v>8</v>
      </c>
      <c r="B11" s="192">
        <f>IF(Dép_Arr!B11="","",Dép_Arr!B11)</f>
        <v>1.3310185185185185E-3</v>
      </c>
      <c r="C11" s="194">
        <v>3.0972222222222224E-2</v>
      </c>
      <c r="D11" s="159">
        <f t="shared" si="0"/>
        <v>2.9641203703703704E-2</v>
      </c>
      <c r="E11" s="98"/>
      <c r="I11" s="2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</row>
    <row r="12" spans="1:17" x14ac:dyDescent="0.3">
      <c r="A12" s="91">
        <f>IF(Engagés!A12="","",Engagés!A12)</f>
        <v>9</v>
      </c>
      <c r="B12" s="181">
        <f>IF(Dép_Arr!B12="","",Dép_Arr!B12)</f>
        <v>1.3310185185185185E-3</v>
      </c>
      <c r="C12" s="181"/>
      <c r="D12" s="159" t="str">
        <f t="shared" si="0"/>
        <v/>
      </c>
      <c r="E12" s="98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</row>
    <row r="13" spans="1:17" x14ac:dyDescent="0.3">
      <c r="A13" s="191">
        <f>IF(Engagés!A13="","",Engagés!A13)</f>
        <v>10</v>
      </c>
      <c r="B13" s="192">
        <f>IF(Dép_Arr!B13="","",Dép_Arr!B13)</f>
        <v>1.3310185185185185E-3</v>
      </c>
      <c r="C13" s="194">
        <v>3.108796296296296E-2</v>
      </c>
      <c r="D13" s="159">
        <f t="shared" si="0"/>
        <v>2.975694444444444E-2</v>
      </c>
      <c r="E13" s="98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</row>
    <row r="14" spans="1:17" x14ac:dyDescent="0.3">
      <c r="A14" s="191">
        <f>IF(Engagés!A14="","",Engagés!A14)</f>
        <v>11</v>
      </c>
      <c r="B14" s="192">
        <f>IF(Dép_Arr!B14="","",Dép_Arr!B14)</f>
        <v>1.3310185185185185E-3</v>
      </c>
      <c r="C14" s="194">
        <v>3.1215277777777783E-2</v>
      </c>
      <c r="D14" s="159">
        <f t="shared" si="0"/>
        <v>2.9884259259259263E-2</v>
      </c>
      <c r="E14" s="98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</row>
    <row r="15" spans="1:17" x14ac:dyDescent="0.3">
      <c r="A15" s="191">
        <f>IF(Engagés!A15="","",Engagés!A15)</f>
        <v>12</v>
      </c>
      <c r="B15" s="192">
        <f>IF(Dép_Arr!B15="","",Dép_Arr!B15)</f>
        <v>1.3310185185185185E-3</v>
      </c>
      <c r="C15" s="194">
        <v>3.1331018518518515E-2</v>
      </c>
      <c r="D15" s="159">
        <f t="shared" si="0"/>
        <v>2.9999999999999995E-2</v>
      </c>
      <c r="E15" s="98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</row>
    <row r="16" spans="1:17" x14ac:dyDescent="0.3">
      <c r="A16" s="91">
        <f>IF(Engagés!A16="","",Engagés!A16)</f>
        <v>13</v>
      </c>
      <c r="B16" s="181">
        <f>IF(Dép_Arr!B16="","",Dép_Arr!B16)</f>
        <v>1.3310185185185185E-3</v>
      </c>
      <c r="C16" s="181"/>
      <c r="D16" s="159" t="str">
        <f t="shared" si="0"/>
        <v/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/>
      </c>
      <c r="P16" s="209" t="str">
        <f>IF(C16="","",IF(AND(Engagés!D16="M",D16&gt;=Récap!N$4),"TERMINE",""))</f>
        <v/>
      </c>
    </row>
    <row r="17" spans="1:16" x14ac:dyDescent="0.3">
      <c r="A17" s="191">
        <f>IF(Engagés!A17="","",Engagés!A17)</f>
        <v>14</v>
      </c>
      <c r="B17" s="192">
        <f>IF(Dép_Arr!B17="","",Dép_Arr!B17)</f>
        <v>1.3310185185185185E-3</v>
      </c>
      <c r="C17" s="194">
        <v>3.155092592592592E-2</v>
      </c>
      <c r="D17" s="159">
        <f t="shared" si="0"/>
        <v>3.02199074074074E-2</v>
      </c>
      <c r="E17" s="98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</row>
    <row r="18" spans="1:16" x14ac:dyDescent="0.3">
      <c r="A18" s="191">
        <f>IF(Engagés!A18="","",Engagés!A18)</f>
        <v>15</v>
      </c>
      <c r="B18" s="192">
        <f>IF(Dép_Arr!B18="","",Dép_Arr!B18)</f>
        <v>1.3310185185185185E-3</v>
      </c>
      <c r="C18" s="194">
        <v>3.172453703703703E-2</v>
      </c>
      <c r="D18" s="159">
        <f t="shared" si="0"/>
        <v>3.0393518518518511E-2</v>
      </c>
      <c r="E18" s="98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</row>
    <row r="19" spans="1:16" x14ac:dyDescent="0.3">
      <c r="A19" s="191">
        <f>IF(Engagés!A19="","",Engagés!A19)</f>
        <v>16</v>
      </c>
      <c r="B19" s="192">
        <f>IF(Dép_Arr!B19="","",Dép_Arr!B19)</f>
        <v>1.3310185185185185E-3</v>
      </c>
      <c r="C19" s="194">
        <v>3.1851851851851853E-2</v>
      </c>
      <c r="D19" s="159">
        <f t="shared" si="0"/>
        <v>3.0520833333333334E-2</v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>TERMINE</v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</row>
    <row r="20" spans="1:16" x14ac:dyDescent="0.3">
      <c r="A20" s="191">
        <f>IF(Engagés!A20="","",Engagés!A20)</f>
        <v>17</v>
      </c>
      <c r="B20" s="192">
        <f>IF(Dép_Arr!B20="","",Dép_Arr!B20)</f>
        <v>1.3310185185185185E-3</v>
      </c>
      <c r="C20" s="194">
        <v>3.1932870370370368E-2</v>
      </c>
      <c r="D20" s="159">
        <f t="shared" si="0"/>
        <v>3.0601851851851849E-2</v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>TERMINE</v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</row>
    <row r="21" spans="1:16" x14ac:dyDescent="0.3">
      <c r="A21" s="191">
        <f>IF(Engagés!A21="","",Engagés!A21)</f>
        <v>18</v>
      </c>
      <c r="B21" s="192">
        <f>IF(Dép_Arr!B21="","",Dép_Arr!B21)</f>
        <v>1.3310185185185185E-3</v>
      </c>
      <c r="C21" s="194">
        <v>3.2002314814814817E-2</v>
      </c>
      <c r="D21" s="159">
        <f t="shared" si="0"/>
        <v>3.0671296296296297E-2</v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>TERMINE</v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</row>
    <row r="22" spans="1:16" x14ac:dyDescent="0.3">
      <c r="A22" s="191">
        <f>IF(Engagés!A22="","",Engagés!A22)</f>
        <v>19</v>
      </c>
      <c r="B22" s="192">
        <f>IF(Dép_Arr!B22="","",Dép_Arr!B22)</f>
        <v>1.3310185185185185E-3</v>
      </c>
      <c r="C22" s="194">
        <v>3.2372685185185185E-2</v>
      </c>
      <c r="D22" s="159">
        <f t="shared" si="0"/>
        <v>3.1041666666666665E-2</v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</row>
    <row r="23" spans="1:16" x14ac:dyDescent="0.3">
      <c r="A23" s="191">
        <f>IF(Engagés!A23="","",Engagés!A23)</f>
        <v>20</v>
      </c>
      <c r="B23" s="192">
        <f>IF(Dép_Arr!B23="","",Dép_Arr!B23)</f>
        <v>1.3310185185185185E-3</v>
      </c>
      <c r="C23" s="194">
        <v>3.2395833333333332E-2</v>
      </c>
      <c r="D23" s="159">
        <f t="shared" si="0"/>
        <v>3.1064814814814812E-2</v>
      </c>
      <c r="E23" s="98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</row>
    <row r="24" spans="1:16" x14ac:dyDescent="0.3">
      <c r="A24" s="91" t="str">
        <f>IF(Engagés!A24="","",Engagés!A24)</f>
        <v/>
      </c>
      <c r="B24" s="181">
        <f>IF(Dép_Arr!B24="","",Dép_Arr!B24)</f>
        <v>1.3310185185185185E-3</v>
      </c>
      <c r="C24" s="181"/>
      <c r="D24" s="159" t="str">
        <f t="shared" si="0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</row>
    <row r="25" spans="1:16" x14ac:dyDescent="0.3">
      <c r="A25" s="91" t="str">
        <f>IF(Engagés!A25="","",Engagés!A25)</f>
        <v/>
      </c>
      <c r="B25" s="181">
        <f>IF(Dép_Arr!B25="","",Dép_Arr!B25)</f>
        <v>1.3310185185185185E-3</v>
      </c>
      <c r="C25" s="181"/>
      <c r="D25" s="159" t="str">
        <f t="shared" si="0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</row>
    <row r="26" spans="1:16" x14ac:dyDescent="0.3">
      <c r="A26" s="91" t="str">
        <f>IF(Engagés!A26="","",Engagés!A26)</f>
        <v/>
      </c>
      <c r="B26" s="181">
        <f>IF(Dép_Arr!B26="","",Dép_Arr!B26)</f>
        <v>1.3310185185185185E-3</v>
      </c>
      <c r="C26" s="181"/>
      <c r="D26" s="159" t="str">
        <f t="shared" si="0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</row>
    <row r="27" spans="1:16" x14ac:dyDescent="0.3">
      <c r="A27" s="91" t="str">
        <f>IF(Engagés!A27="","",Engagés!A27)</f>
        <v/>
      </c>
      <c r="B27" s="181">
        <f>IF(Dép_Arr!B27="","",Dép_Arr!B27)</f>
        <v>1.3310185185185185E-3</v>
      </c>
      <c r="C27" s="181"/>
      <c r="D27" s="159" t="str">
        <f t="shared" si="0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</row>
    <row r="28" spans="1:16" x14ac:dyDescent="0.3">
      <c r="A28" s="91" t="str">
        <f>IF(Engagés!A28="","",Engagés!A28)</f>
        <v/>
      </c>
      <c r="B28" s="181">
        <f>IF(Dép_Arr!B28="","",Dép_Arr!B28)</f>
        <v>1.3310185185185185E-3</v>
      </c>
      <c r="C28" s="181"/>
      <c r="D28" s="159" t="str">
        <f t="shared" si="0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</row>
    <row r="29" spans="1:16" x14ac:dyDescent="0.3">
      <c r="A29" s="91" t="str">
        <f>IF(Engagés!A29="","",Engagés!A29)</f>
        <v/>
      </c>
      <c r="B29" s="181">
        <f>IF(Dép_Arr!B29="","",Dép_Arr!B29)</f>
        <v>1.3310185185185185E-3</v>
      </c>
      <c r="C29" s="181"/>
      <c r="D29" s="159" t="str">
        <f t="shared" si="0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</row>
    <row r="30" spans="1:16" x14ac:dyDescent="0.3">
      <c r="A30" s="91" t="str">
        <f>IF(Engagés!A30="","",Engagés!A30)</f>
        <v/>
      </c>
      <c r="B30" s="181">
        <f>IF(Dép_Arr!B30="","",Dép_Arr!B30)</f>
        <v>1.3310185185185185E-3</v>
      </c>
      <c r="C30" s="15"/>
      <c r="D30" s="159" t="str">
        <f t="shared" si="0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</row>
    <row r="31" spans="1:16" x14ac:dyDescent="0.3">
      <c r="A31" s="91" t="str">
        <f>IF(Engagés!A31="","",Engagés!A31)</f>
        <v/>
      </c>
      <c r="B31" s="181">
        <f>IF(Dép_Arr!B31="","",Dép_Arr!B31)</f>
        <v>1.3310185185185185E-3</v>
      </c>
      <c r="C31" s="15"/>
      <c r="D31" s="159" t="str">
        <f t="shared" si="0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</row>
    <row r="32" spans="1:16" x14ac:dyDescent="0.3">
      <c r="A32" s="91" t="str">
        <f>IF(Engagés!A32="","",Engagés!A32)</f>
        <v/>
      </c>
      <c r="B32" s="181">
        <f>IF(Dép_Arr!B32="","",Dép_Arr!B32)</f>
        <v>1.3310185185185185E-3</v>
      </c>
      <c r="C32" s="181"/>
      <c r="D32" s="159" t="str">
        <f t="shared" si="0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</row>
    <row r="33" spans="1:16" x14ac:dyDescent="0.3">
      <c r="A33" s="91" t="str">
        <f>IF(Engagés!A33="","",Engagés!A33)</f>
        <v/>
      </c>
      <c r="B33" s="181">
        <f>IF(Dép_Arr!B33="","",Dép_Arr!B33)</f>
        <v>1.3310185185185185E-3</v>
      </c>
      <c r="C33" s="15"/>
      <c r="D33" s="159" t="str">
        <f t="shared" si="0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</row>
    <row r="34" spans="1:16" x14ac:dyDescent="0.3">
      <c r="A34" s="91" t="str">
        <f>IF(Engagés!A34="","",Engagés!A34)</f>
        <v/>
      </c>
      <c r="B34" s="181">
        <f>IF(Dép_Arr!B34="","",Dép_Arr!B34)</f>
        <v>1.3310185185185185E-3</v>
      </c>
      <c r="C34" s="15"/>
      <c r="D34" s="159" t="str">
        <f t="shared" si="0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</row>
    <row r="35" spans="1:16" x14ac:dyDescent="0.3">
      <c r="A35" s="91" t="str">
        <f>IF(Engagés!A35="","",Engagés!A35)</f>
        <v/>
      </c>
      <c r="B35" s="181">
        <f>IF(Dép_Arr!B35="","",Dép_Arr!B35)</f>
        <v>1.3310185185185185E-3</v>
      </c>
      <c r="C35" s="15"/>
      <c r="D35" s="159" t="str">
        <f t="shared" si="0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</row>
    <row r="36" spans="1:16" x14ac:dyDescent="0.3">
      <c r="A36" s="91" t="str">
        <f>IF(Engagés!A36="","",Engagés!A36)</f>
        <v/>
      </c>
      <c r="B36" s="181">
        <f>IF(Dép_Arr!B36="","",Dép_Arr!B36)</f>
        <v>1.3310185185185185E-3</v>
      </c>
      <c r="C36" s="15"/>
      <c r="D36" s="159" t="str">
        <f t="shared" si="0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</row>
    <row r="37" spans="1:16" x14ac:dyDescent="0.3">
      <c r="A37" s="91" t="str">
        <f>IF(Engagés!A37="","",Engagés!A37)</f>
        <v/>
      </c>
      <c r="B37" s="181">
        <f>IF(Dép_Arr!B37="","",Dép_Arr!B37)</f>
        <v>1.3310185185185185E-3</v>
      </c>
      <c r="C37" s="15"/>
      <c r="D37" s="159" t="str">
        <f t="shared" si="0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</row>
    <row r="38" spans="1:16" x14ac:dyDescent="0.3">
      <c r="A38" s="91" t="str">
        <f>IF(Engagés!A38="","",Engagés!A38)</f>
        <v/>
      </c>
      <c r="B38" s="181">
        <f>IF(Dép_Arr!B38="","",Dép_Arr!B38)</f>
        <v>1.3310185185185185E-3</v>
      </c>
      <c r="C38" s="15"/>
      <c r="D38" s="159" t="str">
        <f t="shared" si="0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</row>
    <row r="39" spans="1:16" x14ac:dyDescent="0.3">
      <c r="A39" s="91" t="str">
        <f>IF(Engagés!A39="","",Engagés!A39)</f>
        <v/>
      </c>
      <c r="B39" s="181">
        <f>IF(Dép_Arr!B39="","",Dép_Arr!B39)</f>
        <v>1.3310185185185185E-3</v>
      </c>
      <c r="C39" s="15"/>
      <c r="D39" s="159" t="str">
        <f t="shared" si="0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</row>
    <row r="40" spans="1:16" x14ac:dyDescent="0.3">
      <c r="A40" s="91" t="str">
        <f>IF(Engagés!A40="","",Engagés!A40)</f>
        <v/>
      </c>
      <c r="B40" s="181">
        <f>IF(Dép_Arr!B40="","",Dép_Arr!B40)</f>
        <v>1.3310185185185185E-3</v>
      </c>
      <c r="C40" s="15"/>
      <c r="D40" s="159" t="str">
        <f t="shared" si="0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</row>
    <row r="41" spans="1:16" x14ac:dyDescent="0.3">
      <c r="A41" s="91" t="str">
        <f>IF(Engagés!A41="","",Engagés!A41)</f>
        <v/>
      </c>
      <c r="B41" s="181">
        <f>IF(Dép_Arr!B41="","",Dép_Arr!B41)</f>
        <v>1.3310185185185185E-3</v>
      </c>
      <c r="C41" s="15"/>
      <c r="D41" s="159" t="str">
        <f t="shared" si="0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</row>
    <row r="42" spans="1:16" x14ac:dyDescent="0.3">
      <c r="A42" s="91" t="str">
        <f>IF(Engagés!A42="","",Engagés!A42)</f>
        <v/>
      </c>
      <c r="B42" s="181">
        <f>IF(Dép_Arr!B42="","",Dép_Arr!B42)</f>
        <v>1.3310185185185185E-3</v>
      </c>
      <c r="C42" s="15"/>
      <c r="D42" s="159" t="str">
        <f t="shared" si="0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</row>
    <row r="43" spans="1:16" x14ac:dyDescent="0.3">
      <c r="A43" s="91" t="str">
        <f>IF(Engagés!A43="","",Engagés!A43)</f>
        <v/>
      </c>
      <c r="B43" s="181">
        <f>IF(Dép_Arr!B43="","",Dép_Arr!B43)</f>
        <v>1.3310185185185185E-3</v>
      </c>
      <c r="C43" s="181"/>
      <c r="D43" s="159" t="str">
        <f t="shared" si="0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</row>
    <row r="44" spans="1:16" x14ac:dyDescent="0.3">
      <c r="A44" s="91" t="str">
        <f>IF(Engagés!A44="","",Engagés!A44)</f>
        <v/>
      </c>
      <c r="B44" s="181">
        <f>IF(Dép_Arr!B44="","",Dép_Arr!B44)</f>
        <v>1.3310185185185185E-3</v>
      </c>
      <c r="C44" s="15"/>
      <c r="D44" s="159" t="str">
        <f t="shared" si="0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</row>
    <row r="45" spans="1:16" x14ac:dyDescent="0.3">
      <c r="A45" s="91" t="str">
        <f>IF(Engagés!A45="","",Engagés!A45)</f>
        <v/>
      </c>
      <c r="B45" s="181">
        <f>IF(Dép_Arr!B45="","",Dép_Arr!B45)</f>
        <v>1.3310185185185185E-3</v>
      </c>
      <c r="C45" s="15"/>
      <c r="D45" s="159" t="str">
        <f t="shared" si="0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</row>
    <row r="46" spans="1:16" x14ac:dyDescent="0.3">
      <c r="A46" s="91" t="str">
        <f>IF(Engagés!A46="","",Engagés!A46)</f>
        <v/>
      </c>
      <c r="B46" s="181">
        <f>IF(Dép_Arr!B46="","",Dép_Arr!B46)</f>
        <v>1.3310185185185185E-3</v>
      </c>
      <c r="C46" s="15"/>
      <c r="D46" s="159" t="str">
        <f t="shared" si="0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</row>
    <row r="47" spans="1:16" x14ac:dyDescent="0.3">
      <c r="A47" s="91" t="str">
        <f>IF(Engagés!A47="","",Engagés!A47)</f>
        <v/>
      </c>
      <c r="B47" s="181">
        <f>IF(Dép_Arr!B47="","",Dép_Arr!B47)</f>
        <v>1.3310185185185185E-3</v>
      </c>
      <c r="C47" s="15"/>
      <c r="D47" s="159" t="str">
        <f t="shared" si="0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</row>
    <row r="48" spans="1:16" x14ac:dyDescent="0.3">
      <c r="A48" s="91" t="str">
        <f>IF(Engagés!A48="","",Engagés!A48)</f>
        <v/>
      </c>
      <c r="B48" s="181">
        <f>IF(Dép_Arr!B48="","",Dép_Arr!B48)</f>
        <v>1.3310185185185185E-3</v>
      </c>
      <c r="C48" s="15"/>
      <c r="D48" s="159" t="str">
        <f t="shared" si="0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</row>
    <row r="49" spans="1:16" x14ac:dyDescent="0.3">
      <c r="A49" s="91" t="str">
        <f>IF(Engagés!A49="","",Engagés!A49)</f>
        <v/>
      </c>
      <c r="B49" s="181">
        <f>IF(Dép_Arr!B49="","",Dép_Arr!B49)</f>
        <v>1.3310185185185185E-3</v>
      </c>
      <c r="C49" s="15"/>
      <c r="D49" s="159" t="str">
        <f t="shared" si="0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</row>
    <row r="50" spans="1:16" x14ac:dyDescent="0.3">
      <c r="A50" s="91" t="str">
        <f>IF(Engagés!A50="","",Engagés!A50)</f>
        <v/>
      </c>
      <c r="B50" s="181">
        <f>IF(Dép_Arr!B50="","",Dép_Arr!B50)</f>
        <v>1.3310185185185185E-3</v>
      </c>
      <c r="C50" s="15"/>
      <c r="D50" s="159" t="str">
        <f t="shared" si="0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</row>
    <row r="51" spans="1:16" x14ac:dyDescent="0.3">
      <c r="A51" s="91" t="str">
        <f>IF(Engagés!A51="","",Engagés!A51)</f>
        <v/>
      </c>
      <c r="B51" s="181">
        <f>IF(Dép_Arr!B51="","",Dép_Arr!B51)</f>
        <v>1.3310185185185185E-3</v>
      </c>
      <c r="C51" s="15"/>
      <c r="D51" s="159" t="str">
        <f t="shared" si="0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</row>
    <row r="52" spans="1:16" x14ac:dyDescent="0.3">
      <c r="A52" s="91" t="str">
        <f>IF(Engagés!A52="","",Engagés!A52)</f>
        <v/>
      </c>
      <c r="B52" s="181">
        <f>IF(Dép_Arr!B52="","",Dép_Arr!B52)</f>
        <v>1.3310185185185185E-3</v>
      </c>
      <c r="C52" s="15"/>
      <c r="D52" s="159" t="str">
        <f t="shared" si="0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</row>
    <row r="53" spans="1:16" x14ac:dyDescent="0.3">
      <c r="A53" s="91" t="str">
        <f>IF(Engagés!A53="","",Engagés!A53)</f>
        <v/>
      </c>
      <c r="B53" s="181">
        <f>IF(Dép_Arr!B53="","",Dép_Arr!B53)</f>
        <v>1.3310185185185185E-3</v>
      </c>
      <c r="C53" s="15"/>
      <c r="D53" s="159" t="str">
        <f t="shared" si="0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</row>
    <row r="54" spans="1:16" x14ac:dyDescent="0.3">
      <c r="A54" s="91" t="str">
        <f>IF(Engagés!A54="","",Engagés!A54)</f>
        <v/>
      </c>
      <c r="B54" s="181">
        <f>IF(Dép_Arr!B54="","",Dép_Arr!B54)</f>
        <v>1.3310185185185185E-3</v>
      </c>
      <c r="C54" s="15"/>
      <c r="D54" s="159" t="str">
        <f t="shared" si="0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</row>
    <row r="55" spans="1:16" x14ac:dyDescent="0.3">
      <c r="A55" s="91" t="str">
        <f>IF(Engagés!A55="","",Engagés!A55)</f>
        <v/>
      </c>
      <c r="B55" s="181">
        <f>IF(Dép_Arr!B55="","",Dép_Arr!B55)</f>
        <v>1.3310185185185185E-3</v>
      </c>
      <c r="C55" s="15"/>
      <c r="D55" s="159" t="str">
        <f t="shared" si="0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</row>
    <row r="56" spans="1:16" x14ac:dyDescent="0.3">
      <c r="A56" s="91" t="str">
        <f>IF(Engagés!A56="","",Engagés!A56)</f>
        <v/>
      </c>
      <c r="B56" s="181">
        <f>IF(Dép_Arr!B56="","",Dép_Arr!B56)</f>
        <v>1.3310185185185185E-3</v>
      </c>
      <c r="C56" s="15"/>
      <c r="D56" s="159" t="str">
        <f t="shared" si="0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</row>
    <row r="57" spans="1:16" x14ac:dyDescent="0.3">
      <c r="A57" s="91" t="str">
        <f>IF(Engagés!A57="","",Engagés!A57)</f>
        <v/>
      </c>
      <c r="B57" s="181">
        <f>IF(Dép_Arr!B57="","",Dép_Arr!B57)</f>
        <v>1.3310185185185185E-3</v>
      </c>
      <c r="C57" s="15"/>
      <c r="D57" s="159" t="str">
        <f t="shared" si="0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</row>
    <row r="58" spans="1:16" x14ac:dyDescent="0.3">
      <c r="A58" s="91" t="str">
        <f>IF(Engagés!A58="","",Engagés!A58)</f>
        <v/>
      </c>
      <c r="B58" s="181">
        <f>IF(Dép_Arr!B58="","",Dép_Arr!B58)</f>
        <v>1.3310185185185185E-3</v>
      </c>
      <c r="C58" s="15"/>
      <c r="D58" s="159" t="str">
        <f t="shared" si="0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</row>
    <row r="59" spans="1:16" x14ac:dyDescent="0.3">
      <c r="A59" s="91" t="str">
        <f>IF(Engagés!A59="","",Engagés!A59)</f>
        <v/>
      </c>
      <c r="B59" s="181">
        <f>IF(Dép_Arr!B59="","",Dép_Arr!B59)</f>
        <v>1.3310185185185185E-3</v>
      </c>
      <c r="C59" s="15"/>
      <c r="D59" s="159" t="str">
        <f t="shared" si="0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</row>
    <row r="60" spans="1:16" x14ac:dyDescent="0.3">
      <c r="A60" s="91" t="str">
        <f>IF(Engagés!A60="","",Engagés!A60)</f>
        <v/>
      </c>
      <c r="B60" s="181">
        <f>IF(Dép_Arr!B60="","",Dép_Arr!B60)</f>
        <v>1.3310185185185185E-3</v>
      </c>
      <c r="C60" s="15"/>
      <c r="D60" s="159" t="str">
        <f t="shared" si="0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</row>
    <row r="61" spans="1:16" x14ac:dyDescent="0.3">
      <c r="A61" s="91" t="str">
        <f>IF(Engagés!A61="","",Engagés!A61)</f>
        <v/>
      </c>
      <c r="B61" s="181">
        <f>IF(Dép_Arr!B61="","",Dép_Arr!B61)</f>
        <v>1.3310185185185185E-3</v>
      </c>
      <c r="C61" s="15"/>
      <c r="D61" s="159" t="str">
        <f t="shared" si="0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</row>
    <row r="62" spans="1:16" x14ac:dyDescent="0.3">
      <c r="A62" s="91" t="str">
        <f>IF(Engagés!A62="","",Engagés!A62)</f>
        <v/>
      </c>
      <c r="B62" s="181">
        <f>IF(Dép_Arr!B62="","",Dép_Arr!B62)</f>
        <v>1.3310185185185185E-3</v>
      </c>
      <c r="C62" s="15"/>
      <c r="D62" s="159" t="str">
        <f t="shared" si="0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</row>
    <row r="63" spans="1:16" x14ac:dyDescent="0.3">
      <c r="A63" s="91" t="str">
        <f>IF(Engagés!A63="","",Engagés!A63)</f>
        <v/>
      </c>
      <c r="B63" s="181">
        <f>IF(Dép_Arr!B63="","",Dép_Arr!B63)</f>
        <v>1.3310185185185185E-3</v>
      </c>
      <c r="C63" s="15"/>
      <c r="D63" s="159" t="str">
        <f t="shared" si="0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</row>
    <row r="64" spans="1:16" x14ac:dyDescent="0.3">
      <c r="A64" s="91" t="str">
        <f>IF(Engagés!A64="","",Engagés!A64)</f>
        <v/>
      </c>
      <c r="B64" s="181">
        <f>IF(Dép_Arr!B64="","",Dép_Arr!B64)</f>
        <v>1.3310185185185185E-3</v>
      </c>
      <c r="C64" s="15"/>
      <c r="D64" s="159" t="str">
        <f t="shared" si="0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</row>
    <row r="65" spans="1:16" x14ac:dyDescent="0.3">
      <c r="A65" s="91" t="str">
        <f>IF(Engagés!A65="","",Engagés!A65)</f>
        <v/>
      </c>
      <c r="B65" s="181">
        <f>IF(Dép_Arr!B65="","",Dép_Arr!B65)</f>
        <v>1.3310185185185185E-3</v>
      </c>
      <c r="C65" s="15"/>
      <c r="D65" s="159" t="str">
        <f t="shared" si="0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</row>
    <row r="66" spans="1:16" x14ac:dyDescent="0.3">
      <c r="A66" s="91" t="str">
        <f>IF(Engagés!A66="","",Engagés!A66)</f>
        <v/>
      </c>
      <c r="B66" s="181">
        <f>IF(Dép_Arr!B66="","",Dép_Arr!B66)</f>
        <v>1.3310185185185185E-3</v>
      </c>
      <c r="C66" s="15"/>
      <c r="D66" s="159" t="str">
        <f t="shared" si="0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</row>
    <row r="67" spans="1:16" x14ac:dyDescent="0.3">
      <c r="A67" s="91" t="str">
        <f>IF(Engagés!A67="","",Engagés!A67)</f>
        <v/>
      </c>
      <c r="B67" s="181">
        <f>IF(Dép_Arr!B67="","",Dép_Arr!B67)</f>
        <v>1.3310185185185185E-3</v>
      </c>
      <c r="C67" s="15"/>
      <c r="D67" s="159" t="str">
        <f t="shared" si="0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</row>
    <row r="68" spans="1:16" x14ac:dyDescent="0.3">
      <c r="A68" s="91" t="str">
        <f>IF(Engagés!A68="","",Engagés!A68)</f>
        <v/>
      </c>
      <c r="B68" s="181">
        <f>IF(Dép_Arr!B68="","",Dép_Arr!B68)</f>
        <v>1.3310185185185185E-3</v>
      </c>
      <c r="C68" s="15"/>
      <c r="D68" s="159" t="str">
        <f t="shared" si="0"/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</row>
    <row r="69" spans="1:16" x14ac:dyDescent="0.3">
      <c r="A69" s="91" t="str">
        <f>IF(Engagés!A69="","",Engagés!A69)</f>
        <v/>
      </c>
      <c r="B69" s="181">
        <f>IF(Dép_Arr!B69="","",Dép_Arr!B69)</f>
        <v>1.3310185185185185E-3</v>
      </c>
      <c r="C69" s="15"/>
      <c r="D69" s="159" t="str">
        <f t="shared" ref="D69:D103" si="1">IF(C69="","",C69-B69)</f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</row>
    <row r="70" spans="1:16" x14ac:dyDescent="0.3">
      <c r="A70" s="91" t="str">
        <f>IF(Engagés!A70="","",Engagés!A70)</f>
        <v/>
      </c>
      <c r="B70" s="181">
        <f>IF(Dép_Arr!B70="","",Dép_Arr!B70)</f>
        <v>1.3310185185185185E-3</v>
      </c>
      <c r="C70" s="15"/>
      <c r="D70" s="159" t="str">
        <f t="shared" si="1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</row>
    <row r="71" spans="1:16" x14ac:dyDescent="0.3">
      <c r="A71" s="91" t="str">
        <f>IF(Engagés!A71="","",Engagés!A71)</f>
        <v/>
      </c>
      <c r="B71" s="181">
        <f>IF(Dép_Arr!B71="","",Dép_Arr!B71)</f>
        <v>1.3310185185185185E-3</v>
      </c>
      <c r="C71" s="15"/>
      <c r="D71" s="159" t="str">
        <f t="shared" si="1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</row>
    <row r="72" spans="1:16" x14ac:dyDescent="0.3">
      <c r="A72" s="91" t="str">
        <f>IF(Engagés!A72="","",Engagés!A72)</f>
        <v/>
      </c>
      <c r="B72" s="181">
        <f>IF(Dép_Arr!B72="","",Dép_Arr!B72)</f>
        <v>1.3310185185185185E-3</v>
      </c>
      <c r="C72" s="15"/>
      <c r="D72" s="159" t="str">
        <f t="shared" si="1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</row>
    <row r="73" spans="1:16" x14ac:dyDescent="0.3">
      <c r="A73" s="91" t="str">
        <f>IF(Engagés!A73="","",Engagés!A73)</f>
        <v/>
      </c>
      <c r="B73" s="181">
        <f>IF(Dép_Arr!B73="","",Dép_Arr!B73)</f>
        <v>1.3310185185185185E-3</v>
      </c>
      <c r="C73" s="15"/>
      <c r="D73" s="159" t="str">
        <f t="shared" si="1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</row>
    <row r="74" spans="1:16" x14ac:dyDescent="0.3">
      <c r="A74" s="91" t="str">
        <f>IF(Engagés!A74="","",Engagés!A74)</f>
        <v/>
      </c>
      <c r="B74" s="181">
        <f>IF(Dép_Arr!B74="","",Dép_Arr!B74)</f>
        <v>1.3310185185185185E-3</v>
      </c>
      <c r="C74" s="15"/>
      <c r="D74" s="159" t="str">
        <f t="shared" si="1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</row>
    <row r="75" spans="1:16" x14ac:dyDescent="0.3">
      <c r="A75" s="91" t="str">
        <f>IF(Engagés!A75="","",Engagés!A75)</f>
        <v/>
      </c>
      <c r="B75" s="181">
        <f>IF(Dép_Arr!B75="","",Dép_Arr!B75)</f>
        <v>1.3310185185185185E-3</v>
      </c>
      <c r="C75" s="15"/>
      <c r="D75" s="159" t="str">
        <f t="shared" si="1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</row>
    <row r="76" spans="1:16" x14ac:dyDescent="0.3">
      <c r="A76" s="91" t="str">
        <f>IF(Engagés!A76="","",Engagés!A76)</f>
        <v/>
      </c>
      <c r="B76" s="181">
        <f>IF(Dép_Arr!B76="","",Dép_Arr!B76)</f>
        <v>1.3310185185185185E-3</v>
      </c>
      <c r="C76" s="15"/>
      <c r="D76" s="159" t="str">
        <f t="shared" si="1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</row>
    <row r="77" spans="1:16" x14ac:dyDescent="0.3">
      <c r="A77" s="91" t="str">
        <f>IF(Engagés!A77="","",Engagés!A77)</f>
        <v/>
      </c>
      <c r="B77" s="181">
        <f>IF(Dép_Arr!B77="","",Dép_Arr!B77)</f>
        <v>1.3310185185185185E-3</v>
      </c>
      <c r="C77" s="15"/>
      <c r="D77" s="159" t="str">
        <f t="shared" si="1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</row>
    <row r="78" spans="1:16" x14ac:dyDescent="0.3">
      <c r="A78" s="91" t="str">
        <f>IF(Engagés!A78="","",Engagés!A78)</f>
        <v/>
      </c>
      <c r="B78" s="181">
        <f>IF(Dép_Arr!B78="","",Dép_Arr!B78)</f>
        <v>1.3310185185185185E-3</v>
      </c>
      <c r="C78" s="15"/>
      <c r="D78" s="159" t="str">
        <f t="shared" si="1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</row>
    <row r="79" spans="1:16" x14ac:dyDescent="0.3">
      <c r="A79" s="91" t="str">
        <f>IF(Engagés!A79="","",Engagés!A79)</f>
        <v/>
      </c>
      <c r="B79" s="181">
        <f>IF(Dép_Arr!B79="","",Dép_Arr!B79)</f>
        <v>1.3310185185185185E-3</v>
      </c>
      <c r="C79" s="15"/>
      <c r="D79" s="159" t="str">
        <f t="shared" si="1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</row>
    <row r="80" spans="1:16" x14ac:dyDescent="0.3">
      <c r="A80" s="91" t="str">
        <f>IF(Engagés!A80="","",Engagés!A80)</f>
        <v/>
      </c>
      <c r="B80" s="181">
        <f>IF(Dép_Arr!B80="","",Dép_Arr!B80)</f>
        <v>1.3310185185185185E-3</v>
      </c>
      <c r="C80" s="15"/>
      <c r="D80" s="159" t="str">
        <f t="shared" si="1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</row>
    <row r="81" spans="1:16" x14ac:dyDescent="0.3">
      <c r="A81" s="91" t="str">
        <f>IF(Engagés!A81="","",Engagés!A81)</f>
        <v/>
      </c>
      <c r="B81" s="181">
        <f>IF(Dép_Arr!B81="","",Dép_Arr!B81)</f>
        <v>1.3310185185185185E-3</v>
      </c>
      <c r="C81" s="15"/>
      <c r="D81" s="159" t="str">
        <f t="shared" si="1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</row>
    <row r="82" spans="1:16" x14ac:dyDescent="0.3">
      <c r="A82" s="91" t="str">
        <f>IF(Engagés!A82="","",Engagés!A82)</f>
        <v/>
      </c>
      <c r="B82" s="181">
        <f>IF(Dép_Arr!B82="","",Dép_Arr!B82)</f>
        <v>1.3310185185185185E-3</v>
      </c>
      <c r="C82" s="15"/>
      <c r="D82" s="159" t="str">
        <f t="shared" si="1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</row>
    <row r="83" spans="1:16" x14ac:dyDescent="0.3">
      <c r="A83" s="91" t="str">
        <f>IF(Engagés!A83="","",Engagés!A83)</f>
        <v/>
      </c>
      <c r="B83" s="181">
        <f>IF(Dép_Arr!B83="","",Dép_Arr!B83)</f>
        <v>1.3310185185185185E-3</v>
      </c>
      <c r="C83" s="15"/>
      <c r="D83" s="159" t="str">
        <f t="shared" si="1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</row>
    <row r="84" spans="1:16" x14ac:dyDescent="0.3">
      <c r="A84" s="91" t="str">
        <f>IF(Engagés!A84="","",Engagés!A84)</f>
        <v/>
      </c>
      <c r="B84" s="181">
        <f>IF(Dép_Arr!B84="","",Dép_Arr!B84)</f>
        <v>1.3310185185185185E-3</v>
      </c>
      <c r="C84" s="15"/>
      <c r="D84" s="159" t="str">
        <f t="shared" si="1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</row>
    <row r="85" spans="1:16" x14ac:dyDescent="0.3">
      <c r="A85" s="91" t="str">
        <f>IF(Engagés!A85="","",Engagés!A85)</f>
        <v/>
      </c>
      <c r="B85" s="181">
        <f>IF(Dép_Arr!B85="","",Dép_Arr!B85)</f>
        <v>1.3310185185185185E-3</v>
      </c>
      <c r="C85" s="15"/>
      <c r="D85" s="159" t="str">
        <f t="shared" si="1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</row>
    <row r="86" spans="1:16" x14ac:dyDescent="0.3">
      <c r="A86" s="91" t="str">
        <f>IF(Engagés!A86="","",Engagés!A86)</f>
        <v/>
      </c>
      <c r="B86" s="181">
        <f>IF(Dép_Arr!B86="","",Dép_Arr!B86)</f>
        <v>1.3310185185185185E-3</v>
      </c>
      <c r="C86" s="15"/>
      <c r="D86" s="159" t="str">
        <f t="shared" si="1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</row>
    <row r="87" spans="1:16" x14ac:dyDescent="0.3">
      <c r="A87" s="91" t="str">
        <f>IF(Engagés!A87="","",Engagés!A87)</f>
        <v/>
      </c>
      <c r="B87" s="181">
        <f>IF(Dép_Arr!B87="","",Dép_Arr!B87)</f>
        <v>1.3310185185185185E-3</v>
      </c>
      <c r="C87" s="15"/>
      <c r="D87" s="159" t="str">
        <f t="shared" si="1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</row>
    <row r="88" spans="1:16" x14ac:dyDescent="0.3">
      <c r="A88" s="91" t="str">
        <f>IF(Engagés!A88="","",Engagés!A88)</f>
        <v/>
      </c>
      <c r="B88" s="181">
        <f>IF(Dép_Arr!B88="","",Dép_Arr!B88)</f>
        <v>1.3310185185185185E-3</v>
      </c>
      <c r="C88" s="15"/>
      <c r="D88" s="159" t="str">
        <f t="shared" si="1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</row>
    <row r="89" spans="1:16" x14ac:dyDescent="0.3">
      <c r="A89" s="91" t="str">
        <f>IF(Engagés!A89="","",Engagés!A89)</f>
        <v/>
      </c>
      <c r="B89" s="181">
        <f>IF(Dép_Arr!B89="","",Dép_Arr!B89)</f>
        <v>1.3310185185185185E-3</v>
      </c>
      <c r="C89" s="15"/>
      <c r="D89" s="159" t="str">
        <f t="shared" si="1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</row>
    <row r="90" spans="1:16" x14ac:dyDescent="0.3">
      <c r="A90" s="91" t="str">
        <f>IF(Engagés!A90="","",Engagés!A90)</f>
        <v/>
      </c>
      <c r="B90" s="181">
        <f>IF(Dép_Arr!B90="","",Dép_Arr!B90)</f>
        <v>1.3310185185185185E-3</v>
      </c>
      <c r="C90" s="15"/>
      <c r="D90" s="159" t="str">
        <f t="shared" si="1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</row>
    <row r="91" spans="1:16" x14ac:dyDescent="0.3">
      <c r="A91" s="91" t="str">
        <f>IF(Engagés!A91="","",Engagés!A91)</f>
        <v/>
      </c>
      <c r="B91" s="181">
        <f>IF(Dép_Arr!B91="","",Dép_Arr!B91)</f>
        <v>1.3310185185185185E-3</v>
      </c>
      <c r="C91" s="15"/>
      <c r="D91" s="159" t="str">
        <f t="shared" si="1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</row>
    <row r="92" spans="1:16" x14ac:dyDescent="0.3">
      <c r="A92" s="91" t="str">
        <f>IF(Engagés!A92="","",Engagés!A92)</f>
        <v/>
      </c>
      <c r="B92" s="181">
        <f>IF(Dép_Arr!B92="","",Dép_Arr!B92)</f>
        <v>1.3310185185185185E-3</v>
      </c>
      <c r="C92" s="15"/>
      <c r="D92" s="159" t="str">
        <f t="shared" si="1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</row>
    <row r="93" spans="1:16" x14ac:dyDescent="0.3">
      <c r="A93" s="91" t="str">
        <f>IF(Engagés!A93="","",Engagés!A93)</f>
        <v/>
      </c>
      <c r="B93" s="181">
        <f>IF(Dép_Arr!B93="","",Dép_Arr!B93)</f>
        <v>1.3310185185185185E-3</v>
      </c>
      <c r="C93" s="15"/>
      <c r="D93" s="159" t="str">
        <f t="shared" si="1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</row>
    <row r="94" spans="1:16" x14ac:dyDescent="0.3">
      <c r="A94" s="91" t="str">
        <f>IF(Engagés!A94="","",Engagés!A94)</f>
        <v/>
      </c>
      <c r="B94" s="181">
        <f>IF(Dép_Arr!B94="","",Dép_Arr!B94)</f>
        <v>1.3310185185185185E-3</v>
      </c>
      <c r="C94" s="15"/>
      <c r="D94" s="159" t="str">
        <f t="shared" si="1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</row>
    <row r="95" spans="1:16" x14ac:dyDescent="0.3">
      <c r="A95" s="91" t="str">
        <f>IF(Engagés!A95="","",Engagés!A95)</f>
        <v/>
      </c>
      <c r="B95" s="181">
        <f>IF(Dép_Arr!B95="","",Dép_Arr!B95)</f>
        <v>1.3310185185185185E-3</v>
      </c>
      <c r="C95" s="15"/>
      <c r="D95" s="159" t="str">
        <f t="shared" si="1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</row>
    <row r="96" spans="1:16" x14ac:dyDescent="0.3">
      <c r="A96" s="91" t="str">
        <f>IF(Engagés!A96="","",Engagés!A96)</f>
        <v/>
      </c>
      <c r="B96" s="181">
        <f>IF(Dép_Arr!B96="","",Dép_Arr!B96)</f>
        <v>1.3310185185185185E-3</v>
      </c>
      <c r="C96" s="15"/>
      <c r="D96" s="159" t="str">
        <f t="shared" si="1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</row>
    <row r="97" spans="1:17" x14ac:dyDescent="0.3">
      <c r="A97" s="91" t="str">
        <f>IF(Engagés!A97="","",Engagés!A97)</f>
        <v/>
      </c>
      <c r="B97" s="181">
        <f>IF(Dép_Arr!B97="","",Dép_Arr!B97)</f>
        <v>1.3310185185185185E-3</v>
      </c>
      <c r="C97" s="15"/>
      <c r="D97" s="159" t="str">
        <f t="shared" si="1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</row>
    <row r="98" spans="1:17" x14ac:dyDescent="0.3">
      <c r="A98" s="91" t="str">
        <f>IF(Engagés!A98="","",Engagés!A98)</f>
        <v/>
      </c>
      <c r="B98" s="181">
        <f>IF(Dép_Arr!B98="","",Dép_Arr!B98)</f>
        <v>1.3310185185185185E-3</v>
      </c>
      <c r="C98" s="15"/>
      <c r="D98" s="159" t="str">
        <f t="shared" si="1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</row>
    <row r="99" spans="1:17" x14ac:dyDescent="0.3">
      <c r="A99" s="91" t="str">
        <f>IF(Engagés!A99="","",Engagés!A99)</f>
        <v/>
      </c>
      <c r="B99" s="181">
        <f>IF(Dép_Arr!B99="","",Dép_Arr!B99)</f>
        <v>1.3310185185185185E-3</v>
      </c>
      <c r="C99" s="15"/>
      <c r="D99" s="159" t="str">
        <f t="shared" si="1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</row>
    <row r="100" spans="1:17" x14ac:dyDescent="0.3">
      <c r="A100" s="91" t="str">
        <f>IF(Engagés!A100="","",Engagés!A100)</f>
        <v/>
      </c>
      <c r="B100" s="181">
        <f>IF(Dép_Arr!B100="","",Dép_Arr!B100)</f>
        <v>1.3310185185185185E-3</v>
      </c>
      <c r="C100" s="15"/>
      <c r="D100" s="159" t="str">
        <f t="shared" si="1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</row>
    <row r="101" spans="1:17" x14ac:dyDescent="0.3">
      <c r="A101" s="91" t="str">
        <f>IF(Engagés!A101="","",Engagés!A101)</f>
        <v/>
      </c>
      <c r="B101" s="181">
        <f>IF(Dép_Arr!B101="","",Dép_Arr!B101)</f>
        <v>1.3310185185185185E-3</v>
      </c>
      <c r="C101" s="15"/>
      <c r="D101" s="159" t="str">
        <f t="shared" si="1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</row>
    <row r="102" spans="1:17" x14ac:dyDescent="0.3">
      <c r="A102" s="91" t="str">
        <f>IF(Engagés!A102="","",Engagés!A102)</f>
        <v/>
      </c>
      <c r="B102" s="181">
        <f>IF(Dép_Arr!B102="","",Dép_Arr!B102)</f>
        <v>1.3310185185185185E-3</v>
      </c>
      <c r="C102" s="15"/>
      <c r="D102" s="159" t="str">
        <f t="shared" si="1"/>
        <v/>
      </c>
      <c r="E102" s="98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</row>
    <row r="103" spans="1:17" ht="19.5" thickBot="1" x14ac:dyDescent="0.35">
      <c r="A103" s="92" t="str">
        <f>IF(Engagés!A103="","",Engagés!A103)</f>
        <v/>
      </c>
      <c r="B103" s="16">
        <v>0.61178240740740741</v>
      </c>
      <c r="C103" s="16"/>
      <c r="D103" s="179" t="str">
        <f t="shared" si="1"/>
        <v/>
      </c>
      <c r="E103" s="107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</row>
    <row r="104" spans="1:17" x14ac:dyDescent="0.3">
      <c r="A104" s="93"/>
      <c r="B104" s="1"/>
      <c r="C104" s="1"/>
      <c r="L104" s="210"/>
      <c r="M104" s="211"/>
      <c r="N104" s="211"/>
      <c r="O104" s="211"/>
      <c r="P104" s="211"/>
      <c r="Q104" s="212"/>
    </row>
    <row r="105" spans="1:17" x14ac:dyDescent="0.3">
      <c r="A105" s="94"/>
      <c r="B105" s="1"/>
      <c r="C105" s="1"/>
      <c r="L105" s="210"/>
      <c r="M105" s="211"/>
      <c r="N105" s="211"/>
      <c r="O105" s="211"/>
      <c r="P105" s="211"/>
      <c r="Q105" s="212"/>
    </row>
    <row r="106" spans="1:17" x14ac:dyDescent="0.3">
      <c r="A106" s="94"/>
      <c r="B106" s="1"/>
      <c r="C106" s="1"/>
      <c r="L106" s="210"/>
      <c r="M106" s="211"/>
      <c r="N106" s="211"/>
      <c r="O106" s="211"/>
      <c r="P106" s="211"/>
      <c r="Q106" s="212"/>
    </row>
    <row r="107" spans="1:17" x14ac:dyDescent="0.3">
      <c r="A107" s="94"/>
      <c r="B107" s="1"/>
      <c r="C107" s="1"/>
      <c r="L107" s="210"/>
      <c r="M107" s="211"/>
      <c r="N107" s="211"/>
      <c r="O107" s="211"/>
      <c r="P107" s="211"/>
      <c r="Q107" s="212"/>
    </row>
    <row r="108" spans="1:17" x14ac:dyDescent="0.3">
      <c r="A108" s="94"/>
      <c r="B108" s="1"/>
      <c r="C108" s="1"/>
      <c r="L108" s="210"/>
      <c r="M108" s="211"/>
      <c r="N108" s="211"/>
      <c r="O108" s="211"/>
      <c r="P108" s="211"/>
      <c r="Q108" s="212"/>
    </row>
    <row r="109" spans="1:17" x14ac:dyDescent="0.3">
      <c r="A109" s="94"/>
      <c r="B109" s="1"/>
      <c r="C109" s="1"/>
      <c r="L109" s="210"/>
      <c r="M109" s="211"/>
      <c r="N109" s="211"/>
      <c r="O109" s="211"/>
      <c r="P109" s="211"/>
      <c r="Q109" s="212"/>
    </row>
    <row r="110" spans="1:17" x14ac:dyDescent="0.3">
      <c r="A110" s="94"/>
      <c r="B110" s="1"/>
      <c r="C110" s="1"/>
      <c r="L110" s="210"/>
      <c r="M110" s="211"/>
      <c r="N110" s="211"/>
      <c r="O110" s="211"/>
      <c r="P110" s="211"/>
      <c r="Q110" s="212"/>
    </row>
    <row r="111" spans="1:17" x14ac:dyDescent="0.3">
      <c r="A111" s="94"/>
      <c r="B111" s="1"/>
      <c r="C111" s="1"/>
      <c r="L111" s="210"/>
      <c r="M111" s="211"/>
      <c r="N111" s="211"/>
      <c r="O111" s="211"/>
      <c r="P111" s="211"/>
      <c r="Q111" s="212"/>
    </row>
    <row r="112" spans="1:17" x14ac:dyDescent="0.3">
      <c r="A112" s="94"/>
      <c r="B112" s="1"/>
      <c r="C112" s="1"/>
      <c r="L112" s="210"/>
      <c r="M112" s="211"/>
      <c r="N112" s="211"/>
      <c r="O112" s="211"/>
      <c r="P112" s="211"/>
      <c r="Q112" s="212"/>
    </row>
    <row r="113" spans="1:17" x14ac:dyDescent="0.3">
      <c r="A113" s="94"/>
      <c r="B113" s="1"/>
      <c r="C113" s="1"/>
      <c r="L113" s="210"/>
      <c r="M113" s="211"/>
      <c r="N113" s="211"/>
      <c r="O113" s="211"/>
      <c r="P113" s="211"/>
      <c r="Q113" s="212"/>
    </row>
    <row r="114" spans="1:17" x14ac:dyDescent="0.3">
      <c r="A114" s="94"/>
      <c r="B114" s="1"/>
      <c r="C114" s="1"/>
      <c r="L114" s="210"/>
      <c r="M114" s="211"/>
      <c r="N114" s="211"/>
      <c r="O114" s="211"/>
      <c r="P114" s="211"/>
      <c r="Q114" s="212"/>
    </row>
    <row r="115" spans="1:17" x14ac:dyDescent="0.3">
      <c r="A115" s="94"/>
      <c r="B115" s="1"/>
      <c r="C115" s="1"/>
      <c r="L115" s="210"/>
      <c r="M115" s="211"/>
      <c r="N115" s="211"/>
      <c r="O115" s="211"/>
      <c r="P115" s="211"/>
      <c r="Q115" s="212"/>
    </row>
    <row r="116" spans="1:17" x14ac:dyDescent="0.3">
      <c r="A116" s="94"/>
      <c r="B116" s="1"/>
      <c r="C116" s="1"/>
      <c r="L116" s="210"/>
      <c r="M116" s="211"/>
      <c r="N116" s="211"/>
      <c r="O116" s="211"/>
      <c r="P116" s="211"/>
      <c r="Q116" s="212"/>
    </row>
    <row r="117" spans="1:17" x14ac:dyDescent="0.3">
      <c r="A117" s="94"/>
      <c r="B117" s="1"/>
      <c r="C117" s="1"/>
      <c r="L117" s="210"/>
      <c r="M117" s="212"/>
      <c r="N117" s="212"/>
      <c r="O117" s="212"/>
      <c r="P117" s="212"/>
      <c r="Q117" s="212"/>
    </row>
    <row r="118" spans="1:17" x14ac:dyDescent="0.3">
      <c r="A118" s="94"/>
      <c r="B118" s="1"/>
      <c r="C118" s="1"/>
      <c r="L118" s="210"/>
      <c r="M118" s="212"/>
      <c r="N118" s="212"/>
      <c r="O118" s="212"/>
      <c r="P118" s="212"/>
      <c r="Q118" s="212"/>
    </row>
    <row r="119" spans="1:17" x14ac:dyDescent="0.3">
      <c r="A119" s="94"/>
      <c r="B119" s="1"/>
      <c r="C119" s="1"/>
    </row>
    <row r="120" spans="1:17" x14ac:dyDescent="0.3">
      <c r="A120" s="94"/>
      <c r="B120" s="1"/>
      <c r="C120" s="1"/>
    </row>
    <row r="121" spans="1:17" x14ac:dyDescent="0.3">
      <c r="A121" s="94"/>
      <c r="B121" s="1"/>
      <c r="C121" s="1"/>
    </row>
    <row r="122" spans="1:17" x14ac:dyDescent="0.3">
      <c r="A122" s="94"/>
      <c r="B122" s="1"/>
      <c r="C122" s="1"/>
    </row>
    <row r="123" spans="1:17" x14ac:dyDescent="0.3">
      <c r="A123" s="94"/>
      <c r="B123" s="1"/>
      <c r="C123" s="1"/>
    </row>
    <row r="124" spans="1:17" x14ac:dyDescent="0.3">
      <c r="A124" s="94"/>
      <c r="B124" s="1"/>
      <c r="C124" s="1"/>
    </row>
    <row r="125" spans="1:17" x14ac:dyDescent="0.3">
      <c r="A125" s="94"/>
      <c r="B125" s="1"/>
      <c r="C125" s="1"/>
    </row>
    <row r="126" spans="1:17" x14ac:dyDescent="0.3">
      <c r="A126" s="94"/>
      <c r="B126" s="1"/>
      <c r="C126" s="1"/>
    </row>
    <row r="127" spans="1:17" x14ac:dyDescent="0.3">
      <c r="A127" s="94"/>
      <c r="B127" s="1"/>
      <c r="C127" s="1"/>
    </row>
    <row r="128" spans="1:17" x14ac:dyDescent="0.3">
      <c r="A128" s="94"/>
      <c r="B128" s="1"/>
      <c r="C128" s="1"/>
    </row>
    <row r="129" spans="1:3" x14ac:dyDescent="0.3">
      <c r="A129" s="94"/>
      <c r="B129" s="1"/>
      <c r="C129" s="1"/>
    </row>
    <row r="130" spans="1:3" x14ac:dyDescent="0.3">
      <c r="A130" s="94"/>
      <c r="B130" s="1"/>
      <c r="C130" s="1"/>
    </row>
    <row r="131" spans="1:3" x14ac:dyDescent="0.3">
      <c r="A131" s="94"/>
      <c r="B131" s="1"/>
      <c r="C131" s="1"/>
    </row>
    <row r="132" spans="1:3" x14ac:dyDescent="0.3">
      <c r="A132" s="94"/>
      <c r="B132" s="1"/>
      <c r="C132" s="1"/>
    </row>
    <row r="133" spans="1:3" x14ac:dyDescent="0.3">
      <c r="A133" s="94"/>
      <c r="B133" s="1"/>
      <c r="C133" s="1"/>
    </row>
    <row r="134" spans="1:3" x14ac:dyDescent="0.3">
      <c r="A134" s="94"/>
      <c r="B134" s="1"/>
      <c r="C134" s="1"/>
    </row>
    <row r="135" spans="1:3" x14ac:dyDescent="0.3">
      <c r="A135" s="94"/>
      <c r="B135" s="1"/>
      <c r="C135" s="1"/>
    </row>
    <row r="136" spans="1:3" x14ac:dyDescent="0.3">
      <c r="A136" s="94"/>
      <c r="B136" s="1"/>
      <c r="C136" s="1"/>
    </row>
    <row r="137" spans="1:3" x14ac:dyDescent="0.3">
      <c r="A137" s="94"/>
      <c r="B137" s="1"/>
      <c r="C137" s="1"/>
    </row>
    <row r="138" spans="1:3" x14ac:dyDescent="0.3">
      <c r="A138" s="94"/>
      <c r="B138" s="1"/>
      <c r="C138" s="1"/>
    </row>
    <row r="139" spans="1:3" x14ac:dyDescent="0.3">
      <c r="A139" s="94"/>
      <c r="B139" s="1"/>
      <c r="C139" s="1"/>
    </row>
    <row r="140" spans="1:3" x14ac:dyDescent="0.3">
      <c r="A140" s="94"/>
      <c r="B140" s="1"/>
      <c r="C140" s="1"/>
    </row>
    <row r="141" spans="1:3" x14ac:dyDescent="0.3">
      <c r="A141" s="94"/>
      <c r="B141" s="1"/>
      <c r="C141" s="1"/>
    </row>
    <row r="142" spans="1:3" x14ac:dyDescent="0.3">
      <c r="A142" s="94"/>
      <c r="B142" s="1"/>
      <c r="C142" s="1"/>
    </row>
    <row r="143" spans="1:3" x14ac:dyDescent="0.3">
      <c r="A143" s="94"/>
      <c r="B143" s="1"/>
      <c r="C143" s="1"/>
    </row>
    <row r="144" spans="1:3" x14ac:dyDescent="0.3">
      <c r="A144" s="94"/>
      <c r="B144" s="1"/>
      <c r="C144" s="1"/>
    </row>
    <row r="145" spans="1:3" x14ac:dyDescent="0.3">
      <c r="A145" s="94"/>
      <c r="B145" s="1"/>
      <c r="C145" s="1"/>
    </row>
    <row r="146" spans="1:3" x14ac:dyDescent="0.3">
      <c r="A146" s="94"/>
      <c r="B146" s="1"/>
      <c r="C146" s="1"/>
    </row>
    <row r="147" spans="1:3" x14ac:dyDescent="0.3">
      <c r="A147" s="94"/>
      <c r="B147" s="1"/>
      <c r="C147" s="1"/>
    </row>
    <row r="148" spans="1:3" x14ac:dyDescent="0.3">
      <c r="A148" s="94"/>
      <c r="B148" s="1"/>
      <c r="C148" s="1"/>
    </row>
    <row r="149" spans="1:3" x14ac:dyDescent="0.3">
      <c r="A149" s="94"/>
      <c r="B149" s="1"/>
      <c r="C149" s="1"/>
    </row>
    <row r="150" spans="1:3" x14ac:dyDescent="0.3">
      <c r="A150" s="94"/>
      <c r="B150" s="1"/>
      <c r="C150" s="1"/>
    </row>
    <row r="151" spans="1:3" x14ac:dyDescent="0.3">
      <c r="A151" s="94"/>
      <c r="B151" s="1"/>
      <c r="C151" s="1"/>
    </row>
    <row r="152" spans="1:3" x14ac:dyDescent="0.3">
      <c r="A152" s="94"/>
      <c r="B152" s="1"/>
      <c r="C152" s="1"/>
    </row>
    <row r="153" spans="1:3" x14ac:dyDescent="0.3">
      <c r="A153" s="94"/>
      <c r="B153" s="1"/>
      <c r="C153" s="1"/>
    </row>
    <row r="154" spans="1:3" x14ac:dyDescent="0.3">
      <c r="A154" s="94"/>
      <c r="B154" s="1"/>
      <c r="C154" s="1"/>
    </row>
    <row r="155" spans="1:3" x14ac:dyDescent="0.3">
      <c r="A155" s="94"/>
      <c r="B155" s="1"/>
      <c r="C155" s="1"/>
    </row>
    <row r="156" spans="1:3" x14ac:dyDescent="0.3">
      <c r="A156" s="94"/>
      <c r="B156" s="1"/>
      <c r="C156" s="1"/>
    </row>
    <row r="157" spans="1:3" x14ac:dyDescent="0.3">
      <c r="A157" s="94"/>
      <c r="B157" s="1"/>
      <c r="C157" s="1"/>
    </row>
    <row r="158" spans="1:3" x14ac:dyDescent="0.3">
      <c r="A158" s="94"/>
      <c r="B158" s="1"/>
      <c r="C158" s="1"/>
    </row>
    <row r="159" spans="1:3" x14ac:dyDescent="0.3">
      <c r="A159" s="94"/>
      <c r="B159" s="1"/>
      <c r="C159" s="1"/>
    </row>
    <row r="160" spans="1:3" x14ac:dyDescent="0.3">
      <c r="A160" s="94"/>
      <c r="B160" s="1"/>
      <c r="C160" s="1"/>
    </row>
    <row r="161" spans="1:3" x14ac:dyDescent="0.3">
      <c r="A161" s="94"/>
      <c r="B161" s="1"/>
      <c r="C161" s="1"/>
    </row>
    <row r="162" spans="1:3" x14ac:dyDescent="0.3">
      <c r="A162" s="94"/>
      <c r="B162" s="1"/>
      <c r="C162" s="1"/>
    </row>
    <row r="163" spans="1:3" x14ac:dyDescent="0.3">
      <c r="A163" s="94"/>
      <c r="B163" s="1"/>
      <c r="C163" s="1"/>
    </row>
    <row r="164" spans="1:3" x14ac:dyDescent="0.3">
      <c r="A164" s="94"/>
      <c r="B164" s="1"/>
      <c r="C164" s="1"/>
    </row>
    <row r="165" spans="1:3" x14ac:dyDescent="0.3">
      <c r="A165" s="94"/>
      <c r="B165" s="1"/>
      <c r="C165" s="1"/>
    </row>
    <row r="166" spans="1:3" x14ac:dyDescent="0.3">
      <c r="A166" s="94"/>
      <c r="B166" s="1"/>
      <c r="C166" s="1"/>
    </row>
    <row r="167" spans="1:3" x14ac:dyDescent="0.3">
      <c r="A167" s="94"/>
      <c r="B167" s="1"/>
      <c r="C167" s="1"/>
    </row>
    <row r="168" spans="1:3" x14ac:dyDescent="0.3">
      <c r="A168" s="94"/>
      <c r="B168" s="1"/>
      <c r="C168" s="1"/>
    </row>
    <row r="169" spans="1:3" x14ac:dyDescent="0.3">
      <c r="A169" s="94"/>
      <c r="B169" s="1"/>
      <c r="C169" s="1"/>
    </row>
    <row r="170" spans="1:3" x14ac:dyDescent="0.3">
      <c r="A170" s="94"/>
      <c r="B170" s="1"/>
      <c r="C170" s="1"/>
    </row>
    <row r="171" spans="1:3" x14ac:dyDescent="0.3">
      <c r="A171" s="94"/>
      <c r="B171" s="1"/>
      <c r="C171" s="1"/>
    </row>
    <row r="172" spans="1:3" x14ac:dyDescent="0.3">
      <c r="A172" s="94"/>
      <c r="B172" s="1"/>
      <c r="C172" s="1"/>
    </row>
    <row r="173" spans="1:3" x14ac:dyDescent="0.3">
      <c r="A173" s="94"/>
      <c r="B173" s="1"/>
      <c r="C173" s="1"/>
    </row>
    <row r="174" spans="1:3" x14ac:dyDescent="0.3">
      <c r="A174" s="94"/>
      <c r="B174" s="1"/>
      <c r="C174" s="1"/>
    </row>
    <row r="175" spans="1:3" x14ac:dyDescent="0.3">
      <c r="A175" s="94"/>
      <c r="B175" s="1"/>
      <c r="C175" s="1"/>
    </row>
    <row r="176" spans="1:3" x14ac:dyDescent="0.3">
      <c r="A176" s="94"/>
      <c r="B176" s="1"/>
      <c r="C176" s="1"/>
    </row>
    <row r="177" spans="1:3" x14ac:dyDescent="0.3">
      <c r="A177" s="94"/>
      <c r="B177" s="1"/>
      <c r="C177" s="1"/>
    </row>
    <row r="178" spans="1:3" x14ac:dyDescent="0.3">
      <c r="A178" s="94"/>
      <c r="B178" s="1"/>
      <c r="C178" s="1"/>
    </row>
    <row r="179" spans="1:3" x14ac:dyDescent="0.3">
      <c r="A179" s="94"/>
      <c r="B179" s="1"/>
      <c r="C179" s="1"/>
    </row>
    <row r="180" spans="1:3" x14ac:dyDescent="0.3">
      <c r="A180" s="94"/>
      <c r="B180" s="1"/>
      <c r="C180" s="1"/>
    </row>
    <row r="181" spans="1:3" x14ac:dyDescent="0.3">
      <c r="A181" s="94"/>
      <c r="B181" s="1"/>
      <c r="C181" s="1"/>
    </row>
    <row r="182" spans="1:3" x14ac:dyDescent="0.3">
      <c r="A182" s="94"/>
      <c r="B182" s="1"/>
      <c r="C182" s="1"/>
    </row>
    <row r="183" spans="1:3" x14ac:dyDescent="0.3">
      <c r="A183" s="94"/>
      <c r="B183" s="1"/>
      <c r="C183" s="1"/>
    </row>
    <row r="184" spans="1:3" x14ac:dyDescent="0.3">
      <c r="A184" s="94"/>
      <c r="B184" s="1"/>
      <c r="C184" s="1"/>
    </row>
    <row r="185" spans="1:3" x14ac:dyDescent="0.3">
      <c r="A185" s="94"/>
      <c r="B185" s="1"/>
      <c r="C185" s="1"/>
    </row>
    <row r="186" spans="1:3" x14ac:dyDescent="0.3">
      <c r="A186" s="94"/>
      <c r="B186" s="1"/>
      <c r="C186" s="1"/>
    </row>
    <row r="187" spans="1:3" x14ac:dyDescent="0.3">
      <c r="A187" s="94"/>
      <c r="B187" s="1"/>
      <c r="C187" s="1"/>
    </row>
    <row r="188" spans="1:3" x14ac:dyDescent="0.3">
      <c r="A188" s="94"/>
      <c r="B188" s="1"/>
      <c r="C188" s="1"/>
    </row>
    <row r="189" spans="1:3" x14ac:dyDescent="0.3">
      <c r="A189" s="94"/>
      <c r="B189" s="1"/>
      <c r="C189" s="1"/>
    </row>
    <row r="190" spans="1:3" x14ac:dyDescent="0.3">
      <c r="A190" s="94"/>
      <c r="B190" s="1"/>
      <c r="C190" s="1"/>
    </row>
    <row r="191" spans="1:3" x14ac:dyDescent="0.3">
      <c r="A191" s="94"/>
      <c r="B191" s="1"/>
      <c r="C191" s="1"/>
    </row>
    <row r="192" spans="1:3" x14ac:dyDescent="0.3">
      <c r="A192" s="94"/>
      <c r="B192" s="1"/>
      <c r="C192" s="1"/>
    </row>
    <row r="193" spans="1:3" x14ac:dyDescent="0.3">
      <c r="A193" s="94"/>
      <c r="B193" s="1"/>
      <c r="C193" s="1"/>
    </row>
    <row r="194" spans="1:3" x14ac:dyDescent="0.3">
      <c r="A194" s="94"/>
      <c r="B194" s="1"/>
      <c r="C194" s="1"/>
    </row>
    <row r="195" spans="1:3" x14ac:dyDescent="0.3">
      <c r="A195" s="94"/>
      <c r="B195" s="1"/>
      <c r="C195" s="1"/>
    </row>
    <row r="196" spans="1:3" x14ac:dyDescent="0.3">
      <c r="A196" s="94"/>
      <c r="B196" s="1"/>
      <c r="C196" s="1"/>
    </row>
    <row r="197" spans="1:3" x14ac:dyDescent="0.3">
      <c r="A197" s="94"/>
      <c r="B197" s="1"/>
      <c r="C197" s="1"/>
    </row>
    <row r="198" spans="1:3" x14ac:dyDescent="0.3">
      <c r="A198" s="94"/>
      <c r="B198" s="1"/>
      <c r="C198" s="1"/>
    </row>
    <row r="199" spans="1:3" x14ac:dyDescent="0.3">
      <c r="A199" s="94"/>
      <c r="B199" s="1"/>
      <c r="C199" s="1"/>
    </row>
    <row r="200" spans="1:3" x14ac:dyDescent="0.3">
      <c r="A200" s="94"/>
      <c r="B200" s="1"/>
      <c r="C200" s="1"/>
    </row>
    <row r="201" spans="1:3" x14ac:dyDescent="0.3">
      <c r="A201" s="94"/>
      <c r="B201" s="1"/>
      <c r="C201" s="1"/>
    </row>
    <row r="202" spans="1:3" x14ac:dyDescent="0.3">
      <c r="A202" s="94"/>
      <c r="B202" s="1"/>
      <c r="C202" s="1"/>
    </row>
    <row r="203" spans="1:3" x14ac:dyDescent="0.3">
      <c r="A203" s="94"/>
      <c r="B203" s="1"/>
      <c r="C203" s="1"/>
    </row>
    <row r="204" spans="1:3" x14ac:dyDescent="0.3">
      <c r="A204" s="95"/>
      <c r="B204" s="1"/>
      <c r="C204" s="1"/>
    </row>
  </sheetData>
  <mergeCells count="5">
    <mergeCell ref="A2:C2"/>
    <mergeCell ref="D1:H1"/>
    <mergeCell ref="M2:Q2"/>
    <mergeCell ref="F3:G3"/>
    <mergeCell ref="F4:G4"/>
  </mergeCells>
  <conditionalFormatting sqref="B4:B103">
    <cfRule type="expression" dxfId="50" priority="69">
      <formula>$A4=""</formula>
    </cfRule>
  </conditionalFormatting>
  <conditionalFormatting sqref="E4">
    <cfRule type="expression" priority="65">
      <formula>$B4=""</formula>
    </cfRule>
  </conditionalFormatting>
  <conditionalFormatting sqref="E5:E103">
    <cfRule type="expression" priority="64">
      <formula>$A5=""</formula>
    </cfRule>
  </conditionalFormatting>
  <conditionalFormatting sqref="E24">
    <cfRule type="expression" priority="63">
      <formula>$B24=""</formula>
    </cfRule>
  </conditionalFormatting>
  <conditionalFormatting sqref="D4">
    <cfRule type="expression" dxfId="49" priority="18">
      <formula>$M4="TERMINE"</formula>
    </cfRule>
    <cfRule type="expression" dxfId="48" priority="20">
      <formula>$N4="TERMINE"</formula>
    </cfRule>
    <cfRule type="expression" dxfId="47" priority="21">
      <formula>$O4="TERMINE"</formula>
    </cfRule>
    <cfRule type="expression" dxfId="46" priority="22">
      <formula>$P4="TERMINE"</formula>
    </cfRule>
  </conditionalFormatting>
  <conditionalFormatting sqref="D5:D103">
    <cfRule type="expression" dxfId="45" priority="1">
      <formula>$M5="TERMINE"</formula>
    </cfRule>
    <cfRule type="expression" dxfId="44" priority="2">
      <formula>$N5="TERMINE"</formula>
    </cfRule>
    <cfRule type="expression" dxfId="43" priority="3">
      <formula>$O5="TERMINE"</formula>
    </cfRule>
    <cfRule type="expression" dxfId="42" priority="4">
      <formula>$P5="TERMINE"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8" id="{B9C6B0C8-C789-4068-A371-70A5625F2A85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A4:E103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2" tint="-0.749992370372631"/>
  </sheetPr>
  <dimension ref="A1:Q204"/>
  <sheetViews>
    <sheetView workbookViewId="0">
      <pane ySplit="3" topLeftCell="A4" activePane="bottomLeft" state="frozen"/>
      <selection pane="bottomLeft" activeCell="F4" sqref="F4:G4"/>
    </sheetView>
  </sheetViews>
  <sheetFormatPr baseColWidth="10" defaultRowHeight="18.75" x14ac:dyDescent="0.3"/>
  <cols>
    <col min="1" max="1" width="13.6640625" style="96" customWidth="1"/>
    <col min="2" max="3" width="12.6640625" customWidth="1"/>
    <col min="4" max="4" width="13.1640625" style="2" bestFit="1" customWidth="1"/>
    <col min="9" max="9" width="16.6640625" customWidth="1"/>
    <col min="13" max="17" width="12" style="37"/>
  </cols>
  <sheetData>
    <row r="1" spans="1:17" s="1" customFormat="1" ht="115.5" customHeight="1" thickBot="1" x14ac:dyDescent="0.35">
      <c r="A1" s="90" t="str">
        <f>"A"&amp;MATCH(LOOKUP(D2,A4:A103),A4:A103)+3</f>
        <v>A23</v>
      </c>
      <c r="B1" s="3">
        <f>MAX(A4:A103)</f>
        <v>20</v>
      </c>
      <c r="C1" s="106"/>
      <c r="D1" s="263" t="s">
        <v>63</v>
      </c>
      <c r="E1" s="263"/>
      <c r="F1" s="263"/>
      <c r="G1" s="263"/>
      <c r="H1" s="263"/>
      <c r="I1"/>
      <c r="J1"/>
      <c r="M1" s="152"/>
      <c r="N1" s="152"/>
      <c r="O1" s="152"/>
      <c r="P1" s="152"/>
      <c r="Q1" s="152"/>
    </row>
    <row r="2" spans="1:17" s="1" customFormat="1" ht="29.25" customHeight="1" thickBot="1" x14ac:dyDescent="0.25">
      <c r="A2" s="257" t="s">
        <v>60</v>
      </c>
      <c r="B2" s="257"/>
      <c r="C2" s="258"/>
      <c r="D2" s="70">
        <v>20</v>
      </c>
      <c r="F2"/>
      <c r="G2"/>
      <c r="J2"/>
      <c r="M2" s="254" t="s">
        <v>81</v>
      </c>
      <c r="N2" s="255"/>
      <c r="O2" s="255"/>
      <c r="P2" s="255"/>
      <c r="Q2" s="256"/>
    </row>
    <row r="3" spans="1:17" s="115" customFormat="1" ht="40.5" customHeight="1" thickBot="1" x14ac:dyDescent="0.25">
      <c r="A3" s="200" t="s">
        <v>2</v>
      </c>
      <c r="B3" s="201" t="s">
        <v>0</v>
      </c>
      <c r="C3" s="201" t="s">
        <v>1</v>
      </c>
      <c r="D3" s="200" t="s">
        <v>51</v>
      </c>
      <c r="E3" s="202" t="s">
        <v>43</v>
      </c>
      <c r="F3" s="250" t="s">
        <v>85</v>
      </c>
      <c r="G3" s="251"/>
      <c r="H3" s="114"/>
      <c r="I3" s="114"/>
      <c r="M3" s="155" t="s">
        <v>102</v>
      </c>
      <c r="N3" s="156" t="s">
        <v>98</v>
      </c>
      <c r="O3" s="173" t="s">
        <v>90</v>
      </c>
      <c r="P3" s="174" t="s">
        <v>91</v>
      </c>
      <c r="Q3" s="175" t="s">
        <v>80</v>
      </c>
    </row>
    <row r="4" spans="1:17" ht="19.5" thickTop="1" x14ac:dyDescent="0.3">
      <c r="A4" s="191">
        <f>IF(Engagés!A4="","",Engagés!A4)</f>
        <v>1</v>
      </c>
      <c r="B4" s="192">
        <f>IF(Dép_Arr!B4="","",Dép_Arr!B4)</f>
        <v>1.3310185185185185E-3</v>
      </c>
      <c r="C4" s="194"/>
      <c r="D4" s="159" t="str">
        <f>IF(C4="","",C4-B4)</f>
        <v/>
      </c>
      <c r="E4" s="108"/>
      <c r="F4" s="252">
        <f>MAX(D4:D103)-MIN(D4:D103)</f>
        <v>2.5810185185185172E-3</v>
      </c>
      <c r="G4" s="253"/>
      <c r="I4" s="1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/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</row>
    <row r="5" spans="1:17" x14ac:dyDescent="0.3">
      <c r="A5" s="91">
        <f>IF(Engagés!A5="","",Engagés!A5)</f>
        <v>2</v>
      </c>
      <c r="B5" s="181">
        <f>IF(Dép_Arr!B5="","",Dép_Arr!B5)</f>
        <v>1.3310185185185185E-3</v>
      </c>
      <c r="C5" s="181"/>
      <c r="D5" s="159" t="str">
        <f t="shared" ref="D5:D68" si="0">IF(C5="","",C5-B5)</f>
        <v/>
      </c>
      <c r="E5" s="98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</row>
    <row r="6" spans="1:17" x14ac:dyDescent="0.3">
      <c r="A6" s="191">
        <f>IF(Engagés!A6="","",Engagés!A6)</f>
        <v>3</v>
      </c>
      <c r="B6" s="192">
        <f>IF(Dép_Arr!B6="","",Dép_Arr!B6)</f>
        <v>1.3310185185185185E-3</v>
      </c>
      <c r="C6" s="194">
        <v>3.27662037037037E-2</v>
      </c>
      <c r="D6" s="159">
        <f t="shared" si="0"/>
        <v>3.1435185185185184E-2</v>
      </c>
      <c r="E6" s="98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</row>
    <row r="7" spans="1:17" x14ac:dyDescent="0.3">
      <c r="A7" s="191">
        <f>IF(Engagés!A7="","",Engagés!A7)</f>
        <v>4</v>
      </c>
      <c r="B7" s="192">
        <f>IF(Dép_Arr!B7="","",Dép_Arr!B7)</f>
        <v>1.3310185185185185E-3</v>
      </c>
      <c r="C7" s="194">
        <v>3.2893518518518523E-2</v>
      </c>
      <c r="D7" s="159">
        <f t="shared" si="0"/>
        <v>3.1562500000000007E-2</v>
      </c>
      <c r="E7" s="98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</row>
    <row r="8" spans="1:17" x14ac:dyDescent="0.3">
      <c r="A8" s="91">
        <f>IF(Engagés!A8="","",Engagés!A8)</f>
        <v>5</v>
      </c>
      <c r="B8" s="181">
        <f>IF(Dép_Arr!B8="","",Dép_Arr!B8)</f>
        <v>1.3310185185185185E-3</v>
      </c>
      <c r="C8" s="181"/>
      <c r="D8" s="159" t="str">
        <f t="shared" si="0"/>
        <v/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</row>
    <row r="9" spans="1:17" x14ac:dyDescent="0.3">
      <c r="A9" s="191">
        <f>IF(Engagés!A9="","",Engagés!A9)</f>
        <v>6</v>
      </c>
      <c r="B9" s="192">
        <f>IF(Dép_Arr!B9="","",Dép_Arr!B9)</f>
        <v>1.3310185185185185E-3</v>
      </c>
      <c r="C9" s="194">
        <v>3.3009259259259259E-2</v>
      </c>
      <c r="D9" s="159">
        <f t="shared" si="0"/>
        <v>3.1678240740740743E-2</v>
      </c>
      <c r="E9" s="98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</row>
    <row r="10" spans="1:17" x14ac:dyDescent="0.3">
      <c r="A10" s="191">
        <f>IF(Engagés!A10="","",Engagés!A10)</f>
        <v>7</v>
      </c>
      <c r="B10" s="192">
        <f>IF(Dép_Arr!B10="","",Dép_Arr!B10)</f>
        <v>1.3310185185185185E-3</v>
      </c>
      <c r="C10" s="194"/>
      <c r="D10" s="159" t="str">
        <f>IF(C10="","",C10-B10)</f>
        <v/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/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</row>
    <row r="11" spans="1:17" x14ac:dyDescent="0.3">
      <c r="A11" s="191">
        <f>IF(Engagés!A11="","",Engagés!A11)</f>
        <v>8</v>
      </c>
      <c r="B11" s="192">
        <f>IF(Dép_Arr!B11="","",Dép_Arr!B11)</f>
        <v>1.3310185185185185E-3</v>
      </c>
      <c r="C11" s="194">
        <v>3.3252314814814811E-2</v>
      </c>
      <c r="D11" s="159">
        <f t="shared" si="0"/>
        <v>3.1921296296296295E-2</v>
      </c>
      <c r="E11" s="98"/>
      <c r="I11" s="2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</row>
    <row r="12" spans="1:17" x14ac:dyDescent="0.3">
      <c r="A12" s="91">
        <f>IF(Engagés!A12="","",Engagés!A12)</f>
        <v>9</v>
      </c>
      <c r="B12" s="181">
        <f>IF(Dép_Arr!B12="","",Dép_Arr!B12)</f>
        <v>1.3310185185185185E-3</v>
      </c>
      <c r="C12" s="181"/>
      <c r="D12" s="159" t="str">
        <f t="shared" si="0"/>
        <v/>
      </c>
      <c r="E12" s="98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</row>
    <row r="13" spans="1:17" x14ac:dyDescent="0.3">
      <c r="A13" s="191">
        <f>IF(Engagés!A13="","",Engagés!A13)</f>
        <v>10</v>
      </c>
      <c r="B13" s="192">
        <f>IF(Dép_Arr!B13="","",Dép_Arr!B13)</f>
        <v>1.3310185185185185E-3</v>
      </c>
      <c r="C13" s="194">
        <v>3.3414351851851855E-2</v>
      </c>
      <c r="D13" s="159">
        <f t="shared" si="0"/>
        <v>3.2083333333333339E-2</v>
      </c>
      <c r="E13" s="98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</row>
    <row r="14" spans="1:17" x14ac:dyDescent="0.3">
      <c r="A14" s="191">
        <f>IF(Engagés!A14="","",Engagés!A14)</f>
        <v>11</v>
      </c>
      <c r="B14" s="192">
        <f>IF(Dép_Arr!B14="","",Dép_Arr!B14)</f>
        <v>1.3310185185185185E-3</v>
      </c>
      <c r="C14" s="194">
        <v>3.3784722222222223E-2</v>
      </c>
      <c r="D14" s="159">
        <f t="shared" si="0"/>
        <v>3.2453703703703707E-2</v>
      </c>
      <c r="E14" s="98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</row>
    <row r="15" spans="1:17" x14ac:dyDescent="0.3">
      <c r="A15" s="191">
        <f>IF(Engagés!A15="","",Engagés!A15)</f>
        <v>12</v>
      </c>
      <c r="B15" s="192">
        <f>IF(Dép_Arr!B15="","",Dép_Arr!B15)</f>
        <v>1.3310185185185185E-3</v>
      </c>
      <c r="C15" s="194">
        <v>3.3888888888888885E-2</v>
      </c>
      <c r="D15" s="159">
        <f t="shared" si="0"/>
        <v>3.2557870370370369E-2</v>
      </c>
      <c r="E15" s="98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</row>
    <row r="16" spans="1:17" x14ac:dyDescent="0.3">
      <c r="A16" s="91">
        <f>IF(Engagés!A16="","",Engagés!A16)</f>
        <v>13</v>
      </c>
      <c r="B16" s="181">
        <f>IF(Dép_Arr!B16="","",Dép_Arr!B16)</f>
        <v>1.3310185185185185E-3</v>
      </c>
      <c r="C16" s="181"/>
      <c r="D16" s="159" t="str">
        <f t="shared" si="0"/>
        <v/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/>
      </c>
      <c r="P16" s="209" t="str">
        <f>IF(C16="","",IF(AND(Engagés!D16="M",D16&gt;=Récap!N$4),"TERMINE",""))</f>
        <v/>
      </c>
    </row>
    <row r="17" spans="1:16" x14ac:dyDescent="0.3">
      <c r="A17" s="191">
        <f>IF(Engagés!A17="","",Engagés!A17)</f>
        <v>14</v>
      </c>
      <c r="B17" s="192">
        <f>IF(Dép_Arr!B17="","",Dép_Arr!B17)</f>
        <v>1.3310185185185185E-3</v>
      </c>
      <c r="C17" s="194">
        <v>3.4178240740740738E-2</v>
      </c>
      <c r="D17" s="159">
        <f t="shared" si="0"/>
        <v>3.2847222222222222E-2</v>
      </c>
      <c r="E17" s="98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</row>
    <row r="18" spans="1:16" x14ac:dyDescent="0.3">
      <c r="A18" s="191">
        <f>IF(Engagés!A18="","",Engagés!A18)</f>
        <v>15</v>
      </c>
      <c r="B18" s="192">
        <f>IF(Dép_Arr!B18="","",Dép_Arr!B18)</f>
        <v>1.3310185185185185E-3</v>
      </c>
      <c r="C18" s="194">
        <v>3.4386574074074076E-2</v>
      </c>
      <c r="D18" s="159">
        <f t="shared" si="0"/>
        <v>3.305555555555556E-2</v>
      </c>
      <c r="E18" s="98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</row>
    <row r="19" spans="1:16" x14ac:dyDescent="0.3">
      <c r="A19" s="91">
        <f>IF(Engagés!A19="","",Engagés!A19)</f>
        <v>16</v>
      </c>
      <c r="B19" s="181">
        <f>IF(Dép_Arr!B19="","",Dép_Arr!B19)</f>
        <v>1.3310185185185185E-3</v>
      </c>
      <c r="C19" s="181"/>
      <c r="D19" s="159" t="str">
        <f t="shared" si="0"/>
        <v/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/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</row>
    <row r="20" spans="1:16" x14ac:dyDescent="0.3">
      <c r="A20" s="91">
        <f>IF(Engagés!A20="","",Engagés!A20)</f>
        <v>17</v>
      </c>
      <c r="B20" s="181">
        <f>IF(Dép_Arr!B20="","",Dép_Arr!B20)</f>
        <v>1.3310185185185185E-3</v>
      </c>
      <c r="C20" s="181"/>
      <c r="D20" s="159" t="str">
        <f t="shared" si="0"/>
        <v/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/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</row>
    <row r="21" spans="1:16" x14ac:dyDescent="0.3">
      <c r="A21" s="91">
        <f>IF(Engagés!A21="","",Engagés!A21)</f>
        <v>18</v>
      </c>
      <c r="B21" s="181">
        <f>IF(Dép_Arr!B21="","",Dép_Arr!B21)</f>
        <v>1.3310185185185185E-3</v>
      </c>
      <c r="C21" s="181"/>
      <c r="D21" s="159" t="str">
        <f t="shared" si="0"/>
        <v/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/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</row>
    <row r="22" spans="1:16" x14ac:dyDescent="0.3">
      <c r="A22" s="191">
        <f>IF(Engagés!A22="","",Engagés!A22)</f>
        <v>19</v>
      </c>
      <c r="B22" s="192">
        <f>IF(Dép_Arr!B22="","",Dép_Arr!B22)</f>
        <v>1.3310185185185185E-3</v>
      </c>
      <c r="C22" s="194">
        <v>3.4895833333333334E-2</v>
      </c>
      <c r="D22" s="159">
        <f t="shared" si="0"/>
        <v>3.3564814814814818E-2</v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</row>
    <row r="23" spans="1:16" x14ac:dyDescent="0.3">
      <c r="A23" s="191">
        <f>IF(Engagés!A23="","",Engagés!A23)</f>
        <v>20</v>
      </c>
      <c r="B23" s="192">
        <f>IF(Dép_Arr!B23="","",Dép_Arr!B23)</f>
        <v>1.3310185185185185E-3</v>
      </c>
      <c r="C23" s="194">
        <v>3.5347222222222217E-2</v>
      </c>
      <c r="D23" s="159">
        <f t="shared" si="0"/>
        <v>3.4016203703703701E-2</v>
      </c>
      <c r="E23" s="98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</row>
    <row r="24" spans="1:16" x14ac:dyDescent="0.3">
      <c r="A24" s="91" t="str">
        <f>IF(Engagés!A24="","",Engagés!A24)</f>
        <v/>
      </c>
      <c r="B24" s="181">
        <f>IF(Dép_Arr!B24="","",Dép_Arr!B24)</f>
        <v>1.3310185185185185E-3</v>
      </c>
      <c r="C24" s="181"/>
      <c r="D24" s="159" t="str">
        <f t="shared" si="0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</row>
    <row r="25" spans="1:16" x14ac:dyDescent="0.3">
      <c r="A25" s="91" t="str">
        <f>IF(Engagés!A25="","",Engagés!A25)</f>
        <v/>
      </c>
      <c r="B25" s="181">
        <f>IF(Dép_Arr!B25="","",Dép_Arr!B25)</f>
        <v>1.3310185185185185E-3</v>
      </c>
      <c r="C25" s="181"/>
      <c r="D25" s="159" t="str">
        <f t="shared" si="0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</row>
    <row r="26" spans="1:16" x14ac:dyDescent="0.3">
      <c r="A26" s="91" t="str">
        <f>IF(Engagés!A26="","",Engagés!A26)</f>
        <v/>
      </c>
      <c r="B26" s="181">
        <f>IF(Dép_Arr!B26="","",Dép_Arr!B26)</f>
        <v>1.3310185185185185E-3</v>
      </c>
      <c r="C26" s="181"/>
      <c r="D26" s="159" t="str">
        <f t="shared" si="0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</row>
    <row r="27" spans="1:16" x14ac:dyDescent="0.3">
      <c r="A27" s="91" t="str">
        <f>IF(Engagés!A27="","",Engagés!A27)</f>
        <v/>
      </c>
      <c r="B27" s="181">
        <f>IF(Dép_Arr!B27="","",Dép_Arr!B27)</f>
        <v>1.3310185185185185E-3</v>
      </c>
      <c r="C27" s="181"/>
      <c r="D27" s="159" t="str">
        <f t="shared" si="0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</row>
    <row r="28" spans="1:16" x14ac:dyDescent="0.3">
      <c r="A28" s="91" t="str">
        <f>IF(Engagés!A28="","",Engagés!A28)</f>
        <v/>
      </c>
      <c r="B28" s="181">
        <f>IF(Dép_Arr!B28="","",Dép_Arr!B28)</f>
        <v>1.3310185185185185E-3</v>
      </c>
      <c r="C28" s="181"/>
      <c r="D28" s="159" t="str">
        <f t="shared" si="0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</row>
    <row r="29" spans="1:16" x14ac:dyDescent="0.3">
      <c r="A29" s="91" t="str">
        <f>IF(Engagés!A29="","",Engagés!A29)</f>
        <v/>
      </c>
      <c r="B29" s="181">
        <f>IF(Dép_Arr!B29="","",Dép_Arr!B29)</f>
        <v>1.3310185185185185E-3</v>
      </c>
      <c r="C29" s="181"/>
      <c r="D29" s="159" t="str">
        <f t="shared" si="0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</row>
    <row r="30" spans="1:16" x14ac:dyDescent="0.3">
      <c r="A30" s="91" t="str">
        <f>IF(Engagés!A30="","",Engagés!A30)</f>
        <v/>
      </c>
      <c r="B30" s="181">
        <f>IF(Dép_Arr!B30="","",Dép_Arr!B30)</f>
        <v>1.3310185185185185E-3</v>
      </c>
      <c r="C30" s="15"/>
      <c r="D30" s="159" t="str">
        <f t="shared" si="0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</row>
    <row r="31" spans="1:16" x14ac:dyDescent="0.3">
      <c r="A31" s="91" t="str">
        <f>IF(Engagés!A31="","",Engagés!A31)</f>
        <v/>
      </c>
      <c r="B31" s="181">
        <f>IF(Dép_Arr!B31="","",Dép_Arr!B31)</f>
        <v>1.3310185185185185E-3</v>
      </c>
      <c r="C31" s="15"/>
      <c r="D31" s="159" t="str">
        <f t="shared" si="0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</row>
    <row r="32" spans="1:16" x14ac:dyDescent="0.3">
      <c r="A32" s="91" t="str">
        <f>IF(Engagés!A32="","",Engagés!A32)</f>
        <v/>
      </c>
      <c r="B32" s="181">
        <f>IF(Dép_Arr!B32="","",Dép_Arr!B32)</f>
        <v>1.3310185185185185E-3</v>
      </c>
      <c r="C32" s="181"/>
      <c r="D32" s="159" t="str">
        <f t="shared" si="0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</row>
    <row r="33" spans="1:16" x14ac:dyDescent="0.3">
      <c r="A33" s="91" t="str">
        <f>IF(Engagés!A33="","",Engagés!A33)</f>
        <v/>
      </c>
      <c r="B33" s="181">
        <f>IF(Dép_Arr!B33="","",Dép_Arr!B33)</f>
        <v>1.3310185185185185E-3</v>
      </c>
      <c r="C33" s="15"/>
      <c r="D33" s="159" t="str">
        <f t="shared" si="0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</row>
    <row r="34" spans="1:16" x14ac:dyDescent="0.3">
      <c r="A34" s="91" t="str">
        <f>IF(Engagés!A34="","",Engagés!A34)</f>
        <v/>
      </c>
      <c r="B34" s="181">
        <f>IF(Dép_Arr!B34="","",Dép_Arr!B34)</f>
        <v>1.3310185185185185E-3</v>
      </c>
      <c r="C34" s="15"/>
      <c r="D34" s="159" t="str">
        <f t="shared" si="0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</row>
    <row r="35" spans="1:16" x14ac:dyDescent="0.3">
      <c r="A35" s="91" t="str">
        <f>IF(Engagés!A35="","",Engagés!A35)</f>
        <v/>
      </c>
      <c r="B35" s="181">
        <f>IF(Dép_Arr!B35="","",Dép_Arr!B35)</f>
        <v>1.3310185185185185E-3</v>
      </c>
      <c r="C35" s="15"/>
      <c r="D35" s="159" t="str">
        <f t="shared" si="0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</row>
    <row r="36" spans="1:16" x14ac:dyDescent="0.3">
      <c r="A36" s="91" t="str">
        <f>IF(Engagés!A36="","",Engagés!A36)</f>
        <v/>
      </c>
      <c r="B36" s="181">
        <f>IF(Dép_Arr!B36="","",Dép_Arr!B36)</f>
        <v>1.3310185185185185E-3</v>
      </c>
      <c r="C36" s="15"/>
      <c r="D36" s="159" t="str">
        <f t="shared" si="0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</row>
    <row r="37" spans="1:16" x14ac:dyDescent="0.3">
      <c r="A37" s="91" t="str">
        <f>IF(Engagés!A37="","",Engagés!A37)</f>
        <v/>
      </c>
      <c r="B37" s="181">
        <f>IF(Dép_Arr!B37="","",Dép_Arr!B37)</f>
        <v>1.3310185185185185E-3</v>
      </c>
      <c r="C37" s="15"/>
      <c r="D37" s="159" t="str">
        <f t="shared" si="0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</row>
    <row r="38" spans="1:16" x14ac:dyDescent="0.3">
      <c r="A38" s="91" t="str">
        <f>IF(Engagés!A38="","",Engagés!A38)</f>
        <v/>
      </c>
      <c r="B38" s="181">
        <f>IF(Dép_Arr!B38="","",Dép_Arr!B38)</f>
        <v>1.3310185185185185E-3</v>
      </c>
      <c r="C38" s="15"/>
      <c r="D38" s="159" t="str">
        <f t="shared" si="0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</row>
    <row r="39" spans="1:16" x14ac:dyDescent="0.3">
      <c r="A39" s="91" t="str">
        <f>IF(Engagés!A39="","",Engagés!A39)</f>
        <v/>
      </c>
      <c r="B39" s="181">
        <f>IF(Dép_Arr!B39="","",Dép_Arr!B39)</f>
        <v>1.3310185185185185E-3</v>
      </c>
      <c r="C39" s="15"/>
      <c r="D39" s="159" t="str">
        <f t="shared" si="0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</row>
    <row r="40" spans="1:16" x14ac:dyDescent="0.3">
      <c r="A40" s="91" t="str">
        <f>IF(Engagés!A40="","",Engagés!A40)</f>
        <v/>
      </c>
      <c r="B40" s="181">
        <f>IF(Dép_Arr!B40="","",Dép_Arr!B40)</f>
        <v>1.3310185185185185E-3</v>
      </c>
      <c r="C40" s="15"/>
      <c r="D40" s="159" t="str">
        <f t="shared" si="0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</row>
    <row r="41" spans="1:16" x14ac:dyDescent="0.3">
      <c r="A41" s="91" t="str">
        <f>IF(Engagés!A41="","",Engagés!A41)</f>
        <v/>
      </c>
      <c r="B41" s="181">
        <f>IF(Dép_Arr!B41="","",Dép_Arr!B41)</f>
        <v>1.3310185185185185E-3</v>
      </c>
      <c r="C41" s="15"/>
      <c r="D41" s="159" t="str">
        <f t="shared" si="0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</row>
    <row r="42" spans="1:16" x14ac:dyDescent="0.3">
      <c r="A42" s="91" t="str">
        <f>IF(Engagés!A42="","",Engagés!A42)</f>
        <v/>
      </c>
      <c r="B42" s="181">
        <f>IF(Dép_Arr!B42="","",Dép_Arr!B42)</f>
        <v>1.3310185185185185E-3</v>
      </c>
      <c r="C42" s="15"/>
      <c r="D42" s="159" t="str">
        <f t="shared" si="0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</row>
    <row r="43" spans="1:16" x14ac:dyDescent="0.3">
      <c r="A43" s="91" t="str">
        <f>IF(Engagés!A43="","",Engagés!A43)</f>
        <v/>
      </c>
      <c r="B43" s="181">
        <f>IF(Dép_Arr!B43="","",Dép_Arr!B43)</f>
        <v>1.3310185185185185E-3</v>
      </c>
      <c r="C43" s="181"/>
      <c r="D43" s="159" t="str">
        <f t="shared" si="0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</row>
    <row r="44" spans="1:16" x14ac:dyDescent="0.3">
      <c r="A44" s="91" t="str">
        <f>IF(Engagés!A44="","",Engagés!A44)</f>
        <v/>
      </c>
      <c r="B44" s="181">
        <f>IF(Dép_Arr!B44="","",Dép_Arr!B44)</f>
        <v>1.3310185185185185E-3</v>
      </c>
      <c r="C44" s="15"/>
      <c r="D44" s="159" t="str">
        <f t="shared" si="0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</row>
    <row r="45" spans="1:16" x14ac:dyDescent="0.3">
      <c r="A45" s="91" t="str">
        <f>IF(Engagés!A45="","",Engagés!A45)</f>
        <v/>
      </c>
      <c r="B45" s="181">
        <f>IF(Dép_Arr!B45="","",Dép_Arr!B45)</f>
        <v>1.3310185185185185E-3</v>
      </c>
      <c r="C45" s="15"/>
      <c r="D45" s="159" t="str">
        <f t="shared" si="0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</row>
    <row r="46" spans="1:16" x14ac:dyDescent="0.3">
      <c r="A46" s="91" t="str">
        <f>IF(Engagés!A46="","",Engagés!A46)</f>
        <v/>
      </c>
      <c r="B46" s="181">
        <f>IF(Dép_Arr!B46="","",Dép_Arr!B46)</f>
        <v>1.3310185185185185E-3</v>
      </c>
      <c r="C46" s="15"/>
      <c r="D46" s="159" t="str">
        <f t="shared" si="0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</row>
    <row r="47" spans="1:16" x14ac:dyDescent="0.3">
      <c r="A47" s="91" t="str">
        <f>IF(Engagés!A47="","",Engagés!A47)</f>
        <v/>
      </c>
      <c r="B47" s="181">
        <f>IF(Dép_Arr!B47="","",Dép_Arr!B47)</f>
        <v>1.3310185185185185E-3</v>
      </c>
      <c r="C47" s="15"/>
      <c r="D47" s="159" t="str">
        <f t="shared" si="0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</row>
    <row r="48" spans="1:16" x14ac:dyDescent="0.3">
      <c r="A48" s="91" t="str">
        <f>IF(Engagés!A48="","",Engagés!A48)</f>
        <v/>
      </c>
      <c r="B48" s="181">
        <f>IF(Dép_Arr!B48="","",Dép_Arr!B48)</f>
        <v>1.3310185185185185E-3</v>
      </c>
      <c r="C48" s="15"/>
      <c r="D48" s="159" t="str">
        <f t="shared" si="0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</row>
    <row r="49" spans="1:16" x14ac:dyDescent="0.3">
      <c r="A49" s="91" t="str">
        <f>IF(Engagés!A49="","",Engagés!A49)</f>
        <v/>
      </c>
      <c r="B49" s="181">
        <f>IF(Dép_Arr!B49="","",Dép_Arr!B49)</f>
        <v>1.3310185185185185E-3</v>
      </c>
      <c r="C49" s="15"/>
      <c r="D49" s="159" t="str">
        <f t="shared" si="0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</row>
    <row r="50" spans="1:16" x14ac:dyDescent="0.3">
      <c r="A50" s="91" t="str">
        <f>IF(Engagés!A50="","",Engagés!A50)</f>
        <v/>
      </c>
      <c r="B50" s="181">
        <f>IF(Dép_Arr!B50="","",Dép_Arr!B50)</f>
        <v>1.3310185185185185E-3</v>
      </c>
      <c r="C50" s="15"/>
      <c r="D50" s="159" t="str">
        <f t="shared" si="0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</row>
    <row r="51" spans="1:16" x14ac:dyDescent="0.3">
      <c r="A51" s="91" t="str">
        <f>IF(Engagés!A51="","",Engagés!A51)</f>
        <v/>
      </c>
      <c r="B51" s="181">
        <f>IF(Dép_Arr!B51="","",Dép_Arr!B51)</f>
        <v>1.3310185185185185E-3</v>
      </c>
      <c r="C51" s="15"/>
      <c r="D51" s="159" t="str">
        <f t="shared" si="0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</row>
    <row r="52" spans="1:16" x14ac:dyDescent="0.3">
      <c r="A52" s="91" t="str">
        <f>IF(Engagés!A52="","",Engagés!A52)</f>
        <v/>
      </c>
      <c r="B52" s="181">
        <f>IF(Dép_Arr!B52="","",Dép_Arr!B52)</f>
        <v>1.3310185185185185E-3</v>
      </c>
      <c r="C52" s="15"/>
      <c r="D52" s="159" t="str">
        <f t="shared" si="0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</row>
    <row r="53" spans="1:16" x14ac:dyDescent="0.3">
      <c r="A53" s="91" t="str">
        <f>IF(Engagés!A53="","",Engagés!A53)</f>
        <v/>
      </c>
      <c r="B53" s="181">
        <f>IF(Dép_Arr!B53="","",Dép_Arr!B53)</f>
        <v>1.3310185185185185E-3</v>
      </c>
      <c r="C53" s="15"/>
      <c r="D53" s="159" t="str">
        <f t="shared" si="0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</row>
    <row r="54" spans="1:16" x14ac:dyDescent="0.3">
      <c r="A54" s="91" t="str">
        <f>IF(Engagés!A54="","",Engagés!A54)</f>
        <v/>
      </c>
      <c r="B54" s="181">
        <f>IF(Dép_Arr!B54="","",Dép_Arr!B54)</f>
        <v>1.3310185185185185E-3</v>
      </c>
      <c r="C54" s="15"/>
      <c r="D54" s="159" t="str">
        <f t="shared" si="0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</row>
    <row r="55" spans="1:16" x14ac:dyDescent="0.3">
      <c r="A55" s="91" t="str">
        <f>IF(Engagés!A55="","",Engagés!A55)</f>
        <v/>
      </c>
      <c r="B55" s="181">
        <f>IF(Dép_Arr!B55="","",Dép_Arr!B55)</f>
        <v>1.3310185185185185E-3</v>
      </c>
      <c r="C55" s="15"/>
      <c r="D55" s="159" t="str">
        <f t="shared" si="0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</row>
    <row r="56" spans="1:16" x14ac:dyDescent="0.3">
      <c r="A56" s="91" t="str">
        <f>IF(Engagés!A56="","",Engagés!A56)</f>
        <v/>
      </c>
      <c r="B56" s="181">
        <f>IF(Dép_Arr!B56="","",Dép_Arr!B56)</f>
        <v>1.3310185185185185E-3</v>
      </c>
      <c r="C56" s="15"/>
      <c r="D56" s="159" t="str">
        <f t="shared" si="0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</row>
    <row r="57" spans="1:16" x14ac:dyDescent="0.3">
      <c r="A57" s="91" t="str">
        <f>IF(Engagés!A57="","",Engagés!A57)</f>
        <v/>
      </c>
      <c r="B57" s="181">
        <f>IF(Dép_Arr!B57="","",Dép_Arr!B57)</f>
        <v>1.3310185185185185E-3</v>
      </c>
      <c r="C57" s="15"/>
      <c r="D57" s="159" t="str">
        <f t="shared" si="0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</row>
    <row r="58" spans="1:16" x14ac:dyDescent="0.3">
      <c r="A58" s="91" t="str">
        <f>IF(Engagés!A58="","",Engagés!A58)</f>
        <v/>
      </c>
      <c r="B58" s="181">
        <f>IF(Dép_Arr!B58="","",Dép_Arr!B58)</f>
        <v>1.3310185185185185E-3</v>
      </c>
      <c r="C58" s="15"/>
      <c r="D58" s="159" t="str">
        <f t="shared" si="0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</row>
    <row r="59" spans="1:16" x14ac:dyDescent="0.3">
      <c r="A59" s="91" t="str">
        <f>IF(Engagés!A59="","",Engagés!A59)</f>
        <v/>
      </c>
      <c r="B59" s="181">
        <f>IF(Dép_Arr!B59="","",Dép_Arr!B59)</f>
        <v>1.3310185185185185E-3</v>
      </c>
      <c r="C59" s="15"/>
      <c r="D59" s="159" t="str">
        <f t="shared" si="0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</row>
    <row r="60" spans="1:16" x14ac:dyDescent="0.3">
      <c r="A60" s="91" t="str">
        <f>IF(Engagés!A60="","",Engagés!A60)</f>
        <v/>
      </c>
      <c r="B60" s="181">
        <f>IF(Dép_Arr!B60="","",Dép_Arr!B60)</f>
        <v>1.3310185185185185E-3</v>
      </c>
      <c r="C60" s="15"/>
      <c r="D60" s="159" t="str">
        <f t="shared" si="0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</row>
    <row r="61" spans="1:16" x14ac:dyDescent="0.3">
      <c r="A61" s="91" t="str">
        <f>IF(Engagés!A61="","",Engagés!A61)</f>
        <v/>
      </c>
      <c r="B61" s="181">
        <f>IF(Dép_Arr!B61="","",Dép_Arr!B61)</f>
        <v>1.3310185185185185E-3</v>
      </c>
      <c r="C61" s="15"/>
      <c r="D61" s="159" t="str">
        <f t="shared" si="0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</row>
    <row r="62" spans="1:16" x14ac:dyDescent="0.3">
      <c r="A62" s="91" t="str">
        <f>IF(Engagés!A62="","",Engagés!A62)</f>
        <v/>
      </c>
      <c r="B62" s="181">
        <f>IF(Dép_Arr!B62="","",Dép_Arr!B62)</f>
        <v>1.3310185185185185E-3</v>
      </c>
      <c r="C62" s="15"/>
      <c r="D62" s="159" t="str">
        <f t="shared" si="0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</row>
    <row r="63" spans="1:16" x14ac:dyDescent="0.3">
      <c r="A63" s="91" t="str">
        <f>IF(Engagés!A63="","",Engagés!A63)</f>
        <v/>
      </c>
      <c r="B63" s="181">
        <f>IF(Dép_Arr!B63="","",Dép_Arr!B63)</f>
        <v>1.3310185185185185E-3</v>
      </c>
      <c r="C63" s="15"/>
      <c r="D63" s="159" t="str">
        <f t="shared" si="0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</row>
    <row r="64" spans="1:16" x14ac:dyDescent="0.3">
      <c r="A64" s="91" t="str">
        <f>IF(Engagés!A64="","",Engagés!A64)</f>
        <v/>
      </c>
      <c r="B64" s="181">
        <f>IF(Dép_Arr!B64="","",Dép_Arr!B64)</f>
        <v>1.3310185185185185E-3</v>
      </c>
      <c r="C64" s="15"/>
      <c r="D64" s="159" t="str">
        <f t="shared" si="0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</row>
    <row r="65" spans="1:16" x14ac:dyDescent="0.3">
      <c r="A65" s="91" t="str">
        <f>IF(Engagés!A65="","",Engagés!A65)</f>
        <v/>
      </c>
      <c r="B65" s="181">
        <f>IF(Dép_Arr!B65="","",Dép_Arr!B65)</f>
        <v>1.3310185185185185E-3</v>
      </c>
      <c r="C65" s="15"/>
      <c r="D65" s="159" t="str">
        <f t="shared" si="0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</row>
    <row r="66" spans="1:16" x14ac:dyDescent="0.3">
      <c r="A66" s="91" t="str">
        <f>IF(Engagés!A66="","",Engagés!A66)</f>
        <v/>
      </c>
      <c r="B66" s="181">
        <f>IF(Dép_Arr!B66="","",Dép_Arr!B66)</f>
        <v>1.3310185185185185E-3</v>
      </c>
      <c r="C66" s="15"/>
      <c r="D66" s="159" t="str">
        <f t="shared" si="0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</row>
    <row r="67" spans="1:16" x14ac:dyDescent="0.3">
      <c r="A67" s="91" t="str">
        <f>IF(Engagés!A67="","",Engagés!A67)</f>
        <v/>
      </c>
      <c r="B67" s="181">
        <f>IF(Dép_Arr!B67="","",Dép_Arr!B67)</f>
        <v>1.3310185185185185E-3</v>
      </c>
      <c r="C67" s="15"/>
      <c r="D67" s="159" t="str">
        <f t="shared" si="0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</row>
    <row r="68" spans="1:16" x14ac:dyDescent="0.3">
      <c r="A68" s="91" t="str">
        <f>IF(Engagés!A68="","",Engagés!A68)</f>
        <v/>
      </c>
      <c r="B68" s="181">
        <f>IF(Dép_Arr!B68="","",Dép_Arr!B68)</f>
        <v>1.3310185185185185E-3</v>
      </c>
      <c r="C68" s="15"/>
      <c r="D68" s="159" t="str">
        <f t="shared" si="0"/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</row>
    <row r="69" spans="1:16" x14ac:dyDescent="0.3">
      <c r="A69" s="91" t="str">
        <f>IF(Engagés!A69="","",Engagés!A69)</f>
        <v/>
      </c>
      <c r="B69" s="181">
        <f>IF(Dép_Arr!B69="","",Dép_Arr!B69)</f>
        <v>1.3310185185185185E-3</v>
      </c>
      <c r="C69" s="15"/>
      <c r="D69" s="159" t="str">
        <f t="shared" ref="D69:D103" si="1">IF(C69="","",C69-B69)</f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</row>
    <row r="70" spans="1:16" x14ac:dyDescent="0.3">
      <c r="A70" s="91" t="str">
        <f>IF(Engagés!A70="","",Engagés!A70)</f>
        <v/>
      </c>
      <c r="B70" s="181">
        <f>IF(Dép_Arr!B70="","",Dép_Arr!B70)</f>
        <v>1.3310185185185185E-3</v>
      </c>
      <c r="C70" s="15"/>
      <c r="D70" s="159" t="str">
        <f t="shared" si="1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</row>
    <row r="71" spans="1:16" x14ac:dyDescent="0.3">
      <c r="A71" s="91" t="str">
        <f>IF(Engagés!A71="","",Engagés!A71)</f>
        <v/>
      </c>
      <c r="B71" s="181">
        <f>IF(Dép_Arr!B71="","",Dép_Arr!B71)</f>
        <v>1.3310185185185185E-3</v>
      </c>
      <c r="C71" s="15"/>
      <c r="D71" s="159" t="str">
        <f t="shared" si="1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</row>
    <row r="72" spans="1:16" x14ac:dyDescent="0.3">
      <c r="A72" s="91" t="str">
        <f>IF(Engagés!A72="","",Engagés!A72)</f>
        <v/>
      </c>
      <c r="B72" s="181">
        <f>IF(Dép_Arr!B72="","",Dép_Arr!B72)</f>
        <v>1.3310185185185185E-3</v>
      </c>
      <c r="C72" s="15"/>
      <c r="D72" s="159" t="str">
        <f t="shared" si="1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</row>
    <row r="73" spans="1:16" x14ac:dyDescent="0.3">
      <c r="A73" s="91" t="str">
        <f>IF(Engagés!A73="","",Engagés!A73)</f>
        <v/>
      </c>
      <c r="B73" s="181">
        <f>IF(Dép_Arr!B73="","",Dép_Arr!B73)</f>
        <v>1.3310185185185185E-3</v>
      </c>
      <c r="C73" s="15"/>
      <c r="D73" s="159" t="str">
        <f t="shared" si="1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</row>
    <row r="74" spans="1:16" x14ac:dyDescent="0.3">
      <c r="A74" s="91" t="str">
        <f>IF(Engagés!A74="","",Engagés!A74)</f>
        <v/>
      </c>
      <c r="B74" s="181">
        <f>IF(Dép_Arr!B74="","",Dép_Arr!B74)</f>
        <v>1.3310185185185185E-3</v>
      </c>
      <c r="C74" s="15"/>
      <c r="D74" s="159" t="str">
        <f t="shared" si="1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</row>
    <row r="75" spans="1:16" x14ac:dyDescent="0.3">
      <c r="A75" s="91" t="str">
        <f>IF(Engagés!A75="","",Engagés!A75)</f>
        <v/>
      </c>
      <c r="B75" s="181">
        <f>IF(Dép_Arr!B75="","",Dép_Arr!B75)</f>
        <v>1.3310185185185185E-3</v>
      </c>
      <c r="C75" s="15"/>
      <c r="D75" s="159" t="str">
        <f t="shared" si="1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</row>
    <row r="76" spans="1:16" x14ac:dyDescent="0.3">
      <c r="A76" s="91" t="str">
        <f>IF(Engagés!A76="","",Engagés!A76)</f>
        <v/>
      </c>
      <c r="B76" s="181">
        <f>IF(Dép_Arr!B76="","",Dép_Arr!B76)</f>
        <v>1.3310185185185185E-3</v>
      </c>
      <c r="C76" s="15"/>
      <c r="D76" s="159" t="str">
        <f t="shared" si="1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</row>
    <row r="77" spans="1:16" x14ac:dyDescent="0.3">
      <c r="A77" s="91" t="str">
        <f>IF(Engagés!A77="","",Engagés!A77)</f>
        <v/>
      </c>
      <c r="B77" s="181">
        <f>IF(Dép_Arr!B77="","",Dép_Arr!B77)</f>
        <v>1.3310185185185185E-3</v>
      </c>
      <c r="C77" s="15"/>
      <c r="D77" s="159" t="str">
        <f t="shared" si="1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</row>
    <row r="78" spans="1:16" x14ac:dyDescent="0.3">
      <c r="A78" s="91" t="str">
        <f>IF(Engagés!A78="","",Engagés!A78)</f>
        <v/>
      </c>
      <c r="B78" s="181">
        <f>IF(Dép_Arr!B78="","",Dép_Arr!B78)</f>
        <v>1.3310185185185185E-3</v>
      </c>
      <c r="C78" s="15"/>
      <c r="D78" s="159" t="str">
        <f t="shared" si="1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</row>
    <row r="79" spans="1:16" x14ac:dyDescent="0.3">
      <c r="A79" s="91" t="str">
        <f>IF(Engagés!A79="","",Engagés!A79)</f>
        <v/>
      </c>
      <c r="B79" s="181">
        <f>IF(Dép_Arr!B79="","",Dép_Arr!B79)</f>
        <v>1.3310185185185185E-3</v>
      </c>
      <c r="C79" s="15"/>
      <c r="D79" s="159" t="str">
        <f t="shared" si="1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</row>
    <row r="80" spans="1:16" x14ac:dyDescent="0.3">
      <c r="A80" s="91" t="str">
        <f>IF(Engagés!A80="","",Engagés!A80)</f>
        <v/>
      </c>
      <c r="B80" s="181">
        <f>IF(Dép_Arr!B80="","",Dép_Arr!B80)</f>
        <v>1.3310185185185185E-3</v>
      </c>
      <c r="C80" s="15"/>
      <c r="D80" s="159" t="str">
        <f t="shared" si="1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</row>
    <row r="81" spans="1:16" x14ac:dyDescent="0.3">
      <c r="A81" s="91" t="str">
        <f>IF(Engagés!A81="","",Engagés!A81)</f>
        <v/>
      </c>
      <c r="B81" s="181">
        <f>IF(Dép_Arr!B81="","",Dép_Arr!B81)</f>
        <v>1.3310185185185185E-3</v>
      </c>
      <c r="C81" s="15"/>
      <c r="D81" s="159" t="str">
        <f t="shared" si="1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</row>
    <row r="82" spans="1:16" x14ac:dyDescent="0.3">
      <c r="A82" s="91" t="str">
        <f>IF(Engagés!A82="","",Engagés!A82)</f>
        <v/>
      </c>
      <c r="B82" s="181">
        <f>IF(Dép_Arr!B82="","",Dép_Arr!B82)</f>
        <v>1.3310185185185185E-3</v>
      </c>
      <c r="C82" s="15"/>
      <c r="D82" s="159" t="str">
        <f t="shared" si="1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</row>
    <row r="83" spans="1:16" x14ac:dyDescent="0.3">
      <c r="A83" s="91" t="str">
        <f>IF(Engagés!A83="","",Engagés!A83)</f>
        <v/>
      </c>
      <c r="B83" s="181">
        <f>IF(Dép_Arr!B83="","",Dép_Arr!B83)</f>
        <v>1.3310185185185185E-3</v>
      </c>
      <c r="C83" s="15"/>
      <c r="D83" s="159" t="str">
        <f t="shared" si="1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</row>
    <row r="84" spans="1:16" x14ac:dyDescent="0.3">
      <c r="A84" s="91" t="str">
        <f>IF(Engagés!A84="","",Engagés!A84)</f>
        <v/>
      </c>
      <c r="B84" s="181">
        <f>IF(Dép_Arr!B84="","",Dép_Arr!B84)</f>
        <v>1.3310185185185185E-3</v>
      </c>
      <c r="C84" s="15"/>
      <c r="D84" s="159" t="str">
        <f t="shared" si="1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</row>
    <row r="85" spans="1:16" x14ac:dyDescent="0.3">
      <c r="A85" s="91" t="str">
        <f>IF(Engagés!A85="","",Engagés!A85)</f>
        <v/>
      </c>
      <c r="B85" s="181">
        <f>IF(Dép_Arr!B85="","",Dép_Arr!B85)</f>
        <v>1.3310185185185185E-3</v>
      </c>
      <c r="C85" s="15"/>
      <c r="D85" s="159" t="str">
        <f t="shared" si="1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</row>
    <row r="86" spans="1:16" x14ac:dyDescent="0.3">
      <c r="A86" s="91" t="str">
        <f>IF(Engagés!A86="","",Engagés!A86)</f>
        <v/>
      </c>
      <c r="B86" s="181">
        <f>IF(Dép_Arr!B86="","",Dép_Arr!B86)</f>
        <v>1.3310185185185185E-3</v>
      </c>
      <c r="C86" s="15"/>
      <c r="D86" s="159" t="str">
        <f t="shared" si="1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</row>
    <row r="87" spans="1:16" x14ac:dyDescent="0.3">
      <c r="A87" s="91" t="str">
        <f>IF(Engagés!A87="","",Engagés!A87)</f>
        <v/>
      </c>
      <c r="B87" s="181">
        <f>IF(Dép_Arr!B87="","",Dép_Arr!B87)</f>
        <v>1.3310185185185185E-3</v>
      </c>
      <c r="C87" s="15"/>
      <c r="D87" s="159" t="str">
        <f t="shared" si="1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</row>
    <row r="88" spans="1:16" x14ac:dyDescent="0.3">
      <c r="A88" s="91" t="str">
        <f>IF(Engagés!A88="","",Engagés!A88)</f>
        <v/>
      </c>
      <c r="B88" s="181">
        <f>IF(Dép_Arr!B88="","",Dép_Arr!B88)</f>
        <v>1.3310185185185185E-3</v>
      </c>
      <c r="C88" s="15"/>
      <c r="D88" s="159" t="str">
        <f t="shared" si="1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</row>
    <row r="89" spans="1:16" x14ac:dyDescent="0.3">
      <c r="A89" s="91" t="str">
        <f>IF(Engagés!A89="","",Engagés!A89)</f>
        <v/>
      </c>
      <c r="B89" s="181">
        <f>IF(Dép_Arr!B89="","",Dép_Arr!B89)</f>
        <v>1.3310185185185185E-3</v>
      </c>
      <c r="C89" s="15"/>
      <c r="D89" s="159" t="str">
        <f t="shared" si="1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</row>
    <row r="90" spans="1:16" x14ac:dyDescent="0.3">
      <c r="A90" s="91" t="str">
        <f>IF(Engagés!A90="","",Engagés!A90)</f>
        <v/>
      </c>
      <c r="B90" s="181">
        <f>IF(Dép_Arr!B90="","",Dép_Arr!B90)</f>
        <v>1.3310185185185185E-3</v>
      </c>
      <c r="C90" s="15"/>
      <c r="D90" s="159" t="str">
        <f t="shared" si="1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</row>
    <row r="91" spans="1:16" x14ac:dyDescent="0.3">
      <c r="A91" s="91" t="str">
        <f>IF(Engagés!A91="","",Engagés!A91)</f>
        <v/>
      </c>
      <c r="B91" s="181">
        <f>IF(Dép_Arr!B91="","",Dép_Arr!B91)</f>
        <v>1.3310185185185185E-3</v>
      </c>
      <c r="C91" s="15"/>
      <c r="D91" s="159" t="str">
        <f t="shared" si="1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</row>
    <row r="92" spans="1:16" x14ac:dyDescent="0.3">
      <c r="A92" s="91" t="str">
        <f>IF(Engagés!A92="","",Engagés!A92)</f>
        <v/>
      </c>
      <c r="B92" s="181">
        <f>IF(Dép_Arr!B92="","",Dép_Arr!B92)</f>
        <v>1.3310185185185185E-3</v>
      </c>
      <c r="C92" s="15"/>
      <c r="D92" s="159" t="str">
        <f t="shared" si="1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</row>
    <row r="93" spans="1:16" x14ac:dyDescent="0.3">
      <c r="A93" s="91" t="str">
        <f>IF(Engagés!A93="","",Engagés!A93)</f>
        <v/>
      </c>
      <c r="B93" s="181">
        <f>IF(Dép_Arr!B93="","",Dép_Arr!B93)</f>
        <v>1.3310185185185185E-3</v>
      </c>
      <c r="C93" s="15"/>
      <c r="D93" s="159" t="str">
        <f t="shared" si="1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</row>
    <row r="94" spans="1:16" x14ac:dyDescent="0.3">
      <c r="A94" s="91" t="str">
        <f>IF(Engagés!A94="","",Engagés!A94)</f>
        <v/>
      </c>
      <c r="B94" s="181">
        <f>IF(Dép_Arr!B94="","",Dép_Arr!B94)</f>
        <v>1.3310185185185185E-3</v>
      </c>
      <c r="C94" s="15"/>
      <c r="D94" s="159" t="str">
        <f t="shared" si="1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</row>
    <row r="95" spans="1:16" x14ac:dyDescent="0.3">
      <c r="A95" s="91" t="str">
        <f>IF(Engagés!A95="","",Engagés!A95)</f>
        <v/>
      </c>
      <c r="B95" s="181">
        <f>IF(Dép_Arr!B95="","",Dép_Arr!B95)</f>
        <v>1.3310185185185185E-3</v>
      </c>
      <c r="C95" s="15"/>
      <c r="D95" s="159" t="str">
        <f t="shared" si="1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</row>
    <row r="96" spans="1:16" x14ac:dyDescent="0.3">
      <c r="A96" s="91" t="str">
        <f>IF(Engagés!A96="","",Engagés!A96)</f>
        <v/>
      </c>
      <c r="B96" s="181">
        <f>IF(Dép_Arr!B96="","",Dép_Arr!B96)</f>
        <v>1.3310185185185185E-3</v>
      </c>
      <c r="C96" s="15"/>
      <c r="D96" s="159" t="str">
        <f t="shared" si="1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</row>
    <row r="97" spans="1:16" x14ac:dyDescent="0.3">
      <c r="A97" s="91" t="str">
        <f>IF(Engagés!A97="","",Engagés!A97)</f>
        <v/>
      </c>
      <c r="B97" s="181">
        <f>IF(Dép_Arr!B97="","",Dép_Arr!B97)</f>
        <v>1.3310185185185185E-3</v>
      </c>
      <c r="C97" s="15"/>
      <c r="D97" s="159" t="str">
        <f t="shared" si="1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</row>
    <row r="98" spans="1:16" x14ac:dyDescent="0.3">
      <c r="A98" s="91" t="str">
        <f>IF(Engagés!A98="","",Engagés!A98)</f>
        <v/>
      </c>
      <c r="B98" s="181">
        <f>IF(Dép_Arr!B98="","",Dép_Arr!B98)</f>
        <v>1.3310185185185185E-3</v>
      </c>
      <c r="C98" s="15"/>
      <c r="D98" s="159" t="str">
        <f t="shared" si="1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</row>
    <row r="99" spans="1:16" x14ac:dyDescent="0.3">
      <c r="A99" s="91" t="str">
        <f>IF(Engagés!A99="","",Engagés!A99)</f>
        <v/>
      </c>
      <c r="B99" s="181">
        <f>IF(Dép_Arr!B99="","",Dép_Arr!B99)</f>
        <v>1.3310185185185185E-3</v>
      </c>
      <c r="C99" s="15"/>
      <c r="D99" s="159" t="str">
        <f t="shared" si="1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</row>
    <row r="100" spans="1:16" x14ac:dyDescent="0.3">
      <c r="A100" s="91" t="str">
        <f>IF(Engagés!A100="","",Engagés!A100)</f>
        <v/>
      </c>
      <c r="B100" s="181">
        <f>IF(Dép_Arr!B100="","",Dép_Arr!B100)</f>
        <v>1.3310185185185185E-3</v>
      </c>
      <c r="C100" s="15"/>
      <c r="D100" s="159" t="str">
        <f t="shared" si="1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</row>
    <row r="101" spans="1:16" x14ac:dyDescent="0.3">
      <c r="A101" s="91" t="str">
        <f>IF(Engagés!A101="","",Engagés!A101)</f>
        <v/>
      </c>
      <c r="B101" s="181">
        <f>IF(Dép_Arr!B101="","",Dép_Arr!B101)</f>
        <v>1.3310185185185185E-3</v>
      </c>
      <c r="C101" s="15"/>
      <c r="D101" s="159" t="str">
        <f t="shared" si="1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</row>
    <row r="102" spans="1:16" x14ac:dyDescent="0.3">
      <c r="A102" s="91" t="str">
        <f>IF(Engagés!A102="","",Engagés!A102)</f>
        <v/>
      </c>
      <c r="B102" s="181">
        <f>IF(Dép_Arr!B102="","",Dép_Arr!B102)</f>
        <v>1.3310185185185185E-3</v>
      </c>
      <c r="C102" s="15"/>
      <c r="D102" s="159" t="str">
        <f t="shared" si="1"/>
        <v/>
      </c>
      <c r="E102" s="98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</row>
    <row r="103" spans="1:16" ht="19.5" thickBot="1" x14ac:dyDescent="0.35">
      <c r="A103" s="92" t="str">
        <f>IF(Engagés!A103="","",Engagés!A103)</f>
        <v/>
      </c>
      <c r="B103" s="16">
        <v>0.61178240740740741</v>
      </c>
      <c r="C103" s="16"/>
      <c r="D103" s="179" t="str">
        <f t="shared" si="1"/>
        <v/>
      </c>
      <c r="E103" s="107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</row>
    <row r="104" spans="1:16" x14ac:dyDescent="0.3">
      <c r="A104" s="93"/>
      <c r="B104" s="1"/>
      <c r="C104" s="1"/>
    </row>
    <row r="105" spans="1:16" x14ac:dyDescent="0.3">
      <c r="A105" s="94"/>
      <c r="B105" s="1"/>
      <c r="C105" s="1"/>
    </row>
    <row r="106" spans="1:16" x14ac:dyDescent="0.3">
      <c r="A106" s="94"/>
      <c r="B106" s="1"/>
      <c r="C106" s="1"/>
    </row>
    <row r="107" spans="1:16" x14ac:dyDescent="0.3">
      <c r="A107" s="94"/>
      <c r="B107" s="1"/>
      <c r="C107" s="1"/>
    </row>
    <row r="108" spans="1:16" x14ac:dyDescent="0.3">
      <c r="A108" s="94"/>
      <c r="B108" s="1"/>
      <c r="C108" s="1"/>
    </row>
    <row r="109" spans="1:16" x14ac:dyDescent="0.3">
      <c r="A109" s="94"/>
      <c r="B109" s="1"/>
      <c r="C109" s="1"/>
    </row>
    <row r="110" spans="1:16" x14ac:dyDescent="0.3">
      <c r="A110" s="94"/>
      <c r="B110" s="1"/>
      <c r="C110" s="1"/>
    </row>
    <row r="111" spans="1:16" x14ac:dyDescent="0.3">
      <c r="A111" s="94"/>
      <c r="B111" s="1"/>
      <c r="C111" s="1"/>
    </row>
    <row r="112" spans="1:16" x14ac:dyDescent="0.3">
      <c r="A112" s="94"/>
      <c r="B112" s="1"/>
      <c r="C112" s="1"/>
    </row>
    <row r="113" spans="1:3" x14ac:dyDescent="0.3">
      <c r="A113" s="94"/>
      <c r="B113" s="1"/>
      <c r="C113" s="1"/>
    </row>
    <row r="114" spans="1:3" x14ac:dyDescent="0.3">
      <c r="A114" s="94"/>
      <c r="B114" s="1"/>
      <c r="C114" s="1"/>
    </row>
    <row r="115" spans="1:3" x14ac:dyDescent="0.3">
      <c r="A115" s="94"/>
      <c r="B115" s="1"/>
      <c r="C115" s="1"/>
    </row>
    <row r="116" spans="1:3" x14ac:dyDescent="0.3">
      <c r="A116" s="94"/>
      <c r="B116" s="1"/>
      <c r="C116" s="1"/>
    </row>
    <row r="117" spans="1:3" x14ac:dyDescent="0.3">
      <c r="A117" s="94"/>
      <c r="B117" s="1"/>
      <c r="C117" s="1"/>
    </row>
    <row r="118" spans="1:3" x14ac:dyDescent="0.3">
      <c r="A118" s="94"/>
      <c r="B118" s="1"/>
      <c r="C118" s="1"/>
    </row>
    <row r="119" spans="1:3" x14ac:dyDescent="0.3">
      <c r="A119" s="94"/>
      <c r="B119" s="1"/>
      <c r="C119" s="1"/>
    </row>
    <row r="120" spans="1:3" x14ac:dyDescent="0.3">
      <c r="A120" s="94"/>
      <c r="B120" s="1"/>
      <c r="C120" s="1"/>
    </row>
    <row r="121" spans="1:3" x14ac:dyDescent="0.3">
      <c r="A121" s="94"/>
      <c r="B121" s="1"/>
      <c r="C121" s="1"/>
    </row>
    <row r="122" spans="1:3" x14ac:dyDescent="0.3">
      <c r="A122" s="94"/>
      <c r="B122" s="1"/>
      <c r="C122" s="1"/>
    </row>
    <row r="123" spans="1:3" x14ac:dyDescent="0.3">
      <c r="A123" s="94"/>
      <c r="B123" s="1"/>
      <c r="C123" s="1"/>
    </row>
    <row r="124" spans="1:3" x14ac:dyDescent="0.3">
      <c r="A124" s="94"/>
      <c r="B124" s="1"/>
      <c r="C124" s="1"/>
    </row>
    <row r="125" spans="1:3" x14ac:dyDescent="0.3">
      <c r="A125" s="94"/>
      <c r="B125" s="1"/>
      <c r="C125" s="1"/>
    </row>
    <row r="126" spans="1:3" x14ac:dyDescent="0.3">
      <c r="A126" s="94"/>
      <c r="B126" s="1"/>
      <c r="C126" s="1"/>
    </row>
    <row r="127" spans="1:3" x14ac:dyDescent="0.3">
      <c r="A127" s="94"/>
      <c r="B127" s="1"/>
      <c r="C127" s="1"/>
    </row>
    <row r="128" spans="1:3" x14ac:dyDescent="0.3">
      <c r="A128" s="94"/>
      <c r="B128" s="1"/>
      <c r="C128" s="1"/>
    </row>
    <row r="129" spans="1:3" x14ac:dyDescent="0.3">
      <c r="A129" s="94"/>
      <c r="B129" s="1"/>
      <c r="C129" s="1"/>
    </row>
    <row r="130" spans="1:3" x14ac:dyDescent="0.3">
      <c r="A130" s="94"/>
      <c r="B130" s="1"/>
      <c r="C130" s="1"/>
    </row>
    <row r="131" spans="1:3" x14ac:dyDescent="0.3">
      <c r="A131" s="94"/>
      <c r="B131" s="1"/>
      <c r="C131" s="1"/>
    </row>
    <row r="132" spans="1:3" x14ac:dyDescent="0.3">
      <c r="A132" s="94"/>
      <c r="B132" s="1"/>
      <c r="C132" s="1"/>
    </row>
    <row r="133" spans="1:3" x14ac:dyDescent="0.3">
      <c r="A133" s="94"/>
      <c r="B133" s="1"/>
      <c r="C133" s="1"/>
    </row>
    <row r="134" spans="1:3" x14ac:dyDescent="0.3">
      <c r="A134" s="94"/>
      <c r="B134" s="1"/>
      <c r="C134" s="1"/>
    </row>
    <row r="135" spans="1:3" x14ac:dyDescent="0.3">
      <c r="A135" s="94"/>
      <c r="B135" s="1"/>
      <c r="C135" s="1"/>
    </row>
    <row r="136" spans="1:3" x14ac:dyDescent="0.3">
      <c r="A136" s="94"/>
      <c r="B136" s="1"/>
      <c r="C136" s="1"/>
    </row>
    <row r="137" spans="1:3" x14ac:dyDescent="0.3">
      <c r="A137" s="94"/>
      <c r="B137" s="1"/>
      <c r="C137" s="1"/>
    </row>
    <row r="138" spans="1:3" x14ac:dyDescent="0.3">
      <c r="A138" s="94"/>
      <c r="B138" s="1"/>
      <c r="C138" s="1"/>
    </row>
    <row r="139" spans="1:3" x14ac:dyDescent="0.3">
      <c r="A139" s="94"/>
      <c r="B139" s="1"/>
      <c r="C139" s="1"/>
    </row>
    <row r="140" spans="1:3" x14ac:dyDescent="0.3">
      <c r="A140" s="94"/>
      <c r="B140" s="1"/>
      <c r="C140" s="1"/>
    </row>
    <row r="141" spans="1:3" x14ac:dyDescent="0.3">
      <c r="A141" s="94"/>
      <c r="B141" s="1"/>
      <c r="C141" s="1"/>
    </row>
    <row r="142" spans="1:3" x14ac:dyDescent="0.3">
      <c r="A142" s="94"/>
      <c r="B142" s="1"/>
      <c r="C142" s="1"/>
    </row>
    <row r="143" spans="1:3" x14ac:dyDescent="0.3">
      <c r="A143" s="94"/>
      <c r="B143" s="1"/>
      <c r="C143" s="1"/>
    </row>
    <row r="144" spans="1:3" x14ac:dyDescent="0.3">
      <c r="A144" s="94"/>
      <c r="B144" s="1"/>
      <c r="C144" s="1"/>
    </row>
    <row r="145" spans="1:3" x14ac:dyDescent="0.3">
      <c r="A145" s="94"/>
      <c r="B145" s="1"/>
      <c r="C145" s="1"/>
    </row>
    <row r="146" spans="1:3" x14ac:dyDescent="0.3">
      <c r="A146" s="94"/>
      <c r="B146" s="1"/>
      <c r="C146" s="1"/>
    </row>
    <row r="147" spans="1:3" x14ac:dyDescent="0.3">
      <c r="A147" s="94"/>
      <c r="B147" s="1"/>
      <c r="C147" s="1"/>
    </row>
    <row r="148" spans="1:3" x14ac:dyDescent="0.3">
      <c r="A148" s="94"/>
      <c r="B148" s="1"/>
      <c r="C148" s="1"/>
    </row>
    <row r="149" spans="1:3" x14ac:dyDescent="0.3">
      <c r="A149" s="94"/>
      <c r="B149" s="1"/>
      <c r="C149" s="1"/>
    </row>
    <row r="150" spans="1:3" x14ac:dyDescent="0.3">
      <c r="A150" s="94"/>
      <c r="B150" s="1"/>
      <c r="C150" s="1"/>
    </row>
    <row r="151" spans="1:3" x14ac:dyDescent="0.3">
      <c r="A151" s="94"/>
      <c r="B151" s="1"/>
      <c r="C151" s="1"/>
    </row>
    <row r="152" spans="1:3" x14ac:dyDescent="0.3">
      <c r="A152" s="94"/>
      <c r="B152" s="1"/>
      <c r="C152" s="1"/>
    </row>
    <row r="153" spans="1:3" x14ac:dyDescent="0.3">
      <c r="A153" s="94"/>
      <c r="B153" s="1"/>
      <c r="C153" s="1"/>
    </row>
    <row r="154" spans="1:3" x14ac:dyDescent="0.3">
      <c r="A154" s="94"/>
      <c r="B154" s="1"/>
      <c r="C154" s="1"/>
    </row>
    <row r="155" spans="1:3" x14ac:dyDescent="0.3">
      <c r="A155" s="94"/>
      <c r="B155" s="1"/>
      <c r="C155" s="1"/>
    </row>
    <row r="156" spans="1:3" x14ac:dyDescent="0.3">
      <c r="A156" s="94"/>
      <c r="B156" s="1"/>
      <c r="C156" s="1"/>
    </row>
    <row r="157" spans="1:3" x14ac:dyDescent="0.3">
      <c r="A157" s="94"/>
      <c r="B157" s="1"/>
      <c r="C157" s="1"/>
    </row>
    <row r="158" spans="1:3" x14ac:dyDescent="0.3">
      <c r="A158" s="94"/>
      <c r="B158" s="1"/>
      <c r="C158" s="1"/>
    </row>
    <row r="159" spans="1:3" x14ac:dyDescent="0.3">
      <c r="A159" s="94"/>
      <c r="B159" s="1"/>
      <c r="C159" s="1"/>
    </row>
    <row r="160" spans="1:3" x14ac:dyDescent="0.3">
      <c r="A160" s="94"/>
      <c r="B160" s="1"/>
      <c r="C160" s="1"/>
    </row>
    <row r="161" spans="1:3" x14ac:dyDescent="0.3">
      <c r="A161" s="94"/>
      <c r="B161" s="1"/>
      <c r="C161" s="1"/>
    </row>
    <row r="162" spans="1:3" x14ac:dyDescent="0.3">
      <c r="A162" s="94"/>
      <c r="B162" s="1"/>
      <c r="C162" s="1"/>
    </row>
    <row r="163" spans="1:3" x14ac:dyDescent="0.3">
      <c r="A163" s="94"/>
      <c r="B163" s="1"/>
      <c r="C163" s="1"/>
    </row>
    <row r="164" spans="1:3" x14ac:dyDescent="0.3">
      <c r="A164" s="94"/>
      <c r="B164" s="1"/>
      <c r="C164" s="1"/>
    </row>
    <row r="165" spans="1:3" x14ac:dyDescent="0.3">
      <c r="A165" s="94"/>
      <c r="B165" s="1"/>
      <c r="C165" s="1"/>
    </row>
    <row r="166" spans="1:3" x14ac:dyDescent="0.3">
      <c r="A166" s="94"/>
      <c r="B166" s="1"/>
      <c r="C166" s="1"/>
    </row>
    <row r="167" spans="1:3" x14ac:dyDescent="0.3">
      <c r="A167" s="94"/>
      <c r="B167" s="1"/>
      <c r="C167" s="1"/>
    </row>
    <row r="168" spans="1:3" x14ac:dyDescent="0.3">
      <c r="A168" s="94"/>
      <c r="B168" s="1"/>
      <c r="C168" s="1"/>
    </row>
    <row r="169" spans="1:3" x14ac:dyDescent="0.3">
      <c r="A169" s="94"/>
      <c r="B169" s="1"/>
      <c r="C169" s="1"/>
    </row>
    <row r="170" spans="1:3" x14ac:dyDescent="0.3">
      <c r="A170" s="94"/>
      <c r="B170" s="1"/>
      <c r="C170" s="1"/>
    </row>
    <row r="171" spans="1:3" x14ac:dyDescent="0.3">
      <c r="A171" s="94"/>
      <c r="B171" s="1"/>
      <c r="C171" s="1"/>
    </row>
    <row r="172" spans="1:3" x14ac:dyDescent="0.3">
      <c r="A172" s="94"/>
      <c r="B172" s="1"/>
      <c r="C172" s="1"/>
    </row>
    <row r="173" spans="1:3" x14ac:dyDescent="0.3">
      <c r="A173" s="94"/>
      <c r="B173" s="1"/>
      <c r="C173" s="1"/>
    </row>
    <row r="174" spans="1:3" x14ac:dyDescent="0.3">
      <c r="A174" s="94"/>
      <c r="B174" s="1"/>
      <c r="C174" s="1"/>
    </row>
    <row r="175" spans="1:3" x14ac:dyDescent="0.3">
      <c r="A175" s="94"/>
      <c r="B175" s="1"/>
      <c r="C175" s="1"/>
    </row>
    <row r="176" spans="1:3" x14ac:dyDescent="0.3">
      <c r="A176" s="94"/>
      <c r="B176" s="1"/>
      <c r="C176" s="1"/>
    </row>
    <row r="177" spans="1:3" x14ac:dyDescent="0.3">
      <c r="A177" s="94"/>
      <c r="B177" s="1"/>
      <c r="C177" s="1"/>
    </row>
    <row r="178" spans="1:3" x14ac:dyDescent="0.3">
      <c r="A178" s="94"/>
      <c r="B178" s="1"/>
      <c r="C178" s="1"/>
    </row>
    <row r="179" spans="1:3" x14ac:dyDescent="0.3">
      <c r="A179" s="94"/>
      <c r="B179" s="1"/>
      <c r="C179" s="1"/>
    </row>
    <row r="180" spans="1:3" x14ac:dyDescent="0.3">
      <c r="A180" s="94"/>
      <c r="B180" s="1"/>
      <c r="C180" s="1"/>
    </row>
    <row r="181" spans="1:3" x14ac:dyDescent="0.3">
      <c r="A181" s="94"/>
      <c r="B181" s="1"/>
      <c r="C181" s="1"/>
    </row>
    <row r="182" spans="1:3" x14ac:dyDescent="0.3">
      <c r="A182" s="94"/>
      <c r="B182" s="1"/>
      <c r="C182" s="1"/>
    </row>
    <row r="183" spans="1:3" x14ac:dyDescent="0.3">
      <c r="A183" s="94"/>
      <c r="B183" s="1"/>
      <c r="C183" s="1"/>
    </row>
    <row r="184" spans="1:3" x14ac:dyDescent="0.3">
      <c r="A184" s="94"/>
      <c r="B184" s="1"/>
      <c r="C184" s="1"/>
    </row>
    <row r="185" spans="1:3" x14ac:dyDescent="0.3">
      <c r="A185" s="94"/>
      <c r="B185" s="1"/>
      <c r="C185" s="1"/>
    </row>
    <row r="186" spans="1:3" x14ac:dyDescent="0.3">
      <c r="A186" s="94"/>
      <c r="B186" s="1"/>
      <c r="C186" s="1"/>
    </row>
    <row r="187" spans="1:3" x14ac:dyDescent="0.3">
      <c r="A187" s="94"/>
      <c r="B187" s="1"/>
      <c r="C187" s="1"/>
    </row>
    <row r="188" spans="1:3" x14ac:dyDescent="0.3">
      <c r="A188" s="94"/>
      <c r="B188" s="1"/>
      <c r="C188" s="1"/>
    </row>
    <row r="189" spans="1:3" x14ac:dyDescent="0.3">
      <c r="A189" s="94"/>
      <c r="B189" s="1"/>
      <c r="C189" s="1"/>
    </row>
    <row r="190" spans="1:3" x14ac:dyDescent="0.3">
      <c r="A190" s="94"/>
      <c r="B190" s="1"/>
      <c r="C190" s="1"/>
    </row>
    <row r="191" spans="1:3" x14ac:dyDescent="0.3">
      <c r="A191" s="94"/>
      <c r="B191" s="1"/>
      <c r="C191" s="1"/>
    </row>
    <row r="192" spans="1:3" x14ac:dyDescent="0.3">
      <c r="A192" s="94"/>
      <c r="B192" s="1"/>
      <c r="C192" s="1"/>
    </row>
    <row r="193" spans="1:3" x14ac:dyDescent="0.3">
      <c r="A193" s="94"/>
      <c r="B193" s="1"/>
      <c r="C193" s="1"/>
    </row>
    <row r="194" spans="1:3" x14ac:dyDescent="0.3">
      <c r="A194" s="94"/>
      <c r="B194" s="1"/>
      <c r="C194" s="1"/>
    </row>
    <row r="195" spans="1:3" x14ac:dyDescent="0.3">
      <c r="A195" s="94"/>
      <c r="B195" s="1"/>
      <c r="C195" s="1"/>
    </row>
    <row r="196" spans="1:3" x14ac:dyDescent="0.3">
      <c r="A196" s="94"/>
      <c r="B196" s="1"/>
      <c r="C196" s="1"/>
    </row>
    <row r="197" spans="1:3" x14ac:dyDescent="0.3">
      <c r="A197" s="94"/>
      <c r="B197" s="1"/>
      <c r="C197" s="1"/>
    </row>
    <row r="198" spans="1:3" x14ac:dyDescent="0.3">
      <c r="A198" s="94"/>
      <c r="B198" s="1"/>
      <c r="C198" s="1"/>
    </row>
    <row r="199" spans="1:3" x14ac:dyDescent="0.3">
      <c r="A199" s="94"/>
      <c r="B199" s="1"/>
      <c r="C199" s="1"/>
    </row>
    <row r="200" spans="1:3" x14ac:dyDescent="0.3">
      <c r="A200" s="94"/>
      <c r="B200" s="1"/>
      <c r="C200" s="1"/>
    </row>
    <row r="201" spans="1:3" x14ac:dyDescent="0.3">
      <c r="A201" s="94"/>
      <c r="B201" s="1"/>
      <c r="C201" s="1"/>
    </row>
    <row r="202" spans="1:3" x14ac:dyDescent="0.3">
      <c r="A202" s="94"/>
      <c r="B202" s="1"/>
      <c r="C202" s="1"/>
    </row>
    <row r="203" spans="1:3" x14ac:dyDescent="0.3">
      <c r="A203" s="94"/>
      <c r="B203" s="1"/>
      <c r="C203" s="1"/>
    </row>
    <row r="204" spans="1:3" x14ac:dyDescent="0.3">
      <c r="A204" s="95"/>
      <c r="B204" s="1"/>
      <c r="C204" s="1"/>
    </row>
  </sheetData>
  <mergeCells count="5">
    <mergeCell ref="A2:C2"/>
    <mergeCell ref="D1:H1"/>
    <mergeCell ref="M2:Q2"/>
    <mergeCell ref="F3:G3"/>
    <mergeCell ref="F4:G4"/>
  </mergeCells>
  <conditionalFormatting sqref="B4:B103">
    <cfRule type="expression" dxfId="40" priority="46">
      <formula>$A4=""</formula>
    </cfRule>
  </conditionalFormatting>
  <conditionalFormatting sqref="E4">
    <cfRule type="expression" priority="42">
      <formula>$B4=""</formula>
    </cfRule>
  </conditionalFormatting>
  <conditionalFormatting sqref="E5:E103">
    <cfRule type="expression" priority="41">
      <formula>$A5=""</formula>
    </cfRule>
  </conditionalFormatting>
  <conditionalFormatting sqref="E24">
    <cfRule type="expression" priority="40">
      <formula>$B24=""</formula>
    </cfRule>
  </conditionalFormatting>
  <conditionalFormatting sqref="D4">
    <cfRule type="expression" dxfId="39" priority="13">
      <formula>$M4="TERMINE"</formula>
    </cfRule>
    <cfRule type="expression" dxfId="38" priority="15">
      <formula>$N4="TERMINE"</formula>
    </cfRule>
    <cfRule type="expression" dxfId="37" priority="16">
      <formula>$O4="TERMINE"</formula>
    </cfRule>
    <cfRule type="expression" dxfId="36" priority="17">
      <formula>$P4="TERMINE"</formula>
    </cfRule>
  </conditionalFormatting>
  <conditionalFormatting sqref="D5:D7">
    <cfRule type="expression" dxfId="35" priority="14">
      <formula>$P5="TERMINE"</formula>
    </cfRule>
  </conditionalFormatting>
  <conditionalFormatting sqref="D5:D7">
    <cfRule type="expression" dxfId="34" priority="10">
      <formula>$M5="TERMINE"</formula>
    </cfRule>
    <cfRule type="expression" dxfId="33" priority="11">
      <formula>$N5="TERMINE"</formula>
    </cfRule>
    <cfRule type="expression" dxfId="32" priority="12">
      <formula>$O5="TERMINE"</formula>
    </cfRule>
  </conditionalFormatting>
  <conditionalFormatting sqref="D8">
    <cfRule type="expression" dxfId="31" priority="4">
      <formula>$M8="TERMINE"</formula>
    </cfRule>
    <cfRule type="expression" dxfId="30" priority="6">
      <formula>$N8="TERMINE"</formula>
    </cfRule>
    <cfRule type="expression" dxfId="29" priority="7">
      <formula>$O8="TERMINE"</formula>
    </cfRule>
    <cfRule type="expression" dxfId="28" priority="8">
      <formula>$P8="TERMINE"</formula>
    </cfRule>
  </conditionalFormatting>
  <conditionalFormatting sqref="D9:D11">
    <cfRule type="expression" dxfId="27" priority="5">
      <formula>$P9="TERMINE"</formula>
    </cfRule>
  </conditionalFormatting>
  <conditionalFormatting sqref="D9:D19">
    <cfRule type="expression" dxfId="26" priority="1">
      <formula>$M9="TERMINE"</formula>
    </cfRule>
    <cfRule type="expression" dxfId="25" priority="2">
      <formula>$N9="TERMINE"</formula>
    </cfRule>
    <cfRule type="expression" dxfId="24" priority="3">
      <formula>$O9="TERMINE"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7" id="{6A7063E4-E73B-417E-9B1F-CF416B85ECF1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A4:E103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</sheetPr>
  <dimension ref="A1:Q204"/>
  <sheetViews>
    <sheetView workbookViewId="0">
      <selection activeCell="F4" sqref="F4:G4"/>
    </sheetView>
  </sheetViews>
  <sheetFormatPr baseColWidth="10" defaultRowHeight="18.75" x14ac:dyDescent="0.3"/>
  <cols>
    <col min="1" max="1" width="13.6640625" style="96" customWidth="1"/>
    <col min="2" max="3" width="12.6640625" customWidth="1"/>
    <col min="4" max="4" width="13.1640625" style="2" bestFit="1" customWidth="1"/>
    <col min="9" max="9" width="16.6640625" customWidth="1"/>
    <col min="13" max="17" width="12" style="37"/>
  </cols>
  <sheetData>
    <row r="1" spans="1:17" s="1" customFormat="1" ht="115.5" customHeight="1" thickBot="1" x14ac:dyDescent="0.35">
      <c r="A1" s="90" t="e">
        <f>"A"&amp;MATCH(LOOKUP(D2,A4:A103),A4:A103)+3</f>
        <v>#N/A</v>
      </c>
      <c r="B1" s="3">
        <f>MAX(A4:A103)</f>
        <v>20</v>
      </c>
      <c r="C1" s="263" t="s">
        <v>64</v>
      </c>
      <c r="D1" s="263" t="s">
        <v>5</v>
      </c>
      <c r="E1" s="263"/>
      <c r="F1" s="263"/>
      <c r="G1" s="263"/>
      <c r="H1" s="263"/>
      <c r="I1"/>
      <c r="J1"/>
      <c r="K1"/>
      <c r="L1"/>
      <c r="M1" s="152"/>
      <c r="N1" s="152"/>
      <c r="O1" s="152"/>
      <c r="P1" s="152"/>
      <c r="Q1" s="152"/>
    </row>
    <row r="2" spans="1:17" s="1" customFormat="1" ht="29.25" customHeight="1" thickBot="1" x14ac:dyDescent="0.25">
      <c r="A2" s="257" t="s">
        <v>79</v>
      </c>
      <c r="B2" s="257"/>
      <c r="C2" s="258"/>
      <c r="D2" s="70"/>
      <c r="F2"/>
      <c r="G2"/>
      <c r="I2"/>
      <c r="J2"/>
      <c r="K2"/>
      <c r="L2"/>
      <c r="M2" s="254" t="s">
        <v>81</v>
      </c>
      <c r="N2" s="255"/>
      <c r="O2" s="255"/>
      <c r="P2" s="255"/>
      <c r="Q2" s="256"/>
    </row>
    <row r="3" spans="1:17" s="115" customFormat="1" ht="40.5" customHeight="1" thickBot="1" x14ac:dyDescent="0.25">
      <c r="A3" s="200" t="s">
        <v>2</v>
      </c>
      <c r="B3" s="201" t="s">
        <v>0</v>
      </c>
      <c r="C3" s="201" t="s">
        <v>1</v>
      </c>
      <c r="D3" s="200" t="s">
        <v>51</v>
      </c>
      <c r="E3" s="202" t="s">
        <v>43</v>
      </c>
      <c r="F3" s="250" t="s">
        <v>85</v>
      </c>
      <c r="G3" s="251"/>
      <c r="H3" s="114"/>
      <c r="I3" s="114"/>
      <c r="M3" s="155" t="s">
        <v>102</v>
      </c>
      <c r="N3" s="156" t="s">
        <v>98</v>
      </c>
      <c r="O3" s="173" t="s">
        <v>90</v>
      </c>
      <c r="P3" s="174" t="s">
        <v>91</v>
      </c>
      <c r="Q3" s="175" t="s">
        <v>80</v>
      </c>
    </row>
    <row r="4" spans="1:17" ht="19.5" thickTop="1" x14ac:dyDescent="0.3">
      <c r="A4" s="191">
        <f>IF(Engagés!A4="","",Engagés!A4)</f>
        <v>1</v>
      </c>
      <c r="B4" s="194">
        <f>IF(Dép_Arr!B4="","",Dép_Arr!B4)</f>
        <v>1.3310185185185185E-3</v>
      </c>
      <c r="C4" s="233"/>
      <c r="D4" s="159" t="str">
        <f t="shared" ref="D4:D68" si="0">IF(C4="","",C4-B4)</f>
        <v/>
      </c>
      <c r="E4" s="108"/>
      <c r="F4" s="252">
        <f>MAX(D4:D103)-MIN(D4:D103)</f>
        <v>0</v>
      </c>
      <c r="G4" s="253"/>
      <c r="M4" s="209" t="str">
        <f>IF(C4="","",IF(AND(OR(Engagés!D4=1,Engagés!D4=2,Engagés!D4=3,Engagés!D4="V"),D4&gt;=Récap!K$4),"TERMINE",""))</f>
        <v/>
      </c>
      <c r="N4" s="209" t="str">
        <f>IF(C4="","",IF(AND(OR(Engagés!D4="J",Engagés!D4="F"),D4&gt;=Récap!L$4),"TERMINE",""))</f>
        <v/>
      </c>
      <c r="O4" s="209" t="str">
        <f>IF(C4="","",IF(AND(Engagés!D4="C",D4&gt;=Récap!M$4),"TERMINE",""))</f>
        <v/>
      </c>
      <c r="P4" s="209" t="str">
        <f>IF(C4="","",IF(AND(Engagés!D4="M",D4&gt;=Récap!N$4),"TERMINE",""))</f>
        <v/>
      </c>
    </row>
    <row r="5" spans="1:17" x14ac:dyDescent="0.3">
      <c r="A5" s="191">
        <f>IF(Engagés!A5="","",Engagés!A5)</f>
        <v>2</v>
      </c>
      <c r="B5" s="194">
        <f>IF(Dép_Arr!B5="","",Dép_Arr!B5)</f>
        <v>1.3310185185185185E-3</v>
      </c>
      <c r="C5" s="233"/>
      <c r="D5" s="159" t="str">
        <f t="shared" si="0"/>
        <v/>
      </c>
      <c r="E5" s="98"/>
      <c r="M5" s="209" t="str">
        <f>IF(C5="","",IF(AND(OR(Engagés!D5=1,Engagés!D5=2,Engagés!D5=3,Engagés!D5="V"),D5&gt;=Récap!K$4),"TERMINE",""))</f>
        <v/>
      </c>
      <c r="N5" s="209" t="str">
        <f>IF(C5="","",IF(AND(OR(Engagés!D5="J",Engagés!D5="F"),D5&gt;=Récap!L$4),"TERMINE",""))</f>
        <v/>
      </c>
      <c r="O5" s="209" t="str">
        <f>IF(C5="","",IF(AND(Engagés!D5="C",D5&gt;=Récap!M$4),"TERMINE",""))</f>
        <v/>
      </c>
      <c r="P5" s="209" t="str">
        <f>IF(C5="","",IF(AND(Engagés!D5="M",D5&gt;=Récap!N$4),"TERMINE",""))</f>
        <v/>
      </c>
    </row>
    <row r="6" spans="1:17" x14ac:dyDescent="0.3">
      <c r="A6" s="91">
        <f>IF(Engagés!A6="","",Engagés!A6)</f>
        <v>3</v>
      </c>
      <c r="B6" s="181">
        <f>IF(Dép_Arr!B6="","",Dép_Arr!B6)</f>
        <v>1.3310185185185185E-3</v>
      </c>
      <c r="C6" s="181"/>
      <c r="D6" s="159" t="str">
        <f t="shared" si="0"/>
        <v/>
      </c>
      <c r="E6" s="98"/>
      <c r="M6" s="209" t="str">
        <f>IF(C6="","",IF(AND(OR(Engagés!D6=1,Engagés!D6=2,Engagés!D6=3,Engagés!D6="V"),D6&gt;=Récap!K$4),"TERMINE",""))</f>
        <v/>
      </c>
      <c r="N6" s="209" t="str">
        <f>IF(C6="","",IF(AND(OR(Engagés!D6="J",Engagés!D6="F"),D6&gt;=Récap!L$4),"TERMINE",""))</f>
        <v/>
      </c>
      <c r="O6" s="209" t="str">
        <f>IF(C6="","",IF(AND(Engagés!D6="C",D6&gt;=Récap!M$4),"TERMINE",""))</f>
        <v/>
      </c>
      <c r="P6" s="209" t="str">
        <f>IF(C6="","",IF(AND(Engagés!D6="M",D6&gt;=Récap!N$4),"TERMINE",""))</f>
        <v/>
      </c>
    </row>
    <row r="7" spans="1:17" x14ac:dyDescent="0.3">
      <c r="A7" s="91">
        <f>IF(Engagés!A7="","",Engagés!A7)</f>
        <v>4</v>
      </c>
      <c r="B7" s="181">
        <f>IF(Dép_Arr!B7="","",Dép_Arr!B7)</f>
        <v>1.3310185185185185E-3</v>
      </c>
      <c r="C7" s="181"/>
      <c r="D7" s="159" t="str">
        <f t="shared" si="0"/>
        <v/>
      </c>
      <c r="E7" s="98"/>
      <c r="M7" s="209" t="str">
        <f>IF(C7="","",IF(AND(OR(Engagés!D7=1,Engagés!D7=2,Engagés!D7=3,Engagés!D7="V"),D7&gt;=Récap!K$4),"TERMINE",""))</f>
        <v/>
      </c>
      <c r="N7" s="209" t="str">
        <f>IF(C7="","",IF(AND(OR(Engagés!D7="J",Engagés!D7="F"),D7&gt;=Récap!L$4),"TERMINE",""))</f>
        <v/>
      </c>
      <c r="O7" s="209" t="str">
        <f>IF(C7="","",IF(AND(Engagés!D7="C",D7&gt;=Récap!M$4),"TERMINE",""))</f>
        <v/>
      </c>
      <c r="P7" s="209" t="str">
        <f>IF(C7="","",IF(AND(Engagés!D7="M",D7&gt;=Récap!N$4),"TERMINE",""))</f>
        <v/>
      </c>
    </row>
    <row r="8" spans="1:17" x14ac:dyDescent="0.3">
      <c r="A8" s="91">
        <f>IF(Engagés!A8="","",Engagés!A8)</f>
        <v>5</v>
      </c>
      <c r="B8" s="181">
        <f>IF(Dép_Arr!B8="","",Dép_Arr!B8)</f>
        <v>1.3310185185185185E-3</v>
      </c>
      <c r="C8" s="181"/>
      <c r="D8" s="159" t="str">
        <f t="shared" si="0"/>
        <v/>
      </c>
      <c r="E8" s="98"/>
      <c r="M8" s="209" t="str">
        <f>IF(C8="","",IF(AND(OR(Engagés!D8=1,Engagés!D8=2,Engagés!D8=3,Engagés!D8="V"),D8&gt;=Récap!K$4),"TERMINE",""))</f>
        <v/>
      </c>
      <c r="N8" s="209" t="str">
        <f>IF(C8="","",IF(AND(OR(Engagés!D8="J",Engagés!D8="F"),D8&gt;=Récap!L$4),"TERMINE",""))</f>
        <v/>
      </c>
      <c r="O8" s="209" t="str">
        <f>IF(C8="","",IF(AND(Engagés!D8="C",D8&gt;=Récap!M$4),"TERMINE",""))</f>
        <v/>
      </c>
      <c r="P8" s="209" t="str">
        <f>IF(C8="","",IF(AND(Engagés!D8="M",D8&gt;=Récap!N$4),"TERMINE",""))</f>
        <v/>
      </c>
    </row>
    <row r="9" spans="1:17" x14ac:dyDescent="0.3">
      <c r="A9" s="91">
        <f>IF(Engagés!A9="","",Engagés!A9)</f>
        <v>6</v>
      </c>
      <c r="B9" s="181">
        <f>IF(Dép_Arr!B9="","",Dép_Arr!B9)</f>
        <v>1.3310185185185185E-3</v>
      </c>
      <c r="C9" s="181"/>
      <c r="D9" s="159" t="str">
        <f t="shared" si="0"/>
        <v/>
      </c>
      <c r="E9" s="98"/>
      <c r="M9" s="209" t="str">
        <f>IF(C9="","",IF(AND(OR(Engagés!D9=1,Engagés!D9=2,Engagés!D9=3,Engagés!D9="V"),D9&gt;=Récap!K$4),"TERMINE",""))</f>
        <v/>
      </c>
      <c r="N9" s="209" t="str">
        <f>IF(C9="","",IF(AND(OR(Engagés!D9="J",Engagés!D9="F"),D9&gt;=Récap!L$4),"TERMINE",""))</f>
        <v/>
      </c>
      <c r="O9" s="209" t="str">
        <f>IF(C9="","",IF(AND(Engagés!D9="C",D9&gt;=Récap!M$4),"TERMINE",""))</f>
        <v/>
      </c>
      <c r="P9" s="209" t="str">
        <f>IF(C9="","",IF(AND(Engagés!D9="M",D9&gt;=Récap!N$4),"TERMINE",""))</f>
        <v/>
      </c>
    </row>
    <row r="10" spans="1:17" x14ac:dyDescent="0.3">
      <c r="A10" s="91">
        <f>IF(Engagés!A10="","",Engagés!A10)</f>
        <v>7</v>
      </c>
      <c r="B10" s="181">
        <f>IF(Dép_Arr!B10="","",Dép_Arr!B10)</f>
        <v>1.3310185185185185E-3</v>
      </c>
      <c r="C10" s="181"/>
      <c r="D10" s="159" t="str">
        <f t="shared" si="0"/>
        <v/>
      </c>
      <c r="E10" s="98"/>
      <c r="M10" s="209" t="str">
        <f>IF(C10="","",IF(AND(OR(Engagés!D10=1,Engagés!D10=2,Engagés!D10=3,Engagés!D10="V"),D10&gt;=Récap!K$4),"TERMINE",""))</f>
        <v/>
      </c>
      <c r="N10" s="209" t="str">
        <f>IF(C10="","",IF(AND(OR(Engagés!D10="J",Engagés!D10="F"),D10&gt;=Récap!L$4),"TERMINE",""))</f>
        <v/>
      </c>
      <c r="O10" s="209" t="str">
        <f>IF(C10="","",IF(AND(Engagés!D10="C",D10&gt;=Récap!M$4),"TERMINE",""))</f>
        <v/>
      </c>
      <c r="P10" s="209" t="str">
        <f>IF(C10="","",IF(AND(Engagés!D10="M",D10&gt;=Récap!N$4),"TERMINE",""))</f>
        <v/>
      </c>
    </row>
    <row r="11" spans="1:17" x14ac:dyDescent="0.3">
      <c r="A11" s="91">
        <f>IF(Engagés!A11="","",Engagés!A11)</f>
        <v>8</v>
      </c>
      <c r="B11" s="181">
        <f>IF(Dép_Arr!B11="","",Dép_Arr!B11)</f>
        <v>1.3310185185185185E-3</v>
      </c>
      <c r="C11" s="181"/>
      <c r="D11" s="159" t="str">
        <f t="shared" si="0"/>
        <v/>
      </c>
      <c r="E11" s="98"/>
      <c r="I11" s="2"/>
      <c r="M11" s="209" t="str">
        <f>IF(C11="","",IF(AND(OR(Engagés!D11=1,Engagés!D11=2,Engagés!D11=3,Engagés!D11="V"),D11&gt;=Récap!K$4),"TERMINE",""))</f>
        <v/>
      </c>
      <c r="N11" s="209" t="str">
        <f>IF(C11="","",IF(AND(OR(Engagés!D11="J",Engagés!D11="F"),D11&gt;=Récap!L$4),"TERMINE",""))</f>
        <v/>
      </c>
      <c r="O11" s="209" t="str">
        <f>IF(C11="","",IF(AND(Engagés!D11="C",D11&gt;=Récap!M$4),"TERMINE",""))</f>
        <v/>
      </c>
      <c r="P11" s="209" t="str">
        <f>IF(C11="","",IF(AND(Engagés!D11="M",D11&gt;=Récap!N$4),"TERMINE",""))</f>
        <v/>
      </c>
    </row>
    <row r="12" spans="1:17" x14ac:dyDescent="0.3">
      <c r="A12" s="91">
        <f>IF(Engagés!A12="","",Engagés!A12)</f>
        <v>9</v>
      </c>
      <c r="B12" s="181">
        <f>IF(Dép_Arr!B12="","",Dép_Arr!B12)</f>
        <v>1.3310185185185185E-3</v>
      </c>
      <c r="C12" s="181"/>
      <c r="D12" s="159" t="str">
        <f t="shared" si="0"/>
        <v/>
      </c>
      <c r="E12" s="98"/>
      <c r="M12" s="209" t="str">
        <f>IF(C12="","",IF(AND(OR(Engagés!D12=1,Engagés!D12=2,Engagés!D12=3,Engagés!D12="V"),D12&gt;=Récap!K$4),"TERMINE",""))</f>
        <v/>
      </c>
      <c r="N12" s="209" t="str">
        <f>IF(C12="","",IF(AND(OR(Engagés!D12="J",Engagés!D12="F"),D12&gt;=Récap!L$4),"TERMINE",""))</f>
        <v/>
      </c>
      <c r="O12" s="209" t="str">
        <f>IF(C12="","",IF(AND(Engagés!D12="C",D12&gt;=Récap!M$4),"TERMINE",""))</f>
        <v/>
      </c>
      <c r="P12" s="209" t="str">
        <f>IF(C12="","",IF(AND(Engagés!D12="M",D12&gt;=Récap!N$4),"TERMINE",""))</f>
        <v/>
      </c>
    </row>
    <row r="13" spans="1:17" x14ac:dyDescent="0.3">
      <c r="A13" s="91">
        <f>IF(Engagés!A13="","",Engagés!A13)</f>
        <v>10</v>
      </c>
      <c r="B13" s="181">
        <f>IF(Dép_Arr!B13="","",Dép_Arr!B13)</f>
        <v>1.3310185185185185E-3</v>
      </c>
      <c r="C13" s="181"/>
      <c r="D13" s="159" t="str">
        <f t="shared" si="0"/>
        <v/>
      </c>
      <c r="E13" s="98"/>
      <c r="M13" s="209" t="str">
        <f>IF(C13="","",IF(AND(OR(Engagés!D13=1,Engagés!D13=2,Engagés!D13=3,Engagés!D13="V"),D13&gt;=Récap!K$4),"TERMINE",""))</f>
        <v/>
      </c>
      <c r="N13" s="209" t="str">
        <f>IF(C13="","",IF(AND(OR(Engagés!D13="J",Engagés!D13="F"),D13&gt;=Récap!L$4),"TERMINE",""))</f>
        <v/>
      </c>
      <c r="O13" s="209" t="str">
        <f>IF(C13="","",IF(AND(Engagés!D13="C",D13&gt;=Récap!M$4),"TERMINE",""))</f>
        <v/>
      </c>
      <c r="P13" s="209" t="str">
        <f>IF(C13="","",IF(AND(Engagés!D13="M",D13&gt;=Récap!N$4),"TERMINE",""))</f>
        <v/>
      </c>
    </row>
    <row r="14" spans="1:17" x14ac:dyDescent="0.3">
      <c r="A14" s="91">
        <f>IF(Engagés!A14="","",Engagés!A14)</f>
        <v>11</v>
      </c>
      <c r="B14" s="181">
        <f>IF(Dép_Arr!B14="","",Dép_Arr!B14)</f>
        <v>1.3310185185185185E-3</v>
      </c>
      <c r="C14" s="181"/>
      <c r="D14" s="159" t="str">
        <f t="shared" si="0"/>
        <v/>
      </c>
      <c r="E14" s="98"/>
      <c r="M14" s="209" t="str">
        <f>IF(C14="","",IF(AND(OR(Engagés!D14=1,Engagés!D14=2,Engagés!D14=3,Engagés!D14="V"),D14&gt;=Récap!K$4),"TERMINE",""))</f>
        <v/>
      </c>
      <c r="N14" s="209" t="str">
        <f>IF(C14="","",IF(AND(OR(Engagés!D14="J",Engagés!D14="F"),D14&gt;=Récap!L$4),"TERMINE",""))</f>
        <v/>
      </c>
      <c r="O14" s="209" t="str">
        <f>IF(C14="","",IF(AND(Engagés!D14="C",D14&gt;=Récap!M$4),"TERMINE",""))</f>
        <v/>
      </c>
      <c r="P14" s="209" t="str">
        <f>IF(C14="","",IF(AND(Engagés!D14="M",D14&gt;=Récap!N$4),"TERMINE",""))</f>
        <v/>
      </c>
    </row>
    <row r="15" spans="1:17" x14ac:dyDescent="0.3">
      <c r="A15" s="91">
        <f>IF(Engagés!A15="","",Engagés!A15)</f>
        <v>12</v>
      </c>
      <c r="B15" s="181">
        <f>IF(Dép_Arr!B15="","",Dép_Arr!B15)</f>
        <v>1.3310185185185185E-3</v>
      </c>
      <c r="C15" s="181"/>
      <c r="D15" s="159" t="str">
        <f t="shared" si="0"/>
        <v/>
      </c>
      <c r="E15" s="98"/>
      <c r="M15" s="209" t="str">
        <f>IF(C15="","",IF(AND(OR(Engagés!D15=1,Engagés!D15=2,Engagés!D15=3,Engagés!D15="V"),D15&gt;=Récap!K$4),"TERMINE",""))</f>
        <v/>
      </c>
      <c r="N15" s="209" t="str">
        <f>IF(C15="","",IF(AND(OR(Engagés!D15="J",Engagés!D15="F"),D15&gt;=Récap!L$4),"TERMINE",""))</f>
        <v/>
      </c>
      <c r="O15" s="209" t="str">
        <f>IF(C15="","",IF(AND(Engagés!D15="C",D15&gt;=Récap!M$4),"TERMINE",""))</f>
        <v/>
      </c>
      <c r="P15" s="209" t="str">
        <f>IF(C15="","",IF(AND(Engagés!D15="M",D15&gt;=Récap!N$4),"TERMINE",""))</f>
        <v/>
      </c>
    </row>
    <row r="16" spans="1:17" x14ac:dyDescent="0.3">
      <c r="A16" s="91">
        <f>IF(Engagés!A16="","",Engagés!A16)</f>
        <v>13</v>
      </c>
      <c r="B16" s="181">
        <f>IF(Dép_Arr!B16="","",Dép_Arr!B16)</f>
        <v>1.3310185185185185E-3</v>
      </c>
      <c r="C16" s="181"/>
      <c r="D16" s="159" t="str">
        <f t="shared" si="0"/>
        <v/>
      </c>
      <c r="E16" s="98"/>
      <c r="M16" s="209" t="str">
        <f>IF(C16="","",IF(AND(OR(Engagés!D16=1,Engagés!D16=2,Engagés!D16=3,Engagés!D16="V"),D16&gt;=Récap!K$4),"TERMINE",""))</f>
        <v/>
      </c>
      <c r="N16" s="209" t="str">
        <f>IF(C16="","",IF(AND(OR(Engagés!D16="J",Engagés!D16="F"),D16&gt;=Récap!L$4),"TERMINE",""))</f>
        <v/>
      </c>
      <c r="O16" s="209" t="str">
        <f>IF(C16="","",IF(AND(Engagés!D16="C",D16&gt;=Récap!M$4),"TERMINE",""))</f>
        <v/>
      </c>
      <c r="P16" s="209" t="str">
        <f>IF(C16="","",IF(AND(Engagés!D16="M",D16&gt;=Récap!N$4),"TERMINE",""))</f>
        <v/>
      </c>
    </row>
    <row r="17" spans="1:16" x14ac:dyDescent="0.3">
      <c r="A17" s="91">
        <f>IF(Engagés!A17="","",Engagés!A17)</f>
        <v>14</v>
      </c>
      <c r="B17" s="181">
        <f>IF(Dép_Arr!B17="","",Dép_Arr!B17)</f>
        <v>1.3310185185185185E-3</v>
      </c>
      <c r="C17" s="181"/>
      <c r="D17" s="159" t="str">
        <f t="shared" si="0"/>
        <v/>
      </c>
      <c r="E17" s="98"/>
      <c r="M17" s="209" t="str">
        <f>IF(C17="","",IF(AND(OR(Engagés!D17=1,Engagés!D17=2,Engagés!D17=3,Engagés!D17="V"),D17&gt;=Récap!K$4),"TERMINE",""))</f>
        <v/>
      </c>
      <c r="N17" s="209" t="str">
        <f>IF(C17="","",IF(AND(OR(Engagés!D17="J",Engagés!D17="F"),D17&gt;=Récap!L$4),"TERMINE",""))</f>
        <v/>
      </c>
      <c r="O17" s="209" t="str">
        <f>IF(C17="","",IF(AND(Engagés!D17="C",D17&gt;=Récap!M$4),"TERMINE",""))</f>
        <v/>
      </c>
      <c r="P17" s="209" t="str">
        <f>IF(C17="","",IF(AND(Engagés!D17="M",D17&gt;=Récap!N$4),"TERMINE",""))</f>
        <v/>
      </c>
    </row>
    <row r="18" spans="1:16" x14ac:dyDescent="0.3">
      <c r="A18" s="91">
        <f>IF(Engagés!A18="","",Engagés!A18)</f>
        <v>15</v>
      </c>
      <c r="B18" s="181">
        <f>IF(Dép_Arr!B18="","",Dép_Arr!B18)</f>
        <v>1.3310185185185185E-3</v>
      </c>
      <c r="C18" s="181"/>
      <c r="D18" s="159" t="str">
        <f t="shared" si="0"/>
        <v/>
      </c>
      <c r="E18" s="98"/>
      <c r="M18" s="209" t="str">
        <f>IF(C18="","",IF(AND(OR(Engagés!D18=1,Engagés!D18=2,Engagés!D18=3,Engagés!D18="V"),D18&gt;=Récap!K$4),"TERMINE",""))</f>
        <v/>
      </c>
      <c r="N18" s="209" t="str">
        <f>IF(C18="","",IF(AND(OR(Engagés!D18="J",Engagés!D18="F"),D18&gt;=Récap!L$4),"TERMINE",""))</f>
        <v/>
      </c>
      <c r="O18" s="209" t="str">
        <f>IF(C18="","",IF(AND(Engagés!D18="C",D18&gt;=Récap!M$4),"TERMINE",""))</f>
        <v/>
      </c>
      <c r="P18" s="209" t="str">
        <f>IF(C18="","",IF(AND(Engagés!D18="M",D18&gt;=Récap!N$4),"TERMINE",""))</f>
        <v/>
      </c>
    </row>
    <row r="19" spans="1:16" x14ac:dyDescent="0.3">
      <c r="A19" s="91">
        <f>IF(Engagés!A19="","",Engagés!A19)</f>
        <v>16</v>
      </c>
      <c r="B19" s="181">
        <f>IF(Dép_Arr!B19="","",Dép_Arr!B19)</f>
        <v>1.3310185185185185E-3</v>
      </c>
      <c r="C19" s="181"/>
      <c r="D19" s="159" t="str">
        <f t="shared" si="0"/>
        <v/>
      </c>
      <c r="E19" s="98"/>
      <c r="M19" s="209" t="str">
        <f>IF(C19="","",IF(AND(OR(Engagés!D19=1,Engagés!D19=2,Engagés!D19=3,Engagés!D19="V"),D19&gt;=Récap!K$4),"TERMINE",""))</f>
        <v/>
      </c>
      <c r="N19" s="209" t="str">
        <f>IF(C19="","",IF(AND(OR(Engagés!D19="J",Engagés!D19="F"),D19&gt;=Récap!L$4),"TERMINE",""))</f>
        <v/>
      </c>
      <c r="O19" s="209" t="str">
        <f>IF(C19="","",IF(AND(Engagés!D19="C",D19&gt;=Récap!M$4),"TERMINE",""))</f>
        <v/>
      </c>
      <c r="P19" s="209" t="str">
        <f>IF(C19="","",IF(AND(Engagés!D19="M",D19&gt;=Récap!N$4),"TERMINE",""))</f>
        <v/>
      </c>
    </row>
    <row r="20" spans="1:16" x14ac:dyDescent="0.3">
      <c r="A20" s="91">
        <f>IF(Engagés!A20="","",Engagés!A20)</f>
        <v>17</v>
      </c>
      <c r="B20" s="181">
        <f>IF(Dép_Arr!B20="","",Dép_Arr!B20)</f>
        <v>1.3310185185185185E-3</v>
      </c>
      <c r="C20" s="181"/>
      <c r="D20" s="159" t="str">
        <f t="shared" si="0"/>
        <v/>
      </c>
      <c r="E20" s="98"/>
      <c r="M20" s="209" t="str">
        <f>IF(C20="","",IF(AND(OR(Engagés!D20=1,Engagés!D20=2,Engagés!D20=3,Engagés!D20="V"),D20&gt;=Récap!K$4),"TERMINE",""))</f>
        <v/>
      </c>
      <c r="N20" s="209" t="str">
        <f>IF(C20="","",IF(AND(OR(Engagés!D20="J",Engagés!D20="F"),D20&gt;=Récap!L$4),"TERMINE",""))</f>
        <v/>
      </c>
      <c r="O20" s="209" t="str">
        <f>IF(C20="","",IF(AND(Engagés!D20="C",D20&gt;=Récap!M$4),"TERMINE",""))</f>
        <v/>
      </c>
      <c r="P20" s="209" t="str">
        <f>IF(C20="","",IF(AND(Engagés!D20="M",D20&gt;=Récap!N$4),"TERMINE",""))</f>
        <v/>
      </c>
    </row>
    <row r="21" spans="1:16" x14ac:dyDescent="0.3">
      <c r="A21" s="91">
        <f>IF(Engagés!A21="","",Engagés!A21)</f>
        <v>18</v>
      </c>
      <c r="B21" s="181">
        <f>IF(Dép_Arr!B21="","",Dép_Arr!B21)</f>
        <v>1.3310185185185185E-3</v>
      </c>
      <c r="C21" s="181"/>
      <c r="D21" s="159" t="str">
        <f t="shared" si="0"/>
        <v/>
      </c>
      <c r="E21" s="98"/>
      <c r="M21" s="209" t="str">
        <f>IF(C21="","",IF(AND(OR(Engagés!D21=1,Engagés!D21=2,Engagés!D21=3,Engagés!D21="V"),D21&gt;=Récap!K$4),"TERMINE",""))</f>
        <v/>
      </c>
      <c r="N21" s="209" t="str">
        <f>IF(C21="","",IF(AND(OR(Engagés!D21="J",Engagés!D21="F"),D21&gt;=Récap!L$4),"TERMINE",""))</f>
        <v/>
      </c>
      <c r="O21" s="209" t="str">
        <f>IF(C21="","",IF(AND(Engagés!D21="C",D21&gt;=Récap!M$4),"TERMINE",""))</f>
        <v/>
      </c>
      <c r="P21" s="209" t="str">
        <f>IF(C21="","",IF(AND(Engagés!D21="M",D21&gt;=Récap!N$4),"TERMINE",""))</f>
        <v/>
      </c>
    </row>
    <row r="22" spans="1:16" x14ac:dyDescent="0.3">
      <c r="A22" s="91">
        <f>IF(Engagés!A22="","",Engagés!A22)</f>
        <v>19</v>
      </c>
      <c r="B22" s="181">
        <f>IF(Dép_Arr!B22="","",Dép_Arr!B22)</f>
        <v>1.3310185185185185E-3</v>
      </c>
      <c r="C22" s="181"/>
      <c r="D22" s="159" t="str">
        <f t="shared" si="0"/>
        <v/>
      </c>
      <c r="E22" s="98"/>
      <c r="M22" s="209" t="str">
        <f>IF(C22="","",IF(AND(OR(Engagés!D22=1,Engagés!D22=2,Engagés!D22=3,Engagés!D22="V"),D22&gt;=Récap!K$4),"TERMINE",""))</f>
        <v/>
      </c>
      <c r="N22" s="209" t="str">
        <f>IF(C22="","",IF(AND(OR(Engagés!D22="J",Engagés!D22="F"),D22&gt;=Récap!L$4),"TERMINE",""))</f>
        <v/>
      </c>
      <c r="O22" s="209" t="str">
        <f>IF(C22="","",IF(AND(Engagés!D22="C",D22&gt;=Récap!M$4),"TERMINE",""))</f>
        <v/>
      </c>
      <c r="P22" s="209" t="str">
        <f>IF(C22="","",IF(AND(Engagés!D22="M",D22&gt;=Récap!N$4),"TERMINE",""))</f>
        <v/>
      </c>
    </row>
    <row r="23" spans="1:16" x14ac:dyDescent="0.3">
      <c r="A23" s="91">
        <f>IF(Engagés!A23="","",Engagés!A23)</f>
        <v>20</v>
      </c>
      <c r="B23" s="181">
        <f>IF(Dép_Arr!B23="","",Dép_Arr!B23)</f>
        <v>1.3310185185185185E-3</v>
      </c>
      <c r="C23" s="181"/>
      <c r="D23" s="159" t="str">
        <f t="shared" si="0"/>
        <v/>
      </c>
      <c r="E23" s="98"/>
      <c r="M23" s="209" t="str">
        <f>IF(C23="","",IF(AND(OR(Engagés!D23=1,Engagés!D23=2,Engagés!D23=3,Engagés!D23="V"),D23&gt;=Récap!K$4),"TERMINE",""))</f>
        <v/>
      </c>
      <c r="N23" s="209" t="str">
        <f>IF(C23="","",IF(AND(OR(Engagés!D23="J",Engagés!D23="F"),D23&gt;=Récap!L$4),"TERMINE",""))</f>
        <v/>
      </c>
      <c r="O23" s="209" t="str">
        <f>IF(C23="","",IF(AND(Engagés!D23="C",D23&gt;=Récap!M$4),"TERMINE",""))</f>
        <v/>
      </c>
      <c r="P23" s="209" t="str">
        <f>IF(C23="","",IF(AND(Engagés!D23="M",D23&gt;=Récap!N$4),"TERMINE",""))</f>
        <v/>
      </c>
    </row>
    <row r="24" spans="1:16" x14ac:dyDescent="0.3">
      <c r="A24" s="91" t="str">
        <f>IF(Engagés!A24="","",Engagés!A24)</f>
        <v/>
      </c>
      <c r="B24" s="181">
        <f>IF(Dép_Arr!B24="","",Dép_Arr!B24)</f>
        <v>1.3310185185185185E-3</v>
      </c>
      <c r="C24" s="181"/>
      <c r="D24" s="159" t="str">
        <f t="shared" si="0"/>
        <v/>
      </c>
      <c r="E24" s="98"/>
      <c r="M24" s="209" t="str">
        <f>IF(C24="","",IF(AND(OR(Engagés!D24=1,Engagés!D24=2,Engagés!D24=3,Engagés!D24="V"),D24&gt;=Récap!K$4),"TERMINE",""))</f>
        <v/>
      </c>
      <c r="N24" s="209" t="str">
        <f>IF(C24="","",IF(AND(OR(Engagés!D24="J",Engagés!D24="F"),D24&gt;=Récap!L$4),"TERMINE",""))</f>
        <v/>
      </c>
      <c r="O24" s="209" t="str">
        <f>IF(C24="","",IF(AND(Engagés!D24="C",D24&gt;=Récap!M$4),"TERMINE",""))</f>
        <v/>
      </c>
      <c r="P24" s="209" t="str">
        <f>IF(C24="","",IF(AND(Engagés!D24="M",D24&gt;=Récap!N$4),"TERMINE",""))</f>
        <v/>
      </c>
    </row>
    <row r="25" spans="1:16" x14ac:dyDescent="0.3">
      <c r="A25" s="91" t="str">
        <f>IF(Engagés!A25="","",Engagés!A25)</f>
        <v/>
      </c>
      <c r="B25" s="181">
        <f>IF(Dép_Arr!B25="","",Dép_Arr!B25)</f>
        <v>1.3310185185185185E-3</v>
      </c>
      <c r="C25" s="181"/>
      <c r="D25" s="159" t="str">
        <f t="shared" si="0"/>
        <v/>
      </c>
      <c r="E25" s="98"/>
      <c r="M25" s="209" t="str">
        <f>IF(C25="","",IF(AND(OR(Engagés!D25=1,Engagés!D25=2,Engagés!D25=3,Engagés!D25="V"),D25&gt;=Récap!K$4),"TERMINE",""))</f>
        <v/>
      </c>
      <c r="N25" s="209" t="str">
        <f>IF(C25="","",IF(AND(OR(Engagés!D25="J",Engagés!D25="F"),D25&gt;=Récap!L$4),"TERMINE",""))</f>
        <v/>
      </c>
      <c r="O25" s="209" t="str">
        <f>IF(C25="","",IF(AND(Engagés!D25="C",D25&gt;=Récap!M$4),"TERMINE",""))</f>
        <v/>
      </c>
      <c r="P25" s="209" t="str">
        <f>IF(C25="","",IF(AND(Engagés!D25="M",D25&gt;=Récap!N$4),"TERMINE",""))</f>
        <v/>
      </c>
    </row>
    <row r="26" spans="1:16" x14ac:dyDescent="0.3">
      <c r="A26" s="91" t="str">
        <f>IF(Engagés!A26="","",Engagés!A26)</f>
        <v/>
      </c>
      <c r="B26" s="181">
        <f>IF(Dép_Arr!B26="","",Dép_Arr!B26)</f>
        <v>1.3310185185185185E-3</v>
      </c>
      <c r="C26" s="181"/>
      <c r="D26" s="159" t="str">
        <f t="shared" si="0"/>
        <v/>
      </c>
      <c r="E26" s="98"/>
      <c r="M26" s="209" t="str">
        <f>IF(C26="","",IF(AND(OR(Engagés!D26=1,Engagés!D26=2,Engagés!D26=3,Engagés!D26="V"),D26&gt;=Récap!K$4),"TERMINE",""))</f>
        <v/>
      </c>
      <c r="N26" s="209" t="str">
        <f>IF(C26="","",IF(AND(OR(Engagés!D26="J",Engagés!D26="F"),D26&gt;=Récap!L$4),"TERMINE",""))</f>
        <v/>
      </c>
      <c r="O26" s="209" t="str">
        <f>IF(C26="","",IF(AND(Engagés!D26="C",D26&gt;=Récap!M$4),"TERMINE",""))</f>
        <v/>
      </c>
      <c r="P26" s="209" t="str">
        <f>IF(C26="","",IF(AND(Engagés!D26="M",D26&gt;=Récap!N$4),"TERMINE",""))</f>
        <v/>
      </c>
    </row>
    <row r="27" spans="1:16" x14ac:dyDescent="0.3">
      <c r="A27" s="91" t="str">
        <f>IF(Engagés!A27="","",Engagés!A27)</f>
        <v/>
      </c>
      <c r="B27" s="181">
        <f>IF(Dép_Arr!B27="","",Dép_Arr!B27)</f>
        <v>1.3310185185185185E-3</v>
      </c>
      <c r="C27" s="181"/>
      <c r="D27" s="159" t="str">
        <f t="shared" si="0"/>
        <v/>
      </c>
      <c r="E27" s="98"/>
      <c r="M27" s="209" t="str">
        <f>IF(C27="","",IF(AND(OR(Engagés!D27=1,Engagés!D27=2,Engagés!D27=3,Engagés!D27="V"),D27&gt;=Récap!K$4),"TERMINE",""))</f>
        <v/>
      </c>
      <c r="N27" s="209" t="str">
        <f>IF(C27="","",IF(AND(OR(Engagés!D27="J",Engagés!D27="F"),D27&gt;=Récap!L$4),"TERMINE",""))</f>
        <v/>
      </c>
      <c r="O27" s="209" t="str">
        <f>IF(C27="","",IF(AND(Engagés!D27="C",D27&gt;=Récap!M$4),"TERMINE",""))</f>
        <v/>
      </c>
      <c r="P27" s="209" t="str">
        <f>IF(C27="","",IF(AND(Engagés!D27="M",D27&gt;=Récap!N$4),"TERMINE",""))</f>
        <v/>
      </c>
    </row>
    <row r="28" spans="1:16" x14ac:dyDescent="0.3">
      <c r="A28" s="91" t="str">
        <f>IF(Engagés!A28="","",Engagés!A28)</f>
        <v/>
      </c>
      <c r="B28" s="181">
        <f>IF(Dép_Arr!B28="","",Dép_Arr!B28)</f>
        <v>1.3310185185185185E-3</v>
      </c>
      <c r="C28" s="181"/>
      <c r="D28" s="159" t="str">
        <f t="shared" si="0"/>
        <v/>
      </c>
      <c r="E28" s="98"/>
      <c r="M28" s="209" t="str">
        <f>IF(C28="","",IF(AND(OR(Engagés!D28=1,Engagés!D28=2,Engagés!D28=3,Engagés!D28="V"),D28&gt;=Récap!K$4),"TERMINE",""))</f>
        <v/>
      </c>
      <c r="N28" s="209" t="str">
        <f>IF(C28="","",IF(AND(OR(Engagés!D28="J",Engagés!D28="F"),D28&gt;=Récap!L$4),"TERMINE",""))</f>
        <v/>
      </c>
      <c r="O28" s="209" t="str">
        <f>IF(C28="","",IF(AND(Engagés!D28="C",D28&gt;=Récap!M$4),"TERMINE",""))</f>
        <v/>
      </c>
      <c r="P28" s="209" t="str">
        <f>IF(C28="","",IF(AND(Engagés!D28="M",D28&gt;=Récap!N$4),"TERMINE",""))</f>
        <v/>
      </c>
    </row>
    <row r="29" spans="1:16" x14ac:dyDescent="0.3">
      <c r="A29" s="91" t="str">
        <f>IF(Engagés!A29="","",Engagés!A29)</f>
        <v/>
      </c>
      <c r="B29" s="181">
        <f>IF(Dép_Arr!B29="","",Dép_Arr!B29)</f>
        <v>1.3310185185185185E-3</v>
      </c>
      <c r="C29" s="181"/>
      <c r="D29" s="159" t="str">
        <f t="shared" si="0"/>
        <v/>
      </c>
      <c r="E29" s="98"/>
      <c r="M29" s="209" t="str">
        <f>IF(C29="","",IF(AND(OR(Engagés!D29=1,Engagés!D29=2,Engagés!D29=3,Engagés!D29="V"),D29&gt;=Récap!K$4),"TERMINE",""))</f>
        <v/>
      </c>
      <c r="N29" s="209" t="str">
        <f>IF(C29="","",IF(AND(OR(Engagés!D29="J",Engagés!D29="F"),D29&gt;=Récap!L$4),"TERMINE",""))</f>
        <v/>
      </c>
      <c r="O29" s="209" t="str">
        <f>IF(C29="","",IF(AND(Engagés!D29="C",D29&gt;=Récap!M$4),"TERMINE",""))</f>
        <v/>
      </c>
      <c r="P29" s="209" t="str">
        <f>IF(C29="","",IF(AND(Engagés!D29="M",D29&gt;=Récap!N$4),"TERMINE",""))</f>
        <v/>
      </c>
    </row>
    <row r="30" spans="1:16" x14ac:dyDescent="0.3">
      <c r="A30" s="91" t="str">
        <f>IF(Engagés!A30="","",Engagés!A30)</f>
        <v/>
      </c>
      <c r="B30" s="181">
        <f>IF(Dép_Arr!B30="","",Dép_Arr!B30)</f>
        <v>1.3310185185185185E-3</v>
      </c>
      <c r="C30" s="15"/>
      <c r="D30" s="159" t="str">
        <f t="shared" si="0"/>
        <v/>
      </c>
      <c r="E30" s="98"/>
      <c r="M30" s="209" t="str">
        <f>IF(C30="","",IF(AND(OR(Engagés!D30=1,Engagés!D30=2,Engagés!D30=3,Engagés!D30="V"),D30&gt;=Récap!K$4),"TERMINE",""))</f>
        <v/>
      </c>
      <c r="N30" s="209" t="str">
        <f>IF(C30="","",IF(AND(OR(Engagés!D30="J",Engagés!D30="F"),D30&gt;=Récap!L$4),"TERMINE",""))</f>
        <v/>
      </c>
      <c r="O30" s="209" t="str">
        <f>IF(C30="","",IF(AND(Engagés!D30="C",D30&gt;=Récap!M$4),"TERMINE",""))</f>
        <v/>
      </c>
      <c r="P30" s="209" t="str">
        <f>IF(C30="","",IF(AND(Engagés!D30="M",D30&gt;=Récap!N$4),"TERMINE",""))</f>
        <v/>
      </c>
    </row>
    <row r="31" spans="1:16" x14ac:dyDescent="0.3">
      <c r="A31" s="91" t="str">
        <f>IF(Engagés!A31="","",Engagés!A31)</f>
        <v/>
      </c>
      <c r="B31" s="181">
        <f>IF(Dép_Arr!B31="","",Dép_Arr!B31)</f>
        <v>1.3310185185185185E-3</v>
      </c>
      <c r="C31" s="15"/>
      <c r="D31" s="159" t="str">
        <f t="shared" si="0"/>
        <v/>
      </c>
      <c r="E31" s="98"/>
      <c r="M31" s="209" t="str">
        <f>IF(C31="","",IF(AND(OR(Engagés!D31=1,Engagés!D31=2,Engagés!D31=3,Engagés!D31="V"),D31&gt;=Récap!K$4),"TERMINE",""))</f>
        <v/>
      </c>
      <c r="N31" s="209" t="str">
        <f>IF(C31="","",IF(AND(OR(Engagés!D31="J",Engagés!D31="F"),D31&gt;=Récap!L$4),"TERMINE",""))</f>
        <v/>
      </c>
      <c r="O31" s="209" t="str">
        <f>IF(C31="","",IF(AND(Engagés!D31="C",D31&gt;=Récap!M$4),"TERMINE",""))</f>
        <v/>
      </c>
      <c r="P31" s="209" t="str">
        <f>IF(C31="","",IF(AND(Engagés!D31="M",D31&gt;=Récap!N$4),"TERMINE",""))</f>
        <v/>
      </c>
    </row>
    <row r="32" spans="1:16" x14ac:dyDescent="0.3">
      <c r="A32" s="91" t="str">
        <f>IF(Engagés!A32="","",Engagés!A32)</f>
        <v/>
      </c>
      <c r="B32" s="181">
        <f>IF(Dép_Arr!B32="","",Dép_Arr!B32)</f>
        <v>1.3310185185185185E-3</v>
      </c>
      <c r="C32" s="181"/>
      <c r="D32" s="159" t="str">
        <f t="shared" si="0"/>
        <v/>
      </c>
      <c r="E32" s="98"/>
      <c r="M32" s="209" t="str">
        <f>IF(C32="","",IF(AND(OR(Engagés!D32=1,Engagés!D32=2,Engagés!D32=3,Engagés!D32="V"),D32&gt;=Récap!K$4),"TERMINE",""))</f>
        <v/>
      </c>
      <c r="N32" s="209" t="str">
        <f>IF(C32="","",IF(AND(OR(Engagés!D32="J",Engagés!D32="F"),D32&gt;=Récap!L$4),"TERMINE",""))</f>
        <v/>
      </c>
      <c r="O32" s="209" t="str">
        <f>IF(C32="","",IF(AND(Engagés!D32="C",D32&gt;=Récap!M$4),"TERMINE",""))</f>
        <v/>
      </c>
      <c r="P32" s="209" t="str">
        <f>IF(C32="","",IF(AND(Engagés!D32="M",D32&gt;=Récap!N$4),"TERMINE",""))</f>
        <v/>
      </c>
    </row>
    <row r="33" spans="1:16" x14ac:dyDescent="0.3">
      <c r="A33" s="91" t="str">
        <f>IF(Engagés!A33="","",Engagés!A33)</f>
        <v/>
      </c>
      <c r="B33" s="181">
        <f>IF(Dép_Arr!B33="","",Dép_Arr!B33)</f>
        <v>1.3310185185185185E-3</v>
      </c>
      <c r="C33" s="15"/>
      <c r="D33" s="159" t="str">
        <f t="shared" si="0"/>
        <v/>
      </c>
      <c r="E33" s="98"/>
      <c r="M33" s="209" t="str">
        <f>IF(C33="","",IF(AND(OR(Engagés!D33=1,Engagés!D33=2,Engagés!D33=3,Engagés!D33="V"),D33&gt;=Récap!K$4),"TERMINE",""))</f>
        <v/>
      </c>
      <c r="N33" s="209" t="str">
        <f>IF(C33="","",IF(AND(OR(Engagés!D33="J",Engagés!D33="F"),D33&gt;=Récap!L$4),"TERMINE",""))</f>
        <v/>
      </c>
      <c r="O33" s="209" t="str">
        <f>IF(C33="","",IF(AND(Engagés!D33="C",D33&gt;=Récap!M$4),"TERMINE",""))</f>
        <v/>
      </c>
      <c r="P33" s="209" t="str">
        <f>IF(C33="","",IF(AND(Engagés!D33="M",D33&gt;=Récap!N$4),"TERMINE",""))</f>
        <v/>
      </c>
    </row>
    <row r="34" spans="1:16" x14ac:dyDescent="0.3">
      <c r="A34" s="91" t="str">
        <f>IF(Engagés!A34="","",Engagés!A34)</f>
        <v/>
      </c>
      <c r="B34" s="181">
        <f>IF(Dép_Arr!B34="","",Dép_Arr!B34)</f>
        <v>1.3310185185185185E-3</v>
      </c>
      <c r="C34" s="15"/>
      <c r="D34" s="159" t="str">
        <f t="shared" si="0"/>
        <v/>
      </c>
      <c r="E34" s="98"/>
      <c r="M34" s="209" t="str">
        <f>IF(C34="","",IF(AND(OR(Engagés!D34=1,Engagés!D34=2,Engagés!D34=3,Engagés!D34="V"),D34&gt;=Récap!K$4),"TERMINE",""))</f>
        <v/>
      </c>
      <c r="N34" s="209" t="str">
        <f>IF(C34="","",IF(AND(OR(Engagés!D34="J",Engagés!D34="F"),D34&gt;=Récap!L$4),"TERMINE",""))</f>
        <v/>
      </c>
      <c r="O34" s="209" t="str">
        <f>IF(C34="","",IF(AND(Engagés!D34="C",D34&gt;=Récap!M$4),"TERMINE",""))</f>
        <v/>
      </c>
      <c r="P34" s="209" t="str">
        <f>IF(C34="","",IF(AND(Engagés!D34="M",D34&gt;=Récap!N$4),"TERMINE",""))</f>
        <v/>
      </c>
    </row>
    <row r="35" spans="1:16" x14ac:dyDescent="0.3">
      <c r="A35" s="91" t="str">
        <f>IF(Engagés!A35="","",Engagés!A35)</f>
        <v/>
      </c>
      <c r="B35" s="181">
        <f>IF(Dép_Arr!B35="","",Dép_Arr!B35)</f>
        <v>1.3310185185185185E-3</v>
      </c>
      <c r="C35" s="15"/>
      <c r="D35" s="159" t="str">
        <f t="shared" si="0"/>
        <v/>
      </c>
      <c r="E35" s="98"/>
      <c r="M35" s="209" t="str">
        <f>IF(C35="","",IF(AND(OR(Engagés!D35=1,Engagés!D35=2,Engagés!D35=3,Engagés!D35="V"),D35&gt;=Récap!K$4),"TERMINE",""))</f>
        <v/>
      </c>
      <c r="N35" s="209" t="str">
        <f>IF(C35="","",IF(AND(OR(Engagés!D35="J",Engagés!D35="F"),D35&gt;=Récap!L$4),"TERMINE",""))</f>
        <v/>
      </c>
      <c r="O35" s="209" t="str">
        <f>IF(C35="","",IF(AND(Engagés!D35="C",D35&gt;=Récap!M$4),"TERMINE",""))</f>
        <v/>
      </c>
      <c r="P35" s="209" t="str">
        <f>IF(C35="","",IF(AND(Engagés!D35="M",D35&gt;=Récap!N$4),"TERMINE",""))</f>
        <v/>
      </c>
    </row>
    <row r="36" spans="1:16" x14ac:dyDescent="0.3">
      <c r="A36" s="91" t="str">
        <f>IF(Engagés!A36="","",Engagés!A36)</f>
        <v/>
      </c>
      <c r="B36" s="181">
        <f>IF(Dép_Arr!B36="","",Dép_Arr!B36)</f>
        <v>1.3310185185185185E-3</v>
      </c>
      <c r="C36" s="15"/>
      <c r="D36" s="159" t="str">
        <f t="shared" si="0"/>
        <v/>
      </c>
      <c r="E36" s="98"/>
      <c r="M36" s="209" t="str">
        <f>IF(C36="","",IF(AND(OR(Engagés!D36=1,Engagés!D36=2,Engagés!D36=3,Engagés!D36="V"),D36&gt;=Récap!K$4),"TERMINE",""))</f>
        <v/>
      </c>
      <c r="N36" s="209" t="str">
        <f>IF(C36="","",IF(AND(OR(Engagés!D36="J",Engagés!D36="F"),D36&gt;=Récap!L$4),"TERMINE",""))</f>
        <v/>
      </c>
      <c r="O36" s="209" t="str">
        <f>IF(C36="","",IF(AND(Engagés!D36="C",D36&gt;=Récap!M$4),"TERMINE",""))</f>
        <v/>
      </c>
      <c r="P36" s="209" t="str">
        <f>IF(C36="","",IF(AND(Engagés!D36="M",D36&gt;=Récap!N$4),"TERMINE",""))</f>
        <v/>
      </c>
    </row>
    <row r="37" spans="1:16" x14ac:dyDescent="0.3">
      <c r="A37" s="91" t="str">
        <f>IF(Engagés!A37="","",Engagés!A37)</f>
        <v/>
      </c>
      <c r="B37" s="181">
        <f>IF(Dép_Arr!B37="","",Dép_Arr!B37)</f>
        <v>1.3310185185185185E-3</v>
      </c>
      <c r="C37" s="15"/>
      <c r="D37" s="159" t="str">
        <f t="shared" si="0"/>
        <v/>
      </c>
      <c r="E37" s="98"/>
      <c r="M37" s="209" t="str">
        <f>IF(C37="","",IF(AND(OR(Engagés!D37=1,Engagés!D37=2,Engagés!D37=3,Engagés!D37="V"),D37&gt;=Récap!K$4),"TERMINE",""))</f>
        <v/>
      </c>
      <c r="N37" s="209" t="str">
        <f>IF(C37="","",IF(AND(OR(Engagés!D37="J",Engagés!D37="F"),D37&gt;=Récap!L$4),"TERMINE",""))</f>
        <v/>
      </c>
      <c r="O37" s="209" t="str">
        <f>IF(C37="","",IF(AND(Engagés!D37="C",D37&gt;=Récap!M$4),"TERMINE",""))</f>
        <v/>
      </c>
      <c r="P37" s="209" t="str">
        <f>IF(C37="","",IF(AND(Engagés!D37="M",D37&gt;=Récap!N$4),"TERMINE",""))</f>
        <v/>
      </c>
    </row>
    <row r="38" spans="1:16" x14ac:dyDescent="0.3">
      <c r="A38" s="91" t="str">
        <f>IF(Engagés!A38="","",Engagés!A38)</f>
        <v/>
      </c>
      <c r="B38" s="181">
        <f>IF(Dép_Arr!B38="","",Dép_Arr!B38)</f>
        <v>1.3310185185185185E-3</v>
      </c>
      <c r="C38" s="15"/>
      <c r="D38" s="159" t="str">
        <f t="shared" si="0"/>
        <v/>
      </c>
      <c r="E38" s="98"/>
      <c r="M38" s="209" t="str">
        <f>IF(C38="","",IF(AND(OR(Engagés!D38=1,Engagés!D38=2,Engagés!D38=3,Engagés!D38="V"),D38&gt;=Récap!K$4),"TERMINE",""))</f>
        <v/>
      </c>
      <c r="N38" s="209" t="str">
        <f>IF(C38="","",IF(AND(OR(Engagés!D38="J",Engagés!D38="F"),D38&gt;=Récap!L$4),"TERMINE",""))</f>
        <v/>
      </c>
      <c r="O38" s="209" t="str">
        <f>IF(C38="","",IF(AND(Engagés!D38="C",D38&gt;=Récap!M$4),"TERMINE",""))</f>
        <v/>
      </c>
      <c r="P38" s="209" t="str">
        <f>IF(C38="","",IF(AND(Engagés!D38="M",D38&gt;=Récap!N$4),"TERMINE",""))</f>
        <v/>
      </c>
    </row>
    <row r="39" spans="1:16" x14ac:dyDescent="0.3">
      <c r="A39" s="91" t="str">
        <f>IF(Engagés!A39="","",Engagés!A39)</f>
        <v/>
      </c>
      <c r="B39" s="181">
        <f>IF(Dép_Arr!B39="","",Dép_Arr!B39)</f>
        <v>1.3310185185185185E-3</v>
      </c>
      <c r="C39" s="15"/>
      <c r="D39" s="159" t="str">
        <f t="shared" si="0"/>
        <v/>
      </c>
      <c r="E39" s="98"/>
      <c r="M39" s="209" t="str">
        <f>IF(C39="","",IF(AND(OR(Engagés!D39=1,Engagés!D39=2,Engagés!D39=3,Engagés!D39="V"),D39&gt;=Récap!K$4),"TERMINE",""))</f>
        <v/>
      </c>
      <c r="N39" s="209" t="str">
        <f>IF(C39="","",IF(AND(OR(Engagés!D39="J",Engagés!D39="F"),D39&gt;=Récap!L$4),"TERMINE",""))</f>
        <v/>
      </c>
      <c r="O39" s="209" t="str">
        <f>IF(C39="","",IF(AND(Engagés!D39="C",D39&gt;=Récap!M$4),"TERMINE",""))</f>
        <v/>
      </c>
      <c r="P39" s="209" t="str">
        <f>IF(C39="","",IF(AND(Engagés!D39="M",D39&gt;=Récap!N$4),"TERMINE",""))</f>
        <v/>
      </c>
    </row>
    <row r="40" spans="1:16" x14ac:dyDescent="0.3">
      <c r="A40" s="91" t="str">
        <f>IF(Engagés!A40="","",Engagés!A40)</f>
        <v/>
      </c>
      <c r="B40" s="181">
        <f>IF(Dép_Arr!B40="","",Dép_Arr!B40)</f>
        <v>1.3310185185185185E-3</v>
      </c>
      <c r="C40" s="15"/>
      <c r="D40" s="159" t="str">
        <f t="shared" si="0"/>
        <v/>
      </c>
      <c r="E40" s="98"/>
      <c r="M40" s="209" t="str">
        <f>IF(C40="","",IF(AND(OR(Engagés!D40=1,Engagés!D40=2,Engagés!D40=3,Engagés!D40="V"),D40&gt;=Récap!K$4),"TERMINE",""))</f>
        <v/>
      </c>
      <c r="N40" s="209" t="str">
        <f>IF(C40="","",IF(AND(OR(Engagés!D40="J",Engagés!D40="F"),D40&gt;=Récap!L$4),"TERMINE",""))</f>
        <v/>
      </c>
      <c r="O40" s="209" t="str">
        <f>IF(C40="","",IF(AND(Engagés!D40="C",D40&gt;=Récap!M$4),"TERMINE",""))</f>
        <v/>
      </c>
      <c r="P40" s="209" t="str">
        <f>IF(C40="","",IF(AND(Engagés!D40="M",D40&gt;=Récap!N$4),"TERMINE",""))</f>
        <v/>
      </c>
    </row>
    <row r="41" spans="1:16" x14ac:dyDescent="0.3">
      <c r="A41" s="91" t="str">
        <f>IF(Engagés!A41="","",Engagés!A41)</f>
        <v/>
      </c>
      <c r="B41" s="181">
        <f>IF(Dép_Arr!B41="","",Dép_Arr!B41)</f>
        <v>1.3310185185185185E-3</v>
      </c>
      <c r="C41" s="15"/>
      <c r="D41" s="159" t="str">
        <f t="shared" si="0"/>
        <v/>
      </c>
      <c r="E41" s="98"/>
      <c r="M41" s="209" t="str">
        <f>IF(C41="","",IF(AND(OR(Engagés!D41=1,Engagés!D41=2,Engagés!D41=3,Engagés!D41="V"),D41&gt;=Récap!K$4),"TERMINE",""))</f>
        <v/>
      </c>
      <c r="N41" s="209" t="str">
        <f>IF(C41="","",IF(AND(OR(Engagés!D41="J",Engagés!D41="F"),D41&gt;=Récap!L$4),"TERMINE",""))</f>
        <v/>
      </c>
      <c r="O41" s="209" t="str">
        <f>IF(C41="","",IF(AND(Engagés!D41="C",D41&gt;=Récap!M$4),"TERMINE",""))</f>
        <v/>
      </c>
      <c r="P41" s="209" t="str">
        <f>IF(C41="","",IF(AND(Engagés!D41="M",D41&gt;=Récap!N$4),"TERMINE",""))</f>
        <v/>
      </c>
    </row>
    <row r="42" spans="1:16" x14ac:dyDescent="0.3">
      <c r="A42" s="91" t="str">
        <f>IF(Engagés!A42="","",Engagés!A42)</f>
        <v/>
      </c>
      <c r="B42" s="181">
        <f>IF(Dép_Arr!B42="","",Dép_Arr!B42)</f>
        <v>1.3310185185185185E-3</v>
      </c>
      <c r="C42" s="15"/>
      <c r="D42" s="159" t="str">
        <f t="shared" si="0"/>
        <v/>
      </c>
      <c r="E42" s="98"/>
      <c r="M42" s="209" t="str">
        <f>IF(C42="","",IF(AND(OR(Engagés!D42=1,Engagés!D42=2,Engagés!D42=3,Engagés!D42="V"),D42&gt;=Récap!K$4),"TERMINE",""))</f>
        <v/>
      </c>
      <c r="N42" s="209" t="str">
        <f>IF(C42="","",IF(AND(OR(Engagés!D42="J",Engagés!D42="F"),D42&gt;=Récap!L$4),"TERMINE",""))</f>
        <v/>
      </c>
      <c r="O42" s="209" t="str">
        <f>IF(C42="","",IF(AND(Engagés!D42="C",D42&gt;=Récap!M$4),"TERMINE",""))</f>
        <v/>
      </c>
      <c r="P42" s="209" t="str">
        <f>IF(C42="","",IF(AND(Engagés!D42="M",D42&gt;=Récap!N$4),"TERMINE",""))</f>
        <v/>
      </c>
    </row>
    <row r="43" spans="1:16" x14ac:dyDescent="0.3">
      <c r="A43" s="91" t="str">
        <f>IF(Engagés!A43="","",Engagés!A43)</f>
        <v/>
      </c>
      <c r="B43" s="181">
        <f>IF(Dép_Arr!B43="","",Dép_Arr!B43)</f>
        <v>1.3310185185185185E-3</v>
      </c>
      <c r="C43" s="181"/>
      <c r="D43" s="159" t="str">
        <f t="shared" si="0"/>
        <v/>
      </c>
      <c r="E43" s="98"/>
      <c r="M43" s="209" t="str">
        <f>IF(C43="","",IF(AND(OR(Engagés!D43=1,Engagés!D43=2,Engagés!D43=3,Engagés!D43="V"),D43&gt;=Récap!K$4),"TERMINE",""))</f>
        <v/>
      </c>
      <c r="N43" s="209" t="str">
        <f>IF(C43="","",IF(AND(OR(Engagés!D43="J",Engagés!D43="F"),D43&gt;=Récap!L$4),"TERMINE",""))</f>
        <v/>
      </c>
      <c r="O43" s="209" t="str">
        <f>IF(C43="","",IF(AND(Engagés!D43="C",D43&gt;=Récap!M$4),"TERMINE",""))</f>
        <v/>
      </c>
      <c r="P43" s="209" t="str">
        <f>IF(C43="","",IF(AND(Engagés!D43="M",D43&gt;=Récap!N$4),"TERMINE",""))</f>
        <v/>
      </c>
    </row>
    <row r="44" spans="1:16" x14ac:dyDescent="0.3">
      <c r="A44" s="91" t="str">
        <f>IF(Engagés!A44="","",Engagés!A44)</f>
        <v/>
      </c>
      <c r="B44" s="181">
        <f>IF(Dép_Arr!B44="","",Dép_Arr!B44)</f>
        <v>1.3310185185185185E-3</v>
      </c>
      <c r="C44" s="15"/>
      <c r="D44" s="159" t="str">
        <f t="shared" si="0"/>
        <v/>
      </c>
      <c r="E44" s="98"/>
      <c r="M44" s="209" t="str">
        <f>IF(C44="","",IF(AND(OR(Engagés!D44=1,Engagés!D44=2,Engagés!D44=3,Engagés!D44="V"),D44&gt;=Récap!K$4),"TERMINE",""))</f>
        <v/>
      </c>
      <c r="N44" s="209" t="str">
        <f>IF(C44="","",IF(AND(OR(Engagés!D44="J",Engagés!D44="F"),D44&gt;=Récap!L$4),"TERMINE",""))</f>
        <v/>
      </c>
      <c r="O44" s="209" t="str">
        <f>IF(C44="","",IF(AND(Engagés!D44="C",D44&gt;=Récap!M$4),"TERMINE",""))</f>
        <v/>
      </c>
      <c r="P44" s="209" t="str">
        <f>IF(C44="","",IF(AND(Engagés!D44="M",D44&gt;=Récap!N$4),"TERMINE",""))</f>
        <v/>
      </c>
    </row>
    <row r="45" spans="1:16" x14ac:dyDescent="0.3">
      <c r="A45" s="91" t="str">
        <f>IF(Engagés!A45="","",Engagés!A45)</f>
        <v/>
      </c>
      <c r="B45" s="181">
        <f>IF(Dép_Arr!B45="","",Dép_Arr!B45)</f>
        <v>1.3310185185185185E-3</v>
      </c>
      <c r="C45" s="15"/>
      <c r="D45" s="159" t="str">
        <f t="shared" si="0"/>
        <v/>
      </c>
      <c r="E45" s="98"/>
      <c r="M45" s="209" t="str">
        <f>IF(C45="","",IF(AND(OR(Engagés!D45=1,Engagés!D45=2,Engagés!D45=3,Engagés!D45="V"),D45&gt;=Récap!K$4),"TERMINE",""))</f>
        <v/>
      </c>
      <c r="N45" s="209" t="str">
        <f>IF(C45="","",IF(AND(OR(Engagés!D45="J",Engagés!D45="F"),D45&gt;=Récap!L$4),"TERMINE",""))</f>
        <v/>
      </c>
      <c r="O45" s="209" t="str">
        <f>IF(C45="","",IF(AND(Engagés!D45="C",D45&gt;=Récap!M$4),"TERMINE",""))</f>
        <v/>
      </c>
      <c r="P45" s="209" t="str">
        <f>IF(C45="","",IF(AND(Engagés!D45="M",D45&gt;=Récap!N$4),"TERMINE",""))</f>
        <v/>
      </c>
    </row>
    <row r="46" spans="1:16" x14ac:dyDescent="0.3">
      <c r="A46" s="91" t="str">
        <f>IF(Engagés!A46="","",Engagés!A46)</f>
        <v/>
      </c>
      <c r="B46" s="181">
        <f>IF(Dép_Arr!B46="","",Dép_Arr!B46)</f>
        <v>1.3310185185185185E-3</v>
      </c>
      <c r="C46" s="15"/>
      <c r="D46" s="159" t="str">
        <f t="shared" si="0"/>
        <v/>
      </c>
      <c r="E46" s="98"/>
      <c r="M46" s="209" t="str">
        <f>IF(C46="","",IF(AND(OR(Engagés!D46=1,Engagés!D46=2,Engagés!D46=3,Engagés!D46="V"),D46&gt;=Récap!K$4),"TERMINE",""))</f>
        <v/>
      </c>
      <c r="N46" s="209" t="str">
        <f>IF(C46="","",IF(AND(OR(Engagés!D46="J",Engagés!D46="F"),D46&gt;=Récap!L$4),"TERMINE",""))</f>
        <v/>
      </c>
      <c r="O46" s="209" t="str">
        <f>IF(C46="","",IF(AND(Engagés!D46="C",D46&gt;=Récap!M$4),"TERMINE",""))</f>
        <v/>
      </c>
      <c r="P46" s="209" t="str">
        <f>IF(C46="","",IF(AND(Engagés!D46="M",D46&gt;=Récap!N$4),"TERMINE",""))</f>
        <v/>
      </c>
    </row>
    <row r="47" spans="1:16" x14ac:dyDescent="0.3">
      <c r="A47" s="91" t="str">
        <f>IF(Engagés!A47="","",Engagés!A47)</f>
        <v/>
      </c>
      <c r="B47" s="181">
        <f>IF(Dép_Arr!B47="","",Dép_Arr!B47)</f>
        <v>1.3310185185185185E-3</v>
      </c>
      <c r="C47" s="15"/>
      <c r="D47" s="159" t="str">
        <f t="shared" si="0"/>
        <v/>
      </c>
      <c r="E47" s="98"/>
      <c r="M47" s="209" t="str">
        <f>IF(C47="","",IF(AND(OR(Engagés!D47=1,Engagés!D47=2,Engagés!D47=3,Engagés!D47="V"),D47&gt;=Récap!K$4),"TERMINE",""))</f>
        <v/>
      </c>
      <c r="N47" s="209" t="str">
        <f>IF(C47="","",IF(AND(OR(Engagés!D47="J",Engagés!D47="F"),D47&gt;=Récap!L$4),"TERMINE",""))</f>
        <v/>
      </c>
      <c r="O47" s="209" t="str">
        <f>IF(C47="","",IF(AND(Engagés!D47="C",D47&gt;=Récap!M$4),"TERMINE",""))</f>
        <v/>
      </c>
      <c r="P47" s="209" t="str">
        <f>IF(C47="","",IF(AND(Engagés!D47="M",D47&gt;=Récap!N$4),"TERMINE",""))</f>
        <v/>
      </c>
    </row>
    <row r="48" spans="1:16" x14ac:dyDescent="0.3">
      <c r="A48" s="91" t="str">
        <f>IF(Engagés!A48="","",Engagés!A48)</f>
        <v/>
      </c>
      <c r="B48" s="181">
        <f>IF(Dép_Arr!B48="","",Dép_Arr!B48)</f>
        <v>1.3310185185185185E-3</v>
      </c>
      <c r="C48" s="15"/>
      <c r="D48" s="159" t="str">
        <f t="shared" si="0"/>
        <v/>
      </c>
      <c r="E48" s="98"/>
      <c r="M48" s="209" t="str">
        <f>IF(C48="","",IF(AND(OR(Engagés!D48=1,Engagés!D48=2,Engagés!D48=3,Engagés!D48="V"),D48&gt;=Récap!K$4),"TERMINE",""))</f>
        <v/>
      </c>
      <c r="N48" s="209" t="str">
        <f>IF(C48="","",IF(AND(OR(Engagés!D48="J",Engagés!D48="F"),D48&gt;=Récap!L$4),"TERMINE",""))</f>
        <v/>
      </c>
      <c r="O48" s="209" t="str">
        <f>IF(C48="","",IF(AND(Engagés!D48="C",D48&gt;=Récap!M$4),"TERMINE",""))</f>
        <v/>
      </c>
      <c r="P48" s="209" t="str">
        <f>IF(C48="","",IF(AND(Engagés!D48="M",D48&gt;=Récap!N$4),"TERMINE",""))</f>
        <v/>
      </c>
    </row>
    <row r="49" spans="1:16" x14ac:dyDescent="0.3">
      <c r="A49" s="91" t="str">
        <f>IF(Engagés!A49="","",Engagés!A49)</f>
        <v/>
      </c>
      <c r="B49" s="181">
        <f>IF(Dép_Arr!B49="","",Dép_Arr!B49)</f>
        <v>1.3310185185185185E-3</v>
      </c>
      <c r="C49" s="15"/>
      <c r="D49" s="159" t="str">
        <f t="shared" si="0"/>
        <v/>
      </c>
      <c r="E49" s="98"/>
      <c r="M49" s="209" t="str">
        <f>IF(C49="","",IF(AND(OR(Engagés!D49=1,Engagés!D49=2,Engagés!D49=3,Engagés!D49="V"),D49&gt;=Récap!K$4),"TERMINE",""))</f>
        <v/>
      </c>
      <c r="N49" s="209" t="str">
        <f>IF(C49="","",IF(AND(OR(Engagés!D49="J",Engagés!D49="F"),D49&gt;=Récap!L$4),"TERMINE",""))</f>
        <v/>
      </c>
      <c r="O49" s="209" t="str">
        <f>IF(C49="","",IF(AND(Engagés!D49="C",D49&gt;=Récap!M$4),"TERMINE",""))</f>
        <v/>
      </c>
      <c r="P49" s="209" t="str">
        <f>IF(C49="","",IF(AND(Engagés!D49="M",D49&gt;=Récap!N$4),"TERMINE",""))</f>
        <v/>
      </c>
    </row>
    <row r="50" spans="1:16" x14ac:dyDescent="0.3">
      <c r="A50" s="91" t="str">
        <f>IF(Engagés!A50="","",Engagés!A50)</f>
        <v/>
      </c>
      <c r="B50" s="181">
        <f>IF(Dép_Arr!B50="","",Dép_Arr!B50)</f>
        <v>1.3310185185185185E-3</v>
      </c>
      <c r="C50" s="15"/>
      <c r="D50" s="159" t="str">
        <f t="shared" si="0"/>
        <v/>
      </c>
      <c r="E50" s="98"/>
      <c r="M50" s="209" t="str">
        <f>IF(C50="","",IF(AND(OR(Engagés!D50=1,Engagés!D50=2,Engagés!D50=3,Engagés!D50="V"),D50&gt;=Récap!K$4),"TERMINE",""))</f>
        <v/>
      </c>
      <c r="N50" s="209" t="str">
        <f>IF(C50="","",IF(AND(OR(Engagés!D50="J",Engagés!D50="F"),D50&gt;=Récap!L$4),"TERMINE",""))</f>
        <v/>
      </c>
      <c r="O50" s="209" t="str">
        <f>IF(C50="","",IF(AND(Engagés!D50="C",D50&gt;=Récap!M$4),"TERMINE",""))</f>
        <v/>
      </c>
      <c r="P50" s="209" t="str">
        <f>IF(C50="","",IF(AND(Engagés!D50="M",D50&gt;=Récap!N$4),"TERMINE",""))</f>
        <v/>
      </c>
    </row>
    <row r="51" spans="1:16" x14ac:dyDescent="0.3">
      <c r="A51" s="91" t="str">
        <f>IF(Engagés!A51="","",Engagés!A51)</f>
        <v/>
      </c>
      <c r="B51" s="181">
        <f>IF(Dép_Arr!B51="","",Dép_Arr!B51)</f>
        <v>1.3310185185185185E-3</v>
      </c>
      <c r="C51" s="15"/>
      <c r="D51" s="159" t="str">
        <f t="shared" si="0"/>
        <v/>
      </c>
      <c r="E51" s="98"/>
      <c r="M51" s="209" t="str">
        <f>IF(C51="","",IF(AND(OR(Engagés!D51=1,Engagés!D51=2,Engagés!D51=3,Engagés!D51="V"),D51&gt;=Récap!K$4),"TERMINE",""))</f>
        <v/>
      </c>
      <c r="N51" s="209" t="str">
        <f>IF(C51="","",IF(AND(OR(Engagés!D51="J",Engagés!D51="F"),D51&gt;=Récap!L$4),"TERMINE",""))</f>
        <v/>
      </c>
      <c r="O51" s="209" t="str">
        <f>IF(C51="","",IF(AND(Engagés!D51="C",D51&gt;=Récap!M$4),"TERMINE",""))</f>
        <v/>
      </c>
      <c r="P51" s="209" t="str">
        <f>IF(C51="","",IF(AND(Engagés!D51="M",D51&gt;=Récap!N$4),"TERMINE",""))</f>
        <v/>
      </c>
    </row>
    <row r="52" spans="1:16" x14ac:dyDescent="0.3">
      <c r="A52" s="91" t="str">
        <f>IF(Engagés!A52="","",Engagés!A52)</f>
        <v/>
      </c>
      <c r="B52" s="181">
        <f>IF(Dép_Arr!B52="","",Dép_Arr!B52)</f>
        <v>1.3310185185185185E-3</v>
      </c>
      <c r="C52" s="15"/>
      <c r="D52" s="159" t="str">
        <f t="shared" si="0"/>
        <v/>
      </c>
      <c r="E52" s="98"/>
      <c r="M52" s="209" t="str">
        <f>IF(C52="","",IF(AND(OR(Engagés!D52=1,Engagés!D52=2,Engagés!D52=3,Engagés!D52="V"),D52&gt;=Récap!K$4),"TERMINE",""))</f>
        <v/>
      </c>
      <c r="N52" s="209" t="str">
        <f>IF(C52="","",IF(AND(OR(Engagés!D52="J",Engagés!D52="F"),D52&gt;=Récap!L$4),"TERMINE",""))</f>
        <v/>
      </c>
      <c r="O52" s="209" t="str">
        <f>IF(C52="","",IF(AND(Engagés!D52="C",D52&gt;=Récap!M$4),"TERMINE",""))</f>
        <v/>
      </c>
      <c r="P52" s="209" t="str">
        <f>IF(C52="","",IF(AND(Engagés!D52="M",D52&gt;=Récap!N$4),"TERMINE",""))</f>
        <v/>
      </c>
    </row>
    <row r="53" spans="1:16" x14ac:dyDescent="0.3">
      <c r="A53" s="91" t="str">
        <f>IF(Engagés!A53="","",Engagés!A53)</f>
        <v/>
      </c>
      <c r="B53" s="181">
        <f>IF(Dép_Arr!B53="","",Dép_Arr!B53)</f>
        <v>1.3310185185185185E-3</v>
      </c>
      <c r="C53" s="15"/>
      <c r="D53" s="159" t="str">
        <f t="shared" si="0"/>
        <v/>
      </c>
      <c r="E53" s="98"/>
      <c r="M53" s="209" t="str">
        <f>IF(C53="","",IF(AND(OR(Engagés!D53=1,Engagés!D53=2,Engagés!D53=3,Engagés!D53="V"),D53&gt;=Récap!K$4),"TERMINE",""))</f>
        <v/>
      </c>
      <c r="N53" s="209" t="str">
        <f>IF(C53="","",IF(AND(OR(Engagés!D53="J",Engagés!D53="F"),D53&gt;=Récap!L$4),"TERMINE",""))</f>
        <v/>
      </c>
      <c r="O53" s="209" t="str">
        <f>IF(C53="","",IF(AND(Engagés!D53="C",D53&gt;=Récap!M$4),"TERMINE",""))</f>
        <v/>
      </c>
      <c r="P53" s="209" t="str">
        <f>IF(C53="","",IF(AND(Engagés!D53="M",D53&gt;=Récap!N$4),"TERMINE",""))</f>
        <v/>
      </c>
    </row>
    <row r="54" spans="1:16" x14ac:dyDescent="0.3">
      <c r="A54" s="91" t="str">
        <f>IF(Engagés!A54="","",Engagés!A54)</f>
        <v/>
      </c>
      <c r="B54" s="181">
        <f>IF(Dép_Arr!B54="","",Dép_Arr!B54)</f>
        <v>1.3310185185185185E-3</v>
      </c>
      <c r="C54" s="15"/>
      <c r="D54" s="159" t="str">
        <f t="shared" si="0"/>
        <v/>
      </c>
      <c r="E54" s="98"/>
      <c r="M54" s="209" t="str">
        <f>IF(C54="","",IF(AND(OR(Engagés!D54=1,Engagés!D54=2,Engagés!D54=3,Engagés!D54="V"),D54&gt;=Récap!K$4),"TERMINE",""))</f>
        <v/>
      </c>
      <c r="N54" s="209" t="str">
        <f>IF(C54="","",IF(AND(OR(Engagés!D54="J",Engagés!D54="F"),D54&gt;=Récap!L$4),"TERMINE",""))</f>
        <v/>
      </c>
      <c r="O54" s="209" t="str">
        <f>IF(C54="","",IF(AND(Engagés!D54="C",D54&gt;=Récap!M$4),"TERMINE",""))</f>
        <v/>
      </c>
      <c r="P54" s="209" t="str">
        <f>IF(C54="","",IF(AND(Engagés!D54="M",D54&gt;=Récap!N$4),"TERMINE",""))</f>
        <v/>
      </c>
    </row>
    <row r="55" spans="1:16" x14ac:dyDescent="0.3">
      <c r="A55" s="91" t="str">
        <f>IF(Engagés!A55="","",Engagés!A55)</f>
        <v/>
      </c>
      <c r="B55" s="181">
        <f>IF(Dép_Arr!B55="","",Dép_Arr!B55)</f>
        <v>1.3310185185185185E-3</v>
      </c>
      <c r="C55" s="15"/>
      <c r="D55" s="159" t="str">
        <f t="shared" si="0"/>
        <v/>
      </c>
      <c r="E55" s="98"/>
      <c r="M55" s="209" t="str">
        <f>IF(C55="","",IF(AND(OR(Engagés!D55=1,Engagés!D55=2,Engagés!D55=3,Engagés!D55="V"),D55&gt;=Récap!K$4),"TERMINE",""))</f>
        <v/>
      </c>
      <c r="N55" s="209" t="str">
        <f>IF(C55="","",IF(AND(OR(Engagés!D55="J",Engagés!D55="F"),D55&gt;=Récap!L$4),"TERMINE",""))</f>
        <v/>
      </c>
      <c r="O55" s="209" t="str">
        <f>IF(C55="","",IF(AND(Engagés!D55="C",D55&gt;=Récap!M$4),"TERMINE",""))</f>
        <v/>
      </c>
      <c r="P55" s="209" t="str">
        <f>IF(C55="","",IF(AND(Engagés!D55="M",D55&gt;=Récap!N$4),"TERMINE",""))</f>
        <v/>
      </c>
    </row>
    <row r="56" spans="1:16" x14ac:dyDescent="0.3">
      <c r="A56" s="91" t="str">
        <f>IF(Engagés!A56="","",Engagés!A56)</f>
        <v/>
      </c>
      <c r="B56" s="181">
        <f>IF(Dép_Arr!B56="","",Dép_Arr!B56)</f>
        <v>1.3310185185185185E-3</v>
      </c>
      <c r="C56" s="15"/>
      <c r="D56" s="159" t="str">
        <f t="shared" si="0"/>
        <v/>
      </c>
      <c r="E56" s="98"/>
      <c r="M56" s="209" t="str">
        <f>IF(C56="","",IF(AND(OR(Engagés!D56=1,Engagés!D56=2,Engagés!D56=3,Engagés!D56="V"),D56&gt;=Récap!K$4),"TERMINE",""))</f>
        <v/>
      </c>
      <c r="N56" s="209" t="str">
        <f>IF(C56="","",IF(AND(OR(Engagés!D56="J",Engagés!D56="F"),D56&gt;=Récap!L$4),"TERMINE",""))</f>
        <v/>
      </c>
      <c r="O56" s="209" t="str">
        <f>IF(C56="","",IF(AND(Engagés!D56="C",D56&gt;=Récap!M$4),"TERMINE",""))</f>
        <v/>
      </c>
      <c r="P56" s="209" t="str">
        <f>IF(C56="","",IF(AND(Engagés!D56="M",D56&gt;=Récap!N$4),"TERMINE",""))</f>
        <v/>
      </c>
    </row>
    <row r="57" spans="1:16" x14ac:dyDescent="0.3">
      <c r="A57" s="91" t="str">
        <f>IF(Engagés!A57="","",Engagés!A57)</f>
        <v/>
      </c>
      <c r="B57" s="181">
        <f>IF(Dép_Arr!B57="","",Dép_Arr!B57)</f>
        <v>1.3310185185185185E-3</v>
      </c>
      <c r="C57" s="15"/>
      <c r="D57" s="159" t="str">
        <f t="shared" si="0"/>
        <v/>
      </c>
      <c r="E57" s="98"/>
      <c r="M57" s="209" t="str">
        <f>IF(C57="","",IF(AND(OR(Engagés!D57=1,Engagés!D57=2,Engagés!D57=3,Engagés!D57="V"),D57&gt;=Récap!K$4),"TERMINE",""))</f>
        <v/>
      </c>
      <c r="N57" s="209" t="str">
        <f>IF(C57="","",IF(AND(OR(Engagés!D57="J",Engagés!D57="F"),D57&gt;=Récap!L$4),"TERMINE",""))</f>
        <v/>
      </c>
      <c r="O57" s="209" t="str">
        <f>IF(C57="","",IF(AND(Engagés!D57="C",D57&gt;=Récap!M$4),"TERMINE",""))</f>
        <v/>
      </c>
      <c r="P57" s="209" t="str">
        <f>IF(C57="","",IF(AND(Engagés!D57="M",D57&gt;=Récap!N$4),"TERMINE",""))</f>
        <v/>
      </c>
    </row>
    <row r="58" spans="1:16" x14ac:dyDescent="0.3">
      <c r="A58" s="91" t="str">
        <f>IF(Engagés!A58="","",Engagés!A58)</f>
        <v/>
      </c>
      <c r="B58" s="181">
        <f>IF(Dép_Arr!B58="","",Dép_Arr!B58)</f>
        <v>1.3310185185185185E-3</v>
      </c>
      <c r="C58" s="15"/>
      <c r="D58" s="159" t="str">
        <f t="shared" si="0"/>
        <v/>
      </c>
      <c r="E58" s="98"/>
      <c r="M58" s="209" t="str">
        <f>IF(C58="","",IF(AND(OR(Engagés!D58=1,Engagés!D58=2,Engagés!D58=3,Engagés!D58="V"),D58&gt;=Récap!K$4),"TERMINE",""))</f>
        <v/>
      </c>
      <c r="N58" s="209" t="str">
        <f>IF(C58="","",IF(AND(OR(Engagés!D58="J",Engagés!D58="F"),D58&gt;=Récap!L$4),"TERMINE",""))</f>
        <v/>
      </c>
      <c r="O58" s="209" t="str">
        <f>IF(C58="","",IF(AND(Engagés!D58="C",D58&gt;=Récap!M$4),"TERMINE",""))</f>
        <v/>
      </c>
      <c r="P58" s="209" t="str">
        <f>IF(C58="","",IF(AND(Engagés!D58="M",D58&gt;=Récap!N$4),"TERMINE",""))</f>
        <v/>
      </c>
    </row>
    <row r="59" spans="1:16" x14ac:dyDescent="0.3">
      <c r="A59" s="91" t="str">
        <f>IF(Engagés!A59="","",Engagés!A59)</f>
        <v/>
      </c>
      <c r="B59" s="181">
        <f>IF(Dép_Arr!B59="","",Dép_Arr!B59)</f>
        <v>1.3310185185185185E-3</v>
      </c>
      <c r="C59" s="15"/>
      <c r="D59" s="159" t="str">
        <f t="shared" si="0"/>
        <v/>
      </c>
      <c r="E59" s="98"/>
      <c r="M59" s="209" t="str">
        <f>IF(C59="","",IF(AND(OR(Engagés!D59=1,Engagés!D59=2,Engagés!D59=3,Engagés!D59="V"),D59&gt;=Récap!K$4),"TERMINE",""))</f>
        <v/>
      </c>
      <c r="N59" s="209" t="str">
        <f>IF(C59="","",IF(AND(OR(Engagés!D59="J",Engagés!D59="F"),D59&gt;=Récap!L$4),"TERMINE",""))</f>
        <v/>
      </c>
      <c r="O59" s="209" t="str">
        <f>IF(C59="","",IF(AND(Engagés!D59="C",D59&gt;=Récap!M$4),"TERMINE",""))</f>
        <v/>
      </c>
      <c r="P59" s="209" t="str">
        <f>IF(C59="","",IF(AND(Engagés!D59="M",D59&gt;=Récap!N$4),"TERMINE",""))</f>
        <v/>
      </c>
    </row>
    <row r="60" spans="1:16" x14ac:dyDescent="0.3">
      <c r="A60" s="91" t="str">
        <f>IF(Engagés!A60="","",Engagés!A60)</f>
        <v/>
      </c>
      <c r="B60" s="181">
        <f>IF(Dép_Arr!B60="","",Dép_Arr!B60)</f>
        <v>1.3310185185185185E-3</v>
      </c>
      <c r="C60" s="15"/>
      <c r="D60" s="159" t="str">
        <f t="shared" si="0"/>
        <v/>
      </c>
      <c r="E60" s="98"/>
      <c r="M60" s="209" t="str">
        <f>IF(C60="","",IF(AND(OR(Engagés!D60=1,Engagés!D60=2,Engagés!D60=3,Engagés!D60="V"),D60&gt;=Récap!K$4),"TERMINE",""))</f>
        <v/>
      </c>
      <c r="N60" s="209" t="str">
        <f>IF(C60="","",IF(AND(OR(Engagés!D60="J",Engagés!D60="F"),D60&gt;=Récap!L$4),"TERMINE",""))</f>
        <v/>
      </c>
      <c r="O60" s="209" t="str">
        <f>IF(C60="","",IF(AND(Engagés!D60="C",D60&gt;=Récap!M$4),"TERMINE",""))</f>
        <v/>
      </c>
      <c r="P60" s="209" t="str">
        <f>IF(C60="","",IF(AND(Engagés!D60="M",D60&gt;=Récap!N$4),"TERMINE",""))</f>
        <v/>
      </c>
    </row>
    <row r="61" spans="1:16" x14ac:dyDescent="0.3">
      <c r="A61" s="91" t="str">
        <f>IF(Engagés!A61="","",Engagés!A61)</f>
        <v/>
      </c>
      <c r="B61" s="181">
        <f>IF(Dép_Arr!B61="","",Dép_Arr!B61)</f>
        <v>1.3310185185185185E-3</v>
      </c>
      <c r="C61" s="15"/>
      <c r="D61" s="159" t="str">
        <f t="shared" si="0"/>
        <v/>
      </c>
      <c r="E61" s="98"/>
      <c r="M61" s="209" t="str">
        <f>IF(C61="","",IF(AND(OR(Engagés!D61=1,Engagés!D61=2,Engagés!D61=3,Engagés!D61="V"),D61&gt;=Récap!K$4),"TERMINE",""))</f>
        <v/>
      </c>
      <c r="N61" s="209" t="str">
        <f>IF(C61="","",IF(AND(OR(Engagés!D61="J",Engagés!D61="F"),D61&gt;=Récap!L$4),"TERMINE",""))</f>
        <v/>
      </c>
      <c r="O61" s="209" t="str">
        <f>IF(C61="","",IF(AND(Engagés!D61="C",D61&gt;=Récap!M$4),"TERMINE",""))</f>
        <v/>
      </c>
      <c r="P61" s="209" t="str">
        <f>IF(C61="","",IF(AND(Engagés!D61="M",D61&gt;=Récap!N$4),"TERMINE",""))</f>
        <v/>
      </c>
    </row>
    <row r="62" spans="1:16" x14ac:dyDescent="0.3">
      <c r="A62" s="91" t="str">
        <f>IF(Engagés!A62="","",Engagés!A62)</f>
        <v/>
      </c>
      <c r="B62" s="181">
        <f>IF(Dép_Arr!B62="","",Dép_Arr!B62)</f>
        <v>1.3310185185185185E-3</v>
      </c>
      <c r="C62" s="15"/>
      <c r="D62" s="159" t="str">
        <f t="shared" si="0"/>
        <v/>
      </c>
      <c r="E62" s="98"/>
      <c r="M62" s="209" t="str">
        <f>IF(C62="","",IF(AND(OR(Engagés!D62=1,Engagés!D62=2,Engagés!D62=3,Engagés!D62="V"),D62&gt;=Récap!K$4),"TERMINE",""))</f>
        <v/>
      </c>
      <c r="N62" s="209" t="str">
        <f>IF(C62="","",IF(AND(OR(Engagés!D62="J",Engagés!D62="F"),D62&gt;=Récap!L$4),"TERMINE",""))</f>
        <v/>
      </c>
      <c r="O62" s="209" t="str">
        <f>IF(C62="","",IF(AND(Engagés!D62="C",D62&gt;=Récap!M$4),"TERMINE",""))</f>
        <v/>
      </c>
      <c r="P62" s="209" t="str">
        <f>IF(C62="","",IF(AND(Engagés!D62="M",D62&gt;=Récap!N$4),"TERMINE",""))</f>
        <v/>
      </c>
    </row>
    <row r="63" spans="1:16" x14ac:dyDescent="0.3">
      <c r="A63" s="91" t="str">
        <f>IF(Engagés!A63="","",Engagés!A63)</f>
        <v/>
      </c>
      <c r="B63" s="181">
        <f>IF(Dép_Arr!B63="","",Dép_Arr!B63)</f>
        <v>1.3310185185185185E-3</v>
      </c>
      <c r="C63" s="15"/>
      <c r="D63" s="159" t="str">
        <f t="shared" si="0"/>
        <v/>
      </c>
      <c r="E63" s="98"/>
      <c r="M63" s="209" t="str">
        <f>IF(C63="","",IF(AND(OR(Engagés!D63=1,Engagés!D63=2,Engagés!D63=3,Engagés!D63="V"),D63&gt;=Récap!K$4),"TERMINE",""))</f>
        <v/>
      </c>
      <c r="N63" s="209" t="str">
        <f>IF(C63="","",IF(AND(OR(Engagés!D63="J",Engagés!D63="F"),D63&gt;=Récap!L$4),"TERMINE",""))</f>
        <v/>
      </c>
      <c r="O63" s="209" t="str">
        <f>IF(C63="","",IF(AND(Engagés!D63="C",D63&gt;=Récap!M$4),"TERMINE",""))</f>
        <v/>
      </c>
      <c r="P63" s="209" t="str">
        <f>IF(C63="","",IF(AND(Engagés!D63="M",D63&gt;=Récap!N$4),"TERMINE",""))</f>
        <v/>
      </c>
    </row>
    <row r="64" spans="1:16" x14ac:dyDescent="0.3">
      <c r="A64" s="91" t="str">
        <f>IF(Engagés!A64="","",Engagés!A64)</f>
        <v/>
      </c>
      <c r="B64" s="181">
        <f>IF(Dép_Arr!B64="","",Dép_Arr!B64)</f>
        <v>1.3310185185185185E-3</v>
      </c>
      <c r="C64" s="15"/>
      <c r="D64" s="159" t="str">
        <f t="shared" si="0"/>
        <v/>
      </c>
      <c r="E64" s="98"/>
      <c r="M64" s="209" t="str">
        <f>IF(C64="","",IF(AND(OR(Engagés!D64=1,Engagés!D64=2,Engagés!D64=3,Engagés!D64="V"),D64&gt;=Récap!K$4),"TERMINE",""))</f>
        <v/>
      </c>
      <c r="N64" s="209" t="str">
        <f>IF(C64="","",IF(AND(OR(Engagés!D64="J",Engagés!D64="F"),D64&gt;=Récap!L$4),"TERMINE",""))</f>
        <v/>
      </c>
      <c r="O64" s="209" t="str">
        <f>IF(C64="","",IF(AND(Engagés!D64="C",D64&gt;=Récap!M$4),"TERMINE",""))</f>
        <v/>
      </c>
      <c r="P64" s="209" t="str">
        <f>IF(C64="","",IF(AND(Engagés!D64="M",D64&gt;=Récap!N$4),"TERMINE",""))</f>
        <v/>
      </c>
    </row>
    <row r="65" spans="1:16" x14ac:dyDescent="0.3">
      <c r="A65" s="91" t="str">
        <f>IF(Engagés!A65="","",Engagés!A65)</f>
        <v/>
      </c>
      <c r="B65" s="181">
        <f>IF(Dép_Arr!B65="","",Dép_Arr!B65)</f>
        <v>1.3310185185185185E-3</v>
      </c>
      <c r="C65" s="15"/>
      <c r="D65" s="159" t="str">
        <f t="shared" si="0"/>
        <v/>
      </c>
      <c r="E65" s="98"/>
      <c r="M65" s="209" t="str">
        <f>IF(C65="","",IF(AND(OR(Engagés!D65=1,Engagés!D65=2,Engagés!D65=3,Engagés!D65="V"),D65&gt;=Récap!K$4),"TERMINE",""))</f>
        <v/>
      </c>
      <c r="N65" s="209" t="str">
        <f>IF(C65="","",IF(AND(OR(Engagés!D65="J",Engagés!D65="F"),D65&gt;=Récap!L$4),"TERMINE",""))</f>
        <v/>
      </c>
      <c r="O65" s="209" t="str">
        <f>IF(C65="","",IF(AND(Engagés!D65="C",D65&gt;=Récap!M$4),"TERMINE",""))</f>
        <v/>
      </c>
      <c r="P65" s="209" t="str">
        <f>IF(C65="","",IF(AND(Engagés!D65="M",D65&gt;=Récap!N$4),"TERMINE",""))</f>
        <v/>
      </c>
    </row>
    <row r="66" spans="1:16" x14ac:dyDescent="0.3">
      <c r="A66" s="91" t="str">
        <f>IF(Engagés!A66="","",Engagés!A66)</f>
        <v/>
      </c>
      <c r="B66" s="181">
        <f>IF(Dép_Arr!B66="","",Dép_Arr!B66)</f>
        <v>1.3310185185185185E-3</v>
      </c>
      <c r="C66" s="15"/>
      <c r="D66" s="159" t="str">
        <f t="shared" si="0"/>
        <v/>
      </c>
      <c r="E66" s="98"/>
      <c r="M66" s="209" t="str">
        <f>IF(C66="","",IF(AND(OR(Engagés!D66=1,Engagés!D66=2,Engagés!D66=3,Engagés!D66="V"),D66&gt;=Récap!K$4),"TERMINE",""))</f>
        <v/>
      </c>
      <c r="N66" s="209" t="str">
        <f>IF(C66="","",IF(AND(OR(Engagés!D66="J",Engagés!D66="F"),D66&gt;=Récap!L$4),"TERMINE",""))</f>
        <v/>
      </c>
      <c r="O66" s="209" t="str">
        <f>IF(C66="","",IF(AND(Engagés!D66="C",D66&gt;=Récap!M$4),"TERMINE",""))</f>
        <v/>
      </c>
      <c r="P66" s="209" t="str">
        <f>IF(C66="","",IF(AND(Engagés!D66="M",D66&gt;=Récap!N$4),"TERMINE",""))</f>
        <v/>
      </c>
    </row>
    <row r="67" spans="1:16" x14ac:dyDescent="0.3">
      <c r="A67" s="91" t="str">
        <f>IF(Engagés!A67="","",Engagés!A67)</f>
        <v/>
      </c>
      <c r="B67" s="181">
        <f>IF(Dép_Arr!B67="","",Dép_Arr!B67)</f>
        <v>1.3310185185185185E-3</v>
      </c>
      <c r="C67" s="15"/>
      <c r="D67" s="159" t="str">
        <f t="shared" si="0"/>
        <v/>
      </c>
      <c r="E67" s="98"/>
      <c r="M67" s="209" t="str">
        <f>IF(C67="","",IF(AND(OR(Engagés!D67=1,Engagés!D67=2,Engagés!D67=3,Engagés!D67="V"),D67&gt;=Récap!K$4),"TERMINE",""))</f>
        <v/>
      </c>
      <c r="N67" s="209" t="str">
        <f>IF(C67="","",IF(AND(OR(Engagés!D67="J",Engagés!D67="F"),D67&gt;=Récap!L$4),"TERMINE",""))</f>
        <v/>
      </c>
      <c r="O67" s="209" t="str">
        <f>IF(C67="","",IF(AND(Engagés!D67="C",D67&gt;=Récap!M$4),"TERMINE",""))</f>
        <v/>
      </c>
      <c r="P67" s="209" t="str">
        <f>IF(C67="","",IF(AND(Engagés!D67="M",D67&gt;=Récap!N$4),"TERMINE",""))</f>
        <v/>
      </c>
    </row>
    <row r="68" spans="1:16" x14ac:dyDescent="0.3">
      <c r="A68" s="91" t="str">
        <f>IF(Engagés!A68="","",Engagés!A68)</f>
        <v/>
      </c>
      <c r="B68" s="181">
        <f>IF(Dép_Arr!B68="","",Dép_Arr!B68)</f>
        <v>1.3310185185185185E-3</v>
      </c>
      <c r="C68" s="15"/>
      <c r="D68" s="159" t="str">
        <f t="shared" si="0"/>
        <v/>
      </c>
      <c r="E68" s="98"/>
      <c r="M68" s="209" t="str">
        <f>IF(C68="","",IF(AND(OR(Engagés!D68=1,Engagés!D68=2,Engagés!D68=3,Engagés!D68="V"),D68&gt;=Récap!K$4),"TERMINE",""))</f>
        <v/>
      </c>
      <c r="N68" s="209" t="str">
        <f>IF(C68="","",IF(AND(OR(Engagés!D68="J",Engagés!D68="F"),D68&gt;=Récap!L$4),"TERMINE",""))</f>
        <v/>
      </c>
      <c r="O68" s="209" t="str">
        <f>IF(C68="","",IF(AND(Engagés!D68="C",D68&gt;=Récap!M$4),"TERMINE",""))</f>
        <v/>
      </c>
      <c r="P68" s="209" t="str">
        <f>IF(C68="","",IF(AND(Engagés!D68="M",D68&gt;=Récap!N$4),"TERMINE",""))</f>
        <v/>
      </c>
    </row>
    <row r="69" spans="1:16" x14ac:dyDescent="0.3">
      <c r="A69" s="91" t="str">
        <f>IF(Engagés!A69="","",Engagés!A69)</f>
        <v/>
      </c>
      <c r="B69" s="181">
        <f>IF(Dép_Arr!B69="","",Dép_Arr!B69)</f>
        <v>1.3310185185185185E-3</v>
      </c>
      <c r="C69" s="15"/>
      <c r="D69" s="159" t="str">
        <f t="shared" ref="D69:D103" si="1">IF(C69="","",C69-B69)</f>
        <v/>
      </c>
      <c r="E69" s="98"/>
      <c r="M69" s="209" t="str">
        <f>IF(C69="","",IF(AND(OR(Engagés!D69=1,Engagés!D69=2,Engagés!D69=3,Engagés!D69="V"),D69&gt;=Récap!K$4),"TERMINE",""))</f>
        <v/>
      </c>
      <c r="N69" s="209" t="str">
        <f>IF(C69="","",IF(AND(OR(Engagés!D69="J",Engagés!D69="F"),D69&gt;=Récap!L$4),"TERMINE",""))</f>
        <v/>
      </c>
      <c r="O69" s="209" t="str">
        <f>IF(C69="","",IF(AND(Engagés!D69="C",D69&gt;=Récap!M$4),"TERMINE",""))</f>
        <v/>
      </c>
      <c r="P69" s="209" t="str">
        <f>IF(C69="","",IF(AND(Engagés!D69="M",D69&gt;=Récap!N$4),"TERMINE",""))</f>
        <v/>
      </c>
    </row>
    <row r="70" spans="1:16" x14ac:dyDescent="0.3">
      <c r="A70" s="91" t="str">
        <f>IF(Engagés!A70="","",Engagés!A70)</f>
        <v/>
      </c>
      <c r="B70" s="181">
        <f>IF(Dép_Arr!B70="","",Dép_Arr!B70)</f>
        <v>1.3310185185185185E-3</v>
      </c>
      <c r="C70" s="15"/>
      <c r="D70" s="159" t="str">
        <f t="shared" si="1"/>
        <v/>
      </c>
      <c r="E70" s="98"/>
      <c r="M70" s="209" t="str">
        <f>IF(C70="","",IF(AND(OR(Engagés!D70=1,Engagés!D70=2,Engagés!D70=3,Engagés!D70="V"),D70&gt;=Récap!K$4),"TERMINE",""))</f>
        <v/>
      </c>
      <c r="N70" s="209" t="str">
        <f>IF(C70="","",IF(AND(OR(Engagés!D70="J",Engagés!D70="F"),D70&gt;=Récap!L$4),"TERMINE",""))</f>
        <v/>
      </c>
      <c r="O70" s="209" t="str">
        <f>IF(C70="","",IF(AND(Engagés!D70="C",D70&gt;=Récap!M$4),"TERMINE",""))</f>
        <v/>
      </c>
      <c r="P70" s="209" t="str">
        <f>IF(C70="","",IF(AND(Engagés!D70="M",D70&gt;=Récap!N$4),"TERMINE",""))</f>
        <v/>
      </c>
    </row>
    <row r="71" spans="1:16" x14ac:dyDescent="0.3">
      <c r="A71" s="91" t="str">
        <f>IF(Engagés!A71="","",Engagés!A71)</f>
        <v/>
      </c>
      <c r="B71" s="181">
        <f>IF(Dép_Arr!B71="","",Dép_Arr!B71)</f>
        <v>1.3310185185185185E-3</v>
      </c>
      <c r="C71" s="15"/>
      <c r="D71" s="159" t="str">
        <f t="shared" si="1"/>
        <v/>
      </c>
      <c r="E71" s="98"/>
      <c r="M71" s="209" t="str">
        <f>IF(C71="","",IF(AND(OR(Engagés!D71=1,Engagés!D71=2,Engagés!D71=3,Engagés!D71="V"),D71&gt;=Récap!K$4),"TERMINE",""))</f>
        <v/>
      </c>
      <c r="N71" s="209" t="str">
        <f>IF(C71="","",IF(AND(OR(Engagés!D71="J",Engagés!D71="F"),D71&gt;=Récap!L$4),"TERMINE",""))</f>
        <v/>
      </c>
      <c r="O71" s="209" t="str">
        <f>IF(C71="","",IF(AND(Engagés!D71="C",D71&gt;=Récap!M$4),"TERMINE",""))</f>
        <v/>
      </c>
      <c r="P71" s="209" t="str">
        <f>IF(C71="","",IF(AND(Engagés!D71="M",D71&gt;=Récap!N$4),"TERMINE",""))</f>
        <v/>
      </c>
    </row>
    <row r="72" spans="1:16" x14ac:dyDescent="0.3">
      <c r="A72" s="91" t="str">
        <f>IF(Engagés!A72="","",Engagés!A72)</f>
        <v/>
      </c>
      <c r="B72" s="181">
        <f>IF(Dép_Arr!B72="","",Dép_Arr!B72)</f>
        <v>1.3310185185185185E-3</v>
      </c>
      <c r="C72" s="15"/>
      <c r="D72" s="159" t="str">
        <f t="shared" si="1"/>
        <v/>
      </c>
      <c r="E72" s="98"/>
      <c r="M72" s="209" t="str">
        <f>IF(C72="","",IF(AND(OR(Engagés!D72=1,Engagés!D72=2,Engagés!D72=3,Engagés!D72="V"),D72&gt;=Récap!K$4),"TERMINE",""))</f>
        <v/>
      </c>
      <c r="N72" s="209" t="str">
        <f>IF(C72="","",IF(AND(OR(Engagés!D72="J",Engagés!D72="F"),D72&gt;=Récap!L$4),"TERMINE",""))</f>
        <v/>
      </c>
      <c r="O72" s="209" t="str">
        <f>IF(C72="","",IF(AND(Engagés!D72="C",D72&gt;=Récap!M$4),"TERMINE",""))</f>
        <v/>
      </c>
      <c r="P72" s="209" t="str">
        <f>IF(C72="","",IF(AND(Engagés!D72="M",D72&gt;=Récap!N$4),"TERMINE",""))</f>
        <v/>
      </c>
    </row>
    <row r="73" spans="1:16" x14ac:dyDescent="0.3">
      <c r="A73" s="91" t="str">
        <f>IF(Engagés!A73="","",Engagés!A73)</f>
        <v/>
      </c>
      <c r="B73" s="181">
        <f>IF(Dép_Arr!B73="","",Dép_Arr!B73)</f>
        <v>1.3310185185185185E-3</v>
      </c>
      <c r="C73" s="15"/>
      <c r="D73" s="159" t="str">
        <f t="shared" si="1"/>
        <v/>
      </c>
      <c r="E73" s="98"/>
      <c r="M73" s="209" t="str">
        <f>IF(C73="","",IF(AND(OR(Engagés!D73=1,Engagés!D73=2,Engagés!D73=3,Engagés!D73="V"),D73&gt;=Récap!K$4),"TERMINE",""))</f>
        <v/>
      </c>
      <c r="N73" s="209" t="str">
        <f>IF(C73="","",IF(AND(OR(Engagés!D73="J",Engagés!D73="F"),D73&gt;=Récap!L$4),"TERMINE",""))</f>
        <v/>
      </c>
      <c r="O73" s="209" t="str">
        <f>IF(C73="","",IF(AND(Engagés!D73="C",D73&gt;=Récap!M$4),"TERMINE",""))</f>
        <v/>
      </c>
      <c r="P73" s="209" t="str">
        <f>IF(C73="","",IF(AND(Engagés!D73="M",D73&gt;=Récap!N$4),"TERMINE",""))</f>
        <v/>
      </c>
    </row>
    <row r="74" spans="1:16" x14ac:dyDescent="0.3">
      <c r="A74" s="91" t="str">
        <f>IF(Engagés!A74="","",Engagés!A74)</f>
        <v/>
      </c>
      <c r="B74" s="181">
        <f>IF(Dép_Arr!B74="","",Dép_Arr!B74)</f>
        <v>1.3310185185185185E-3</v>
      </c>
      <c r="C74" s="15"/>
      <c r="D74" s="159" t="str">
        <f t="shared" si="1"/>
        <v/>
      </c>
      <c r="E74" s="98"/>
      <c r="M74" s="209" t="str">
        <f>IF(C74="","",IF(AND(OR(Engagés!D74=1,Engagés!D74=2,Engagés!D74=3,Engagés!D74="V"),D74&gt;=Récap!K$4),"TERMINE",""))</f>
        <v/>
      </c>
      <c r="N74" s="209" t="str">
        <f>IF(C74="","",IF(AND(OR(Engagés!D74="J",Engagés!D74="F"),D74&gt;=Récap!L$4),"TERMINE",""))</f>
        <v/>
      </c>
      <c r="O74" s="209" t="str">
        <f>IF(C74="","",IF(AND(Engagés!D74="C",D74&gt;=Récap!M$4),"TERMINE",""))</f>
        <v/>
      </c>
      <c r="P74" s="209" t="str">
        <f>IF(C74="","",IF(AND(Engagés!D74="M",D74&gt;=Récap!N$4),"TERMINE",""))</f>
        <v/>
      </c>
    </row>
    <row r="75" spans="1:16" x14ac:dyDescent="0.3">
      <c r="A75" s="91" t="str">
        <f>IF(Engagés!A75="","",Engagés!A75)</f>
        <v/>
      </c>
      <c r="B75" s="181">
        <f>IF(Dép_Arr!B75="","",Dép_Arr!B75)</f>
        <v>1.3310185185185185E-3</v>
      </c>
      <c r="C75" s="15"/>
      <c r="D75" s="159" t="str">
        <f t="shared" si="1"/>
        <v/>
      </c>
      <c r="E75" s="98"/>
      <c r="M75" s="209" t="str">
        <f>IF(C75="","",IF(AND(OR(Engagés!D75=1,Engagés!D75=2,Engagés!D75=3,Engagés!D75="V"),D75&gt;=Récap!K$4),"TERMINE",""))</f>
        <v/>
      </c>
      <c r="N75" s="209" t="str">
        <f>IF(C75="","",IF(AND(OR(Engagés!D75="J",Engagés!D75="F"),D75&gt;=Récap!L$4),"TERMINE",""))</f>
        <v/>
      </c>
      <c r="O75" s="209" t="str">
        <f>IF(C75="","",IF(AND(Engagés!D75="C",D75&gt;=Récap!M$4),"TERMINE",""))</f>
        <v/>
      </c>
      <c r="P75" s="209" t="str">
        <f>IF(C75="","",IF(AND(Engagés!D75="M",D75&gt;=Récap!N$4),"TERMINE",""))</f>
        <v/>
      </c>
    </row>
    <row r="76" spans="1:16" x14ac:dyDescent="0.3">
      <c r="A76" s="91" t="str">
        <f>IF(Engagés!A76="","",Engagés!A76)</f>
        <v/>
      </c>
      <c r="B76" s="181">
        <f>IF(Dép_Arr!B76="","",Dép_Arr!B76)</f>
        <v>1.3310185185185185E-3</v>
      </c>
      <c r="C76" s="15"/>
      <c r="D76" s="159" t="str">
        <f t="shared" si="1"/>
        <v/>
      </c>
      <c r="E76" s="98"/>
      <c r="M76" s="209" t="str">
        <f>IF(C76="","",IF(AND(OR(Engagés!D76=1,Engagés!D76=2,Engagés!D76=3,Engagés!D76="V"),D76&gt;=Récap!K$4),"TERMINE",""))</f>
        <v/>
      </c>
      <c r="N76" s="209" t="str">
        <f>IF(C76="","",IF(AND(OR(Engagés!D76="J",Engagés!D76="F"),D76&gt;=Récap!L$4),"TERMINE",""))</f>
        <v/>
      </c>
      <c r="O76" s="209" t="str">
        <f>IF(C76="","",IF(AND(Engagés!D76="C",D76&gt;=Récap!M$4),"TERMINE",""))</f>
        <v/>
      </c>
      <c r="P76" s="209" t="str">
        <f>IF(C76="","",IF(AND(Engagés!D76="M",D76&gt;=Récap!N$4),"TERMINE",""))</f>
        <v/>
      </c>
    </row>
    <row r="77" spans="1:16" x14ac:dyDescent="0.3">
      <c r="A77" s="91" t="str">
        <f>IF(Engagés!A77="","",Engagés!A77)</f>
        <v/>
      </c>
      <c r="B77" s="181">
        <f>IF(Dép_Arr!B77="","",Dép_Arr!B77)</f>
        <v>1.3310185185185185E-3</v>
      </c>
      <c r="C77" s="15"/>
      <c r="D77" s="159" t="str">
        <f t="shared" si="1"/>
        <v/>
      </c>
      <c r="E77" s="98"/>
      <c r="M77" s="209" t="str">
        <f>IF(C77="","",IF(AND(OR(Engagés!D77=1,Engagés!D77=2,Engagés!D77=3,Engagés!D77="V"),D77&gt;=Récap!K$4),"TERMINE",""))</f>
        <v/>
      </c>
      <c r="N77" s="209" t="str">
        <f>IF(C77="","",IF(AND(OR(Engagés!D77="J",Engagés!D77="F"),D77&gt;=Récap!L$4),"TERMINE",""))</f>
        <v/>
      </c>
      <c r="O77" s="209" t="str">
        <f>IF(C77="","",IF(AND(Engagés!D77="C",D77&gt;=Récap!M$4),"TERMINE",""))</f>
        <v/>
      </c>
      <c r="P77" s="209" t="str">
        <f>IF(C77="","",IF(AND(Engagés!D77="M",D77&gt;=Récap!N$4),"TERMINE",""))</f>
        <v/>
      </c>
    </row>
    <row r="78" spans="1:16" x14ac:dyDescent="0.3">
      <c r="A78" s="91" t="str">
        <f>IF(Engagés!A78="","",Engagés!A78)</f>
        <v/>
      </c>
      <c r="B78" s="181">
        <f>IF(Dép_Arr!B78="","",Dép_Arr!B78)</f>
        <v>1.3310185185185185E-3</v>
      </c>
      <c r="C78" s="15"/>
      <c r="D78" s="159" t="str">
        <f t="shared" si="1"/>
        <v/>
      </c>
      <c r="E78" s="98"/>
      <c r="M78" s="209" t="str">
        <f>IF(C78="","",IF(AND(OR(Engagés!D78=1,Engagés!D78=2,Engagés!D78=3,Engagés!D78="V"),D78&gt;=Récap!K$4),"TERMINE",""))</f>
        <v/>
      </c>
      <c r="N78" s="209" t="str">
        <f>IF(C78="","",IF(AND(OR(Engagés!D78="J",Engagés!D78="F"),D78&gt;=Récap!L$4),"TERMINE",""))</f>
        <v/>
      </c>
      <c r="O78" s="209" t="str">
        <f>IF(C78="","",IF(AND(Engagés!D78="C",D78&gt;=Récap!M$4),"TERMINE",""))</f>
        <v/>
      </c>
      <c r="P78" s="209" t="str">
        <f>IF(C78="","",IF(AND(Engagés!D78="M",D78&gt;=Récap!N$4),"TERMINE",""))</f>
        <v/>
      </c>
    </row>
    <row r="79" spans="1:16" x14ac:dyDescent="0.3">
      <c r="A79" s="91" t="str">
        <f>IF(Engagés!A79="","",Engagés!A79)</f>
        <v/>
      </c>
      <c r="B79" s="181">
        <f>IF(Dép_Arr!B79="","",Dép_Arr!B79)</f>
        <v>1.3310185185185185E-3</v>
      </c>
      <c r="C79" s="15"/>
      <c r="D79" s="159" t="str">
        <f t="shared" si="1"/>
        <v/>
      </c>
      <c r="E79" s="98"/>
      <c r="M79" s="209" t="str">
        <f>IF(C79="","",IF(AND(OR(Engagés!D79=1,Engagés!D79=2,Engagés!D79=3,Engagés!D79="V"),D79&gt;=Récap!K$4),"TERMINE",""))</f>
        <v/>
      </c>
      <c r="N79" s="209" t="str">
        <f>IF(C79="","",IF(AND(OR(Engagés!D79="J",Engagés!D79="F"),D79&gt;=Récap!L$4),"TERMINE",""))</f>
        <v/>
      </c>
      <c r="O79" s="209" t="str">
        <f>IF(C79="","",IF(AND(Engagés!D79="C",D79&gt;=Récap!M$4),"TERMINE",""))</f>
        <v/>
      </c>
      <c r="P79" s="209" t="str">
        <f>IF(C79="","",IF(AND(Engagés!D79="M",D79&gt;=Récap!N$4),"TERMINE",""))</f>
        <v/>
      </c>
    </row>
    <row r="80" spans="1:16" x14ac:dyDescent="0.3">
      <c r="A80" s="91" t="str">
        <f>IF(Engagés!A80="","",Engagés!A80)</f>
        <v/>
      </c>
      <c r="B80" s="181">
        <f>IF(Dép_Arr!B80="","",Dép_Arr!B80)</f>
        <v>1.3310185185185185E-3</v>
      </c>
      <c r="C80" s="15"/>
      <c r="D80" s="159" t="str">
        <f t="shared" si="1"/>
        <v/>
      </c>
      <c r="E80" s="98"/>
      <c r="M80" s="209" t="str">
        <f>IF(C80="","",IF(AND(OR(Engagés!D80=1,Engagés!D80=2,Engagés!D80=3,Engagés!D80="V"),D80&gt;=Récap!K$4),"TERMINE",""))</f>
        <v/>
      </c>
      <c r="N80" s="209" t="str">
        <f>IF(C80="","",IF(AND(OR(Engagés!D80="J",Engagés!D80="F"),D80&gt;=Récap!L$4),"TERMINE",""))</f>
        <v/>
      </c>
      <c r="O80" s="209" t="str">
        <f>IF(C80="","",IF(AND(Engagés!D80="C",D80&gt;=Récap!M$4),"TERMINE",""))</f>
        <v/>
      </c>
      <c r="P80" s="209" t="str">
        <f>IF(C80="","",IF(AND(Engagés!D80="M",D80&gt;=Récap!N$4),"TERMINE",""))</f>
        <v/>
      </c>
    </row>
    <row r="81" spans="1:16" x14ac:dyDescent="0.3">
      <c r="A81" s="91" t="str">
        <f>IF(Engagés!A81="","",Engagés!A81)</f>
        <v/>
      </c>
      <c r="B81" s="181">
        <f>IF(Dép_Arr!B81="","",Dép_Arr!B81)</f>
        <v>1.3310185185185185E-3</v>
      </c>
      <c r="C81" s="15"/>
      <c r="D81" s="159" t="str">
        <f t="shared" si="1"/>
        <v/>
      </c>
      <c r="E81" s="98"/>
      <c r="M81" s="209" t="str">
        <f>IF(C81="","",IF(AND(OR(Engagés!D81=1,Engagés!D81=2,Engagés!D81=3,Engagés!D81="V"),D81&gt;=Récap!K$4),"TERMINE",""))</f>
        <v/>
      </c>
      <c r="N81" s="209" t="str">
        <f>IF(C81="","",IF(AND(OR(Engagés!D81="J",Engagés!D81="F"),D81&gt;=Récap!L$4),"TERMINE",""))</f>
        <v/>
      </c>
      <c r="O81" s="209" t="str">
        <f>IF(C81="","",IF(AND(Engagés!D81="C",D81&gt;=Récap!M$4),"TERMINE",""))</f>
        <v/>
      </c>
      <c r="P81" s="209" t="str">
        <f>IF(C81="","",IF(AND(Engagés!D81="M",D81&gt;=Récap!N$4),"TERMINE",""))</f>
        <v/>
      </c>
    </row>
    <row r="82" spans="1:16" x14ac:dyDescent="0.3">
      <c r="A82" s="91" t="str">
        <f>IF(Engagés!A82="","",Engagés!A82)</f>
        <v/>
      </c>
      <c r="B82" s="181">
        <f>IF(Dép_Arr!B82="","",Dép_Arr!B82)</f>
        <v>1.3310185185185185E-3</v>
      </c>
      <c r="C82" s="15"/>
      <c r="D82" s="159" t="str">
        <f t="shared" si="1"/>
        <v/>
      </c>
      <c r="E82" s="98"/>
      <c r="M82" s="209" t="str">
        <f>IF(C82="","",IF(AND(OR(Engagés!D82=1,Engagés!D82=2,Engagés!D82=3,Engagés!D82="V"),D82&gt;=Récap!K$4),"TERMINE",""))</f>
        <v/>
      </c>
      <c r="N82" s="209" t="str">
        <f>IF(C82="","",IF(AND(OR(Engagés!D82="J",Engagés!D82="F"),D82&gt;=Récap!L$4),"TERMINE",""))</f>
        <v/>
      </c>
      <c r="O82" s="209" t="str">
        <f>IF(C82="","",IF(AND(Engagés!D82="C",D82&gt;=Récap!M$4),"TERMINE",""))</f>
        <v/>
      </c>
      <c r="P82" s="209" t="str">
        <f>IF(C82="","",IF(AND(Engagés!D82="M",D82&gt;=Récap!N$4),"TERMINE",""))</f>
        <v/>
      </c>
    </row>
    <row r="83" spans="1:16" x14ac:dyDescent="0.3">
      <c r="A83" s="91" t="str">
        <f>IF(Engagés!A83="","",Engagés!A83)</f>
        <v/>
      </c>
      <c r="B83" s="181">
        <f>IF(Dép_Arr!B83="","",Dép_Arr!B83)</f>
        <v>1.3310185185185185E-3</v>
      </c>
      <c r="C83" s="15"/>
      <c r="D83" s="159" t="str">
        <f t="shared" si="1"/>
        <v/>
      </c>
      <c r="E83" s="98"/>
      <c r="M83" s="209" t="str">
        <f>IF(C83="","",IF(AND(OR(Engagés!D83=1,Engagés!D83=2,Engagés!D83=3,Engagés!D83="V"),D83&gt;=Récap!K$4),"TERMINE",""))</f>
        <v/>
      </c>
      <c r="N83" s="209" t="str">
        <f>IF(C83="","",IF(AND(OR(Engagés!D83="J",Engagés!D83="F"),D83&gt;=Récap!L$4),"TERMINE",""))</f>
        <v/>
      </c>
      <c r="O83" s="209" t="str">
        <f>IF(C83="","",IF(AND(Engagés!D83="C",D83&gt;=Récap!M$4),"TERMINE",""))</f>
        <v/>
      </c>
      <c r="P83" s="209" t="str">
        <f>IF(C83="","",IF(AND(Engagés!D83="M",D83&gt;=Récap!N$4),"TERMINE",""))</f>
        <v/>
      </c>
    </row>
    <row r="84" spans="1:16" x14ac:dyDescent="0.3">
      <c r="A84" s="91" t="str">
        <f>IF(Engagés!A84="","",Engagés!A84)</f>
        <v/>
      </c>
      <c r="B84" s="181">
        <f>IF(Dép_Arr!B84="","",Dép_Arr!B84)</f>
        <v>1.3310185185185185E-3</v>
      </c>
      <c r="C84" s="15"/>
      <c r="D84" s="159" t="str">
        <f t="shared" si="1"/>
        <v/>
      </c>
      <c r="E84" s="98"/>
      <c r="M84" s="209" t="str">
        <f>IF(C84="","",IF(AND(OR(Engagés!D84=1,Engagés!D84=2,Engagés!D84=3,Engagés!D84="V"),D84&gt;=Récap!K$4),"TERMINE",""))</f>
        <v/>
      </c>
      <c r="N84" s="209" t="str">
        <f>IF(C84="","",IF(AND(OR(Engagés!D84="J",Engagés!D84="F"),D84&gt;=Récap!L$4),"TERMINE",""))</f>
        <v/>
      </c>
      <c r="O84" s="209" t="str">
        <f>IF(C84="","",IF(AND(Engagés!D84="C",D84&gt;=Récap!M$4),"TERMINE",""))</f>
        <v/>
      </c>
      <c r="P84" s="209" t="str">
        <f>IF(C84="","",IF(AND(Engagés!D84="M",D84&gt;=Récap!N$4),"TERMINE",""))</f>
        <v/>
      </c>
    </row>
    <row r="85" spans="1:16" x14ac:dyDescent="0.3">
      <c r="A85" s="91" t="str">
        <f>IF(Engagés!A85="","",Engagés!A85)</f>
        <v/>
      </c>
      <c r="B85" s="181">
        <f>IF(Dép_Arr!B85="","",Dép_Arr!B85)</f>
        <v>1.3310185185185185E-3</v>
      </c>
      <c r="C85" s="15"/>
      <c r="D85" s="159" t="str">
        <f t="shared" si="1"/>
        <v/>
      </c>
      <c r="E85" s="98"/>
      <c r="M85" s="209" t="str">
        <f>IF(C85="","",IF(AND(OR(Engagés!D85=1,Engagés!D85=2,Engagés!D85=3,Engagés!D85="V"),D85&gt;=Récap!K$4),"TERMINE",""))</f>
        <v/>
      </c>
      <c r="N85" s="209" t="str">
        <f>IF(C85="","",IF(AND(OR(Engagés!D85="J",Engagés!D85="F"),D85&gt;=Récap!L$4),"TERMINE",""))</f>
        <v/>
      </c>
      <c r="O85" s="209" t="str">
        <f>IF(C85="","",IF(AND(Engagés!D85="C",D85&gt;=Récap!M$4),"TERMINE",""))</f>
        <v/>
      </c>
      <c r="P85" s="209" t="str">
        <f>IF(C85="","",IF(AND(Engagés!D85="M",D85&gt;=Récap!N$4),"TERMINE",""))</f>
        <v/>
      </c>
    </row>
    <row r="86" spans="1:16" x14ac:dyDescent="0.3">
      <c r="A86" s="91" t="str">
        <f>IF(Engagés!A86="","",Engagés!A86)</f>
        <v/>
      </c>
      <c r="B86" s="181">
        <f>IF(Dép_Arr!B86="","",Dép_Arr!B86)</f>
        <v>1.3310185185185185E-3</v>
      </c>
      <c r="C86" s="15"/>
      <c r="D86" s="159" t="str">
        <f t="shared" si="1"/>
        <v/>
      </c>
      <c r="E86" s="98"/>
      <c r="M86" s="209" t="str">
        <f>IF(C86="","",IF(AND(OR(Engagés!D86=1,Engagés!D86=2,Engagés!D86=3,Engagés!D86="V"),D86&gt;=Récap!K$4),"TERMINE",""))</f>
        <v/>
      </c>
      <c r="N86" s="209" t="str">
        <f>IF(C86="","",IF(AND(OR(Engagés!D86="J",Engagés!D86="F"),D86&gt;=Récap!L$4),"TERMINE",""))</f>
        <v/>
      </c>
      <c r="O86" s="209" t="str">
        <f>IF(C86="","",IF(AND(Engagés!D86="C",D86&gt;=Récap!M$4),"TERMINE",""))</f>
        <v/>
      </c>
      <c r="P86" s="209" t="str">
        <f>IF(C86="","",IF(AND(Engagés!D86="M",D86&gt;=Récap!N$4),"TERMINE",""))</f>
        <v/>
      </c>
    </row>
    <row r="87" spans="1:16" x14ac:dyDescent="0.3">
      <c r="A87" s="91" t="str">
        <f>IF(Engagés!A87="","",Engagés!A87)</f>
        <v/>
      </c>
      <c r="B87" s="181">
        <f>IF(Dép_Arr!B87="","",Dép_Arr!B87)</f>
        <v>1.3310185185185185E-3</v>
      </c>
      <c r="C87" s="15"/>
      <c r="D87" s="159" t="str">
        <f t="shared" si="1"/>
        <v/>
      </c>
      <c r="E87" s="98"/>
      <c r="M87" s="209" t="str">
        <f>IF(C87="","",IF(AND(OR(Engagés!D87=1,Engagés!D87=2,Engagés!D87=3,Engagés!D87="V"),D87&gt;=Récap!K$4),"TERMINE",""))</f>
        <v/>
      </c>
      <c r="N87" s="209" t="str">
        <f>IF(C87="","",IF(AND(OR(Engagés!D87="J",Engagés!D87="F"),D87&gt;=Récap!L$4),"TERMINE",""))</f>
        <v/>
      </c>
      <c r="O87" s="209" t="str">
        <f>IF(C87="","",IF(AND(Engagés!D87="C",D87&gt;=Récap!M$4),"TERMINE",""))</f>
        <v/>
      </c>
      <c r="P87" s="209" t="str">
        <f>IF(C87="","",IF(AND(Engagés!D87="M",D87&gt;=Récap!N$4),"TERMINE",""))</f>
        <v/>
      </c>
    </row>
    <row r="88" spans="1:16" x14ac:dyDescent="0.3">
      <c r="A88" s="91" t="str">
        <f>IF(Engagés!A88="","",Engagés!A88)</f>
        <v/>
      </c>
      <c r="B88" s="181">
        <f>IF(Dép_Arr!B88="","",Dép_Arr!B88)</f>
        <v>1.3310185185185185E-3</v>
      </c>
      <c r="C88" s="15"/>
      <c r="D88" s="159" t="str">
        <f t="shared" si="1"/>
        <v/>
      </c>
      <c r="E88" s="98"/>
      <c r="M88" s="209" t="str">
        <f>IF(C88="","",IF(AND(OR(Engagés!D88=1,Engagés!D88=2,Engagés!D88=3,Engagés!D88="V"),D88&gt;=Récap!K$4),"TERMINE",""))</f>
        <v/>
      </c>
      <c r="N88" s="209" t="str">
        <f>IF(C88="","",IF(AND(OR(Engagés!D88="J",Engagés!D88="F"),D88&gt;=Récap!L$4),"TERMINE",""))</f>
        <v/>
      </c>
      <c r="O88" s="209" t="str">
        <f>IF(C88="","",IF(AND(Engagés!D88="C",D88&gt;=Récap!M$4),"TERMINE",""))</f>
        <v/>
      </c>
      <c r="P88" s="209" t="str">
        <f>IF(C88="","",IF(AND(Engagés!D88="M",D88&gt;=Récap!N$4),"TERMINE",""))</f>
        <v/>
      </c>
    </row>
    <row r="89" spans="1:16" x14ac:dyDescent="0.3">
      <c r="A89" s="91" t="str">
        <f>IF(Engagés!A89="","",Engagés!A89)</f>
        <v/>
      </c>
      <c r="B89" s="181">
        <f>IF(Dép_Arr!B89="","",Dép_Arr!B89)</f>
        <v>1.3310185185185185E-3</v>
      </c>
      <c r="C89" s="15"/>
      <c r="D89" s="159" t="str">
        <f t="shared" si="1"/>
        <v/>
      </c>
      <c r="E89" s="98"/>
      <c r="M89" s="209" t="str">
        <f>IF(C89="","",IF(AND(OR(Engagés!D89=1,Engagés!D89=2,Engagés!D89=3,Engagés!D89="V"),D89&gt;=Récap!K$4),"TERMINE",""))</f>
        <v/>
      </c>
      <c r="N89" s="209" t="str">
        <f>IF(C89="","",IF(AND(OR(Engagés!D89="J",Engagés!D89="F"),D89&gt;=Récap!L$4),"TERMINE",""))</f>
        <v/>
      </c>
      <c r="O89" s="209" t="str">
        <f>IF(C89="","",IF(AND(Engagés!D89="C",D89&gt;=Récap!M$4),"TERMINE",""))</f>
        <v/>
      </c>
      <c r="P89" s="209" t="str">
        <f>IF(C89="","",IF(AND(Engagés!D89="M",D89&gt;=Récap!N$4),"TERMINE",""))</f>
        <v/>
      </c>
    </row>
    <row r="90" spans="1:16" x14ac:dyDescent="0.3">
      <c r="A90" s="91" t="str">
        <f>IF(Engagés!A90="","",Engagés!A90)</f>
        <v/>
      </c>
      <c r="B90" s="181">
        <f>IF(Dép_Arr!B90="","",Dép_Arr!B90)</f>
        <v>1.3310185185185185E-3</v>
      </c>
      <c r="C90" s="15"/>
      <c r="D90" s="159" t="str">
        <f t="shared" si="1"/>
        <v/>
      </c>
      <c r="E90" s="98"/>
      <c r="M90" s="209" t="str">
        <f>IF(C90="","",IF(AND(OR(Engagés!D90=1,Engagés!D90=2,Engagés!D90=3,Engagés!D90="V"),D90&gt;=Récap!K$4),"TERMINE",""))</f>
        <v/>
      </c>
      <c r="N90" s="209" t="str">
        <f>IF(C90="","",IF(AND(OR(Engagés!D90="J",Engagés!D90="F"),D90&gt;=Récap!L$4),"TERMINE",""))</f>
        <v/>
      </c>
      <c r="O90" s="209" t="str">
        <f>IF(C90="","",IF(AND(Engagés!D90="C",D90&gt;=Récap!M$4),"TERMINE",""))</f>
        <v/>
      </c>
      <c r="P90" s="209" t="str">
        <f>IF(C90="","",IF(AND(Engagés!D90="M",D90&gt;=Récap!N$4),"TERMINE",""))</f>
        <v/>
      </c>
    </row>
    <row r="91" spans="1:16" x14ac:dyDescent="0.3">
      <c r="A91" s="91" t="str">
        <f>IF(Engagés!A91="","",Engagés!A91)</f>
        <v/>
      </c>
      <c r="B91" s="181">
        <f>IF(Dép_Arr!B91="","",Dép_Arr!B91)</f>
        <v>1.3310185185185185E-3</v>
      </c>
      <c r="C91" s="15"/>
      <c r="D91" s="159" t="str">
        <f t="shared" si="1"/>
        <v/>
      </c>
      <c r="E91" s="98"/>
      <c r="M91" s="209" t="str">
        <f>IF(C91="","",IF(AND(OR(Engagés!D91=1,Engagés!D91=2,Engagés!D91=3,Engagés!D91="V"),D91&gt;=Récap!K$4),"TERMINE",""))</f>
        <v/>
      </c>
      <c r="N91" s="209" t="str">
        <f>IF(C91="","",IF(AND(OR(Engagés!D91="J",Engagés!D91="F"),D91&gt;=Récap!L$4),"TERMINE",""))</f>
        <v/>
      </c>
      <c r="O91" s="209" t="str">
        <f>IF(C91="","",IF(AND(Engagés!D91="C",D91&gt;=Récap!M$4),"TERMINE",""))</f>
        <v/>
      </c>
      <c r="P91" s="209" t="str">
        <f>IF(C91="","",IF(AND(Engagés!D91="M",D91&gt;=Récap!N$4),"TERMINE",""))</f>
        <v/>
      </c>
    </row>
    <row r="92" spans="1:16" x14ac:dyDescent="0.3">
      <c r="A92" s="91" t="str">
        <f>IF(Engagés!A92="","",Engagés!A92)</f>
        <v/>
      </c>
      <c r="B92" s="181">
        <f>IF(Dép_Arr!B92="","",Dép_Arr!B92)</f>
        <v>1.3310185185185185E-3</v>
      </c>
      <c r="C92" s="15"/>
      <c r="D92" s="159" t="str">
        <f t="shared" si="1"/>
        <v/>
      </c>
      <c r="E92" s="98"/>
      <c r="M92" s="209" t="str">
        <f>IF(C92="","",IF(AND(OR(Engagés!D92=1,Engagés!D92=2,Engagés!D92=3,Engagés!D92="V"),D92&gt;=Récap!K$4),"TERMINE",""))</f>
        <v/>
      </c>
      <c r="N92" s="209" t="str">
        <f>IF(C92="","",IF(AND(OR(Engagés!D92="J",Engagés!D92="F"),D92&gt;=Récap!L$4),"TERMINE",""))</f>
        <v/>
      </c>
      <c r="O92" s="209" t="str">
        <f>IF(C92="","",IF(AND(Engagés!D92="C",D92&gt;=Récap!M$4),"TERMINE",""))</f>
        <v/>
      </c>
      <c r="P92" s="209" t="str">
        <f>IF(C92="","",IF(AND(Engagés!D92="M",D92&gt;=Récap!N$4),"TERMINE",""))</f>
        <v/>
      </c>
    </row>
    <row r="93" spans="1:16" x14ac:dyDescent="0.3">
      <c r="A93" s="91" t="str">
        <f>IF(Engagés!A93="","",Engagés!A93)</f>
        <v/>
      </c>
      <c r="B93" s="181">
        <f>IF(Dép_Arr!B93="","",Dép_Arr!B93)</f>
        <v>1.3310185185185185E-3</v>
      </c>
      <c r="C93" s="15"/>
      <c r="D93" s="159" t="str">
        <f t="shared" si="1"/>
        <v/>
      </c>
      <c r="E93" s="98"/>
      <c r="M93" s="209" t="str">
        <f>IF(C93="","",IF(AND(OR(Engagés!D93=1,Engagés!D93=2,Engagés!D93=3,Engagés!D93="V"),D93&gt;=Récap!K$4),"TERMINE",""))</f>
        <v/>
      </c>
      <c r="N93" s="209" t="str">
        <f>IF(C93="","",IF(AND(OR(Engagés!D93="J",Engagés!D93="F"),D93&gt;=Récap!L$4),"TERMINE",""))</f>
        <v/>
      </c>
      <c r="O93" s="209" t="str">
        <f>IF(C93="","",IF(AND(Engagés!D93="C",D93&gt;=Récap!M$4),"TERMINE",""))</f>
        <v/>
      </c>
      <c r="P93" s="209" t="str">
        <f>IF(C93="","",IF(AND(Engagés!D93="M",D93&gt;=Récap!N$4),"TERMINE",""))</f>
        <v/>
      </c>
    </row>
    <row r="94" spans="1:16" x14ac:dyDescent="0.3">
      <c r="A94" s="91" t="str">
        <f>IF(Engagés!A94="","",Engagés!A94)</f>
        <v/>
      </c>
      <c r="B94" s="181">
        <f>IF(Dép_Arr!B94="","",Dép_Arr!B94)</f>
        <v>1.3310185185185185E-3</v>
      </c>
      <c r="C94" s="15"/>
      <c r="D94" s="159" t="str">
        <f t="shared" si="1"/>
        <v/>
      </c>
      <c r="E94" s="98"/>
      <c r="M94" s="209" t="str">
        <f>IF(C94="","",IF(AND(OR(Engagés!D94=1,Engagés!D94=2,Engagés!D94=3,Engagés!D94="V"),D94&gt;=Récap!K$4),"TERMINE",""))</f>
        <v/>
      </c>
      <c r="N94" s="209" t="str">
        <f>IF(C94="","",IF(AND(OR(Engagés!D94="J",Engagés!D94="F"),D94&gt;=Récap!L$4),"TERMINE",""))</f>
        <v/>
      </c>
      <c r="O94" s="209" t="str">
        <f>IF(C94="","",IF(AND(Engagés!D94="C",D94&gt;=Récap!M$4),"TERMINE",""))</f>
        <v/>
      </c>
      <c r="P94" s="209" t="str">
        <f>IF(C94="","",IF(AND(Engagés!D94="M",D94&gt;=Récap!N$4),"TERMINE",""))</f>
        <v/>
      </c>
    </row>
    <row r="95" spans="1:16" x14ac:dyDescent="0.3">
      <c r="A95" s="91" t="str">
        <f>IF(Engagés!A95="","",Engagés!A95)</f>
        <v/>
      </c>
      <c r="B95" s="181">
        <f>IF(Dép_Arr!B95="","",Dép_Arr!B95)</f>
        <v>1.3310185185185185E-3</v>
      </c>
      <c r="C95" s="15"/>
      <c r="D95" s="159" t="str">
        <f t="shared" si="1"/>
        <v/>
      </c>
      <c r="E95" s="98"/>
      <c r="M95" s="209" t="str">
        <f>IF(C95="","",IF(AND(OR(Engagés!D95=1,Engagés!D95=2,Engagés!D95=3,Engagés!D95="V"),D95&gt;=Récap!K$4),"TERMINE",""))</f>
        <v/>
      </c>
      <c r="N95" s="209" t="str">
        <f>IF(C95="","",IF(AND(OR(Engagés!D95="J",Engagés!D95="F"),D95&gt;=Récap!L$4),"TERMINE",""))</f>
        <v/>
      </c>
      <c r="O95" s="209" t="str">
        <f>IF(C95="","",IF(AND(Engagés!D95="C",D95&gt;=Récap!M$4),"TERMINE",""))</f>
        <v/>
      </c>
      <c r="P95" s="209" t="str">
        <f>IF(C95="","",IF(AND(Engagés!D95="M",D95&gt;=Récap!N$4),"TERMINE",""))</f>
        <v/>
      </c>
    </row>
    <row r="96" spans="1:16" x14ac:dyDescent="0.3">
      <c r="A96" s="91" t="str">
        <f>IF(Engagés!A96="","",Engagés!A96)</f>
        <v/>
      </c>
      <c r="B96" s="181">
        <f>IF(Dép_Arr!B96="","",Dép_Arr!B96)</f>
        <v>1.3310185185185185E-3</v>
      </c>
      <c r="C96" s="15"/>
      <c r="D96" s="159" t="str">
        <f t="shared" si="1"/>
        <v/>
      </c>
      <c r="E96" s="98"/>
      <c r="M96" s="209" t="str">
        <f>IF(C96="","",IF(AND(OR(Engagés!D96=1,Engagés!D96=2,Engagés!D96=3,Engagés!D96="V"),D96&gt;=Récap!K$4),"TERMINE",""))</f>
        <v/>
      </c>
      <c r="N96" s="209" t="str">
        <f>IF(C96="","",IF(AND(OR(Engagés!D96="J",Engagés!D96="F"),D96&gt;=Récap!L$4),"TERMINE",""))</f>
        <v/>
      </c>
      <c r="O96" s="209" t="str">
        <f>IF(C96="","",IF(AND(Engagés!D96="C",D96&gt;=Récap!M$4),"TERMINE",""))</f>
        <v/>
      </c>
      <c r="P96" s="209" t="str">
        <f>IF(C96="","",IF(AND(Engagés!D96="M",D96&gt;=Récap!N$4),"TERMINE",""))</f>
        <v/>
      </c>
    </row>
    <row r="97" spans="1:16" x14ac:dyDescent="0.3">
      <c r="A97" s="91" t="str">
        <f>IF(Engagés!A97="","",Engagés!A97)</f>
        <v/>
      </c>
      <c r="B97" s="181">
        <f>IF(Dép_Arr!B97="","",Dép_Arr!B97)</f>
        <v>1.3310185185185185E-3</v>
      </c>
      <c r="C97" s="15"/>
      <c r="D97" s="159" t="str">
        <f t="shared" si="1"/>
        <v/>
      </c>
      <c r="E97" s="98"/>
      <c r="M97" s="209" t="str">
        <f>IF(C97="","",IF(AND(OR(Engagés!D97=1,Engagés!D97=2,Engagés!D97=3,Engagés!D97="V"),D97&gt;=Récap!K$4),"TERMINE",""))</f>
        <v/>
      </c>
      <c r="N97" s="209" t="str">
        <f>IF(C97="","",IF(AND(OR(Engagés!D97="J",Engagés!D97="F"),D97&gt;=Récap!L$4),"TERMINE",""))</f>
        <v/>
      </c>
      <c r="O97" s="209" t="str">
        <f>IF(C97="","",IF(AND(Engagés!D97="C",D97&gt;=Récap!M$4),"TERMINE",""))</f>
        <v/>
      </c>
      <c r="P97" s="209" t="str">
        <f>IF(C97="","",IF(AND(Engagés!D97="M",D97&gt;=Récap!N$4),"TERMINE",""))</f>
        <v/>
      </c>
    </row>
    <row r="98" spans="1:16" x14ac:dyDescent="0.3">
      <c r="A98" s="91" t="str">
        <f>IF(Engagés!A98="","",Engagés!A98)</f>
        <v/>
      </c>
      <c r="B98" s="181">
        <f>IF(Dép_Arr!B98="","",Dép_Arr!B98)</f>
        <v>1.3310185185185185E-3</v>
      </c>
      <c r="C98" s="15"/>
      <c r="D98" s="159" t="str">
        <f t="shared" si="1"/>
        <v/>
      </c>
      <c r="E98" s="98"/>
      <c r="M98" s="209" t="str">
        <f>IF(C98="","",IF(AND(OR(Engagés!D98=1,Engagés!D98=2,Engagés!D98=3,Engagés!D98="V"),D98&gt;=Récap!K$4),"TERMINE",""))</f>
        <v/>
      </c>
      <c r="N98" s="209" t="str">
        <f>IF(C98="","",IF(AND(OR(Engagés!D98="J",Engagés!D98="F"),D98&gt;=Récap!L$4),"TERMINE",""))</f>
        <v/>
      </c>
      <c r="O98" s="209" t="str">
        <f>IF(C98="","",IF(AND(Engagés!D98="C",D98&gt;=Récap!M$4),"TERMINE",""))</f>
        <v/>
      </c>
      <c r="P98" s="209" t="str">
        <f>IF(C98="","",IF(AND(Engagés!D98="M",D98&gt;=Récap!N$4),"TERMINE",""))</f>
        <v/>
      </c>
    </row>
    <row r="99" spans="1:16" x14ac:dyDescent="0.3">
      <c r="A99" s="91" t="str">
        <f>IF(Engagés!A99="","",Engagés!A99)</f>
        <v/>
      </c>
      <c r="B99" s="181">
        <f>IF(Dép_Arr!B99="","",Dép_Arr!B99)</f>
        <v>1.3310185185185185E-3</v>
      </c>
      <c r="C99" s="15"/>
      <c r="D99" s="159" t="str">
        <f t="shared" si="1"/>
        <v/>
      </c>
      <c r="E99" s="98"/>
      <c r="M99" s="209" t="str">
        <f>IF(C99="","",IF(AND(OR(Engagés!D99=1,Engagés!D99=2,Engagés!D99=3,Engagés!D99="V"),D99&gt;=Récap!K$4),"TERMINE",""))</f>
        <v/>
      </c>
      <c r="N99" s="209" t="str">
        <f>IF(C99="","",IF(AND(OR(Engagés!D99="J",Engagés!D99="F"),D99&gt;=Récap!L$4),"TERMINE",""))</f>
        <v/>
      </c>
      <c r="O99" s="209" t="str">
        <f>IF(C99="","",IF(AND(Engagés!D99="C",D99&gt;=Récap!M$4),"TERMINE",""))</f>
        <v/>
      </c>
      <c r="P99" s="209" t="str">
        <f>IF(C99="","",IF(AND(Engagés!D99="M",D99&gt;=Récap!N$4),"TERMINE",""))</f>
        <v/>
      </c>
    </row>
    <row r="100" spans="1:16" x14ac:dyDescent="0.3">
      <c r="A100" s="91" t="str">
        <f>IF(Engagés!A100="","",Engagés!A100)</f>
        <v/>
      </c>
      <c r="B100" s="181">
        <f>IF(Dép_Arr!B100="","",Dép_Arr!B100)</f>
        <v>1.3310185185185185E-3</v>
      </c>
      <c r="C100" s="15"/>
      <c r="D100" s="159" t="str">
        <f t="shared" si="1"/>
        <v/>
      </c>
      <c r="E100" s="98"/>
      <c r="M100" s="209" t="str">
        <f>IF(C100="","",IF(AND(OR(Engagés!D100=1,Engagés!D100=2,Engagés!D100=3,Engagés!D100="V"),D100&gt;=Récap!K$4),"TERMINE",""))</f>
        <v/>
      </c>
      <c r="N100" s="209" t="str">
        <f>IF(C100="","",IF(AND(OR(Engagés!D100="J",Engagés!D100="F"),D100&gt;=Récap!L$4),"TERMINE",""))</f>
        <v/>
      </c>
      <c r="O100" s="209" t="str">
        <f>IF(C100="","",IF(AND(Engagés!D100="C",D100&gt;=Récap!M$4),"TERMINE",""))</f>
        <v/>
      </c>
      <c r="P100" s="209" t="str">
        <f>IF(C100="","",IF(AND(Engagés!D100="M",D100&gt;=Récap!N$4),"TERMINE",""))</f>
        <v/>
      </c>
    </row>
    <row r="101" spans="1:16" x14ac:dyDescent="0.3">
      <c r="A101" s="91" t="str">
        <f>IF(Engagés!A101="","",Engagés!A101)</f>
        <v/>
      </c>
      <c r="B101" s="181">
        <f>IF(Dép_Arr!B101="","",Dép_Arr!B101)</f>
        <v>1.3310185185185185E-3</v>
      </c>
      <c r="C101" s="15"/>
      <c r="D101" s="159" t="str">
        <f t="shared" si="1"/>
        <v/>
      </c>
      <c r="E101" s="98"/>
      <c r="M101" s="209" t="str">
        <f>IF(C101="","",IF(AND(OR(Engagés!D101=1,Engagés!D101=2,Engagés!D101=3,Engagés!D101="V"),D101&gt;=Récap!K$4),"TERMINE",""))</f>
        <v/>
      </c>
      <c r="N101" s="209" t="str">
        <f>IF(C101="","",IF(AND(OR(Engagés!D101="J",Engagés!D101="F"),D101&gt;=Récap!L$4),"TERMINE",""))</f>
        <v/>
      </c>
      <c r="O101" s="209" t="str">
        <f>IF(C101="","",IF(AND(Engagés!D101="C",D101&gt;=Récap!M$4),"TERMINE",""))</f>
        <v/>
      </c>
      <c r="P101" s="209" t="str">
        <f>IF(C101="","",IF(AND(Engagés!D101="M",D101&gt;=Récap!N$4),"TERMINE",""))</f>
        <v/>
      </c>
    </row>
    <row r="102" spans="1:16" x14ac:dyDescent="0.3">
      <c r="A102" s="91" t="str">
        <f>IF(Engagés!A102="","",Engagés!A102)</f>
        <v/>
      </c>
      <c r="B102" s="181">
        <f>IF(Dép_Arr!B102="","",Dép_Arr!B102)</f>
        <v>1.3310185185185185E-3</v>
      </c>
      <c r="C102" s="15"/>
      <c r="D102" s="159" t="str">
        <f t="shared" si="1"/>
        <v/>
      </c>
      <c r="E102" s="98"/>
      <c r="M102" s="209" t="str">
        <f>IF(C102="","",IF(AND(OR(Engagés!D102=1,Engagés!D102=2,Engagés!D102=3,Engagés!D102="V"),D102&gt;=Récap!K$4),"TERMINE",""))</f>
        <v/>
      </c>
      <c r="N102" s="209" t="str">
        <f>IF(C102="","",IF(AND(OR(Engagés!D102="J",Engagés!D102="F"),D102&gt;=Récap!L$4),"TERMINE",""))</f>
        <v/>
      </c>
      <c r="O102" s="209" t="str">
        <f>IF(C102="","",IF(AND(Engagés!D102="C",D102&gt;=Récap!M$4),"TERMINE",""))</f>
        <v/>
      </c>
      <c r="P102" s="209" t="str">
        <f>IF(C102="","",IF(AND(Engagés!D102="M",D102&gt;=Récap!N$4),"TERMINE",""))</f>
        <v/>
      </c>
    </row>
    <row r="103" spans="1:16" ht="19.5" thickBot="1" x14ac:dyDescent="0.35">
      <c r="A103" s="92" t="str">
        <f>IF(Engagés!A103="","",Engagés!A103)</f>
        <v/>
      </c>
      <c r="B103" s="16">
        <f>IF(Dép_Arr!B103="","",Dép_Arr!B103)</f>
        <v>1.3310185185185185E-3</v>
      </c>
      <c r="C103" s="16"/>
      <c r="D103" s="179" t="str">
        <f t="shared" si="1"/>
        <v/>
      </c>
      <c r="E103" s="107"/>
      <c r="M103" s="209" t="str">
        <f>IF(C103="","",IF(AND(OR(Engagés!D103=1,Engagés!D103=2,Engagés!D103=3,Engagés!D103="V"),D103&gt;=Récap!K$4),"TERMINE",""))</f>
        <v/>
      </c>
      <c r="N103" s="209" t="str">
        <f>IF(C103="","",IF(AND(OR(Engagés!D103="J",Engagés!D103="F"),D103&gt;=Récap!L$4),"TERMINE",""))</f>
        <v/>
      </c>
      <c r="O103" s="209" t="str">
        <f>IF(C103="","",IF(AND(Engagés!D103="C",D103&gt;=Récap!M$4),"TERMINE",""))</f>
        <v/>
      </c>
      <c r="P103" s="209" t="str">
        <f>IF(C103="","",IF(AND(Engagés!D103="M",D103&gt;=Récap!N$4),"TERMINE",""))</f>
        <v/>
      </c>
    </row>
    <row r="104" spans="1:16" x14ac:dyDescent="0.3">
      <c r="A104" s="93"/>
      <c r="B104" s="1"/>
      <c r="C104" s="1"/>
    </row>
    <row r="105" spans="1:16" x14ac:dyDescent="0.3">
      <c r="A105" s="94"/>
      <c r="B105" s="1"/>
      <c r="C105" s="1"/>
    </row>
    <row r="106" spans="1:16" x14ac:dyDescent="0.3">
      <c r="A106" s="94"/>
      <c r="B106" s="1"/>
      <c r="C106" s="1"/>
    </row>
    <row r="107" spans="1:16" x14ac:dyDescent="0.3">
      <c r="A107" s="94"/>
      <c r="B107" s="1"/>
      <c r="C107" s="1"/>
    </row>
    <row r="108" spans="1:16" x14ac:dyDescent="0.3">
      <c r="A108" s="94"/>
      <c r="B108" s="1"/>
      <c r="C108" s="1"/>
    </row>
    <row r="109" spans="1:16" x14ac:dyDescent="0.3">
      <c r="A109" s="94"/>
      <c r="B109" s="1"/>
      <c r="C109" s="1"/>
    </row>
    <row r="110" spans="1:16" x14ac:dyDescent="0.3">
      <c r="A110" s="94"/>
      <c r="B110" s="1"/>
      <c r="C110" s="1"/>
    </row>
    <row r="111" spans="1:16" x14ac:dyDescent="0.3">
      <c r="A111" s="94"/>
      <c r="B111" s="1"/>
      <c r="C111" s="1"/>
    </row>
    <row r="112" spans="1:16" x14ac:dyDescent="0.3">
      <c r="A112" s="94"/>
      <c r="B112" s="1"/>
      <c r="C112" s="1"/>
    </row>
    <row r="113" spans="1:3" x14ac:dyDescent="0.3">
      <c r="A113" s="94"/>
      <c r="B113" s="1"/>
      <c r="C113" s="1"/>
    </row>
    <row r="114" spans="1:3" x14ac:dyDescent="0.3">
      <c r="A114" s="94"/>
      <c r="B114" s="1"/>
      <c r="C114" s="1"/>
    </row>
    <row r="115" spans="1:3" x14ac:dyDescent="0.3">
      <c r="A115" s="94"/>
      <c r="B115" s="1"/>
      <c r="C115" s="1"/>
    </row>
    <row r="116" spans="1:3" x14ac:dyDescent="0.3">
      <c r="A116" s="94"/>
      <c r="B116" s="1"/>
      <c r="C116" s="1"/>
    </row>
    <row r="117" spans="1:3" x14ac:dyDescent="0.3">
      <c r="A117" s="94"/>
      <c r="B117" s="1"/>
      <c r="C117" s="1"/>
    </row>
    <row r="118" spans="1:3" x14ac:dyDescent="0.3">
      <c r="A118" s="94"/>
      <c r="B118" s="1"/>
      <c r="C118" s="1"/>
    </row>
    <row r="119" spans="1:3" x14ac:dyDescent="0.3">
      <c r="A119" s="94"/>
      <c r="B119" s="1"/>
      <c r="C119" s="1"/>
    </row>
    <row r="120" spans="1:3" x14ac:dyDescent="0.3">
      <c r="A120" s="94"/>
      <c r="B120" s="1"/>
      <c r="C120" s="1"/>
    </row>
    <row r="121" spans="1:3" x14ac:dyDescent="0.3">
      <c r="A121" s="94"/>
      <c r="B121" s="1"/>
      <c r="C121" s="1"/>
    </row>
    <row r="122" spans="1:3" x14ac:dyDescent="0.3">
      <c r="A122" s="94"/>
      <c r="B122" s="1"/>
      <c r="C122" s="1"/>
    </row>
    <row r="123" spans="1:3" x14ac:dyDescent="0.3">
      <c r="A123" s="94"/>
      <c r="B123" s="1"/>
      <c r="C123" s="1"/>
    </row>
    <row r="124" spans="1:3" x14ac:dyDescent="0.3">
      <c r="A124" s="94"/>
      <c r="B124" s="1"/>
      <c r="C124" s="1"/>
    </row>
    <row r="125" spans="1:3" x14ac:dyDescent="0.3">
      <c r="A125" s="94"/>
      <c r="B125" s="1"/>
      <c r="C125" s="1"/>
    </row>
    <row r="126" spans="1:3" x14ac:dyDescent="0.3">
      <c r="A126" s="94"/>
      <c r="B126" s="1"/>
      <c r="C126" s="1"/>
    </row>
    <row r="127" spans="1:3" x14ac:dyDescent="0.3">
      <c r="A127" s="94"/>
      <c r="B127" s="1"/>
      <c r="C127" s="1"/>
    </row>
    <row r="128" spans="1:3" x14ac:dyDescent="0.3">
      <c r="A128" s="94"/>
      <c r="B128" s="1"/>
      <c r="C128" s="1"/>
    </row>
    <row r="129" spans="1:3" x14ac:dyDescent="0.3">
      <c r="A129" s="94"/>
      <c r="B129" s="1"/>
      <c r="C129" s="1"/>
    </row>
    <row r="130" spans="1:3" x14ac:dyDescent="0.3">
      <c r="A130" s="94"/>
      <c r="B130" s="1"/>
      <c r="C130" s="1"/>
    </row>
    <row r="131" spans="1:3" x14ac:dyDescent="0.3">
      <c r="A131" s="94"/>
      <c r="B131" s="1"/>
      <c r="C131" s="1"/>
    </row>
    <row r="132" spans="1:3" x14ac:dyDescent="0.3">
      <c r="A132" s="94"/>
      <c r="B132" s="1"/>
      <c r="C132" s="1"/>
    </row>
    <row r="133" spans="1:3" x14ac:dyDescent="0.3">
      <c r="A133" s="94"/>
      <c r="B133" s="1"/>
      <c r="C133" s="1"/>
    </row>
    <row r="134" spans="1:3" x14ac:dyDescent="0.3">
      <c r="A134" s="94"/>
      <c r="B134" s="1"/>
      <c r="C134" s="1"/>
    </row>
    <row r="135" spans="1:3" x14ac:dyDescent="0.3">
      <c r="A135" s="94"/>
      <c r="B135" s="1"/>
      <c r="C135" s="1"/>
    </row>
    <row r="136" spans="1:3" x14ac:dyDescent="0.3">
      <c r="A136" s="94"/>
      <c r="B136" s="1"/>
      <c r="C136" s="1"/>
    </row>
    <row r="137" spans="1:3" x14ac:dyDescent="0.3">
      <c r="A137" s="94"/>
      <c r="B137" s="1"/>
      <c r="C137" s="1"/>
    </row>
    <row r="138" spans="1:3" x14ac:dyDescent="0.3">
      <c r="A138" s="94"/>
      <c r="B138" s="1"/>
      <c r="C138" s="1"/>
    </row>
    <row r="139" spans="1:3" x14ac:dyDescent="0.3">
      <c r="A139" s="94"/>
      <c r="B139" s="1"/>
      <c r="C139" s="1"/>
    </row>
    <row r="140" spans="1:3" x14ac:dyDescent="0.3">
      <c r="A140" s="94"/>
      <c r="B140" s="1"/>
      <c r="C140" s="1"/>
    </row>
    <row r="141" spans="1:3" x14ac:dyDescent="0.3">
      <c r="A141" s="94"/>
      <c r="B141" s="1"/>
      <c r="C141" s="1"/>
    </row>
    <row r="142" spans="1:3" x14ac:dyDescent="0.3">
      <c r="A142" s="94"/>
      <c r="B142" s="1"/>
      <c r="C142" s="1"/>
    </row>
    <row r="143" spans="1:3" x14ac:dyDescent="0.3">
      <c r="A143" s="94"/>
      <c r="B143" s="1"/>
      <c r="C143" s="1"/>
    </row>
    <row r="144" spans="1:3" x14ac:dyDescent="0.3">
      <c r="A144" s="94"/>
      <c r="B144" s="1"/>
      <c r="C144" s="1"/>
    </row>
    <row r="145" spans="1:3" x14ac:dyDescent="0.3">
      <c r="A145" s="94"/>
      <c r="B145" s="1"/>
      <c r="C145" s="1"/>
    </row>
    <row r="146" spans="1:3" x14ac:dyDescent="0.3">
      <c r="A146" s="94"/>
      <c r="B146" s="1"/>
      <c r="C146" s="1"/>
    </row>
    <row r="147" spans="1:3" x14ac:dyDescent="0.3">
      <c r="A147" s="94"/>
      <c r="B147" s="1"/>
      <c r="C147" s="1"/>
    </row>
    <row r="148" spans="1:3" x14ac:dyDescent="0.3">
      <c r="A148" s="94"/>
      <c r="B148" s="1"/>
      <c r="C148" s="1"/>
    </row>
    <row r="149" spans="1:3" x14ac:dyDescent="0.3">
      <c r="A149" s="94"/>
      <c r="B149" s="1"/>
      <c r="C149" s="1"/>
    </row>
    <row r="150" spans="1:3" x14ac:dyDescent="0.3">
      <c r="A150" s="94"/>
      <c r="B150" s="1"/>
      <c r="C150" s="1"/>
    </row>
    <row r="151" spans="1:3" x14ac:dyDescent="0.3">
      <c r="A151" s="94"/>
      <c r="B151" s="1"/>
      <c r="C151" s="1"/>
    </row>
    <row r="152" spans="1:3" x14ac:dyDescent="0.3">
      <c r="A152" s="94"/>
      <c r="B152" s="1"/>
      <c r="C152" s="1"/>
    </row>
    <row r="153" spans="1:3" x14ac:dyDescent="0.3">
      <c r="A153" s="94"/>
      <c r="B153" s="1"/>
      <c r="C153" s="1"/>
    </row>
    <row r="154" spans="1:3" x14ac:dyDescent="0.3">
      <c r="A154" s="94"/>
      <c r="B154" s="1"/>
      <c r="C154" s="1"/>
    </row>
    <row r="155" spans="1:3" x14ac:dyDescent="0.3">
      <c r="A155" s="94"/>
      <c r="B155" s="1"/>
      <c r="C155" s="1"/>
    </row>
    <row r="156" spans="1:3" x14ac:dyDescent="0.3">
      <c r="A156" s="94"/>
      <c r="B156" s="1"/>
      <c r="C156" s="1"/>
    </row>
    <row r="157" spans="1:3" x14ac:dyDescent="0.3">
      <c r="A157" s="94"/>
      <c r="B157" s="1"/>
      <c r="C157" s="1"/>
    </row>
    <row r="158" spans="1:3" x14ac:dyDescent="0.3">
      <c r="A158" s="94"/>
      <c r="B158" s="1"/>
      <c r="C158" s="1"/>
    </row>
    <row r="159" spans="1:3" x14ac:dyDescent="0.3">
      <c r="A159" s="94"/>
      <c r="B159" s="1"/>
      <c r="C159" s="1"/>
    </row>
    <row r="160" spans="1:3" x14ac:dyDescent="0.3">
      <c r="A160" s="94"/>
      <c r="B160" s="1"/>
      <c r="C160" s="1"/>
    </row>
    <row r="161" spans="1:3" x14ac:dyDescent="0.3">
      <c r="A161" s="94"/>
      <c r="B161" s="1"/>
      <c r="C161" s="1"/>
    </row>
    <row r="162" spans="1:3" x14ac:dyDescent="0.3">
      <c r="A162" s="94"/>
      <c r="B162" s="1"/>
      <c r="C162" s="1"/>
    </row>
    <row r="163" spans="1:3" x14ac:dyDescent="0.3">
      <c r="A163" s="94"/>
      <c r="B163" s="1"/>
      <c r="C163" s="1"/>
    </row>
    <row r="164" spans="1:3" x14ac:dyDescent="0.3">
      <c r="A164" s="94"/>
      <c r="B164" s="1"/>
      <c r="C164" s="1"/>
    </row>
    <row r="165" spans="1:3" x14ac:dyDescent="0.3">
      <c r="A165" s="94"/>
      <c r="B165" s="1"/>
      <c r="C165" s="1"/>
    </row>
    <row r="166" spans="1:3" x14ac:dyDescent="0.3">
      <c r="A166" s="94"/>
      <c r="B166" s="1"/>
      <c r="C166" s="1"/>
    </row>
    <row r="167" spans="1:3" x14ac:dyDescent="0.3">
      <c r="A167" s="94"/>
      <c r="B167" s="1"/>
      <c r="C167" s="1"/>
    </row>
    <row r="168" spans="1:3" x14ac:dyDescent="0.3">
      <c r="A168" s="94"/>
      <c r="B168" s="1"/>
      <c r="C168" s="1"/>
    </row>
    <row r="169" spans="1:3" x14ac:dyDescent="0.3">
      <c r="A169" s="94"/>
      <c r="B169" s="1"/>
      <c r="C169" s="1"/>
    </row>
    <row r="170" spans="1:3" x14ac:dyDescent="0.3">
      <c r="A170" s="94"/>
      <c r="B170" s="1"/>
      <c r="C170" s="1"/>
    </row>
    <row r="171" spans="1:3" x14ac:dyDescent="0.3">
      <c r="A171" s="94"/>
      <c r="B171" s="1"/>
      <c r="C171" s="1"/>
    </row>
    <row r="172" spans="1:3" x14ac:dyDescent="0.3">
      <c r="A172" s="94"/>
      <c r="B172" s="1"/>
      <c r="C172" s="1"/>
    </row>
    <row r="173" spans="1:3" x14ac:dyDescent="0.3">
      <c r="A173" s="94"/>
      <c r="B173" s="1"/>
      <c r="C173" s="1"/>
    </row>
    <row r="174" spans="1:3" x14ac:dyDescent="0.3">
      <c r="A174" s="94"/>
      <c r="B174" s="1"/>
      <c r="C174" s="1"/>
    </row>
    <row r="175" spans="1:3" x14ac:dyDescent="0.3">
      <c r="A175" s="94"/>
      <c r="B175" s="1"/>
      <c r="C175" s="1"/>
    </row>
    <row r="176" spans="1:3" x14ac:dyDescent="0.3">
      <c r="A176" s="94"/>
      <c r="B176" s="1"/>
      <c r="C176" s="1"/>
    </row>
    <row r="177" spans="1:3" x14ac:dyDescent="0.3">
      <c r="A177" s="94"/>
      <c r="B177" s="1"/>
      <c r="C177" s="1"/>
    </row>
    <row r="178" spans="1:3" x14ac:dyDescent="0.3">
      <c r="A178" s="94"/>
      <c r="B178" s="1"/>
      <c r="C178" s="1"/>
    </row>
    <row r="179" spans="1:3" x14ac:dyDescent="0.3">
      <c r="A179" s="94"/>
      <c r="B179" s="1"/>
      <c r="C179" s="1"/>
    </row>
    <row r="180" spans="1:3" x14ac:dyDescent="0.3">
      <c r="A180" s="94"/>
      <c r="B180" s="1"/>
      <c r="C180" s="1"/>
    </row>
    <row r="181" spans="1:3" x14ac:dyDescent="0.3">
      <c r="A181" s="94"/>
      <c r="B181" s="1"/>
      <c r="C181" s="1"/>
    </row>
    <row r="182" spans="1:3" x14ac:dyDescent="0.3">
      <c r="A182" s="94"/>
      <c r="B182" s="1"/>
      <c r="C182" s="1"/>
    </row>
    <row r="183" spans="1:3" x14ac:dyDescent="0.3">
      <c r="A183" s="94"/>
      <c r="B183" s="1"/>
      <c r="C183" s="1"/>
    </row>
    <row r="184" spans="1:3" x14ac:dyDescent="0.3">
      <c r="A184" s="94"/>
      <c r="B184" s="1"/>
      <c r="C184" s="1"/>
    </row>
    <row r="185" spans="1:3" x14ac:dyDescent="0.3">
      <c r="A185" s="94"/>
      <c r="B185" s="1"/>
      <c r="C185" s="1"/>
    </row>
    <row r="186" spans="1:3" x14ac:dyDescent="0.3">
      <c r="A186" s="94"/>
      <c r="B186" s="1"/>
      <c r="C186" s="1"/>
    </row>
    <row r="187" spans="1:3" x14ac:dyDescent="0.3">
      <c r="A187" s="94"/>
      <c r="B187" s="1"/>
      <c r="C187" s="1"/>
    </row>
    <row r="188" spans="1:3" x14ac:dyDescent="0.3">
      <c r="A188" s="94"/>
      <c r="B188" s="1"/>
      <c r="C188" s="1"/>
    </row>
    <row r="189" spans="1:3" x14ac:dyDescent="0.3">
      <c r="A189" s="94"/>
      <c r="B189" s="1"/>
      <c r="C189" s="1"/>
    </row>
    <row r="190" spans="1:3" x14ac:dyDescent="0.3">
      <c r="A190" s="94"/>
      <c r="B190" s="1"/>
      <c r="C190" s="1"/>
    </row>
    <row r="191" spans="1:3" x14ac:dyDescent="0.3">
      <c r="A191" s="94"/>
      <c r="B191" s="1"/>
      <c r="C191" s="1"/>
    </row>
    <row r="192" spans="1:3" x14ac:dyDescent="0.3">
      <c r="A192" s="94"/>
      <c r="B192" s="1"/>
      <c r="C192" s="1"/>
    </row>
    <row r="193" spans="1:3" x14ac:dyDescent="0.3">
      <c r="A193" s="94"/>
      <c r="B193" s="1"/>
      <c r="C193" s="1"/>
    </row>
    <row r="194" spans="1:3" x14ac:dyDescent="0.3">
      <c r="A194" s="94"/>
      <c r="B194" s="1"/>
      <c r="C194" s="1"/>
    </row>
    <row r="195" spans="1:3" x14ac:dyDescent="0.3">
      <c r="A195" s="94"/>
      <c r="B195" s="1"/>
      <c r="C195" s="1"/>
    </row>
    <row r="196" spans="1:3" x14ac:dyDescent="0.3">
      <c r="A196" s="94"/>
      <c r="B196" s="1"/>
      <c r="C196" s="1"/>
    </row>
    <row r="197" spans="1:3" x14ac:dyDescent="0.3">
      <c r="A197" s="94"/>
      <c r="B197" s="1"/>
      <c r="C197" s="1"/>
    </row>
    <row r="198" spans="1:3" x14ac:dyDescent="0.3">
      <c r="A198" s="94"/>
      <c r="B198" s="1"/>
      <c r="C198" s="1"/>
    </row>
    <row r="199" spans="1:3" x14ac:dyDescent="0.3">
      <c r="A199" s="94"/>
      <c r="B199" s="1"/>
      <c r="C199" s="1"/>
    </row>
    <row r="200" spans="1:3" x14ac:dyDescent="0.3">
      <c r="A200" s="94"/>
      <c r="B200" s="1"/>
      <c r="C200" s="1"/>
    </row>
    <row r="201" spans="1:3" x14ac:dyDescent="0.3">
      <c r="A201" s="94"/>
      <c r="B201" s="1"/>
      <c r="C201" s="1"/>
    </row>
    <row r="202" spans="1:3" x14ac:dyDescent="0.3">
      <c r="A202" s="94"/>
      <c r="B202" s="1"/>
      <c r="C202" s="1"/>
    </row>
    <row r="203" spans="1:3" x14ac:dyDescent="0.3">
      <c r="A203" s="94"/>
      <c r="B203" s="1"/>
      <c r="C203" s="1"/>
    </row>
    <row r="204" spans="1:3" x14ac:dyDescent="0.3">
      <c r="A204" s="95"/>
      <c r="B204" s="1"/>
      <c r="C204" s="1"/>
    </row>
  </sheetData>
  <mergeCells count="5">
    <mergeCell ref="C1:H1"/>
    <mergeCell ref="A2:C2"/>
    <mergeCell ref="M2:Q2"/>
    <mergeCell ref="F3:G3"/>
    <mergeCell ref="F4:G4"/>
  </mergeCells>
  <conditionalFormatting sqref="B4:B103">
    <cfRule type="expression" dxfId="22" priority="46">
      <formula>$A4=""</formula>
    </cfRule>
  </conditionalFormatting>
  <conditionalFormatting sqref="E4">
    <cfRule type="expression" priority="42">
      <formula>$B4=""</formula>
    </cfRule>
  </conditionalFormatting>
  <conditionalFormatting sqref="E5:E103">
    <cfRule type="expression" priority="41">
      <formula>$A5=""</formula>
    </cfRule>
  </conditionalFormatting>
  <conditionalFormatting sqref="E24">
    <cfRule type="expression" priority="40">
      <formula>$B24=""</formula>
    </cfRule>
  </conditionalFormatting>
  <conditionalFormatting sqref="D4">
    <cfRule type="expression" dxfId="21" priority="13">
      <formula>$M4="TERMINE"</formula>
    </cfRule>
    <cfRule type="expression" dxfId="20" priority="15">
      <formula>$N4="TERMINE"</formula>
    </cfRule>
    <cfRule type="expression" dxfId="19" priority="16">
      <formula>$O4="TERMINE"</formula>
    </cfRule>
    <cfRule type="expression" dxfId="18" priority="17">
      <formula>$P4="TERMINE"</formula>
    </cfRule>
  </conditionalFormatting>
  <conditionalFormatting sqref="D4:D7">
    <cfRule type="expression" dxfId="17" priority="14">
      <formula>$P4="TERMINE"</formula>
    </cfRule>
  </conditionalFormatting>
  <conditionalFormatting sqref="D4:D7">
    <cfRule type="expression" dxfId="16" priority="10">
      <formula>$M4="TERMINE"</formula>
    </cfRule>
    <cfRule type="expression" dxfId="15" priority="11">
      <formula>$N4="TERMINE"</formula>
    </cfRule>
    <cfRule type="expression" dxfId="14" priority="12">
      <formula>$O4="TERMINE"</formula>
    </cfRule>
  </conditionalFormatting>
  <conditionalFormatting sqref="D8">
    <cfRule type="expression" dxfId="13" priority="4">
      <formula>$M8="TERMINE"</formula>
    </cfRule>
    <cfRule type="expression" dxfId="12" priority="6">
      <formula>$N8="TERMINE"</formula>
    </cfRule>
    <cfRule type="expression" dxfId="11" priority="7">
      <formula>$O8="TERMINE"</formula>
    </cfRule>
    <cfRule type="expression" dxfId="10" priority="8">
      <formula>$P8="TERMINE"</formula>
    </cfRule>
  </conditionalFormatting>
  <conditionalFormatting sqref="D9:D11">
    <cfRule type="expression" dxfId="9" priority="5">
      <formula>$P9="TERMINE"</formula>
    </cfRule>
  </conditionalFormatting>
  <conditionalFormatting sqref="D9:D19">
    <cfRule type="expression" dxfId="8" priority="1">
      <formula>$M9="TERMINE"</formula>
    </cfRule>
    <cfRule type="expression" dxfId="7" priority="2">
      <formula>$N9="TERMINE"</formula>
    </cfRule>
    <cfRule type="expression" dxfId="6" priority="3">
      <formula>$O9="TERMINE"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9" id="{4CA9EC7B-C8BE-4935-A905-0CBC4E5700D6}">
            <xm:f>Récap!$C4&lt;&gt;0</xm:f>
            <x14:dxf>
              <font>
                <b/>
                <i val="0"/>
                <strike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A4:E103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X105"/>
  <sheetViews>
    <sheetView zoomScale="85" zoomScaleNormal="85" workbookViewId="0">
      <selection activeCell="D1" sqref="D1:E1048576"/>
    </sheetView>
  </sheetViews>
  <sheetFormatPr baseColWidth="10" defaultRowHeight="12.75" x14ac:dyDescent="0.2"/>
  <cols>
    <col min="5" max="5" width="17.5" customWidth="1"/>
  </cols>
  <sheetData>
    <row r="1" spans="1:24" ht="13.5" thickBot="1" x14ac:dyDescent="0.25">
      <c r="D1" s="1"/>
      <c r="E1" s="1"/>
    </row>
    <row r="2" spans="1:24" x14ac:dyDescent="0.2">
      <c r="A2" s="4" t="s">
        <v>50</v>
      </c>
      <c r="B2" s="4" t="s">
        <v>77</v>
      </c>
      <c r="C2" s="7" t="s">
        <v>44</v>
      </c>
      <c r="D2" s="5" t="s">
        <v>45</v>
      </c>
      <c r="E2" s="5" t="s">
        <v>45</v>
      </c>
      <c r="F2" s="266" t="s">
        <v>97</v>
      </c>
      <c r="G2" s="7" t="s">
        <v>99</v>
      </c>
      <c r="H2" s="7"/>
      <c r="K2" s="166" t="s">
        <v>86</v>
      </c>
      <c r="L2" s="164" t="s">
        <v>87</v>
      </c>
      <c r="M2" s="164" t="s">
        <v>89</v>
      </c>
      <c r="N2" s="153" t="s">
        <v>88</v>
      </c>
    </row>
    <row r="3" spans="1:24" ht="13.5" thickBot="1" x14ac:dyDescent="0.25">
      <c r="A3" s="4" t="s">
        <v>2</v>
      </c>
      <c r="B3" s="4"/>
      <c r="D3" s="5" t="s">
        <v>46</v>
      </c>
      <c r="E3" s="5" t="s">
        <v>73</v>
      </c>
      <c r="F3" s="267"/>
      <c r="G3" s="4" t="s">
        <v>100</v>
      </c>
      <c r="K3" s="167" t="s">
        <v>93</v>
      </c>
      <c r="L3" s="165" t="s">
        <v>94</v>
      </c>
      <c r="M3" s="165" t="s">
        <v>95</v>
      </c>
      <c r="N3" s="154" t="s">
        <v>96</v>
      </c>
    </row>
    <row r="4" spans="1:24" x14ac:dyDescent="0.2">
      <c r="A4" s="28">
        <f>IF(Dép_Arr!A4="","",Dép_Arr!A4)</f>
        <v>1</v>
      </c>
      <c r="B4" s="27" t="str">
        <f>IF(A4="","",INDEX(Engagés!A4:D103,MATCH(Récap!A4,Engagés!A4:A103,0),4))</f>
        <v>J</v>
      </c>
      <c r="C4" s="9">
        <f>Dép_Arr!E4+' 1ér_Tour'!E4+' 2éme'!E4+' 3éme'!E4+' 4éme'!E4+' 5éme'!E4+'6éme '!E4+'7éme'!E4+'8éme'!E4+'9éme'!E4+'10éme'!E4</f>
        <v>0</v>
      </c>
      <c r="D4" s="6">
        <f>IF(E4=11,"",IF(Dép_Arr!A4="","",COUNTA(Dép_Arr!D4,' 1ér_Tour'!D4,' 2éme'!D4,' 3éme'!D4,' 4éme'!D4,' 5éme'!D4,'6éme '!D4,'7éme'!D4,'8éme'!D4,'9éme'!D4,'10éme'!D4)-E4))</f>
        <v>9</v>
      </c>
      <c r="E4" s="6">
        <f>IF(A4=0,"",IF(Dép_Arr!A4="","",(COUNTBLANK(Dép_Arr!D4)+COUNTBLANK(' 1ér_Tour'!D4)+COUNTBLANK(' 2éme'!D4)+COUNTBLANK(' 3éme'!D4)+COUNTBLANK(' 4éme'!D4)+COUNTBLANK(' 5éme'!D4)+COUNTBLANK('6éme '!D4)+COUNTBLANK('7éme'!D4)+COUNTBLANK('8éme'!D4)+COUNTBLANK('9éme'!D4)+COUNTBLANK('10éme'!D4))))</f>
        <v>2</v>
      </c>
      <c r="F4" s="9">
        <f>IF(D4="","",IF(MAX(D$4:D$103)=0,"",MAX(D$4:D$103)))</f>
        <v>10</v>
      </c>
      <c r="H4" s="9"/>
      <c r="I4" s="89"/>
      <c r="K4" s="160">
        <v>3.4722222222222224E-2</v>
      </c>
      <c r="L4" s="161">
        <v>2.7777777777777776E-2</v>
      </c>
      <c r="M4" s="162">
        <v>2.0833333333333332E-2</v>
      </c>
      <c r="N4" s="163">
        <v>1.3888888888888888E-2</v>
      </c>
      <c r="X4" s="8" t="e">
        <f>IF(Dép_Arr!A4="","",(COUNTBLANK(Dép_Arr!D4)+COUNTBLANK(#REF!)+COUNTBLANK(' 2éme'!D4)+COUNTBLANK(' 3éme'!D4)+COUNTBLANK(' 4éme'!D4)+COUNTBLANK(' 5éme'!D4)+COUNTBLANK('6éme '!D4)+COUNTBLANK('7éme'!D4)+COUNTBLANK('8éme'!D4)+COUNTBLANK('9éme'!D4)+COUNTBLANK('10éme'!D4)))</f>
        <v>#REF!</v>
      </c>
    </row>
    <row r="5" spans="1:24" x14ac:dyDescent="0.2">
      <c r="A5" s="28">
        <f>IF(Dép_Arr!A5="","",Dép_Arr!A5)</f>
        <v>2</v>
      </c>
      <c r="B5" s="27">
        <f>IF(A5="","",INDEX(Engagés!A5:D104,MATCH(Récap!A5,Engagés!A5:A104,0),4))</f>
        <v>3</v>
      </c>
      <c r="C5" s="9">
        <f>Dép_Arr!E5+' 1ér_Tour'!E5+' 2éme'!E5+' 3éme'!E5+' 4éme'!E5+' 5éme'!E5+'6éme '!E5+'7éme'!E5+'8éme'!E5+'9éme'!E5+'10éme'!E5</f>
        <v>1</v>
      </c>
      <c r="D5" s="6">
        <f>IF(E5=11,"",IF(Dép_Arr!A5="","",COUNTA(Dép_Arr!D5,' 1ér_Tour'!D5,' 2éme'!D5,' 3éme'!D5,' 4éme'!D5,' 5éme'!D5,'6éme '!D5,'7éme'!D5,'8éme'!D5,'9éme'!D5,'10éme'!D5)-E5))</f>
        <v>2</v>
      </c>
      <c r="E5" s="6">
        <f>IF(A5=0,"",IF(Dép_Arr!A5="","",(COUNTBLANK(Dép_Arr!D5)+COUNTBLANK(' 1ér_Tour'!D5)+COUNTBLANK(' 2éme'!D5)+COUNTBLANK(' 3éme'!D5)+COUNTBLANK(' 4éme'!D5)+COUNTBLANK(' 5éme'!D5)+COUNTBLANK('6éme '!D5)+COUNTBLANK('7éme'!D5)+COUNTBLANK('8éme'!D5)+COUNTBLANK('9éme'!D5)+COUNTBLANK('10éme'!D5))))</f>
        <v>9</v>
      </c>
      <c r="F5" s="9">
        <f t="shared" ref="F5:F68" si="0">IF(D5="","",IF(MAX(D$4:D$103)=0,"",MAX(D$4:D$103)))</f>
        <v>10</v>
      </c>
      <c r="H5" s="9"/>
      <c r="I5" s="89"/>
      <c r="X5" s="8" t="e">
        <f>IF(Dép_Arr!A5="","",(COUNTBLANK(Dép_Arr!D5)+COUNTBLANK(#REF!)+COUNTBLANK(' 2éme'!D5)+COUNTBLANK(' 3éme'!D5)+COUNTBLANK(' 4éme'!D5)+COUNTBLANK(' 5éme'!D5)+COUNTBLANK('6éme '!D5)+COUNTBLANK('7éme'!D5)+COUNTBLANK('8éme'!D5)+COUNTBLANK('9éme'!D5)+COUNTBLANK('10éme'!D5)))</f>
        <v>#REF!</v>
      </c>
    </row>
    <row r="6" spans="1:24" x14ac:dyDescent="0.2">
      <c r="A6" s="28">
        <f>IF(Dép_Arr!A6="","",Dép_Arr!A6)</f>
        <v>3</v>
      </c>
      <c r="B6" s="27">
        <f>IF(A6="","",INDEX(Engagés!A6:D105,MATCH(Récap!A6,Engagés!A6:A105,0),4))</f>
        <v>2</v>
      </c>
      <c r="C6" s="9">
        <f>Dép_Arr!E6+' 1ér_Tour'!E6+' 2éme'!E6+' 3éme'!E6+' 4éme'!E6+' 5éme'!E6+'6éme '!E6+'7éme'!E6+'8éme'!E6+'9éme'!E6+'10éme'!E6</f>
        <v>0</v>
      </c>
      <c r="D6" s="6">
        <f>IF(E6=11,"",IF(Dép_Arr!A6="","",COUNTA(Dép_Arr!D6,' 1ér_Tour'!D6,' 2éme'!D6,' 3éme'!D6,' 4éme'!D6,' 5éme'!D6,'6éme '!D6,'7éme'!D6,'8éme'!D6,'9éme'!D6,'10éme'!D6)-E6))</f>
        <v>10</v>
      </c>
      <c r="E6" s="6">
        <f>IF(A6=0,"",IF(Dép_Arr!A6="","",(COUNTBLANK(Dép_Arr!D6)+COUNTBLANK(' 1ér_Tour'!D6)+COUNTBLANK(' 2éme'!D6)+COUNTBLANK(' 3éme'!D6)+COUNTBLANK(' 4éme'!D6)+COUNTBLANK(' 5éme'!D6)+COUNTBLANK('6éme '!D6)+COUNTBLANK('7éme'!D6)+COUNTBLANK('8éme'!D6)+COUNTBLANK('9éme'!D6)+COUNTBLANK('10éme'!D6))))</f>
        <v>1</v>
      </c>
      <c r="F6" s="9">
        <f t="shared" si="0"/>
        <v>10</v>
      </c>
      <c r="H6" s="9"/>
      <c r="I6" s="89"/>
      <c r="X6" s="8" t="e">
        <f>IF(Dép_Arr!A6="","",(COUNTBLANK(Dép_Arr!D6)+COUNTBLANK(#REF!)+COUNTBLANK(' 2éme'!D6)+COUNTBLANK(' 3éme'!D6)+COUNTBLANK(' 4éme'!D6)+COUNTBLANK(' 5éme'!D6)+COUNTBLANK('6éme '!D6)+COUNTBLANK('7éme'!D6)+COUNTBLANK('8éme'!D6)+COUNTBLANK('9éme'!D6)+COUNTBLANK('10éme'!D6)))</f>
        <v>#REF!</v>
      </c>
    </row>
    <row r="7" spans="1:24" x14ac:dyDescent="0.2">
      <c r="A7" s="28">
        <f>IF(Dép_Arr!A7="","",Dép_Arr!A7)</f>
        <v>4</v>
      </c>
      <c r="B7" s="27">
        <f>IF(A7="","",INDEX(Engagés!A7:D106,MATCH(Récap!A7,Engagés!A7:A106,0),4))</f>
        <v>2</v>
      </c>
      <c r="C7" s="9">
        <f>Dép_Arr!E7+' 1ér_Tour'!E7+' 2éme'!E7+' 3éme'!E7+' 4éme'!E7+' 5éme'!E7+'6éme '!E7+'7éme'!E7+'8éme'!E7+'9éme'!E7+'10éme'!E7</f>
        <v>0</v>
      </c>
      <c r="D7" s="6">
        <f>IF(E7=11,"",IF(Dép_Arr!A7="","",COUNTA(Dép_Arr!D7,' 1ér_Tour'!D7,' 2éme'!D7,' 3éme'!D7,' 4éme'!D7,' 5éme'!D7,'6éme '!D7,'7éme'!D7,'8éme'!D7,'9éme'!D7,'10éme'!D7)-E7))</f>
        <v>10</v>
      </c>
      <c r="E7" s="6">
        <f>IF(A7=0,"",IF(Dép_Arr!A7="","",(COUNTBLANK(Dép_Arr!D7)+COUNTBLANK(' 1ér_Tour'!D7)+COUNTBLANK(' 2éme'!D7)+COUNTBLANK(' 3éme'!D7)+COUNTBLANK(' 4éme'!D7)+COUNTBLANK(' 5éme'!D7)+COUNTBLANK('6éme '!D7)+COUNTBLANK('7éme'!D7)+COUNTBLANK('8éme'!D7)+COUNTBLANK('9éme'!D7)+COUNTBLANK('10éme'!D7))))</f>
        <v>1</v>
      </c>
      <c r="F7" s="9">
        <f t="shared" si="0"/>
        <v>10</v>
      </c>
      <c r="H7" s="9"/>
      <c r="I7" s="89"/>
      <c r="X7" s="8" t="e">
        <f>IF(Dép_Arr!A7="","",(COUNTBLANK(Dép_Arr!D7)+COUNTBLANK(#REF!)+COUNTBLANK(' 2éme'!D7)+COUNTBLANK(' 3éme'!D7)+COUNTBLANK(' 4éme'!D7)+COUNTBLANK(' 5éme'!D7)+COUNTBLANK('6éme '!D7)+COUNTBLANK('7éme'!D7)+COUNTBLANK('8éme'!D7)+COUNTBLANK('9éme'!D7)+COUNTBLANK('10éme'!D7)))</f>
        <v>#REF!</v>
      </c>
    </row>
    <row r="8" spans="1:24" x14ac:dyDescent="0.2">
      <c r="A8" s="28">
        <f>IF(Dép_Arr!A8="","",Dép_Arr!A8)</f>
        <v>5</v>
      </c>
      <c r="B8" s="27">
        <f>IF(A8="","",INDEX(Engagés!A8:D107,MATCH(Récap!A8,Engagés!A8:A107,0),4))</f>
        <v>3</v>
      </c>
      <c r="C8" s="9">
        <f>Dép_Arr!E8+' 1ér_Tour'!E8+' 2éme'!E8+' 3éme'!E8+' 4éme'!E8+' 5éme'!E8+'6éme '!E8+'7éme'!E8+'8éme'!E8+'9éme'!E8+'10éme'!E8</f>
        <v>0</v>
      </c>
      <c r="D8" s="6">
        <f>IF(E8=11,"",IF(Dép_Arr!A8="","",COUNTA(Dép_Arr!D8,' 1ér_Tour'!D8,' 2éme'!D8,' 3éme'!D8,' 4éme'!D8,' 5éme'!D8,'6éme '!D8,'7éme'!D8,'8éme'!D8,'9éme'!D8,'10éme'!D8)-E8))</f>
        <v>5</v>
      </c>
      <c r="E8" s="6">
        <f>IF(A8=0,"",IF(Dép_Arr!A8="","",(COUNTBLANK(Dép_Arr!D8)+COUNTBLANK(' 1ér_Tour'!D8)+COUNTBLANK(' 2éme'!D8)+COUNTBLANK(' 3éme'!D8)+COUNTBLANK(' 4éme'!D8)+COUNTBLANK(' 5éme'!D8)+COUNTBLANK('6éme '!D8)+COUNTBLANK('7éme'!D8)+COUNTBLANK('8éme'!D8)+COUNTBLANK('9éme'!D8)+COUNTBLANK('10éme'!D8))))</f>
        <v>6</v>
      </c>
      <c r="F8" s="9">
        <f t="shared" si="0"/>
        <v>10</v>
      </c>
      <c r="H8" s="9"/>
      <c r="I8" s="89"/>
      <c r="X8" s="8" t="e">
        <f>IF(Dép_Arr!A8="","",(COUNTBLANK(Dép_Arr!D8)+COUNTBLANK(#REF!)+COUNTBLANK(' 2éme'!D8)+COUNTBLANK(' 3éme'!D8)+COUNTBLANK(' 4éme'!D8)+COUNTBLANK(' 5éme'!D8)+COUNTBLANK('6éme '!D8)+COUNTBLANK('7éme'!D8)+COUNTBLANK('8éme'!D8)+COUNTBLANK('9éme'!D8)+COUNTBLANK('10éme'!D8)))</f>
        <v>#REF!</v>
      </c>
    </row>
    <row r="9" spans="1:24" x14ac:dyDescent="0.2">
      <c r="A9" s="28">
        <f>IF(Dép_Arr!A9="","",Dép_Arr!A9)</f>
        <v>6</v>
      </c>
      <c r="B9" s="27">
        <f>IF(A9="","",INDEX(Engagés!A9:D108,MATCH(Récap!A9,Engagés!A9:A108,0),4))</f>
        <v>3</v>
      </c>
      <c r="C9" s="9">
        <f>Dép_Arr!E9+' 1ér_Tour'!E9+' 2éme'!E9+' 3éme'!E9+' 4éme'!E9+' 5éme'!E9+'6éme '!E9+'7éme'!E9+'8éme'!E9+'9éme'!E9+'10éme'!E9</f>
        <v>0</v>
      </c>
      <c r="D9" s="6">
        <f>IF(E9=11,"",IF(Dép_Arr!A9="","",COUNTA(Dép_Arr!D9,' 1ér_Tour'!D9,' 2éme'!D9,' 3éme'!D9,' 4éme'!D9,' 5éme'!D9,'6éme '!D9,'7éme'!D9,'8éme'!D9,'9éme'!D9,'10éme'!D9)-E9))</f>
        <v>10</v>
      </c>
      <c r="E9" s="6">
        <f>IF(A9=0,"",IF(Dép_Arr!A9="","",(COUNTBLANK(Dép_Arr!D9)+COUNTBLANK(' 1ér_Tour'!D9)+COUNTBLANK(' 2éme'!D9)+COUNTBLANK(' 3éme'!D9)+COUNTBLANK(' 4éme'!D9)+COUNTBLANK(' 5éme'!D9)+COUNTBLANK('6éme '!D9)+COUNTBLANK('7éme'!D9)+COUNTBLANK('8éme'!D9)+COUNTBLANK('9éme'!D9)+COUNTBLANK('10éme'!D9))))</f>
        <v>1</v>
      </c>
      <c r="F9" s="9">
        <f t="shared" si="0"/>
        <v>10</v>
      </c>
      <c r="H9" s="9"/>
      <c r="I9" s="89"/>
      <c r="X9" s="8" t="e">
        <f>IF(Dép_Arr!A9="","",(COUNTBLANK(Dép_Arr!D9)+COUNTBLANK(#REF!)+COUNTBLANK(' 2éme'!D9)+COUNTBLANK(' 3éme'!D9)+COUNTBLANK(' 4éme'!D9)+COUNTBLANK(' 5éme'!D9)+COUNTBLANK('6éme '!D9)+COUNTBLANK('7éme'!D9)+COUNTBLANK('8éme'!D9)+COUNTBLANK('9éme'!D9)+COUNTBLANK('10éme'!D9)))</f>
        <v>#REF!</v>
      </c>
    </row>
    <row r="10" spans="1:24" x14ac:dyDescent="0.2">
      <c r="A10" s="28">
        <f>IF(Dép_Arr!A10="","",Dép_Arr!A10)</f>
        <v>7</v>
      </c>
      <c r="B10" s="27" t="str">
        <f>IF(A10="","",INDEX(Engagés!A10:D109,MATCH(Récap!A10,Engagés!A10:A109,0),4))</f>
        <v>J</v>
      </c>
      <c r="C10" s="9">
        <f>Dép_Arr!E10+' 1ér_Tour'!E10+' 2éme'!E10+' 3éme'!E10+' 4éme'!E10+' 5éme'!E10+'6éme '!E10+'7éme'!E10+'8éme'!E10+'9éme'!E10+'10éme'!E10</f>
        <v>0</v>
      </c>
      <c r="D10" s="6">
        <f>IF(E10=11,"",IF(Dép_Arr!A10="","",COUNTA(Dép_Arr!D10,' 1ér_Tour'!D10,' 2éme'!D10,' 3éme'!D10,' 4éme'!D10,' 5éme'!D10,'6éme '!D10,'7éme'!D10,'8éme'!D10,'9éme'!D10,'10éme'!D10)-E10))</f>
        <v>9</v>
      </c>
      <c r="E10" s="6">
        <f>IF(A10=0,"",IF(Dép_Arr!A10="","",(COUNTBLANK(Dép_Arr!D10)+COUNTBLANK(' 1ér_Tour'!D10)+COUNTBLANK(' 2éme'!D10)+COUNTBLANK(' 3éme'!D10)+COUNTBLANK(' 4éme'!D10)+COUNTBLANK(' 5éme'!D10)+COUNTBLANK('6éme '!D10)+COUNTBLANK('7éme'!D10)+COUNTBLANK('8éme'!D10)+COUNTBLANK('9éme'!D10)+COUNTBLANK('10éme'!D10))))</f>
        <v>2</v>
      </c>
      <c r="F10" s="9">
        <f t="shared" si="0"/>
        <v>10</v>
      </c>
      <c r="H10" s="9"/>
      <c r="I10" s="89"/>
      <c r="X10" s="8" t="e">
        <f>IF(Dép_Arr!A10="","",(COUNTBLANK(Dép_Arr!D10)+COUNTBLANK(#REF!)+COUNTBLANK(' 2éme'!D10)+COUNTBLANK(' 3éme'!D10)+COUNTBLANK(' 4éme'!D10)+COUNTBLANK(' 5éme'!D10)+COUNTBLANK('6éme '!D10)+COUNTBLANK('7éme'!D10)+COUNTBLANK('8éme'!D10)+COUNTBLANK('9éme'!D10)+COUNTBLANK('10éme'!D10)))</f>
        <v>#REF!</v>
      </c>
    </row>
    <row r="11" spans="1:24" x14ac:dyDescent="0.2">
      <c r="A11" s="28">
        <f>IF(Dép_Arr!A11="","",Dép_Arr!A11)</f>
        <v>8</v>
      </c>
      <c r="B11" s="27">
        <f>IF(A11="","",INDEX(Engagés!A11:D110,MATCH(Récap!A11,Engagés!A11:A110,0),4))</f>
        <v>1</v>
      </c>
      <c r="C11" s="9">
        <f>Dép_Arr!E11+' 1ér_Tour'!E11+' 2éme'!E11+' 3éme'!E11+' 4éme'!E11+' 5éme'!E11+'6éme '!E11+'7éme'!E11+'8éme'!E11+'9éme'!E11+'10éme'!E11</f>
        <v>0</v>
      </c>
      <c r="D11" s="6">
        <f>IF(E11=11,"",IF(Dép_Arr!A11="","",COUNTA(Dép_Arr!D11,' 1ér_Tour'!D11,' 2éme'!D11,' 3éme'!D11,' 4éme'!D11,' 5éme'!D11,'6éme '!D11,'7éme'!D11,'8éme'!D11,'9éme'!D11,'10éme'!D11)-E11))</f>
        <v>10</v>
      </c>
      <c r="E11" s="6">
        <f>IF(A11=0,"",IF(Dép_Arr!A11="","",(COUNTBLANK(Dép_Arr!D11)+COUNTBLANK(' 1ér_Tour'!D11)+COUNTBLANK(' 2éme'!D11)+COUNTBLANK(' 3éme'!D11)+COUNTBLANK(' 4éme'!D11)+COUNTBLANK(' 5éme'!D11)+COUNTBLANK('6éme '!D11)+COUNTBLANK('7éme'!D11)+COUNTBLANK('8éme'!D11)+COUNTBLANK('9éme'!D11)+COUNTBLANK('10éme'!D11))))</f>
        <v>1</v>
      </c>
      <c r="F11" s="9">
        <f t="shared" si="0"/>
        <v>10</v>
      </c>
      <c r="H11" s="9"/>
      <c r="I11" s="89"/>
      <c r="X11" s="8" t="e">
        <f>IF(Dép_Arr!A11="","",(COUNTBLANK(Dép_Arr!D11)+COUNTBLANK(#REF!)+COUNTBLANK(' 2éme'!D11)+COUNTBLANK(' 3éme'!D11)+COUNTBLANK(' 4éme'!D11)+COUNTBLANK(' 5éme'!D11)+COUNTBLANK('6éme '!D11)+COUNTBLANK('7éme'!D11)+COUNTBLANK('8éme'!D11)+COUNTBLANK('9éme'!D11)+COUNTBLANK('10éme'!D11)))</f>
        <v>#REF!</v>
      </c>
    </row>
    <row r="12" spans="1:24" x14ac:dyDescent="0.2">
      <c r="A12" s="28">
        <f>IF(Dép_Arr!A12="","",Dép_Arr!A12)</f>
        <v>9</v>
      </c>
      <c r="B12" s="27">
        <f>IF(A12="","",INDEX(Engagés!A12:D111,MATCH(Récap!A12,Engagés!A12:A111,0),4))</f>
        <v>3</v>
      </c>
      <c r="C12" s="9">
        <f>Dép_Arr!E12+' 1ér_Tour'!E12+' 2éme'!E12+' 3éme'!E12+' 4éme'!E12+' 5éme'!E12+'6éme '!E12+'7éme'!E12+'8éme'!E12+'9éme'!E12+'10éme'!E12</f>
        <v>1</v>
      </c>
      <c r="D12" s="6">
        <f>IF(E12=11,"",IF(Dép_Arr!A12="","",COUNTA(Dép_Arr!D12,' 1ér_Tour'!D12,' 2éme'!D12,' 3éme'!D12,' 4éme'!D12,' 5éme'!D12,'6éme '!D12,'7éme'!D12,'8éme'!D12,'9éme'!D12,'10éme'!D12)-E12))</f>
        <v>3</v>
      </c>
      <c r="E12" s="6">
        <f>IF(A12=0,"",IF(Dép_Arr!A12="","",(COUNTBLANK(Dép_Arr!D12)+COUNTBLANK(' 1ér_Tour'!D12)+COUNTBLANK(' 2éme'!D12)+COUNTBLANK(' 3éme'!D12)+COUNTBLANK(' 4éme'!D12)+COUNTBLANK(' 5éme'!D12)+COUNTBLANK('6éme '!D12)+COUNTBLANK('7éme'!D12)+COUNTBLANK('8éme'!D12)+COUNTBLANK('9éme'!D12)+COUNTBLANK('10éme'!D12))))</f>
        <v>8</v>
      </c>
      <c r="F12" s="9">
        <f t="shared" si="0"/>
        <v>10</v>
      </c>
      <c r="H12" s="9"/>
      <c r="I12" s="89"/>
      <c r="X12" s="8" t="e">
        <f>IF(Dép_Arr!A12="","",(COUNTBLANK(Dép_Arr!D12)+COUNTBLANK(#REF!)+COUNTBLANK(' 2éme'!D12)+COUNTBLANK(' 3éme'!D12)+COUNTBLANK(' 4éme'!D12)+COUNTBLANK(' 5éme'!D12)+COUNTBLANK('6éme '!D12)+COUNTBLANK('7éme'!D12)+COUNTBLANK('8éme'!D12)+COUNTBLANK('9éme'!D12)+COUNTBLANK('10éme'!D12)))</f>
        <v>#REF!</v>
      </c>
    </row>
    <row r="13" spans="1:24" x14ac:dyDescent="0.2">
      <c r="A13" s="28">
        <f>IF(Dép_Arr!A13="","",Dép_Arr!A13)</f>
        <v>10</v>
      </c>
      <c r="B13" s="27" t="str">
        <f>IF(A13="","",INDEX(Engagés!A13:D112,MATCH(Récap!A13,Engagés!A13:A112,0),4))</f>
        <v>V</v>
      </c>
      <c r="C13" s="9">
        <f>Dép_Arr!E13+' 1ér_Tour'!E13+' 2éme'!E13+' 3éme'!E13+' 4éme'!E13+' 5éme'!E13+'6éme '!E13+'7éme'!E13+'8éme'!E13+'9éme'!E13+'10éme'!E13</f>
        <v>0</v>
      </c>
      <c r="D13" s="6">
        <f>IF(E13=11,"",IF(Dép_Arr!A13="","",COUNTA(Dép_Arr!D13,' 1ér_Tour'!D13,' 2éme'!D13,' 3éme'!D13,' 4éme'!D13,' 5éme'!D13,'6éme '!D13,'7éme'!D13,'8éme'!D13,'9éme'!D13,'10éme'!D13)-E13))</f>
        <v>10</v>
      </c>
      <c r="E13" s="6">
        <f>IF(A13=0,"",IF(Dép_Arr!A13="","",(COUNTBLANK(Dép_Arr!D13)+COUNTBLANK(' 1ér_Tour'!D13)+COUNTBLANK(' 2éme'!D13)+COUNTBLANK(' 3éme'!D13)+COUNTBLANK(' 4éme'!D13)+COUNTBLANK(' 5éme'!D13)+COUNTBLANK('6éme '!D13)+COUNTBLANK('7éme'!D13)+COUNTBLANK('8éme'!D13)+COUNTBLANK('9éme'!D13)+COUNTBLANK('10éme'!D13))))</f>
        <v>1</v>
      </c>
      <c r="F13" s="9">
        <f t="shared" si="0"/>
        <v>10</v>
      </c>
      <c r="H13" s="9"/>
      <c r="I13" s="89"/>
      <c r="X13" s="8" t="e">
        <f>IF(Dép_Arr!A13="","",(COUNTBLANK(Dép_Arr!D13)+COUNTBLANK(#REF!)+COUNTBLANK(' 2éme'!D13)+COUNTBLANK(' 3éme'!D13)+COUNTBLANK(' 4éme'!D13)+COUNTBLANK(' 5éme'!D13)+COUNTBLANK('6éme '!D13)+COUNTBLANK('7éme'!D13)+COUNTBLANK('8éme'!D13)+COUNTBLANK('9éme'!D13)+COUNTBLANK('10éme'!D13)))</f>
        <v>#REF!</v>
      </c>
    </row>
    <row r="14" spans="1:24" x14ac:dyDescent="0.2">
      <c r="A14" s="28">
        <f>IF(Dép_Arr!A14="","",Dép_Arr!A14)</f>
        <v>11</v>
      </c>
      <c r="B14" s="27">
        <f>IF(A14="","",INDEX(Engagés!A14:D113,MATCH(Récap!A14,Engagés!A14:A113,0),4))</f>
        <v>1</v>
      </c>
      <c r="C14" s="9">
        <f>Dép_Arr!E14+' 1ér_Tour'!E14+' 2éme'!E14+' 3éme'!E14+' 4éme'!E14+' 5éme'!E14+'6éme '!E14+'7éme'!E14+'8éme'!E14+'9éme'!E14+'10éme'!E14</f>
        <v>0</v>
      </c>
      <c r="D14" s="6">
        <f>IF(E14=11,"",IF(Dép_Arr!A14="","",COUNTA(Dép_Arr!D14,' 1ér_Tour'!D14,' 2éme'!D14,' 3éme'!D14,' 4éme'!D14,' 5éme'!D14,'6éme '!D14,'7éme'!D14,'8éme'!D14,'9éme'!D14,'10éme'!D14)-E14))</f>
        <v>10</v>
      </c>
      <c r="E14" s="6">
        <f>IF(A14=0,"",IF(Dép_Arr!A14="","",(COUNTBLANK(Dép_Arr!D14)+COUNTBLANK(' 1ér_Tour'!D14)+COUNTBLANK(' 2éme'!D14)+COUNTBLANK(' 3éme'!D14)+COUNTBLANK(' 4éme'!D14)+COUNTBLANK(' 5éme'!D14)+COUNTBLANK('6éme '!D14)+COUNTBLANK('7éme'!D14)+COUNTBLANK('8éme'!D14)+COUNTBLANK('9éme'!D14)+COUNTBLANK('10éme'!D14))))</f>
        <v>1</v>
      </c>
      <c r="F14" s="9">
        <f t="shared" si="0"/>
        <v>10</v>
      </c>
      <c r="H14" s="9"/>
      <c r="I14" s="89"/>
      <c r="X14" s="8" t="e">
        <f>IF(Dép_Arr!A14="","",(COUNTBLANK(Dép_Arr!D14)+COUNTBLANK(#REF!)+COUNTBLANK(' 2éme'!D14)+COUNTBLANK(' 3éme'!D14)+COUNTBLANK(' 4éme'!D14)+COUNTBLANK(' 5éme'!D14)+COUNTBLANK('6éme '!D14)+COUNTBLANK('7éme'!D14)+COUNTBLANK('8éme'!D14)+COUNTBLANK('9éme'!D14)+COUNTBLANK('10éme'!D14)))</f>
        <v>#REF!</v>
      </c>
    </row>
    <row r="15" spans="1:24" x14ac:dyDescent="0.2">
      <c r="A15" s="28">
        <f>IF(Dép_Arr!A15="","",Dép_Arr!A15)</f>
        <v>12</v>
      </c>
      <c r="B15" s="27">
        <f>IF(A15="","",INDEX(Engagés!A15:D114,MATCH(Récap!A15,Engagés!A15:A114,0),4))</f>
        <v>1</v>
      </c>
      <c r="C15" s="9">
        <f>Dép_Arr!E15+' 1ér_Tour'!E15+' 2éme'!E15+' 3éme'!E15+' 4éme'!E15+' 5éme'!E15+'6éme '!E15+'7éme'!E15+'8éme'!E15+'9éme'!E15+'10éme'!E15</f>
        <v>0</v>
      </c>
      <c r="D15" s="6">
        <f>IF(E15=11,"",IF(Dép_Arr!A15="","",COUNTA(Dép_Arr!D15,' 1ér_Tour'!D15,' 2éme'!D15,' 3éme'!D15,' 4éme'!D15,' 5éme'!D15,'6éme '!D15,'7éme'!D15,'8éme'!D15,'9éme'!D15,'10éme'!D15)-E15))</f>
        <v>10</v>
      </c>
      <c r="E15" s="6">
        <f>IF(A15=0,"",IF(Dép_Arr!A15="","",(COUNTBLANK(Dép_Arr!D15)+COUNTBLANK(' 1ér_Tour'!D15)+COUNTBLANK(' 2éme'!D15)+COUNTBLANK(' 3éme'!D15)+COUNTBLANK(' 4éme'!D15)+COUNTBLANK(' 5éme'!D15)+COUNTBLANK('6éme '!D15)+COUNTBLANK('7éme'!D15)+COUNTBLANK('8éme'!D15)+COUNTBLANK('9éme'!D15)+COUNTBLANK('10éme'!D15))))</f>
        <v>1</v>
      </c>
      <c r="F15" s="9">
        <f t="shared" si="0"/>
        <v>10</v>
      </c>
      <c r="H15" s="9"/>
      <c r="I15" s="89"/>
      <c r="X15" s="8" t="e">
        <f>IF(Dép_Arr!A15="","",(COUNTBLANK(Dép_Arr!D15)+COUNTBLANK(#REF!)+COUNTBLANK(' 2éme'!D15)+COUNTBLANK(' 3éme'!D15)+COUNTBLANK(' 4éme'!D15)+COUNTBLANK(' 5éme'!D15)+COUNTBLANK('6éme '!D15)+COUNTBLANK('7éme'!D15)+COUNTBLANK('8éme'!D15)+COUNTBLANK('9éme'!D15)+COUNTBLANK('10éme'!D15)))</f>
        <v>#REF!</v>
      </c>
    </row>
    <row r="16" spans="1:24" x14ac:dyDescent="0.2">
      <c r="A16" s="28">
        <f>IF(Dép_Arr!A16="","",Dép_Arr!A16)</f>
        <v>13</v>
      </c>
      <c r="B16" s="27" t="str">
        <f>IF(A16="","",INDEX(Engagés!A16:D115,MATCH(Récap!A16,Engagés!A16:A115,0),4))</f>
        <v>C</v>
      </c>
      <c r="C16" s="9">
        <f>Dép_Arr!E16+' 1ér_Tour'!E16+' 2éme'!E16+' 3éme'!E16+' 4éme'!E16+' 5éme'!E16+'6éme '!E16+'7éme'!E16+'8éme'!E16+'9éme'!E16+'10éme'!E16</f>
        <v>0</v>
      </c>
      <c r="D16" s="6">
        <f>IF(E16=11,"",IF(Dép_Arr!A16="","",COUNTA(Dép_Arr!D16,' 1ér_Tour'!D16,' 2éme'!D16,' 3éme'!D16,' 4éme'!D16,' 5éme'!D16,'6éme '!D16,'7éme'!D16,'8éme'!D16,'9éme'!D16,'10éme'!D16)-E16))</f>
        <v>7</v>
      </c>
      <c r="E16" s="6">
        <f>IF(A16=0,"",IF(Dép_Arr!A16="","",(COUNTBLANK(Dép_Arr!D16)+COUNTBLANK(' 1ér_Tour'!D16)+COUNTBLANK(' 2éme'!D16)+COUNTBLANK(' 3éme'!D16)+COUNTBLANK(' 4éme'!D16)+COUNTBLANK(' 5éme'!D16)+COUNTBLANK('6éme '!D16)+COUNTBLANK('7éme'!D16)+COUNTBLANK('8éme'!D16)+COUNTBLANK('9éme'!D16)+COUNTBLANK('10éme'!D16))))</f>
        <v>4</v>
      </c>
      <c r="F16" s="9">
        <f t="shared" si="0"/>
        <v>10</v>
      </c>
      <c r="H16" s="9"/>
      <c r="I16" s="89"/>
      <c r="X16" s="8" t="e">
        <f>IF(Dép_Arr!A16="","",(COUNTBLANK(Dép_Arr!D16)+COUNTBLANK(#REF!)+COUNTBLANK(' 2éme'!D16)+COUNTBLANK(' 3éme'!D16)+COUNTBLANK(' 4éme'!D16)+COUNTBLANK(' 5éme'!D16)+COUNTBLANK('6éme '!D16)+COUNTBLANK('7éme'!D16)+COUNTBLANK('8éme'!D16)+COUNTBLANK('9éme'!D16)+COUNTBLANK('10éme'!D16)))</f>
        <v>#REF!</v>
      </c>
    </row>
    <row r="17" spans="1:24" x14ac:dyDescent="0.2">
      <c r="A17" s="28">
        <f>IF(Dép_Arr!A17="","",Dép_Arr!A17)</f>
        <v>14</v>
      </c>
      <c r="B17" s="27">
        <f>IF(A17="","",INDEX(Engagés!A17:D116,MATCH(Récap!A17,Engagés!A17:A116,0),4))</f>
        <v>1</v>
      </c>
      <c r="C17" s="9">
        <f>Dép_Arr!E17+' 1ér_Tour'!E17+' 2éme'!E17+' 3éme'!E17+' 4éme'!E17+' 5éme'!E17+'6éme '!E17+'7éme'!E17+'8éme'!E17+'9éme'!E17+'10éme'!E17</f>
        <v>0</v>
      </c>
      <c r="D17" s="6">
        <f>IF(E17=11,"",IF(Dép_Arr!A17="","",COUNTA(Dép_Arr!D17,' 1ér_Tour'!D17,' 2éme'!D17,' 3éme'!D17,' 4éme'!D17,' 5éme'!D17,'6éme '!D17,'7éme'!D17,'8éme'!D17,'9éme'!D17,'10éme'!D17)-E17))</f>
        <v>10</v>
      </c>
      <c r="E17" s="6">
        <f>IF(A17=0,"",IF(Dép_Arr!A17="","",(COUNTBLANK(Dép_Arr!D17)+COUNTBLANK(' 1ér_Tour'!D17)+COUNTBLANK(' 2éme'!D17)+COUNTBLANK(' 3éme'!D17)+COUNTBLANK(' 4éme'!D17)+COUNTBLANK(' 5éme'!D17)+COUNTBLANK('6éme '!D17)+COUNTBLANK('7éme'!D17)+COUNTBLANK('8éme'!D17)+COUNTBLANK('9éme'!D17)+COUNTBLANK('10éme'!D17))))</f>
        <v>1</v>
      </c>
      <c r="F17" s="9">
        <f t="shared" si="0"/>
        <v>10</v>
      </c>
      <c r="H17" s="9"/>
      <c r="I17" s="89"/>
      <c r="X17" s="8" t="e">
        <f>IF(Dép_Arr!A17="","",(COUNTBLANK(Dép_Arr!D17)+COUNTBLANK(#REF!)+COUNTBLANK(' 2éme'!D17)+COUNTBLANK(' 3éme'!D17)+COUNTBLANK(' 4éme'!D17)+COUNTBLANK(' 5éme'!D17)+COUNTBLANK('6éme '!D17)+COUNTBLANK('7éme'!D17)+COUNTBLANK('8éme'!D17)+COUNTBLANK('9éme'!D17)+COUNTBLANK('10éme'!D17)))</f>
        <v>#REF!</v>
      </c>
    </row>
    <row r="18" spans="1:24" x14ac:dyDescent="0.2">
      <c r="A18" s="28">
        <f>IF(Dép_Arr!A18="","",Dép_Arr!A18)</f>
        <v>15</v>
      </c>
      <c r="B18" s="27">
        <f>IF(A18="","",INDEX(Engagés!A18:D117,MATCH(Récap!A18,Engagés!A18:A117,0),4))</f>
        <v>2</v>
      </c>
      <c r="C18" s="9">
        <f>Dép_Arr!E18+' 1ér_Tour'!E18+' 2éme'!E18+' 3éme'!E18+' 4éme'!E18+' 5éme'!E18+'6éme '!E18+'7éme'!E18+'8éme'!E18+'9éme'!E18+'10éme'!E18</f>
        <v>0</v>
      </c>
      <c r="D18" s="6">
        <f>IF(E18=11,"",IF(Dép_Arr!A18="","",COUNTA(Dép_Arr!D18,' 1ér_Tour'!D18,' 2éme'!D18,' 3éme'!D18,' 4éme'!D18,' 5éme'!D18,'6éme '!D18,'7éme'!D18,'8éme'!D18,'9éme'!D18,'10éme'!D18)-E18))</f>
        <v>10</v>
      </c>
      <c r="E18" s="6">
        <f>IF(A18=0,"",IF(Dép_Arr!A18="","",(COUNTBLANK(Dép_Arr!D18)+COUNTBLANK(' 1ér_Tour'!D18)+COUNTBLANK(' 2éme'!D18)+COUNTBLANK(' 3éme'!D18)+COUNTBLANK(' 4éme'!D18)+COUNTBLANK(' 5éme'!D18)+COUNTBLANK('6éme '!D18)+COUNTBLANK('7éme'!D18)+COUNTBLANK('8éme'!D18)+COUNTBLANK('9éme'!D18)+COUNTBLANK('10éme'!D18))))</f>
        <v>1</v>
      </c>
      <c r="F18" s="9">
        <f t="shared" si="0"/>
        <v>10</v>
      </c>
      <c r="H18" s="9"/>
      <c r="I18" s="89"/>
      <c r="X18" s="8" t="e">
        <f>IF(Dép_Arr!A18="","",(COUNTBLANK(Dép_Arr!D18)+COUNTBLANK(#REF!)+COUNTBLANK(' 2éme'!D18)+COUNTBLANK(' 3éme'!D18)+COUNTBLANK(' 4éme'!D18)+COUNTBLANK(' 5éme'!D18)+COUNTBLANK('6éme '!D18)+COUNTBLANK('7éme'!D18)+COUNTBLANK('8éme'!D18)+COUNTBLANK('9éme'!D18)+COUNTBLANK('10éme'!D18)))</f>
        <v>#REF!</v>
      </c>
    </row>
    <row r="19" spans="1:24" x14ac:dyDescent="0.2">
      <c r="A19" s="28">
        <f>IF(Dép_Arr!A19="","",Dép_Arr!A19)</f>
        <v>16</v>
      </c>
      <c r="B19" s="27" t="str">
        <f>IF(A19="","",INDEX(Engagés!A19:D118,MATCH(Récap!A19,Engagés!A19:A118,0),4))</f>
        <v>F</v>
      </c>
      <c r="C19" s="9">
        <f>Dép_Arr!E19+' 1ér_Tour'!E19+' 2éme'!E19+' 3éme'!E19+' 4éme'!E19+' 5éme'!E19+'6éme '!E19+'7éme'!E19+'8éme'!E19+'9éme'!E19+'10éme'!E19</f>
        <v>0</v>
      </c>
      <c r="D19" s="6">
        <f>IF(E19=11,"",IF(Dép_Arr!A19="","",COUNTA(Dép_Arr!D19,' 1ér_Tour'!D19,' 2éme'!D19,' 3éme'!D19,' 4éme'!D19,' 5éme'!D19,'6éme '!D19,'7éme'!D19,'8éme'!D19,'9éme'!D19,'10éme'!D19)-E19))</f>
        <v>9</v>
      </c>
      <c r="E19" s="6">
        <f>IF(A19=0,"",IF(Dép_Arr!A19="","",(COUNTBLANK(Dép_Arr!D19)+COUNTBLANK(' 1ér_Tour'!D19)+COUNTBLANK(' 2éme'!D19)+COUNTBLANK(' 3éme'!D19)+COUNTBLANK(' 4éme'!D19)+COUNTBLANK(' 5éme'!D19)+COUNTBLANK('6éme '!D19)+COUNTBLANK('7éme'!D19)+COUNTBLANK('8éme'!D19)+COUNTBLANK('9éme'!D19)+COUNTBLANK('10éme'!D19))))</f>
        <v>2</v>
      </c>
      <c r="F19" s="9">
        <f t="shared" si="0"/>
        <v>10</v>
      </c>
      <c r="H19" s="9"/>
      <c r="I19" s="89"/>
      <c r="X19" s="8" t="e">
        <f>IF(Dép_Arr!A19="","",(COUNTBLANK(Dép_Arr!D19)+COUNTBLANK(#REF!)+COUNTBLANK(' 2éme'!D19)+COUNTBLANK(' 3éme'!D19)+COUNTBLANK(' 4éme'!D19)+COUNTBLANK(' 5éme'!D19)+COUNTBLANK('6éme '!D19)+COUNTBLANK('7éme'!D19)+COUNTBLANK('8éme'!D19)+COUNTBLANK('9éme'!D19)+COUNTBLANK('10éme'!D19)))</f>
        <v>#REF!</v>
      </c>
    </row>
    <row r="20" spans="1:24" x14ac:dyDescent="0.2">
      <c r="A20" s="28">
        <f>IF(Dép_Arr!A20="","",Dép_Arr!A20)</f>
        <v>17</v>
      </c>
      <c r="B20" s="27" t="str">
        <f>IF(A20="","",INDEX(Engagés!A20:D119,MATCH(Récap!A20,Engagés!A20:A119,0),4))</f>
        <v>F</v>
      </c>
      <c r="C20" s="9">
        <f>Dép_Arr!E20+' 1ér_Tour'!E20+' 2éme'!E20+' 3éme'!E20+' 4éme'!E20+' 5éme'!E20+'6éme '!E20+'7éme'!E20+'8éme'!E20+'9éme'!E20+'10éme'!E20</f>
        <v>0</v>
      </c>
      <c r="D20" s="6">
        <f>IF(E20=11,"",IF(Dép_Arr!A20="","",COUNTA(Dép_Arr!D20,' 1ér_Tour'!D20,' 2éme'!D20,' 3éme'!D20,' 4éme'!D20,' 5éme'!D20,'6éme '!D20,'7éme'!D20,'8éme'!D20,'9éme'!D20,'10éme'!D20)-E20))</f>
        <v>9</v>
      </c>
      <c r="E20" s="6">
        <f>IF(A20=0,"",IF(Dép_Arr!A20="","",(COUNTBLANK(Dép_Arr!D20)+COUNTBLANK(' 1ér_Tour'!D20)+COUNTBLANK(' 2éme'!D20)+COUNTBLANK(' 3éme'!D20)+COUNTBLANK(' 4éme'!D20)+COUNTBLANK(' 5éme'!D20)+COUNTBLANK('6éme '!D20)+COUNTBLANK('7éme'!D20)+COUNTBLANK('8éme'!D20)+COUNTBLANK('9éme'!D20)+COUNTBLANK('10éme'!D20))))</f>
        <v>2</v>
      </c>
      <c r="F20" s="9">
        <f t="shared" si="0"/>
        <v>10</v>
      </c>
      <c r="H20" s="9"/>
      <c r="I20" s="89"/>
      <c r="X20" s="8" t="e">
        <f>IF(Dép_Arr!A20="","",(COUNTBLANK(Dép_Arr!D20)+COUNTBLANK(#REF!)+COUNTBLANK(' 2éme'!D20)+COUNTBLANK(' 3éme'!D20)+COUNTBLANK(' 4éme'!D20)+COUNTBLANK(' 5éme'!D20)+COUNTBLANK('6éme '!D20)+COUNTBLANK('7éme'!D20)+COUNTBLANK('8éme'!D20)+COUNTBLANK('9éme'!D20)+COUNTBLANK('10éme'!D20)))</f>
        <v>#REF!</v>
      </c>
    </row>
    <row r="21" spans="1:24" x14ac:dyDescent="0.2">
      <c r="A21" s="28">
        <f>IF(Dép_Arr!A21="","",Dép_Arr!A21)</f>
        <v>18</v>
      </c>
      <c r="B21" s="27" t="str">
        <f>IF(A21="","",INDEX(Engagés!A21:D120,MATCH(Récap!A21,Engagés!A21:A120,0),4))</f>
        <v>F</v>
      </c>
      <c r="C21" s="9">
        <f>Dép_Arr!E21+' 1ér_Tour'!E21+' 2éme'!E21+' 3éme'!E21+' 4éme'!E21+' 5éme'!E21+'6éme '!E21+'7éme'!E21+'8éme'!E21+'9éme'!E21+'10éme'!E21</f>
        <v>0</v>
      </c>
      <c r="D21" s="6">
        <f>IF(E21=11,"",IF(Dép_Arr!A21="","",COUNTA(Dép_Arr!D21,' 1ér_Tour'!D21,' 2éme'!D21,' 3éme'!D21,' 4éme'!D21,' 5éme'!D21,'6éme '!D21,'7éme'!D21,'8éme'!D21,'9éme'!D21,'10éme'!D21)-E21))</f>
        <v>9</v>
      </c>
      <c r="E21" s="6">
        <f>IF(A21=0,"",IF(Dép_Arr!A21="","",(COUNTBLANK(Dép_Arr!D21)+COUNTBLANK(' 1ér_Tour'!D21)+COUNTBLANK(' 2éme'!D21)+COUNTBLANK(' 3éme'!D21)+COUNTBLANK(' 4éme'!D21)+COUNTBLANK(' 5éme'!D21)+COUNTBLANK('6éme '!D21)+COUNTBLANK('7éme'!D21)+COUNTBLANK('8éme'!D21)+COUNTBLANK('9éme'!D21)+COUNTBLANK('10éme'!D21))))</f>
        <v>2</v>
      </c>
      <c r="F21" s="9">
        <f t="shared" si="0"/>
        <v>10</v>
      </c>
      <c r="H21" s="9"/>
      <c r="I21" s="89"/>
      <c r="X21" s="8" t="e">
        <f>IF(Dép_Arr!A21="","",(COUNTBLANK(Dép_Arr!D21)+COUNTBLANK(#REF!)+COUNTBLANK(' 2éme'!D21)+COUNTBLANK(' 3éme'!D21)+COUNTBLANK(' 4éme'!D21)+COUNTBLANK(' 5éme'!D21)+COUNTBLANK('6éme '!D21)+COUNTBLANK('7éme'!D21)+COUNTBLANK('8éme'!D21)+COUNTBLANK('9éme'!D21)+COUNTBLANK('10éme'!D21)))</f>
        <v>#REF!</v>
      </c>
    </row>
    <row r="22" spans="1:24" x14ac:dyDescent="0.2">
      <c r="A22" s="28">
        <f>IF(Dép_Arr!A22="","",Dép_Arr!A22)</f>
        <v>19</v>
      </c>
      <c r="B22" s="27">
        <f>IF(A22="","",INDEX(Engagés!A22:D121,MATCH(Récap!A22,Engagés!A22:A121,0),4))</f>
        <v>1</v>
      </c>
      <c r="C22" s="9">
        <f>Dép_Arr!E22+' 1ér_Tour'!E22+' 2éme'!E22+' 3éme'!E22+' 4éme'!E22+' 5éme'!E22+'6éme '!E22+'7éme'!E22+'8éme'!E22+'9éme'!E22+'10éme'!E22</f>
        <v>0</v>
      </c>
      <c r="D22" s="6">
        <f>IF(E22=11,"",IF(Dép_Arr!A22="","",COUNTA(Dép_Arr!D22,' 1ér_Tour'!D22,' 2éme'!D22,' 3éme'!D22,' 4éme'!D22,' 5éme'!D22,'6éme '!D22,'7éme'!D22,'8éme'!D22,'9éme'!D22,'10éme'!D22)-E22))</f>
        <v>9</v>
      </c>
      <c r="E22" s="6">
        <f>IF(A22=0,"",IF(Dép_Arr!A22="","",(COUNTBLANK(Dép_Arr!D22)+COUNTBLANK(' 1ér_Tour'!D22)+COUNTBLANK(' 2éme'!D22)+COUNTBLANK(' 3éme'!D22)+COUNTBLANK(' 4éme'!D22)+COUNTBLANK(' 5éme'!D22)+COUNTBLANK('6éme '!D22)+COUNTBLANK('7éme'!D22)+COUNTBLANK('8éme'!D22)+COUNTBLANK('9éme'!D22)+COUNTBLANK('10éme'!D22))))</f>
        <v>2</v>
      </c>
      <c r="F22" s="9">
        <f t="shared" si="0"/>
        <v>10</v>
      </c>
      <c r="H22" s="9"/>
      <c r="I22" s="89"/>
    </row>
    <row r="23" spans="1:24" x14ac:dyDescent="0.2">
      <c r="A23" s="28">
        <f>IF(Dép_Arr!A23="","",Dép_Arr!A23)</f>
        <v>20</v>
      </c>
      <c r="B23" s="27">
        <f>IF(A23="","",INDEX(Engagés!A23:D122,MATCH(Récap!A23,Engagés!A23:A122,0),4))</f>
        <v>2</v>
      </c>
      <c r="C23" s="9">
        <f>Dép_Arr!E23+' 1ér_Tour'!E23+' 2éme'!E23+' 3éme'!E23+' 4éme'!E23+' 5éme'!E23+'6éme '!E23+'7éme'!E23+'8éme'!E23+'9éme'!E23+'10éme'!E23</f>
        <v>0</v>
      </c>
      <c r="D23" s="6">
        <f>IF(E23=11,"",IF(Dép_Arr!A23="","",COUNTA(Dép_Arr!D23,' 1ér_Tour'!D23,' 2éme'!D23,' 3éme'!D23,' 4éme'!D23,' 5éme'!D23,'6éme '!D23,'7éme'!D23,'8éme'!D23,'9éme'!D23,'10éme'!D23)-E23))</f>
        <v>8</v>
      </c>
      <c r="E23" s="6">
        <f>IF(A23=0,"",IF(Dép_Arr!A23="","",(COUNTBLANK(Dép_Arr!D23)+COUNTBLANK(' 1ér_Tour'!D23)+COUNTBLANK(' 2éme'!D23)+COUNTBLANK(' 3éme'!D23)+COUNTBLANK(' 4éme'!D23)+COUNTBLANK(' 5éme'!D23)+COUNTBLANK('6éme '!D23)+COUNTBLANK('7éme'!D23)+COUNTBLANK('8éme'!D23)+COUNTBLANK('9éme'!D23)+COUNTBLANK('10éme'!D23))))</f>
        <v>3</v>
      </c>
      <c r="F23" s="9">
        <f t="shared" si="0"/>
        <v>10</v>
      </c>
      <c r="H23" s="9"/>
      <c r="I23" s="89"/>
    </row>
    <row r="24" spans="1:24" x14ac:dyDescent="0.2">
      <c r="A24" s="28" t="str">
        <f>IF(Dép_Arr!A24="","",Dép_Arr!A24)</f>
        <v/>
      </c>
      <c r="B24" s="27" t="str">
        <f>IF(A24="","",INDEX(Engagés!A24:D123,MATCH(Récap!A24,Engagés!A24:A123,0),4))</f>
        <v/>
      </c>
      <c r="C24" s="9">
        <f>Dép_Arr!E24+' 1ér_Tour'!E24+' 2éme'!E24+' 3éme'!E24+' 4éme'!E24+' 5éme'!E24+'6éme '!E24+'7éme'!E24+'8éme'!E24+'9éme'!E24+'10éme'!E24</f>
        <v>0</v>
      </c>
      <c r="D24" s="6" t="str">
        <f>IF(E24=11,"",IF(Dép_Arr!A24="","",COUNTA(Dép_Arr!D24,' 1ér_Tour'!D24,' 2éme'!D24,' 3éme'!D24,' 4éme'!D24,' 5éme'!D24,'6éme '!D24,'7éme'!D24,'8éme'!D24,'9éme'!D24,'10éme'!D24)-E24))</f>
        <v/>
      </c>
      <c r="E24" s="6" t="str">
        <f>IF(A24=0,"",IF(Dép_Arr!A24="","",(COUNTBLANK(Dép_Arr!D24)+COUNTBLANK(' 1ér_Tour'!D24)+COUNTBLANK(' 2éme'!D24)+COUNTBLANK(' 3éme'!D24)+COUNTBLANK(' 4éme'!D24)+COUNTBLANK(' 5éme'!D24)+COUNTBLANK('6éme '!D24)+COUNTBLANK('7éme'!D24)+COUNTBLANK('8éme'!D24)+COUNTBLANK('9éme'!D24)+COUNTBLANK('10éme'!D24))))</f>
        <v/>
      </c>
      <c r="F24" s="9" t="str">
        <f t="shared" si="0"/>
        <v/>
      </c>
      <c r="H24" s="9"/>
      <c r="I24" s="89"/>
    </row>
    <row r="25" spans="1:24" x14ac:dyDescent="0.2">
      <c r="A25" s="28" t="str">
        <f>IF(Dép_Arr!A25="","",Dép_Arr!A25)</f>
        <v/>
      </c>
      <c r="B25" s="27" t="str">
        <f>IF(A25="","",INDEX(Engagés!A25:D124,MATCH(Récap!A25,Engagés!A25:A124,0),4))</f>
        <v/>
      </c>
      <c r="C25" s="9">
        <f>Dép_Arr!E25+' 1ér_Tour'!E25+' 2éme'!E25+' 3éme'!E25+' 4éme'!E25+' 5éme'!E25+'6éme '!E25+'7éme'!E25+'8éme'!E25+'9éme'!E25+'10éme'!E25</f>
        <v>0</v>
      </c>
      <c r="D25" s="6" t="str">
        <f>IF(E25=11,"",IF(Dép_Arr!A25="","",COUNTA(Dép_Arr!D25,' 1ér_Tour'!D25,' 2éme'!D25,' 3éme'!D25,' 4éme'!D25,' 5éme'!D25,'6éme '!D25,'7éme'!D25,'8éme'!D25,'9éme'!D25,'10éme'!D25)-E25))</f>
        <v/>
      </c>
      <c r="E25" s="6" t="str">
        <f>IF(A25=0,"",IF(Dép_Arr!A25="","",(COUNTBLANK(Dép_Arr!D25)+COUNTBLANK(' 1ér_Tour'!D25)+COUNTBLANK(' 2éme'!D25)+COUNTBLANK(' 3éme'!D25)+COUNTBLANK(' 4éme'!D25)+COUNTBLANK(' 5éme'!D25)+COUNTBLANK('6éme '!D25)+COUNTBLANK('7éme'!D25)+COUNTBLANK('8éme'!D25)+COUNTBLANK('9éme'!D25)+COUNTBLANK('10éme'!D25))))</f>
        <v/>
      </c>
      <c r="F25" s="9" t="str">
        <f t="shared" si="0"/>
        <v/>
      </c>
      <c r="H25" s="9"/>
      <c r="I25" s="89"/>
    </row>
    <row r="26" spans="1:24" x14ac:dyDescent="0.2">
      <c r="A26" s="28" t="str">
        <f>IF(Dép_Arr!A26="","",Dép_Arr!A26)</f>
        <v/>
      </c>
      <c r="B26" s="27" t="str">
        <f>IF(A26="","",INDEX(Engagés!A26:D125,MATCH(Récap!A26,Engagés!A26:A125,0),4))</f>
        <v/>
      </c>
      <c r="C26" s="9">
        <f>Dép_Arr!E26+' 1ér_Tour'!E26+' 2éme'!E26+' 3éme'!E26+' 4éme'!E26+' 5éme'!E26+'6éme '!E26+'7éme'!E26+'8éme'!E26+'9éme'!E26+'10éme'!E26</f>
        <v>0</v>
      </c>
      <c r="D26" s="6" t="str">
        <f>IF(E26=11,"",IF(Dép_Arr!A26="","",COUNTA(Dép_Arr!D26,' 1ér_Tour'!D26,' 2éme'!D26,' 3éme'!D26,' 4éme'!D26,' 5éme'!D26,'6éme '!D26,'7éme'!D26,'8éme'!D26,'9éme'!D26,'10éme'!D26)-E26))</f>
        <v/>
      </c>
      <c r="E26" s="6" t="str">
        <f>IF(A26=0,"",IF(Dép_Arr!A26="","",(COUNTBLANK(Dép_Arr!D26)+COUNTBLANK(' 1ér_Tour'!D26)+COUNTBLANK(' 2éme'!D26)+COUNTBLANK(' 3éme'!D26)+COUNTBLANK(' 4éme'!D26)+COUNTBLANK(' 5éme'!D26)+COUNTBLANK('6éme '!D26)+COUNTBLANK('7éme'!D26)+COUNTBLANK('8éme'!D26)+COUNTBLANK('9éme'!D26)+COUNTBLANK('10éme'!D26))))</f>
        <v/>
      </c>
      <c r="F26" s="9" t="str">
        <f t="shared" si="0"/>
        <v/>
      </c>
      <c r="H26" s="9"/>
      <c r="I26" s="89"/>
    </row>
    <row r="27" spans="1:24" x14ac:dyDescent="0.2">
      <c r="A27" s="28" t="str">
        <f>IF(Dép_Arr!A27="","",Dép_Arr!A27)</f>
        <v/>
      </c>
      <c r="B27" s="27" t="str">
        <f>IF(A27="","",INDEX(Engagés!A27:D126,MATCH(Récap!A27,Engagés!A27:A126,0),4))</f>
        <v/>
      </c>
      <c r="C27" s="9">
        <f>Dép_Arr!E27+' 1ér_Tour'!E27+' 2éme'!E27+' 3éme'!E27+' 4éme'!E27+' 5éme'!E27+'6éme '!E27+'7éme'!E27+'8éme'!E27+'9éme'!E27+'10éme'!E27</f>
        <v>0</v>
      </c>
      <c r="D27" s="6" t="str">
        <f>IF(E27=11,"",IF(Dép_Arr!A27="","",COUNTA(Dép_Arr!D27,' 1ér_Tour'!D27,' 2éme'!D27,' 3éme'!D27,' 4éme'!D27,' 5éme'!D27,'6éme '!D27,'7éme'!D27,'8éme'!D27,'9éme'!D27,'10éme'!D27)-E27))</f>
        <v/>
      </c>
      <c r="E27" s="6" t="str">
        <f>IF(A27=0,"",IF(Dép_Arr!A27="","",(COUNTBLANK(Dép_Arr!D27)+COUNTBLANK(' 1ér_Tour'!D27)+COUNTBLANK(' 2éme'!D27)+COUNTBLANK(' 3éme'!D27)+COUNTBLANK(' 4éme'!D27)+COUNTBLANK(' 5éme'!D27)+COUNTBLANK('6éme '!D27)+COUNTBLANK('7éme'!D27)+COUNTBLANK('8éme'!D27)+COUNTBLANK('9éme'!D27)+COUNTBLANK('10éme'!D27))))</f>
        <v/>
      </c>
      <c r="F27" s="9" t="str">
        <f t="shared" si="0"/>
        <v/>
      </c>
      <c r="H27" s="9"/>
      <c r="I27" s="89"/>
    </row>
    <row r="28" spans="1:24" x14ac:dyDescent="0.2">
      <c r="A28" s="28" t="str">
        <f>IF(Dép_Arr!A28="","",Dép_Arr!A28)</f>
        <v/>
      </c>
      <c r="B28" s="27" t="str">
        <f>IF(A28="","",INDEX(Engagés!A28:D127,MATCH(Récap!A28,Engagés!A28:A127,0),4))</f>
        <v/>
      </c>
      <c r="C28" s="9">
        <f>Dép_Arr!E28+' 1ér_Tour'!E28+' 2éme'!E28+' 3éme'!E28+' 4éme'!E28+' 5éme'!E28+'6éme '!E28+'7éme'!E28+'8éme'!E28+'9éme'!E28+'10éme'!E28</f>
        <v>0</v>
      </c>
      <c r="D28" s="6" t="str">
        <f>IF(E28=11,"",IF(Dép_Arr!A28="","",COUNTA(Dép_Arr!D28,' 1ér_Tour'!D28,' 2éme'!D28,' 3éme'!D28,' 4éme'!D28,' 5éme'!D28,'6éme '!D28,'7éme'!D28,'8éme'!D28,'9éme'!D28,'10éme'!D28)-E28))</f>
        <v/>
      </c>
      <c r="E28" s="6" t="str">
        <f>IF(A28=0,"",IF(Dép_Arr!A28="","",(COUNTBLANK(Dép_Arr!D28)+COUNTBLANK(' 1ér_Tour'!D28)+COUNTBLANK(' 2éme'!D28)+COUNTBLANK(' 3éme'!D28)+COUNTBLANK(' 4éme'!D28)+COUNTBLANK(' 5éme'!D28)+COUNTBLANK('6éme '!D28)+COUNTBLANK('7éme'!D28)+COUNTBLANK('8éme'!D28)+COUNTBLANK('9éme'!D28)+COUNTBLANK('10éme'!D28))))</f>
        <v/>
      </c>
      <c r="F28" s="9" t="str">
        <f t="shared" si="0"/>
        <v/>
      </c>
      <c r="H28" s="9"/>
      <c r="I28" s="89"/>
    </row>
    <row r="29" spans="1:24" x14ac:dyDescent="0.2">
      <c r="A29" s="28" t="str">
        <f>IF(Dép_Arr!A29="","",Dép_Arr!A29)</f>
        <v/>
      </c>
      <c r="B29" s="27" t="str">
        <f>IF(A29="","",INDEX(Engagés!A29:D128,MATCH(Récap!A29,Engagés!A29:A128,0),4))</f>
        <v/>
      </c>
      <c r="C29" s="9">
        <f>Dép_Arr!E29+' 1ér_Tour'!E29+' 2éme'!E29+' 3éme'!E29+' 4éme'!E29+' 5éme'!E29+'6éme '!E29+'7éme'!E29+'8éme'!E29+'9éme'!E29+'10éme'!E29</f>
        <v>0</v>
      </c>
      <c r="D29" s="6" t="str">
        <f>IF(E29=11,"",IF(Dép_Arr!A29="","",COUNTA(Dép_Arr!D29,' 1ér_Tour'!D29,' 2éme'!D29,' 3éme'!D29,' 4éme'!D29,' 5éme'!D29,'6éme '!D29,'7éme'!D29,'8éme'!D29,'9éme'!D29,'10éme'!D29)-E29))</f>
        <v/>
      </c>
      <c r="E29" s="6" t="str">
        <f>IF(A29=0,"",IF(Dép_Arr!A29="","",(COUNTBLANK(Dép_Arr!D29)+COUNTBLANK(' 1ér_Tour'!D29)+COUNTBLANK(' 2éme'!D29)+COUNTBLANK(' 3éme'!D29)+COUNTBLANK(' 4éme'!D29)+COUNTBLANK(' 5éme'!D29)+COUNTBLANK('6éme '!D29)+COUNTBLANK('7éme'!D29)+COUNTBLANK('8éme'!D29)+COUNTBLANK('9éme'!D29)+COUNTBLANK('10éme'!D29))))</f>
        <v/>
      </c>
      <c r="F29" s="9" t="str">
        <f t="shared" si="0"/>
        <v/>
      </c>
      <c r="H29" s="9"/>
      <c r="I29" s="89"/>
    </row>
    <row r="30" spans="1:24" x14ac:dyDescent="0.2">
      <c r="A30" s="28" t="str">
        <f>IF(Dép_Arr!A30="","",Dép_Arr!A30)</f>
        <v/>
      </c>
      <c r="B30" s="27" t="str">
        <f>IF(A30="","",INDEX(Engagés!A30:D129,MATCH(Récap!A30,Engagés!A30:A129,0),4))</f>
        <v/>
      </c>
      <c r="C30" s="9">
        <f>Dép_Arr!E30+' 1ér_Tour'!E30+' 2éme'!E30+' 3éme'!E30+' 4éme'!E30+' 5éme'!E30+'6éme '!E30+'7éme'!E30+'8éme'!E30+'9éme'!E30+'10éme'!E30</f>
        <v>0</v>
      </c>
      <c r="D30" s="6" t="str">
        <f>IF(E30=11,"",IF(Dép_Arr!A30="","",COUNTA(Dép_Arr!D30,' 1ér_Tour'!D30,' 2éme'!D30,' 3éme'!D30,' 4éme'!D30,' 5éme'!D30,'6éme '!D30,'7éme'!D30,'8éme'!D30,'9éme'!D30,'10éme'!D30)-E30))</f>
        <v/>
      </c>
      <c r="E30" s="6" t="str">
        <f>IF(A30=0,"",IF(Dép_Arr!A30="","",(COUNTBLANK(Dép_Arr!D30)+COUNTBLANK(' 1ér_Tour'!D30)+COUNTBLANK(' 2éme'!D30)+COUNTBLANK(' 3éme'!D30)+COUNTBLANK(' 4éme'!D30)+COUNTBLANK(' 5éme'!D30)+COUNTBLANK('6éme '!D30)+COUNTBLANK('7éme'!D30)+COUNTBLANK('8éme'!D30)+COUNTBLANK('9éme'!D30)+COUNTBLANK('10éme'!D30))))</f>
        <v/>
      </c>
      <c r="F30" s="9" t="str">
        <f t="shared" si="0"/>
        <v/>
      </c>
      <c r="H30" s="9"/>
      <c r="I30" s="89"/>
    </row>
    <row r="31" spans="1:24" x14ac:dyDescent="0.2">
      <c r="A31" s="28" t="str">
        <f>IF(Dép_Arr!A31="","",Dép_Arr!A31)</f>
        <v/>
      </c>
      <c r="B31" s="27" t="str">
        <f>IF(A31="","",INDEX(Engagés!A31:D130,MATCH(Récap!A31,Engagés!A31:A130,0),4))</f>
        <v/>
      </c>
      <c r="C31" s="9">
        <f>Dép_Arr!E31+' 1ér_Tour'!E31+' 2éme'!E31+' 3éme'!E31+' 4éme'!E31+' 5éme'!E31+'6éme '!E31+'7éme'!E31+'8éme'!E31+'9éme'!E31+'10éme'!E31</f>
        <v>0</v>
      </c>
      <c r="D31" s="6" t="str">
        <f>IF(E31=11,"",IF(Dép_Arr!A31="","",COUNTA(Dép_Arr!D31,' 1ér_Tour'!D31,' 2éme'!D31,' 3éme'!D31,' 4éme'!D31,' 5éme'!D31,'6éme '!D31,'7éme'!D31,'8éme'!D31,'9éme'!D31,'10éme'!D31)-E31))</f>
        <v/>
      </c>
      <c r="E31" s="6" t="str">
        <f>IF(A31=0,"",IF(Dép_Arr!A31="","",(COUNTBLANK(Dép_Arr!D31)+COUNTBLANK(' 1ér_Tour'!D31)+COUNTBLANK(' 2éme'!D31)+COUNTBLANK(' 3éme'!D31)+COUNTBLANK(' 4éme'!D31)+COUNTBLANK(' 5éme'!D31)+COUNTBLANK('6éme '!D31)+COUNTBLANK('7éme'!D31)+COUNTBLANK('8éme'!D31)+COUNTBLANK('9éme'!D31)+COUNTBLANK('10éme'!D31))))</f>
        <v/>
      </c>
      <c r="F31" s="9" t="str">
        <f t="shared" si="0"/>
        <v/>
      </c>
      <c r="H31" s="9"/>
      <c r="I31" s="89"/>
    </row>
    <row r="32" spans="1:24" x14ac:dyDescent="0.2">
      <c r="A32" s="28" t="str">
        <f>IF(Dép_Arr!A32="","",Dép_Arr!A32)</f>
        <v/>
      </c>
      <c r="B32" s="27" t="str">
        <f>IF(A32="","",INDEX(Engagés!A32:D131,MATCH(Récap!A32,Engagés!A32:A131,0),4))</f>
        <v/>
      </c>
      <c r="C32" s="9">
        <f>Dép_Arr!E32+' 1ér_Tour'!E32+' 2éme'!E32+' 3éme'!E32+' 4éme'!E32+' 5éme'!E32+'6éme '!E32+'7éme'!E32+'8éme'!E32+'9éme'!E32+'10éme'!E32</f>
        <v>0</v>
      </c>
      <c r="D32" s="6" t="str">
        <f>IF(E32=11,"",IF(Dép_Arr!A32="","",COUNTA(Dép_Arr!D32,' 1ér_Tour'!D32,' 2éme'!D32,' 3éme'!D32,' 4éme'!D32,' 5éme'!D32,'6éme '!D32,'7éme'!D32,'8éme'!D32,'9éme'!D32,'10éme'!D32)-E32))</f>
        <v/>
      </c>
      <c r="E32" s="6" t="str">
        <f>IF(A32=0,"",IF(Dép_Arr!A32="","",(COUNTBLANK(Dép_Arr!D32)+COUNTBLANK(' 1ér_Tour'!D32)+COUNTBLANK(' 2éme'!D32)+COUNTBLANK(' 3éme'!D32)+COUNTBLANK(' 4éme'!D32)+COUNTBLANK(' 5éme'!D32)+COUNTBLANK('6éme '!D32)+COUNTBLANK('7éme'!D32)+COUNTBLANK('8éme'!D32)+COUNTBLANK('9éme'!D32)+COUNTBLANK('10éme'!D32))))</f>
        <v/>
      </c>
      <c r="F32" s="9" t="str">
        <f t="shared" si="0"/>
        <v/>
      </c>
      <c r="H32" s="9"/>
      <c r="I32" s="89"/>
    </row>
    <row r="33" spans="1:9" x14ac:dyDescent="0.2">
      <c r="A33" s="28" t="str">
        <f>IF(Dép_Arr!A33="","",Dép_Arr!A33)</f>
        <v/>
      </c>
      <c r="B33" s="27" t="str">
        <f>IF(A33="","",INDEX(Engagés!A33:D132,MATCH(Récap!A33,Engagés!A33:A132,0),4))</f>
        <v/>
      </c>
      <c r="C33" s="9">
        <f>Dép_Arr!E33+' 1ér_Tour'!E33+' 2éme'!E33+' 3éme'!E33+' 4éme'!E33+' 5éme'!E33+'6éme '!E33+'7éme'!E33+'8éme'!E33+'9éme'!E33+'10éme'!E33</f>
        <v>0</v>
      </c>
      <c r="D33" s="6" t="str">
        <f>IF(E33=11,"",IF(Dép_Arr!A33="","",COUNTA(Dép_Arr!D33,' 1ér_Tour'!D33,' 2éme'!D33,' 3éme'!D33,' 4éme'!D33,' 5éme'!D33,'6éme '!D33,'7éme'!D33,'8éme'!D33,'9éme'!D33,'10éme'!D33)-E33))</f>
        <v/>
      </c>
      <c r="E33" s="6" t="str">
        <f>IF(A33=0,"",IF(Dép_Arr!A33="","",(COUNTBLANK(Dép_Arr!D33)+COUNTBLANK(' 1ér_Tour'!D33)+COUNTBLANK(' 2éme'!D33)+COUNTBLANK(' 3éme'!D33)+COUNTBLANK(' 4éme'!D33)+COUNTBLANK(' 5éme'!D33)+COUNTBLANK('6éme '!D33)+COUNTBLANK('7éme'!D33)+COUNTBLANK('8éme'!D33)+COUNTBLANK('9éme'!D33)+COUNTBLANK('10éme'!D33))))</f>
        <v/>
      </c>
      <c r="F33" s="9" t="str">
        <f t="shared" si="0"/>
        <v/>
      </c>
      <c r="H33" s="9"/>
      <c r="I33" s="89"/>
    </row>
    <row r="34" spans="1:9" x14ac:dyDescent="0.2">
      <c r="A34" s="28" t="str">
        <f>IF(Dép_Arr!A34="","",Dép_Arr!A34)</f>
        <v/>
      </c>
      <c r="B34" s="27" t="str">
        <f>IF(A34="","",INDEX(Engagés!A34:D133,MATCH(Récap!A34,Engagés!A34:A133,0),4))</f>
        <v/>
      </c>
      <c r="C34" s="9">
        <f>Dép_Arr!E34+' 1ér_Tour'!E34+' 2éme'!E34+' 3éme'!E34+' 4éme'!E34+' 5éme'!E34+'6éme '!E34+'7éme'!E34+'8éme'!E34+'9éme'!E34+'10éme'!E34</f>
        <v>0</v>
      </c>
      <c r="D34" s="6" t="str">
        <f>IF(E34=11,"",IF(Dép_Arr!A34="","",COUNTA(Dép_Arr!D34,' 1ér_Tour'!D34,' 2éme'!D34,' 3éme'!D34,' 4éme'!D34,' 5éme'!D34,'6éme '!D34,'7éme'!D34,'8éme'!D34,'9éme'!D34,'10éme'!D34)-E34))</f>
        <v/>
      </c>
      <c r="E34" s="6" t="str">
        <f>IF(A34=0,"",IF(Dép_Arr!A34="","",(COUNTBLANK(Dép_Arr!D34)+COUNTBLANK(' 1ér_Tour'!D34)+COUNTBLANK(' 2éme'!D34)+COUNTBLANK(' 3éme'!D34)+COUNTBLANK(' 4éme'!D34)+COUNTBLANK(' 5éme'!D34)+COUNTBLANK('6éme '!D34)+COUNTBLANK('7éme'!D34)+COUNTBLANK('8éme'!D34)+COUNTBLANK('9éme'!D34)+COUNTBLANK('10éme'!D34))))</f>
        <v/>
      </c>
      <c r="F34" s="9" t="str">
        <f t="shared" si="0"/>
        <v/>
      </c>
      <c r="H34" s="9"/>
      <c r="I34" s="89"/>
    </row>
    <row r="35" spans="1:9" x14ac:dyDescent="0.2">
      <c r="A35" s="28" t="str">
        <f>IF(Dép_Arr!A35="","",Dép_Arr!A35)</f>
        <v/>
      </c>
      <c r="B35" s="27" t="str">
        <f>IF(A35="","",INDEX(Engagés!A35:D134,MATCH(Récap!A35,Engagés!A35:A134,0),4))</f>
        <v/>
      </c>
      <c r="C35" s="9">
        <f>Dép_Arr!E35+' 1ér_Tour'!E35+' 2éme'!E35+' 3éme'!E35+' 4éme'!E35+' 5éme'!E35+'6éme '!E35+'7éme'!E35+'8éme'!E35+'9éme'!E35+'10éme'!E35</f>
        <v>0</v>
      </c>
      <c r="D35" s="6" t="str">
        <f>IF(E35=11,"",IF(Dép_Arr!A35="","",COUNTA(Dép_Arr!D35,' 1ér_Tour'!D35,' 2éme'!D35,' 3éme'!D35,' 4éme'!D35,' 5éme'!D35,'6éme '!D35,'7éme'!D35,'8éme'!D35,'9éme'!D35,'10éme'!D35)-E35))</f>
        <v/>
      </c>
      <c r="E35" s="6" t="str">
        <f>IF(A35=0,"",IF(Dép_Arr!A35="","",(COUNTBLANK(Dép_Arr!D35)+COUNTBLANK(' 1ér_Tour'!D35)+COUNTBLANK(' 2éme'!D35)+COUNTBLANK(' 3éme'!D35)+COUNTBLANK(' 4éme'!D35)+COUNTBLANK(' 5éme'!D35)+COUNTBLANK('6éme '!D35)+COUNTBLANK('7éme'!D35)+COUNTBLANK('8éme'!D35)+COUNTBLANK('9éme'!D35)+COUNTBLANK('10éme'!D35))))</f>
        <v/>
      </c>
      <c r="F35" s="9" t="str">
        <f t="shared" si="0"/>
        <v/>
      </c>
      <c r="H35" s="9"/>
      <c r="I35" s="89"/>
    </row>
    <row r="36" spans="1:9" x14ac:dyDescent="0.2">
      <c r="A36" s="28" t="str">
        <f>IF(Dép_Arr!A36="","",Dép_Arr!A36)</f>
        <v/>
      </c>
      <c r="B36" s="27" t="str">
        <f>IF(A36="","",INDEX(Engagés!A36:D135,MATCH(Récap!A36,Engagés!A36:A135,0),4))</f>
        <v/>
      </c>
      <c r="C36" s="9">
        <f>Dép_Arr!E36+' 1ér_Tour'!E36+' 2éme'!E36+' 3éme'!E36+' 4éme'!E36+' 5éme'!E36+'6éme '!E36+'7éme'!E36+'8éme'!E36+'9éme'!E36+'10éme'!E36</f>
        <v>0</v>
      </c>
      <c r="D36" s="6" t="str">
        <f>IF(E36=11,"",IF(Dép_Arr!A36="","",COUNTA(Dép_Arr!D36,' 1ér_Tour'!D36,' 2éme'!D36,' 3éme'!D36,' 4éme'!D36,' 5éme'!D36,'6éme '!D36,'7éme'!D36,'8éme'!D36,'9éme'!D36,'10éme'!D36)-E36))</f>
        <v/>
      </c>
      <c r="E36" s="6" t="str">
        <f>IF(A36=0,"",IF(Dép_Arr!A36="","",(COUNTBLANK(Dép_Arr!D36)+COUNTBLANK(' 1ér_Tour'!D36)+COUNTBLANK(' 2éme'!D36)+COUNTBLANK(' 3éme'!D36)+COUNTBLANK(' 4éme'!D36)+COUNTBLANK(' 5éme'!D36)+COUNTBLANK('6éme '!D36)+COUNTBLANK('7éme'!D36)+COUNTBLANK('8éme'!D36)+COUNTBLANK('9éme'!D36)+COUNTBLANK('10éme'!D36))))</f>
        <v/>
      </c>
      <c r="F36" s="9" t="str">
        <f t="shared" si="0"/>
        <v/>
      </c>
      <c r="H36" s="9"/>
      <c r="I36" s="89"/>
    </row>
    <row r="37" spans="1:9" x14ac:dyDescent="0.2">
      <c r="A37" s="28" t="str">
        <f>IF(Dép_Arr!A37="","",Dép_Arr!A37)</f>
        <v/>
      </c>
      <c r="B37" s="27" t="str">
        <f>IF(A37="","",INDEX(Engagés!A37:D136,MATCH(Récap!A37,Engagés!A37:A136,0),4))</f>
        <v/>
      </c>
      <c r="C37" s="9">
        <f>Dép_Arr!E37+' 1ér_Tour'!E37+' 2éme'!E37+' 3éme'!E37+' 4éme'!E37+' 5éme'!E37+'6éme '!E37+'7éme'!E37+'8éme'!E37+'9éme'!E37+'10éme'!E37</f>
        <v>0</v>
      </c>
      <c r="D37" s="6" t="str">
        <f>IF(E37=11,"",IF(Dép_Arr!A37="","",COUNTA(Dép_Arr!D37,' 1ér_Tour'!D37,' 2éme'!D37,' 3éme'!D37,' 4éme'!D37,' 5éme'!D37,'6éme '!D37,'7éme'!D37,'8éme'!D37,'9éme'!D37,'10éme'!D37)-E37))</f>
        <v/>
      </c>
      <c r="E37" s="6" t="str">
        <f>IF(A37=0,"",IF(Dép_Arr!A37="","",(COUNTBLANK(Dép_Arr!D37)+COUNTBLANK(' 1ér_Tour'!D37)+COUNTBLANK(' 2éme'!D37)+COUNTBLANK(' 3éme'!D37)+COUNTBLANK(' 4éme'!D37)+COUNTBLANK(' 5éme'!D37)+COUNTBLANK('6éme '!D37)+COUNTBLANK('7éme'!D37)+COUNTBLANK('8éme'!D37)+COUNTBLANK('9éme'!D37)+COUNTBLANK('10éme'!D37))))</f>
        <v/>
      </c>
      <c r="F37" s="9" t="str">
        <f t="shared" si="0"/>
        <v/>
      </c>
      <c r="H37" s="9"/>
      <c r="I37" s="89"/>
    </row>
    <row r="38" spans="1:9" x14ac:dyDescent="0.2">
      <c r="A38" s="28" t="str">
        <f>IF(Dép_Arr!A38="","",Dép_Arr!A38)</f>
        <v/>
      </c>
      <c r="B38" s="27" t="str">
        <f>IF(A38="","",INDEX(Engagés!A38:D137,MATCH(Récap!A38,Engagés!A38:A137,0),4))</f>
        <v/>
      </c>
      <c r="C38" s="9">
        <f>Dép_Arr!E38+' 1ér_Tour'!E38+' 2éme'!E38+' 3éme'!E38+' 4éme'!E38+' 5éme'!E38+'6éme '!E38+'7éme'!E38+'8éme'!E38+'9éme'!E38+'10éme'!E38</f>
        <v>0</v>
      </c>
      <c r="D38" s="6" t="str">
        <f>IF(E38=11,"",IF(Dép_Arr!A38="","",COUNTA(Dép_Arr!D38,' 1ér_Tour'!D38,' 2éme'!D38,' 3éme'!D38,' 4éme'!D38,' 5éme'!D38,'6éme '!D38,'7éme'!D38,'8éme'!D38,'9éme'!D38,'10éme'!D38)-E38))</f>
        <v/>
      </c>
      <c r="E38" s="6" t="str">
        <f>IF(A38=0,"",IF(Dép_Arr!A38="","",(COUNTBLANK(Dép_Arr!D38)+COUNTBLANK(' 1ér_Tour'!D38)+COUNTBLANK(' 2éme'!D38)+COUNTBLANK(' 3éme'!D38)+COUNTBLANK(' 4éme'!D38)+COUNTBLANK(' 5éme'!D38)+COUNTBLANK('6éme '!D38)+COUNTBLANK('7éme'!D38)+COUNTBLANK('8éme'!D38)+COUNTBLANK('9éme'!D38)+COUNTBLANK('10éme'!D38))))</f>
        <v/>
      </c>
      <c r="F38" s="9" t="str">
        <f t="shared" si="0"/>
        <v/>
      </c>
      <c r="H38" s="9"/>
      <c r="I38" s="89"/>
    </row>
    <row r="39" spans="1:9" x14ac:dyDescent="0.2">
      <c r="A39" s="28" t="str">
        <f>IF(Dép_Arr!A39="","",Dép_Arr!A39)</f>
        <v/>
      </c>
      <c r="B39" s="27" t="str">
        <f>IF(A39="","",INDEX(Engagés!A39:D138,MATCH(Récap!A39,Engagés!A39:A138,0),4))</f>
        <v/>
      </c>
      <c r="C39" s="9">
        <f>Dép_Arr!E39+' 1ér_Tour'!E39+' 2éme'!E39+' 3éme'!E39+' 4éme'!E39+' 5éme'!E39+'6éme '!E39+'7éme'!E39+'8éme'!E39+'9éme'!E39+'10éme'!E39</f>
        <v>0</v>
      </c>
      <c r="D39" s="6" t="str">
        <f>IF(E39=11,"",IF(Dép_Arr!A39="","",COUNTA(Dép_Arr!D39,' 1ér_Tour'!D39,' 2éme'!D39,' 3éme'!D39,' 4éme'!D39,' 5éme'!D39,'6éme '!D39,'7éme'!D39,'8éme'!D39,'9éme'!D39,'10éme'!D39)-E39))</f>
        <v/>
      </c>
      <c r="E39" s="6" t="str">
        <f>IF(A39=0,"",IF(Dép_Arr!A39="","",(COUNTBLANK(Dép_Arr!D39)+COUNTBLANK(' 1ér_Tour'!D39)+COUNTBLANK(' 2éme'!D39)+COUNTBLANK(' 3éme'!D39)+COUNTBLANK(' 4éme'!D39)+COUNTBLANK(' 5éme'!D39)+COUNTBLANK('6éme '!D39)+COUNTBLANK('7éme'!D39)+COUNTBLANK('8éme'!D39)+COUNTBLANK('9éme'!D39)+COUNTBLANK('10éme'!D39))))</f>
        <v/>
      </c>
      <c r="F39" s="9" t="str">
        <f t="shared" si="0"/>
        <v/>
      </c>
      <c r="H39" s="9"/>
      <c r="I39" s="89"/>
    </row>
    <row r="40" spans="1:9" x14ac:dyDescent="0.2">
      <c r="A40" s="28" t="str">
        <f>IF(Dép_Arr!A40="","",Dép_Arr!A40)</f>
        <v/>
      </c>
      <c r="B40" s="27" t="str">
        <f>IF(A40="","",INDEX(Engagés!A40:D139,MATCH(Récap!A40,Engagés!A40:A139,0),4))</f>
        <v/>
      </c>
      <c r="C40" s="9">
        <f>Dép_Arr!E40+' 1ér_Tour'!E40+' 2éme'!E40+' 3éme'!E40+' 4éme'!E40+' 5éme'!E40+'6éme '!E40+'7éme'!E40+'8éme'!E40+'9éme'!E40+'10éme'!E40</f>
        <v>0</v>
      </c>
      <c r="D40" s="6" t="str">
        <f>IF(E40=11,"",IF(Dép_Arr!A40="","",COUNTA(Dép_Arr!D40,' 1ér_Tour'!D40,' 2éme'!D40,' 3éme'!D40,' 4éme'!D40,' 5éme'!D40,'6éme '!D40,'7éme'!D40,'8éme'!D40,'9éme'!D40,'10éme'!D40)-E40))</f>
        <v/>
      </c>
      <c r="E40" s="6" t="str">
        <f>IF(A40=0,"",IF(Dép_Arr!A40="","",(COUNTBLANK(Dép_Arr!D40)+COUNTBLANK(' 1ér_Tour'!D40)+COUNTBLANK(' 2éme'!D40)+COUNTBLANK(' 3éme'!D40)+COUNTBLANK(' 4éme'!D40)+COUNTBLANK(' 5éme'!D40)+COUNTBLANK('6éme '!D40)+COUNTBLANK('7éme'!D40)+COUNTBLANK('8éme'!D40)+COUNTBLANK('9éme'!D40)+COUNTBLANK('10éme'!D40))))</f>
        <v/>
      </c>
      <c r="F40" s="9" t="str">
        <f t="shared" si="0"/>
        <v/>
      </c>
      <c r="H40" s="9"/>
      <c r="I40" s="89"/>
    </row>
    <row r="41" spans="1:9" x14ac:dyDescent="0.2">
      <c r="A41" s="28" t="str">
        <f>IF(Dép_Arr!A41="","",Dép_Arr!A41)</f>
        <v/>
      </c>
      <c r="B41" s="27" t="str">
        <f>IF(A41="","",INDEX(Engagés!A41:D140,MATCH(Récap!A41,Engagés!A41:A140,0),4))</f>
        <v/>
      </c>
      <c r="C41" s="9">
        <f>Dép_Arr!E41+' 1ér_Tour'!E41+' 2éme'!E41+' 3éme'!E41+' 4éme'!E41+' 5éme'!E41+'6éme '!E41+'7éme'!E41+'8éme'!E41+'9éme'!E41+'10éme'!E41</f>
        <v>0</v>
      </c>
      <c r="D41" s="6" t="str">
        <f>IF(E41=11,"",IF(Dép_Arr!A41="","",COUNTA(Dép_Arr!D41,' 1ér_Tour'!D41,' 2éme'!D41,' 3éme'!D41,' 4éme'!D41,' 5éme'!D41,'6éme '!D41,'7éme'!D41,'8éme'!D41,'9éme'!D41,'10éme'!D41)-E41))</f>
        <v/>
      </c>
      <c r="E41" s="6" t="str">
        <f>IF(A41=0,"",IF(Dép_Arr!A41="","",(COUNTBLANK(Dép_Arr!D41)+COUNTBLANK(' 1ér_Tour'!D41)+COUNTBLANK(' 2éme'!D41)+COUNTBLANK(' 3éme'!D41)+COUNTBLANK(' 4éme'!D41)+COUNTBLANK(' 5éme'!D41)+COUNTBLANK('6éme '!D41)+COUNTBLANK('7éme'!D41)+COUNTBLANK('8éme'!D41)+COUNTBLANK('9éme'!D41)+COUNTBLANK('10éme'!D41))))</f>
        <v/>
      </c>
      <c r="F41" s="9" t="str">
        <f t="shared" si="0"/>
        <v/>
      </c>
      <c r="H41" s="9"/>
      <c r="I41" s="89"/>
    </row>
    <row r="42" spans="1:9" x14ac:dyDescent="0.2">
      <c r="A42" s="28" t="str">
        <f>IF(Dép_Arr!A42="","",Dép_Arr!A42)</f>
        <v/>
      </c>
      <c r="B42" s="27" t="str">
        <f>IF(A42="","",INDEX(Engagés!A42:D141,MATCH(Récap!A42,Engagés!A42:A141,0),4))</f>
        <v/>
      </c>
      <c r="C42" s="9">
        <f>Dép_Arr!E42+' 1ér_Tour'!E42+' 2éme'!E42+' 3éme'!E42+' 4éme'!E42+' 5éme'!E42+'6éme '!E42+'7éme'!E42+'8éme'!E42+'9éme'!E42+'10éme'!E42</f>
        <v>0</v>
      </c>
      <c r="D42" s="6" t="str">
        <f>IF(E42=11,"",IF(Dép_Arr!A42="","",COUNTA(Dép_Arr!D42,' 1ér_Tour'!D42,' 2éme'!D42,' 3éme'!D42,' 4éme'!D42,' 5éme'!D42,'6éme '!D42,'7éme'!D42,'8éme'!D42,'9éme'!D42,'10éme'!D42)-E42))</f>
        <v/>
      </c>
      <c r="E42" s="6" t="str">
        <f>IF(A42=0,"",IF(Dép_Arr!A42="","",(COUNTBLANK(Dép_Arr!D42)+COUNTBLANK(' 1ér_Tour'!D42)+COUNTBLANK(' 2éme'!D42)+COUNTBLANK(' 3éme'!D42)+COUNTBLANK(' 4éme'!D42)+COUNTBLANK(' 5éme'!D42)+COUNTBLANK('6éme '!D42)+COUNTBLANK('7éme'!D42)+COUNTBLANK('8éme'!D42)+COUNTBLANK('9éme'!D42)+COUNTBLANK('10éme'!D42))))</f>
        <v/>
      </c>
      <c r="F42" s="9" t="str">
        <f t="shared" si="0"/>
        <v/>
      </c>
      <c r="H42" s="9"/>
      <c r="I42" s="89"/>
    </row>
    <row r="43" spans="1:9" x14ac:dyDescent="0.2">
      <c r="A43" s="28" t="str">
        <f>IF(Dép_Arr!A43="","",Dép_Arr!A43)</f>
        <v/>
      </c>
      <c r="B43" s="27" t="str">
        <f>IF(A43="","",INDEX(Engagés!A43:D142,MATCH(Récap!A43,Engagés!A43:A142,0),4))</f>
        <v/>
      </c>
      <c r="C43" s="9">
        <f>Dép_Arr!E43+' 1ér_Tour'!E43+' 2éme'!E43+' 3éme'!E43+' 4éme'!E43+' 5éme'!E43+'6éme '!E43+'7éme'!E43+'8éme'!E43+'9éme'!E43+'10éme'!E43</f>
        <v>0</v>
      </c>
      <c r="D43" s="6" t="str">
        <f>IF(E43=11,"",IF(Dép_Arr!A43="","",COUNTA(Dép_Arr!D43,' 1ér_Tour'!D43,' 2éme'!D43,' 3éme'!D43,' 4éme'!D43,' 5éme'!D43,'6éme '!D43,'7éme'!D43,'8éme'!D43,'9éme'!D43,'10éme'!D43)-E43))</f>
        <v/>
      </c>
      <c r="E43" s="6" t="str">
        <f>IF(A43=0,"",IF(Dép_Arr!A43="","",(COUNTBLANK(Dép_Arr!D43)+COUNTBLANK(' 1ér_Tour'!D43)+COUNTBLANK(' 2éme'!D43)+COUNTBLANK(' 3éme'!D43)+COUNTBLANK(' 4éme'!D43)+COUNTBLANK(' 5éme'!D43)+COUNTBLANK('6éme '!D43)+COUNTBLANK('7éme'!D43)+COUNTBLANK('8éme'!D43)+COUNTBLANK('9éme'!D43)+COUNTBLANK('10éme'!D43))))</f>
        <v/>
      </c>
      <c r="F43" s="9" t="str">
        <f t="shared" si="0"/>
        <v/>
      </c>
      <c r="H43" s="9"/>
      <c r="I43" s="89"/>
    </row>
    <row r="44" spans="1:9" x14ac:dyDescent="0.2">
      <c r="A44" s="28" t="str">
        <f>IF(Dép_Arr!A44="","",Dép_Arr!A44)</f>
        <v/>
      </c>
      <c r="B44" s="27" t="str">
        <f>IF(A44="","",INDEX(Engagés!A44:D143,MATCH(Récap!A44,Engagés!A44:A143,0),4))</f>
        <v/>
      </c>
      <c r="C44" s="9">
        <f>Dép_Arr!E44+' 1ér_Tour'!E44+' 2éme'!E44+' 3éme'!E44+' 4éme'!E44+' 5éme'!E44+'6éme '!E44+'7éme'!E44+'8éme'!E44+'9éme'!E44+'10éme'!E44</f>
        <v>0</v>
      </c>
      <c r="D44" s="6" t="str">
        <f>IF(E44=11,"",IF(Dép_Arr!A44="","",COUNTA(Dép_Arr!D44,' 1ér_Tour'!D44,' 2éme'!D44,' 3éme'!D44,' 4éme'!D44,' 5éme'!D44,'6éme '!D44,'7éme'!D44,'8éme'!D44,'9éme'!D44,'10éme'!D44)-E44))</f>
        <v/>
      </c>
      <c r="E44" s="6" t="str">
        <f>IF(A44=0,"",IF(Dép_Arr!A44="","",(COUNTBLANK(Dép_Arr!D44)+COUNTBLANK(' 1ér_Tour'!D44)+COUNTBLANK(' 2éme'!D44)+COUNTBLANK(' 3éme'!D44)+COUNTBLANK(' 4éme'!D44)+COUNTBLANK(' 5éme'!D44)+COUNTBLANK('6éme '!D44)+COUNTBLANK('7éme'!D44)+COUNTBLANK('8éme'!D44)+COUNTBLANK('9éme'!D44)+COUNTBLANK('10éme'!D44))))</f>
        <v/>
      </c>
      <c r="F44" s="9" t="str">
        <f t="shared" si="0"/>
        <v/>
      </c>
      <c r="H44" s="9"/>
      <c r="I44" s="89"/>
    </row>
    <row r="45" spans="1:9" x14ac:dyDescent="0.2">
      <c r="A45" s="28" t="str">
        <f>IF(Dép_Arr!A45="","",Dép_Arr!A45)</f>
        <v/>
      </c>
      <c r="B45" s="27" t="str">
        <f>IF(A45="","",INDEX(Engagés!A45:D144,MATCH(Récap!A45,Engagés!A45:A144,0),4))</f>
        <v/>
      </c>
      <c r="C45" s="9">
        <f>Dép_Arr!E45+' 1ér_Tour'!E45+' 2éme'!E45+' 3éme'!E45+' 4éme'!E45+' 5éme'!E45+'6éme '!E45+'7éme'!E45+'8éme'!E45+'9éme'!E45+'10éme'!E45</f>
        <v>0</v>
      </c>
      <c r="D45" s="6" t="str">
        <f>IF(E45=11,"",IF(Dép_Arr!A45="","",COUNTA(Dép_Arr!D45,' 1ér_Tour'!D45,' 2éme'!D45,' 3éme'!D45,' 4éme'!D45,' 5éme'!D45,'6éme '!D45,'7éme'!D45,'8éme'!D45,'9éme'!D45,'10éme'!D45)-E45))</f>
        <v/>
      </c>
      <c r="E45" s="6" t="str">
        <f>IF(A45=0,"",IF(Dép_Arr!A45="","",(COUNTBLANK(Dép_Arr!D45)+COUNTBLANK(' 1ér_Tour'!D45)+COUNTBLANK(' 2éme'!D45)+COUNTBLANK(' 3éme'!D45)+COUNTBLANK(' 4éme'!D45)+COUNTBLANK(' 5éme'!D45)+COUNTBLANK('6éme '!D45)+COUNTBLANK('7éme'!D45)+COUNTBLANK('8éme'!D45)+COUNTBLANK('9éme'!D45)+COUNTBLANK('10éme'!D45))))</f>
        <v/>
      </c>
      <c r="F45" s="9" t="str">
        <f t="shared" si="0"/>
        <v/>
      </c>
      <c r="H45" s="9"/>
      <c r="I45" s="89"/>
    </row>
    <row r="46" spans="1:9" x14ac:dyDescent="0.2">
      <c r="A46" s="28" t="str">
        <f>IF(Dép_Arr!A46="","",Dép_Arr!A46)</f>
        <v/>
      </c>
      <c r="B46" s="27" t="str">
        <f>IF(A46="","",INDEX(Engagés!A46:D145,MATCH(Récap!A46,Engagés!A46:A145,0),4))</f>
        <v/>
      </c>
      <c r="C46" s="9">
        <f>Dép_Arr!E46+' 1ér_Tour'!E46+' 2éme'!E46+' 3éme'!E46+' 4éme'!E46+' 5éme'!E46+'6éme '!E46+'7éme'!E46+'8éme'!E46+'9éme'!E46+'10éme'!E46</f>
        <v>0</v>
      </c>
      <c r="D46" s="6" t="str">
        <f>IF(E46=11,"",IF(Dép_Arr!A46="","",COUNTA(Dép_Arr!D46,' 1ér_Tour'!D46,' 2éme'!D46,' 3éme'!D46,' 4éme'!D46,' 5éme'!D46,'6éme '!D46,'7éme'!D46,'8éme'!D46,'9éme'!D46,'10éme'!D46)-E46))</f>
        <v/>
      </c>
      <c r="E46" s="6" t="str">
        <f>IF(A46=0,"",IF(Dép_Arr!A46="","",(COUNTBLANK(Dép_Arr!D46)+COUNTBLANK(' 1ér_Tour'!D46)+COUNTBLANK(' 2éme'!D46)+COUNTBLANK(' 3éme'!D46)+COUNTBLANK(' 4éme'!D46)+COUNTBLANK(' 5éme'!D46)+COUNTBLANK('6éme '!D46)+COUNTBLANK('7éme'!D46)+COUNTBLANK('8éme'!D46)+COUNTBLANK('9éme'!D46)+COUNTBLANK('10éme'!D46))))</f>
        <v/>
      </c>
      <c r="F46" s="9" t="str">
        <f t="shared" si="0"/>
        <v/>
      </c>
      <c r="H46" s="9"/>
      <c r="I46" s="89"/>
    </row>
    <row r="47" spans="1:9" x14ac:dyDescent="0.2">
      <c r="A47" s="28" t="str">
        <f>IF(Dép_Arr!A47="","",Dép_Arr!A47)</f>
        <v/>
      </c>
      <c r="B47" s="27" t="str">
        <f>IF(A47="","",INDEX(Engagés!A47:D146,MATCH(Récap!A47,Engagés!A47:A146,0),4))</f>
        <v/>
      </c>
      <c r="C47" s="9">
        <f>Dép_Arr!E47+' 1ér_Tour'!E47+' 2éme'!E47+' 3éme'!E47+' 4éme'!E47+' 5éme'!E47+'6éme '!E47+'7éme'!E47+'8éme'!E47+'9éme'!E47+'10éme'!E47</f>
        <v>0</v>
      </c>
      <c r="D47" s="6" t="str">
        <f>IF(E47=11,"",IF(Dép_Arr!A47="","",COUNTA(Dép_Arr!D47,' 1ér_Tour'!D47,' 2éme'!D47,' 3éme'!D47,' 4éme'!D47,' 5éme'!D47,'6éme '!D47,'7éme'!D47,'8éme'!D47,'9éme'!D47,'10éme'!D47)-E47))</f>
        <v/>
      </c>
      <c r="E47" s="6" t="str">
        <f>IF(A47=0,"",IF(Dép_Arr!A47="","",(COUNTBLANK(Dép_Arr!D47)+COUNTBLANK(' 1ér_Tour'!D47)+COUNTBLANK(' 2éme'!D47)+COUNTBLANK(' 3éme'!D47)+COUNTBLANK(' 4éme'!D47)+COUNTBLANK(' 5éme'!D47)+COUNTBLANK('6éme '!D47)+COUNTBLANK('7éme'!D47)+COUNTBLANK('8éme'!D47)+COUNTBLANK('9éme'!D47)+COUNTBLANK('10éme'!D47))))</f>
        <v/>
      </c>
      <c r="F47" s="9" t="str">
        <f t="shared" si="0"/>
        <v/>
      </c>
      <c r="H47" s="9"/>
      <c r="I47" s="89"/>
    </row>
    <row r="48" spans="1:9" x14ac:dyDescent="0.2">
      <c r="A48" s="28" t="str">
        <f>IF(Dép_Arr!A48="","",Dép_Arr!A48)</f>
        <v/>
      </c>
      <c r="B48" s="27" t="str">
        <f>IF(A48="","",INDEX(Engagés!A48:D147,MATCH(Récap!A48,Engagés!A48:A147,0),4))</f>
        <v/>
      </c>
      <c r="C48" s="9">
        <f>Dép_Arr!E48+' 1ér_Tour'!E48+' 2éme'!E48+' 3éme'!E48+' 4éme'!E48+' 5éme'!E48+'6éme '!E48+'7éme'!E48+'8éme'!E48+'9éme'!E48+'10éme'!E48</f>
        <v>0</v>
      </c>
      <c r="D48" s="6" t="str">
        <f>IF(E48=11,"",IF(Dép_Arr!A48="","",COUNTA(Dép_Arr!D48,' 1ér_Tour'!D48,' 2éme'!D48,' 3éme'!D48,' 4éme'!D48,' 5éme'!D48,'6éme '!D48,'7éme'!D48,'8éme'!D48,'9éme'!D48,'10éme'!D48)-E48))</f>
        <v/>
      </c>
      <c r="E48" s="6" t="str">
        <f>IF(A48=0,"",IF(Dép_Arr!A48="","",(COUNTBLANK(Dép_Arr!D48)+COUNTBLANK(' 1ér_Tour'!D48)+COUNTBLANK(' 2éme'!D48)+COUNTBLANK(' 3éme'!D48)+COUNTBLANK(' 4éme'!D48)+COUNTBLANK(' 5éme'!D48)+COUNTBLANK('6éme '!D48)+COUNTBLANK('7éme'!D48)+COUNTBLANK('8éme'!D48)+COUNTBLANK('9éme'!D48)+COUNTBLANK('10éme'!D48))))</f>
        <v/>
      </c>
      <c r="F48" s="9" t="str">
        <f t="shared" si="0"/>
        <v/>
      </c>
      <c r="H48" s="9"/>
      <c r="I48" s="89"/>
    </row>
    <row r="49" spans="1:9" x14ac:dyDescent="0.2">
      <c r="A49" s="28" t="str">
        <f>IF(Dép_Arr!A49="","",Dép_Arr!A49)</f>
        <v/>
      </c>
      <c r="B49" s="27" t="str">
        <f>IF(A49="","",INDEX(Engagés!A49:D148,MATCH(Récap!A49,Engagés!A49:A148,0),4))</f>
        <v/>
      </c>
      <c r="C49" s="9">
        <f>Dép_Arr!E49+' 1ér_Tour'!E49+' 2éme'!E49+' 3éme'!E49+' 4éme'!E49+' 5éme'!E49+'6éme '!E49+'7éme'!E49+'8éme'!E49+'9éme'!E49+'10éme'!E49</f>
        <v>0</v>
      </c>
      <c r="D49" s="6" t="str">
        <f>IF(E49=11,"",IF(Dép_Arr!A49="","",COUNTA(Dép_Arr!D49,' 1ér_Tour'!D49,' 2éme'!D49,' 3éme'!D49,' 4éme'!D49,' 5éme'!D49,'6éme '!D49,'7éme'!D49,'8éme'!D49,'9éme'!D49,'10éme'!D49)-E49))</f>
        <v/>
      </c>
      <c r="E49" s="6" t="str">
        <f>IF(A49=0,"",IF(Dép_Arr!A49="","",(COUNTBLANK(Dép_Arr!D49)+COUNTBLANK(' 1ér_Tour'!D49)+COUNTBLANK(' 2éme'!D49)+COUNTBLANK(' 3éme'!D49)+COUNTBLANK(' 4éme'!D49)+COUNTBLANK(' 5éme'!D49)+COUNTBLANK('6éme '!D49)+COUNTBLANK('7éme'!D49)+COUNTBLANK('8éme'!D49)+COUNTBLANK('9éme'!D49)+COUNTBLANK('10éme'!D49))))</f>
        <v/>
      </c>
      <c r="F49" s="9" t="str">
        <f t="shared" si="0"/>
        <v/>
      </c>
      <c r="H49" s="9"/>
      <c r="I49" s="89"/>
    </row>
    <row r="50" spans="1:9" x14ac:dyDescent="0.2">
      <c r="A50" s="28" t="str">
        <f>IF(Dép_Arr!A50="","",Dép_Arr!A50)</f>
        <v/>
      </c>
      <c r="B50" s="27" t="str">
        <f>IF(A50="","",INDEX(Engagés!A50:D149,MATCH(Récap!A50,Engagés!A50:A149,0),4))</f>
        <v/>
      </c>
      <c r="C50" s="9">
        <f>Dép_Arr!E50+' 1ér_Tour'!E50+' 2éme'!E50+' 3éme'!E50+' 4éme'!E50+' 5éme'!E50+'6éme '!E50+'7éme'!E50+'8éme'!E50+'9éme'!E50+'10éme'!E50</f>
        <v>0</v>
      </c>
      <c r="D50" s="6" t="str">
        <f>IF(E50=11,"",IF(Dép_Arr!A50="","",COUNTA(Dép_Arr!D50,' 1ér_Tour'!D50,' 2éme'!D50,' 3éme'!D50,' 4éme'!D50,' 5éme'!D50,'6éme '!D50,'7éme'!D50,'8éme'!D50,'9éme'!D50,'10éme'!D50)-E50))</f>
        <v/>
      </c>
      <c r="E50" s="6" t="str">
        <f>IF(A50=0,"",IF(Dép_Arr!A50="","",(COUNTBLANK(Dép_Arr!D50)+COUNTBLANK(' 1ér_Tour'!D50)+COUNTBLANK(' 2éme'!D50)+COUNTBLANK(' 3éme'!D50)+COUNTBLANK(' 4éme'!D50)+COUNTBLANK(' 5éme'!D50)+COUNTBLANK('6éme '!D50)+COUNTBLANK('7éme'!D50)+COUNTBLANK('8éme'!D50)+COUNTBLANK('9éme'!D50)+COUNTBLANK('10éme'!D50))))</f>
        <v/>
      </c>
      <c r="F50" s="9" t="str">
        <f t="shared" si="0"/>
        <v/>
      </c>
      <c r="H50" s="9"/>
      <c r="I50" s="89"/>
    </row>
    <row r="51" spans="1:9" x14ac:dyDescent="0.2">
      <c r="A51" s="28" t="str">
        <f>IF(Dép_Arr!A51="","",Dép_Arr!A51)</f>
        <v/>
      </c>
      <c r="B51" s="27" t="str">
        <f>IF(A51="","",INDEX(Engagés!A51:D150,MATCH(Récap!A51,Engagés!A51:A150,0),4))</f>
        <v/>
      </c>
      <c r="C51" s="9">
        <f>Dép_Arr!E51+' 1ér_Tour'!E51+' 2éme'!E51+' 3éme'!E51+' 4éme'!E51+' 5éme'!E51+'6éme '!E51+'7éme'!E51+'8éme'!E51+'9éme'!E51+'10éme'!E51</f>
        <v>0</v>
      </c>
      <c r="D51" s="6" t="str">
        <f>IF(E51=11,"",IF(Dép_Arr!A51="","",COUNTA(Dép_Arr!D51,' 1ér_Tour'!D51,' 2éme'!D51,' 3éme'!D51,' 4éme'!D51,' 5éme'!D51,'6éme '!D51,'7éme'!D51,'8éme'!D51,'9éme'!D51,'10éme'!D51)-E51))</f>
        <v/>
      </c>
      <c r="E51" s="6" t="str">
        <f>IF(A51=0,"",IF(Dép_Arr!A51="","",(COUNTBLANK(Dép_Arr!D51)+COUNTBLANK(' 1ér_Tour'!D51)+COUNTBLANK(' 2éme'!D51)+COUNTBLANK(' 3éme'!D51)+COUNTBLANK(' 4éme'!D51)+COUNTBLANK(' 5éme'!D51)+COUNTBLANK('6éme '!D51)+COUNTBLANK('7éme'!D51)+COUNTBLANK('8éme'!D51)+COUNTBLANK('9éme'!D51)+COUNTBLANK('10éme'!D51))))</f>
        <v/>
      </c>
      <c r="F51" s="9" t="str">
        <f t="shared" si="0"/>
        <v/>
      </c>
      <c r="H51" s="9"/>
      <c r="I51" s="89"/>
    </row>
    <row r="52" spans="1:9" x14ac:dyDescent="0.2">
      <c r="A52" s="28" t="str">
        <f>IF(Dép_Arr!A52="","",Dép_Arr!A52)</f>
        <v/>
      </c>
      <c r="B52" s="27" t="str">
        <f>IF(A52="","",INDEX(Engagés!A52:D151,MATCH(Récap!A52,Engagés!A52:A151,0),4))</f>
        <v/>
      </c>
      <c r="C52" s="9">
        <f>Dép_Arr!E52+' 1ér_Tour'!E52+' 2éme'!E52+' 3éme'!E52+' 4éme'!E52+' 5éme'!E52+'6éme '!E52+'7éme'!E52+'8éme'!E52+'9éme'!E52+'10éme'!E52</f>
        <v>0</v>
      </c>
      <c r="D52" s="6" t="str">
        <f>IF(E52=11,"",IF(Dép_Arr!A52="","",COUNTA(Dép_Arr!D52,' 1ér_Tour'!D52,' 2éme'!D52,' 3éme'!D52,' 4éme'!D52,' 5éme'!D52,'6éme '!D52,'7éme'!D52,'8éme'!D52,'9éme'!D52,'10éme'!D52)-E52))</f>
        <v/>
      </c>
      <c r="E52" s="6" t="str">
        <f>IF(A52=0,"",IF(Dép_Arr!A52="","",(COUNTBLANK(Dép_Arr!D52)+COUNTBLANK(' 1ér_Tour'!D52)+COUNTBLANK(' 2éme'!D52)+COUNTBLANK(' 3éme'!D52)+COUNTBLANK(' 4éme'!D52)+COUNTBLANK(' 5éme'!D52)+COUNTBLANK('6éme '!D52)+COUNTBLANK('7éme'!D52)+COUNTBLANK('8éme'!D52)+COUNTBLANK('9éme'!D52)+COUNTBLANK('10éme'!D52))))</f>
        <v/>
      </c>
      <c r="F52" s="9" t="str">
        <f t="shared" si="0"/>
        <v/>
      </c>
      <c r="H52" s="9"/>
      <c r="I52" s="89"/>
    </row>
    <row r="53" spans="1:9" x14ac:dyDescent="0.2">
      <c r="A53" s="28" t="str">
        <f>IF(Dép_Arr!A53="","",Dép_Arr!A53)</f>
        <v/>
      </c>
      <c r="B53" s="27" t="str">
        <f>IF(A53="","",INDEX(Engagés!A53:D152,MATCH(Récap!A53,Engagés!A53:A152,0),4))</f>
        <v/>
      </c>
      <c r="C53" s="9">
        <f>Dép_Arr!E53+' 1ér_Tour'!E53+' 2éme'!E53+' 3éme'!E53+' 4éme'!E53+' 5éme'!E53+'6éme '!E53+'7éme'!E53+'8éme'!E53+'9éme'!E53+'10éme'!E53</f>
        <v>0</v>
      </c>
      <c r="D53" s="6" t="str">
        <f>IF(E53=11,"",IF(Dép_Arr!A53="","",COUNTA(Dép_Arr!D53,' 1ér_Tour'!D53,' 2éme'!D53,' 3éme'!D53,' 4éme'!D53,' 5éme'!D53,'6éme '!D53,'7éme'!D53,'8éme'!D53,'9éme'!D53,'10éme'!D53)-E53))</f>
        <v/>
      </c>
      <c r="E53" s="6" t="str">
        <f>IF(A53=0,"",IF(Dép_Arr!A53="","",(COUNTBLANK(Dép_Arr!D53)+COUNTBLANK(' 1ér_Tour'!D53)+COUNTBLANK(' 2éme'!D53)+COUNTBLANK(' 3éme'!D53)+COUNTBLANK(' 4éme'!D53)+COUNTBLANK(' 5éme'!D53)+COUNTBLANK('6éme '!D53)+COUNTBLANK('7éme'!D53)+COUNTBLANK('8éme'!D53)+COUNTBLANK('9éme'!D53)+COUNTBLANK('10éme'!D53))))</f>
        <v/>
      </c>
      <c r="F53" s="9" t="str">
        <f t="shared" si="0"/>
        <v/>
      </c>
      <c r="H53" s="9"/>
      <c r="I53" s="89"/>
    </row>
    <row r="54" spans="1:9" x14ac:dyDescent="0.2">
      <c r="A54" s="28" t="str">
        <f>IF(Dép_Arr!A54="","",Dép_Arr!A54)</f>
        <v/>
      </c>
      <c r="B54" s="27" t="str">
        <f>IF(A54="","",INDEX(Engagés!A54:D153,MATCH(Récap!A54,Engagés!A54:A153,0),4))</f>
        <v/>
      </c>
      <c r="C54" s="9">
        <f>Dép_Arr!E54+' 1ér_Tour'!E54+' 2éme'!E54+' 3éme'!E54+' 4éme'!E54+' 5éme'!E54+'6éme '!E54+'7éme'!E54+'8éme'!E54+'9éme'!E54+'10éme'!E54</f>
        <v>0</v>
      </c>
      <c r="D54" s="6" t="str">
        <f>IF(E54=11,"",IF(Dép_Arr!A54="","",COUNTA(Dép_Arr!D54,' 1ér_Tour'!D54,' 2éme'!D54,' 3éme'!D54,' 4éme'!D54,' 5éme'!D54,'6éme '!D54,'7éme'!D54,'8éme'!D54,'9éme'!D54,'10éme'!D54)-E54))</f>
        <v/>
      </c>
      <c r="E54" s="6" t="str">
        <f>IF(A54=0,"",IF(Dép_Arr!A54="","",(COUNTBLANK(Dép_Arr!D54)+COUNTBLANK(' 1ér_Tour'!D54)+COUNTBLANK(' 2éme'!D54)+COUNTBLANK(' 3éme'!D54)+COUNTBLANK(' 4éme'!D54)+COUNTBLANK(' 5éme'!D54)+COUNTBLANK('6éme '!D54)+COUNTBLANK('7éme'!D54)+COUNTBLANK('8éme'!D54)+COUNTBLANK('9éme'!D54)+COUNTBLANK('10éme'!D54))))</f>
        <v/>
      </c>
      <c r="F54" s="9" t="str">
        <f t="shared" si="0"/>
        <v/>
      </c>
      <c r="H54" s="9"/>
      <c r="I54" s="89"/>
    </row>
    <row r="55" spans="1:9" x14ac:dyDescent="0.2">
      <c r="A55" s="28" t="str">
        <f>IF(Dép_Arr!A55="","",Dép_Arr!A55)</f>
        <v/>
      </c>
      <c r="B55" s="27" t="str">
        <f>IF(A55="","",INDEX(Engagés!A55:D154,MATCH(Récap!A55,Engagés!A55:A154,0),4))</f>
        <v/>
      </c>
      <c r="C55" s="9">
        <f>Dép_Arr!E55+' 1ér_Tour'!E55+' 2éme'!E55+' 3éme'!E55+' 4éme'!E55+' 5éme'!E55+'6éme '!E55+'7éme'!E55+'8éme'!E55+'9éme'!E55+'10éme'!E55</f>
        <v>0</v>
      </c>
      <c r="D55" s="6" t="str">
        <f>IF(E55=11,"",IF(Dép_Arr!A55="","",COUNTA(Dép_Arr!D55,' 1ér_Tour'!D55,' 2éme'!D55,' 3éme'!D55,' 4éme'!D55,' 5éme'!D55,'6éme '!D55,'7éme'!D55,'8éme'!D55,'9éme'!D55,'10éme'!D55)-E55))</f>
        <v/>
      </c>
      <c r="E55" s="6" t="str">
        <f>IF(A55=0,"",IF(Dép_Arr!A55="","",(COUNTBLANK(Dép_Arr!D55)+COUNTBLANK(' 1ér_Tour'!D55)+COUNTBLANK(' 2éme'!D55)+COUNTBLANK(' 3éme'!D55)+COUNTBLANK(' 4éme'!D55)+COUNTBLANK(' 5éme'!D55)+COUNTBLANK('6éme '!D55)+COUNTBLANK('7éme'!D55)+COUNTBLANK('8éme'!D55)+COUNTBLANK('9éme'!D55)+COUNTBLANK('10éme'!D55))))</f>
        <v/>
      </c>
      <c r="F55" s="9" t="str">
        <f t="shared" si="0"/>
        <v/>
      </c>
      <c r="H55" s="9"/>
      <c r="I55" s="89"/>
    </row>
    <row r="56" spans="1:9" x14ac:dyDescent="0.2">
      <c r="A56" s="28" t="str">
        <f>IF(Dép_Arr!A56="","",Dép_Arr!A56)</f>
        <v/>
      </c>
      <c r="B56" s="27" t="str">
        <f>IF(A56="","",INDEX(Engagés!A56:D155,MATCH(Récap!A56,Engagés!A56:A155,0),4))</f>
        <v/>
      </c>
      <c r="C56" s="9">
        <f>Dép_Arr!E56+' 1ér_Tour'!E56+' 2éme'!E56+' 3éme'!E56+' 4éme'!E56+' 5éme'!E56+'6éme '!E56+'7éme'!E56+'8éme'!E56+'9éme'!E56+'10éme'!E56</f>
        <v>0</v>
      </c>
      <c r="D56" s="6" t="str">
        <f>IF(E56=11,"",IF(Dép_Arr!A56="","",COUNTA(Dép_Arr!D56,' 1ér_Tour'!D56,' 2éme'!D56,' 3éme'!D56,' 4éme'!D56,' 5éme'!D56,'6éme '!D56,'7éme'!D56,'8éme'!D56,'9éme'!D56,'10éme'!D56)-E56))</f>
        <v/>
      </c>
      <c r="E56" s="6" t="str">
        <f>IF(A56=0,"",IF(Dép_Arr!A56="","",(COUNTBLANK(Dép_Arr!D56)+COUNTBLANK(' 1ér_Tour'!D56)+COUNTBLANK(' 2éme'!D56)+COUNTBLANK(' 3éme'!D56)+COUNTBLANK(' 4éme'!D56)+COUNTBLANK(' 5éme'!D56)+COUNTBLANK('6éme '!D56)+COUNTBLANK('7éme'!D56)+COUNTBLANK('8éme'!D56)+COUNTBLANK('9éme'!D56)+COUNTBLANK('10éme'!D56))))</f>
        <v/>
      </c>
      <c r="F56" s="9" t="str">
        <f t="shared" si="0"/>
        <v/>
      </c>
      <c r="H56" s="9"/>
      <c r="I56" s="89"/>
    </row>
    <row r="57" spans="1:9" x14ac:dyDescent="0.2">
      <c r="A57" s="28" t="str">
        <f>IF(Dép_Arr!A57="","",Dép_Arr!A57)</f>
        <v/>
      </c>
      <c r="B57" s="27" t="str">
        <f>IF(A57="","",INDEX(Engagés!A57:D156,MATCH(Récap!A57,Engagés!A57:A156,0),4))</f>
        <v/>
      </c>
      <c r="C57" s="9">
        <f>Dép_Arr!E57+' 1ér_Tour'!E57+' 2éme'!E57+' 3éme'!E57+' 4éme'!E57+' 5éme'!E57+'6éme '!E57+'7éme'!E57+'8éme'!E57+'9éme'!E57+'10éme'!E57</f>
        <v>0</v>
      </c>
      <c r="D57" s="6" t="str">
        <f>IF(E57=11,"",IF(Dép_Arr!A57="","",COUNTA(Dép_Arr!D57,' 1ér_Tour'!D57,' 2éme'!D57,' 3éme'!D57,' 4éme'!D57,' 5éme'!D57,'6éme '!D57,'7éme'!D57,'8éme'!D57,'9éme'!D57,'10éme'!D57)-E57))</f>
        <v/>
      </c>
      <c r="E57" s="6" t="str">
        <f>IF(A57=0,"",IF(Dép_Arr!A57="","",(COUNTBLANK(Dép_Arr!D57)+COUNTBLANK(' 1ér_Tour'!D57)+COUNTBLANK(' 2éme'!D57)+COUNTBLANK(' 3éme'!D57)+COUNTBLANK(' 4éme'!D57)+COUNTBLANK(' 5éme'!D57)+COUNTBLANK('6éme '!D57)+COUNTBLANK('7éme'!D57)+COUNTBLANK('8éme'!D57)+COUNTBLANK('9éme'!D57)+COUNTBLANK('10éme'!D57))))</f>
        <v/>
      </c>
      <c r="F57" s="9" t="str">
        <f t="shared" si="0"/>
        <v/>
      </c>
      <c r="H57" s="9"/>
      <c r="I57" s="89"/>
    </row>
    <row r="58" spans="1:9" x14ac:dyDescent="0.2">
      <c r="A58" s="28" t="str">
        <f>IF(Dép_Arr!A58="","",Dép_Arr!A58)</f>
        <v/>
      </c>
      <c r="B58" s="27" t="str">
        <f>IF(A58="","",INDEX(Engagés!A58:D157,MATCH(Récap!A58,Engagés!A58:A157,0),4))</f>
        <v/>
      </c>
      <c r="C58" s="9">
        <f>Dép_Arr!E58+' 1ér_Tour'!E58+' 2éme'!E58+' 3éme'!E58+' 4éme'!E58+' 5éme'!E58+'6éme '!E58+'7éme'!E58+'8éme'!E58+'9éme'!E58+'10éme'!E58</f>
        <v>0</v>
      </c>
      <c r="D58" s="6" t="str">
        <f>IF(E58=11,"",IF(Dép_Arr!A58="","",COUNTA(Dép_Arr!D58,' 1ér_Tour'!D58,' 2éme'!D58,' 3éme'!D58,' 4éme'!D58,' 5éme'!D58,'6éme '!D58,'7éme'!D58,'8éme'!D58,'9éme'!D58,'10éme'!D58)-E58))</f>
        <v/>
      </c>
      <c r="E58" s="6" t="str">
        <f>IF(A58=0,"",IF(Dép_Arr!A58="","",(COUNTBLANK(Dép_Arr!D58)+COUNTBLANK(' 1ér_Tour'!D58)+COUNTBLANK(' 2éme'!D58)+COUNTBLANK(' 3éme'!D58)+COUNTBLANK(' 4éme'!D58)+COUNTBLANK(' 5éme'!D58)+COUNTBLANK('6éme '!D58)+COUNTBLANK('7éme'!D58)+COUNTBLANK('8éme'!D58)+COUNTBLANK('9éme'!D58)+COUNTBLANK('10éme'!D58))))</f>
        <v/>
      </c>
      <c r="F58" s="9" t="str">
        <f t="shared" si="0"/>
        <v/>
      </c>
      <c r="H58" s="9"/>
      <c r="I58" s="89"/>
    </row>
    <row r="59" spans="1:9" x14ac:dyDescent="0.2">
      <c r="A59" s="28" t="str">
        <f>IF(Dép_Arr!A59="","",Dép_Arr!A59)</f>
        <v/>
      </c>
      <c r="B59" s="27" t="str">
        <f>IF(A59="","",INDEX(Engagés!A59:D158,MATCH(Récap!A59,Engagés!A59:A158,0),4))</f>
        <v/>
      </c>
      <c r="C59" s="9">
        <f>Dép_Arr!E59+' 1ér_Tour'!E59+' 2éme'!E59+' 3éme'!E59+' 4éme'!E59+' 5éme'!E59+'6éme '!E59+'7éme'!E59+'8éme'!E59+'9éme'!E59+'10éme'!E59</f>
        <v>0</v>
      </c>
      <c r="D59" s="6" t="str">
        <f>IF(E59=11,"",IF(Dép_Arr!A59="","",COUNTA(Dép_Arr!D59,' 1ér_Tour'!D59,' 2éme'!D59,' 3éme'!D59,' 4éme'!D59,' 5éme'!D59,'6éme '!D59,'7éme'!D59,'8éme'!D59,'9éme'!D59,'10éme'!D59)-E59))</f>
        <v/>
      </c>
      <c r="E59" s="6" t="str">
        <f>IF(A59=0,"",IF(Dép_Arr!A59="","",(COUNTBLANK(Dép_Arr!D59)+COUNTBLANK(' 1ér_Tour'!D59)+COUNTBLANK(' 2éme'!D59)+COUNTBLANK(' 3éme'!D59)+COUNTBLANK(' 4éme'!D59)+COUNTBLANK(' 5éme'!D59)+COUNTBLANK('6éme '!D59)+COUNTBLANK('7éme'!D59)+COUNTBLANK('8éme'!D59)+COUNTBLANK('9éme'!D59)+COUNTBLANK('10éme'!D59))))</f>
        <v/>
      </c>
      <c r="F59" s="9" t="str">
        <f t="shared" si="0"/>
        <v/>
      </c>
      <c r="H59" s="9"/>
      <c r="I59" s="89"/>
    </row>
    <row r="60" spans="1:9" x14ac:dyDescent="0.2">
      <c r="A60" s="28" t="str">
        <f>IF(Dép_Arr!A60="","",Dép_Arr!A60)</f>
        <v/>
      </c>
      <c r="B60" s="27" t="str">
        <f>IF(A60="","",INDEX(Engagés!A60:D159,MATCH(Récap!A60,Engagés!A60:A159,0),4))</f>
        <v/>
      </c>
      <c r="C60" s="9">
        <f>Dép_Arr!E60+' 1ér_Tour'!E60+' 2éme'!E60+' 3éme'!E60+' 4éme'!E60+' 5éme'!E60+'6éme '!E60+'7éme'!E60+'8éme'!E60+'9éme'!E60+'10éme'!E60</f>
        <v>0</v>
      </c>
      <c r="D60" s="6" t="str">
        <f>IF(E60=11,"",IF(Dép_Arr!A60="","",COUNTA(Dép_Arr!D60,' 1ér_Tour'!D60,' 2éme'!D60,' 3éme'!D60,' 4éme'!D60,' 5éme'!D60,'6éme '!D60,'7éme'!D60,'8éme'!D60,'9éme'!D60,'10éme'!D60)-E60))</f>
        <v/>
      </c>
      <c r="E60" s="6" t="str">
        <f>IF(A60=0,"",IF(Dép_Arr!A60="","",(COUNTBLANK(Dép_Arr!D60)+COUNTBLANK(' 1ér_Tour'!D60)+COUNTBLANK(' 2éme'!D60)+COUNTBLANK(' 3éme'!D60)+COUNTBLANK(' 4éme'!D60)+COUNTBLANK(' 5éme'!D60)+COUNTBLANK('6éme '!D60)+COUNTBLANK('7éme'!D60)+COUNTBLANK('8éme'!D60)+COUNTBLANK('9éme'!D60)+COUNTBLANK('10éme'!D60))))</f>
        <v/>
      </c>
      <c r="F60" s="9" t="str">
        <f t="shared" si="0"/>
        <v/>
      </c>
      <c r="H60" s="9"/>
      <c r="I60" s="89"/>
    </row>
    <row r="61" spans="1:9" x14ac:dyDescent="0.2">
      <c r="A61" s="28" t="str">
        <f>IF(Dép_Arr!A61="","",Dép_Arr!A61)</f>
        <v/>
      </c>
      <c r="B61" s="27" t="str">
        <f>IF(A61="","",INDEX(Engagés!A61:D160,MATCH(Récap!A61,Engagés!A61:A160,0),4))</f>
        <v/>
      </c>
      <c r="C61" s="9">
        <f>Dép_Arr!E61+' 1ér_Tour'!E61+' 2éme'!E61+' 3éme'!E61+' 4éme'!E61+' 5éme'!E61+'6éme '!E61+'7éme'!E61+'8éme'!E61+'9éme'!E61+'10éme'!E61</f>
        <v>0</v>
      </c>
      <c r="D61" s="6" t="str">
        <f>IF(E61=11,"",IF(Dép_Arr!A61="","",COUNTA(Dép_Arr!D61,' 1ér_Tour'!D61,' 2éme'!D61,' 3éme'!D61,' 4éme'!D61,' 5éme'!D61,'6éme '!D61,'7éme'!D61,'8éme'!D61,'9éme'!D61,'10éme'!D61)-E61))</f>
        <v/>
      </c>
      <c r="E61" s="6" t="str">
        <f>IF(A61=0,"",IF(Dép_Arr!A61="","",(COUNTBLANK(Dép_Arr!D61)+COUNTBLANK(' 1ér_Tour'!D61)+COUNTBLANK(' 2éme'!D61)+COUNTBLANK(' 3éme'!D61)+COUNTBLANK(' 4éme'!D61)+COUNTBLANK(' 5éme'!D61)+COUNTBLANK('6éme '!D61)+COUNTBLANK('7éme'!D61)+COUNTBLANK('8éme'!D61)+COUNTBLANK('9éme'!D61)+COUNTBLANK('10éme'!D61))))</f>
        <v/>
      </c>
      <c r="F61" s="9" t="str">
        <f t="shared" si="0"/>
        <v/>
      </c>
      <c r="H61" s="9"/>
      <c r="I61" s="89"/>
    </row>
    <row r="62" spans="1:9" x14ac:dyDescent="0.2">
      <c r="A62" s="28" t="str">
        <f>IF(Dép_Arr!A62="","",Dép_Arr!A62)</f>
        <v/>
      </c>
      <c r="B62" s="27" t="str">
        <f>IF(A62="","",INDEX(Engagés!A62:D161,MATCH(Récap!A62,Engagés!A62:A161,0),4))</f>
        <v/>
      </c>
      <c r="C62" s="9">
        <f>Dép_Arr!E62+' 1ér_Tour'!E62+' 2éme'!E62+' 3éme'!E62+' 4éme'!E62+' 5éme'!E62+'6éme '!E62+'7éme'!E62+'8éme'!E62+'9éme'!E62+'10éme'!E62</f>
        <v>0</v>
      </c>
      <c r="D62" s="6" t="str">
        <f>IF(E62=11,"",IF(Dép_Arr!A62="","",COUNTA(Dép_Arr!D62,' 1ér_Tour'!D62,' 2éme'!D62,' 3éme'!D62,' 4éme'!D62,' 5éme'!D62,'6éme '!D62,'7éme'!D62,'8éme'!D62,'9éme'!D62,'10éme'!D62)-E62))</f>
        <v/>
      </c>
      <c r="E62" s="6" t="str">
        <f>IF(A62=0,"",IF(Dép_Arr!A62="","",(COUNTBLANK(Dép_Arr!D62)+COUNTBLANK(' 1ér_Tour'!D62)+COUNTBLANK(' 2éme'!D62)+COUNTBLANK(' 3éme'!D62)+COUNTBLANK(' 4éme'!D62)+COUNTBLANK(' 5éme'!D62)+COUNTBLANK('6éme '!D62)+COUNTBLANK('7éme'!D62)+COUNTBLANK('8éme'!D62)+COUNTBLANK('9éme'!D62)+COUNTBLANK('10éme'!D62))))</f>
        <v/>
      </c>
      <c r="F62" s="9" t="str">
        <f t="shared" si="0"/>
        <v/>
      </c>
      <c r="H62" s="9"/>
      <c r="I62" s="89"/>
    </row>
    <row r="63" spans="1:9" x14ac:dyDescent="0.2">
      <c r="A63" s="28" t="str">
        <f>IF(Dép_Arr!A63="","",Dép_Arr!A63)</f>
        <v/>
      </c>
      <c r="B63" s="27" t="str">
        <f>IF(A63="","",INDEX(Engagés!A63:D162,MATCH(Récap!A63,Engagés!A63:A162,0),4))</f>
        <v/>
      </c>
      <c r="C63" s="9">
        <f>Dép_Arr!E63+' 1ér_Tour'!E63+' 2éme'!E63+' 3éme'!E63+' 4éme'!E63+' 5éme'!E63+'6éme '!E63+'7éme'!E63+'8éme'!E63+'9éme'!E63+'10éme'!E63</f>
        <v>0</v>
      </c>
      <c r="D63" s="6" t="str">
        <f>IF(E63=11,"",IF(Dép_Arr!A63="","",COUNTA(Dép_Arr!D63,' 1ér_Tour'!D63,' 2éme'!D63,' 3éme'!D63,' 4éme'!D63,' 5éme'!D63,'6éme '!D63,'7éme'!D63,'8éme'!D63,'9éme'!D63,'10éme'!D63)-E63))</f>
        <v/>
      </c>
      <c r="E63" s="6" t="str">
        <f>IF(A63=0,"",IF(Dép_Arr!A63="","",(COUNTBLANK(Dép_Arr!D63)+COUNTBLANK(' 1ér_Tour'!D63)+COUNTBLANK(' 2éme'!D63)+COUNTBLANK(' 3éme'!D63)+COUNTBLANK(' 4éme'!D63)+COUNTBLANK(' 5éme'!D63)+COUNTBLANK('6éme '!D63)+COUNTBLANK('7éme'!D63)+COUNTBLANK('8éme'!D63)+COUNTBLANK('9éme'!D63)+COUNTBLANK('10éme'!D63))))</f>
        <v/>
      </c>
      <c r="F63" s="9" t="str">
        <f t="shared" si="0"/>
        <v/>
      </c>
      <c r="H63" s="9"/>
      <c r="I63" s="89"/>
    </row>
    <row r="64" spans="1:9" x14ac:dyDescent="0.2">
      <c r="A64" s="28" t="str">
        <f>IF(Dép_Arr!A64="","",Dép_Arr!A64)</f>
        <v/>
      </c>
      <c r="B64" s="27" t="str">
        <f>IF(A64="","",INDEX(Engagés!A64:D163,MATCH(Récap!A64,Engagés!A64:A163,0),4))</f>
        <v/>
      </c>
      <c r="C64" s="9">
        <f>Dép_Arr!E64+' 1ér_Tour'!E64+' 2éme'!E64+' 3éme'!E64+' 4éme'!E64+' 5éme'!E64+'6éme '!E64+'7éme'!E64+'8éme'!E64+'9éme'!E64+'10éme'!E64</f>
        <v>0</v>
      </c>
      <c r="D64" s="6" t="str">
        <f>IF(E64=11,"",IF(Dép_Arr!A64="","",COUNTA(Dép_Arr!D64,' 1ér_Tour'!D64,' 2éme'!D64,' 3éme'!D64,' 4éme'!D64,' 5éme'!D64,'6éme '!D64,'7éme'!D64,'8éme'!D64,'9éme'!D64,'10éme'!D64)-E64))</f>
        <v/>
      </c>
      <c r="E64" s="6" t="str">
        <f>IF(A64=0,"",IF(Dép_Arr!A64="","",(COUNTBLANK(Dép_Arr!D64)+COUNTBLANK(' 1ér_Tour'!D64)+COUNTBLANK(' 2éme'!D64)+COUNTBLANK(' 3éme'!D64)+COUNTBLANK(' 4éme'!D64)+COUNTBLANK(' 5éme'!D64)+COUNTBLANK('6éme '!D64)+COUNTBLANK('7éme'!D64)+COUNTBLANK('8éme'!D64)+COUNTBLANK('9éme'!D64)+COUNTBLANK('10éme'!D64))))</f>
        <v/>
      </c>
      <c r="F64" s="9" t="str">
        <f t="shared" si="0"/>
        <v/>
      </c>
      <c r="H64" s="9"/>
      <c r="I64" s="89"/>
    </row>
    <row r="65" spans="1:9" x14ac:dyDescent="0.2">
      <c r="A65" s="28" t="str">
        <f>IF(Dép_Arr!A65="","",Dép_Arr!A65)</f>
        <v/>
      </c>
      <c r="B65" s="27" t="str">
        <f>IF(A65="","",INDEX(Engagés!A65:D164,MATCH(Récap!A65,Engagés!A65:A164,0),4))</f>
        <v/>
      </c>
      <c r="C65" s="9">
        <f>Dép_Arr!E65+' 1ér_Tour'!E65+' 2éme'!E65+' 3éme'!E65+' 4éme'!E65+' 5éme'!E65+'6éme '!E65+'7éme'!E65+'8éme'!E65+'9éme'!E65+'10éme'!E65</f>
        <v>0</v>
      </c>
      <c r="D65" s="6" t="str">
        <f>IF(E65=11,"",IF(Dép_Arr!A65="","",COUNTA(Dép_Arr!D65,' 1ér_Tour'!D65,' 2éme'!D65,' 3éme'!D65,' 4éme'!D65,' 5éme'!D65,'6éme '!D65,'7éme'!D65,'8éme'!D65,'9éme'!D65,'10éme'!D65)-E65))</f>
        <v/>
      </c>
      <c r="E65" s="6" t="str">
        <f>IF(A65=0,"",IF(Dép_Arr!A65="","",(COUNTBLANK(Dép_Arr!D65)+COUNTBLANK(' 1ér_Tour'!D65)+COUNTBLANK(' 2éme'!D65)+COUNTBLANK(' 3éme'!D65)+COUNTBLANK(' 4éme'!D65)+COUNTBLANK(' 5éme'!D65)+COUNTBLANK('6éme '!D65)+COUNTBLANK('7éme'!D65)+COUNTBLANK('8éme'!D65)+COUNTBLANK('9éme'!D65)+COUNTBLANK('10éme'!D65))))</f>
        <v/>
      </c>
      <c r="F65" s="9" t="str">
        <f t="shared" si="0"/>
        <v/>
      </c>
      <c r="H65" s="9"/>
      <c r="I65" s="89"/>
    </row>
    <row r="66" spans="1:9" x14ac:dyDescent="0.2">
      <c r="A66" s="28" t="str">
        <f>IF(Dép_Arr!A66="","",Dép_Arr!A66)</f>
        <v/>
      </c>
      <c r="B66" s="27" t="str">
        <f>IF(A66="","",INDEX(Engagés!A66:D165,MATCH(Récap!A66,Engagés!A66:A165,0),4))</f>
        <v/>
      </c>
      <c r="C66" s="9">
        <f>Dép_Arr!E66+' 1ér_Tour'!E66+' 2éme'!E66+' 3éme'!E66+' 4éme'!E66+' 5éme'!E66+'6éme '!E66+'7éme'!E66+'8éme'!E66+'9éme'!E66+'10éme'!E66</f>
        <v>0</v>
      </c>
      <c r="D66" s="6" t="str">
        <f>IF(E66=11,"",IF(Dép_Arr!A66="","",COUNTA(Dép_Arr!D66,' 1ér_Tour'!D66,' 2éme'!D66,' 3éme'!D66,' 4éme'!D66,' 5éme'!D66,'6éme '!D66,'7éme'!D66,'8éme'!D66,'9éme'!D66,'10éme'!D66)-E66))</f>
        <v/>
      </c>
      <c r="E66" s="6" t="str">
        <f>IF(A66=0,"",IF(Dép_Arr!A66="","",(COUNTBLANK(Dép_Arr!D66)+COUNTBLANK(' 1ér_Tour'!D66)+COUNTBLANK(' 2éme'!D66)+COUNTBLANK(' 3éme'!D66)+COUNTBLANK(' 4éme'!D66)+COUNTBLANK(' 5éme'!D66)+COUNTBLANK('6éme '!D66)+COUNTBLANK('7éme'!D66)+COUNTBLANK('8éme'!D66)+COUNTBLANK('9éme'!D66)+COUNTBLANK('10éme'!D66))))</f>
        <v/>
      </c>
      <c r="F66" s="9" t="str">
        <f t="shared" si="0"/>
        <v/>
      </c>
      <c r="H66" s="9"/>
      <c r="I66" s="89"/>
    </row>
    <row r="67" spans="1:9" x14ac:dyDescent="0.2">
      <c r="A67" s="28" t="str">
        <f>IF(Dép_Arr!A67="","",Dép_Arr!A67)</f>
        <v/>
      </c>
      <c r="B67" s="27" t="str">
        <f>IF(A67="","",INDEX(Engagés!A67:D166,MATCH(Récap!A67,Engagés!A67:A166,0),4))</f>
        <v/>
      </c>
      <c r="C67" s="9">
        <f>Dép_Arr!E67+' 1ér_Tour'!E67+' 2éme'!E67+' 3éme'!E67+' 4éme'!E67+' 5éme'!E67+'6éme '!E67+'7éme'!E67+'8éme'!E67+'9éme'!E67+'10éme'!E67</f>
        <v>0</v>
      </c>
      <c r="D67" s="6" t="str">
        <f>IF(E67=11,"",IF(Dép_Arr!A67="","",COUNTA(Dép_Arr!D67,' 1ér_Tour'!D67,' 2éme'!D67,' 3éme'!D67,' 4éme'!D67,' 5éme'!D67,'6éme '!D67,'7éme'!D67,'8éme'!D67,'9éme'!D67,'10éme'!D67)-E67))</f>
        <v/>
      </c>
      <c r="E67" s="6" t="str">
        <f>IF(A67=0,"",IF(Dép_Arr!A67="","",(COUNTBLANK(Dép_Arr!D67)+COUNTBLANK(' 1ér_Tour'!D67)+COUNTBLANK(' 2éme'!D67)+COUNTBLANK(' 3éme'!D67)+COUNTBLANK(' 4éme'!D67)+COUNTBLANK(' 5éme'!D67)+COUNTBLANK('6éme '!D67)+COUNTBLANK('7éme'!D67)+COUNTBLANK('8éme'!D67)+COUNTBLANK('9éme'!D67)+COUNTBLANK('10éme'!D67))))</f>
        <v/>
      </c>
      <c r="F67" s="9" t="str">
        <f t="shared" si="0"/>
        <v/>
      </c>
      <c r="H67" s="9"/>
      <c r="I67" s="89"/>
    </row>
    <row r="68" spans="1:9" x14ac:dyDescent="0.2">
      <c r="A68" s="28" t="str">
        <f>IF(Dép_Arr!A68="","",Dép_Arr!A68)</f>
        <v/>
      </c>
      <c r="B68" s="27" t="str">
        <f>IF(A68="","",INDEX(Engagés!A68:D167,MATCH(Récap!A68,Engagés!A68:A167,0),4))</f>
        <v/>
      </c>
      <c r="C68" s="9">
        <f>Dép_Arr!E68+' 1ér_Tour'!E68+' 2éme'!E68+' 3éme'!E68+' 4éme'!E68+' 5éme'!E68+'6éme '!E68+'7éme'!E68+'8éme'!E68+'9éme'!E68+'10éme'!E68</f>
        <v>0</v>
      </c>
      <c r="D68" s="6" t="str">
        <f>IF(E68=11,"",IF(Dép_Arr!A68="","",COUNTA(Dép_Arr!D68,' 1ér_Tour'!D68,' 2éme'!D68,' 3éme'!D68,' 4éme'!D68,' 5éme'!D68,'6éme '!D68,'7éme'!D68,'8éme'!D68,'9éme'!D68,'10éme'!D68)-E68))</f>
        <v/>
      </c>
      <c r="E68" s="6" t="str">
        <f>IF(A68=0,"",IF(Dép_Arr!A68="","",(COUNTBLANK(Dép_Arr!D68)+COUNTBLANK(' 1ér_Tour'!D68)+COUNTBLANK(' 2éme'!D68)+COUNTBLANK(' 3éme'!D68)+COUNTBLANK(' 4éme'!D68)+COUNTBLANK(' 5éme'!D68)+COUNTBLANK('6éme '!D68)+COUNTBLANK('7éme'!D68)+COUNTBLANK('8éme'!D68)+COUNTBLANK('9éme'!D68)+COUNTBLANK('10éme'!D68))))</f>
        <v/>
      </c>
      <c r="F68" s="9" t="str">
        <f t="shared" si="0"/>
        <v/>
      </c>
      <c r="H68" s="9"/>
      <c r="I68" s="89"/>
    </row>
    <row r="69" spans="1:9" x14ac:dyDescent="0.2">
      <c r="A69" s="28" t="str">
        <f>IF(Dép_Arr!A69="","",Dép_Arr!A69)</f>
        <v/>
      </c>
      <c r="B69" s="27" t="str">
        <f>IF(A69="","",INDEX(Engagés!A69:D168,MATCH(Récap!A69,Engagés!A69:A168,0),4))</f>
        <v/>
      </c>
      <c r="C69" s="9">
        <f>Dép_Arr!E69+' 1ér_Tour'!E69+' 2éme'!E69+' 3éme'!E69+' 4éme'!E69+' 5éme'!E69+'6éme '!E69+'7éme'!E69+'8éme'!E69+'9éme'!E69+'10éme'!E69</f>
        <v>0</v>
      </c>
      <c r="D69" s="6" t="str">
        <f>IF(E69=11,"",IF(Dép_Arr!A69="","",COUNTA(Dép_Arr!D69,' 1ér_Tour'!D69,' 2éme'!D69,' 3éme'!D69,' 4éme'!D69,' 5éme'!D69,'6éme '!D69,'7éme'!D69,'8éme'!D69,'9éme'!D69,'10éme'!D69)-E69))</f>
        <v/>
      </c>
      <c r="E69" s="6" t="str">
        <f>IF(A69=0,"",IF(Dép_Arr!A69="","",(COUNTBLANK(Dép_Arr!D69)+COUNTBLANK(' 1ér_Tour'!D69)+COUNTBLANK(' 2éme'!D69)+COUNTBLANK(' 3éme'!D69)+COUNTBLANK(' 4éme'!D69)+COUNTBLANK(' 5éme'!D69)+COUNTBLANK('6éme '!D69)+COUNTBLANK('7éme'!D69)+COUNTBLANK('8éme'!D69)+COUNTBLANK('9éme'!D69)+COUNTBLANK('10éme'!D69))))</f>
        <v/>
      </c>
      <c r="F69" s="9" t="str">
        <f t="shared" ref="F69:F103" si="1">IF(D69="","",IF(MAX(D$4:D$103)=0,"",MAX(D$4:D$103)))</f>
        <v/>
      </c>
      <c r="H69" s="9"/>
      <c r="I69" s="89"/>
    </row>
    <row r="70" spans="1:9" x14ac:dyDescent="0.2">
      <c r="A70" s="28" t="str">
        <f>IF(Dép_Arr!A70="","",Dép_Arr!A70)</f>
        <v/>
      </c>
      <c r="B70" s="27" t="str">
        <f>IF(A70="","",INDEX(Engagés!A70:D169,MATCH(Récap!A70,Engagés!A70:A169,0),4))</f>
        <v/>
      </c>
      <c r="C70" s="9">
        <f>Dép_Arr!E70+' 1ér_Tour'!E70+' 2éme'!E70+' 3éme'!E70+' 4éme'!E70+' 5éme'!E70+'6éme '!E70+'7éme'!E70+'8éme'!E70+'9éme'!E70+'10éme'!E70</f>
        <v>0</v>
      </c>
      <c r="D70" s="6" t="str">
        <f>IF(E70=11,"",IF(Dép_Arr!A70="","",COUNTA(Dép_Arr!D70,' 1ér_Tour'!D70,' 2éme'!D70,' 3éme'!D70,' 4éme'!D70,' 5éme'!D70,'6éme '!D70,'7éme'!D70,'8éme'!D70,'9éme'!D70,'10éme'!D70)-E70))</f>
        <v/>
      </c>
      <c r="E70" s="6" t="str">
        <f>IF(A70=0,"",IF(Dép_Arr!A70="","",(COUNTBLANK(Dép_Arr!D70)+COUNTBLANK(' 1ér_Tour'!D70)+COUNTBLANK(' 2éme'!D70)+COUNTBLANK(' 3éme'!D70)+COUNTBLANK(' 4éme'!D70)+COUNTBLANK(' 5éme'!D70)+COUNTBLANK('6éme '!D70)+COUNTBLANK('7éme'!D70)+COUNTBLANK('8éme'!D70)+COUNTBLANK('9éme'!D70)+COUNTBLANK('10éme'!D70))))</f>
        <v/>
      </c>
      <c r="F70" s="9" t="str">
        <f t="shared" si="1"/>
        <v/>
      </c>
      <c r="H70" s="9"/>
      <c r="I70" s="89"/>
    </row>
    <row r="71" spans="1:9" x14ac:dyDescent="0.2">
      <c r="A71" s="28" t="str">
        <f>IF(Dép_Arr!A71="","",Dép_Arr!A71)</f>
        <v/>
      </c>
      <c r="B71" s="27" t="str">
        <f>IF(A71="","",INDEX(Engagés!A71:D170,MATCH(Récap!A71,Engagés!A71:A170,0),4))</f>
        <v/>
      </c>
      <c r="C71" s="9">
        <f>Dép_Arr!E71+' 1ér_Tour'!E71+' 2éme'!E71+' 3éme'!E71+' 4éme'!E71+' 5éme'!E71+'6éme '!E71+'7éme'!E71+'8éme'!E71+'9éme'!E71+'10éme'!E71</f>
        <v>0</v>
      </c>
      <c r="D71" s="6" t="str">
        <f>IF(E71=11,"",IF(Dép_Arr!A71="","",COUNTA(Dép_Arr!D71,' 1ér_Tour'!D71,' 2éme'!D71,' 3éme'!D71,' 4éme'!D71,' 5éme'!D71,'6éme '!D71,'7éme'!D71,'8éme'!D71,'9éme'!D71,'10éme'!D71)-E71))</f>
        <v/>
      </c>
      <c r="E71" s="6" t="str">
        <f>IF(A71=0,"",IF(Dép_Arr!A71="","",(COUNTBLANK(Dép_Arr!D71)+COUNTBLANK(' 1ér_Tour'!D71)+COUNTBLANK(' 2éme'!D71)+COUNTBLANK(' 3éme'!D71)+COUNTBLANK(' 4éme'!D71)+COUNTBLANK(' 5éme'!D71)+COUNTBLANK('6éme '!D71)+COUNTBLANK('7éme'!D71)+COUNTBLANK('8éme'!D71)+COUNTBLANK('9éme'!D71)+COUNTBLANK('10éme'!D71))))</f>
        <v/>
      </c>
      <c r="F71" s="9" t="str">
        <f t="shared" si="1"/>
        <v/>
      </c>
      <c r="H71" s="9"/>
      <c r="I71" s="89"/>
    </row>
    <row r="72" spans="1:9" x14ac:dyDescent="0.2">
      <c r="A72" s="28" t="str">
        <f>IF(Dép_Arr!A72="","",Dép_Arr!A72)</f>
        <v/>
      </c>
      <c r="B72" s="27" t="str">
        <f>IF(A72="","",INDEX(Engagés!A72:D171,MATCH(Récap!A72,Engagés!A72:A171,0),4))</f>
        <v/>
      </c>
      <c r="C72" s="9">
        <f>Dép_Arr!E72+' 1ér_Tour'!E72+' 2éme'!E72+' 3éme'!E72+' 4éme'!E72+' 5éme'!E72+'6éme '!E72+'7éme'!E72+'8éme'!E72+'9éme'!E72+'10éme'!E72</f>
        <v>0</v>
      </c>
      <c r="D72" s="6" t="str">
        <f>IF(E72=11,"",IF(Dép_Arr!A72="","",COUNTA(Dép_Arr!D72,' 1ér_Tour'!D72,' 2éme'!D72,' 3éme'!D72,' 4éme'!D72,' 5éme'!D72,'6éme '!D72,'7éme'!D72,'8éme'!D72,'9éme'!D72,'10éme'!D72)-E72))</f>
        <v/>
      </c>
      <c r="E72" s="6" t="str">
        <f>IF(A72=0,"",IF(Dép_Arr!A72="","",(COUNTBLANK(Dép_Arr!D72)+COUNTBLANK(' 1ér_Tour'!D72)+COUNTBLANK(' 2éme'!D72)+COUNTBLANK(' 3éme'!D72)+COUNTBLANK(' 4éme'!D72)+COUNTBLANK(' 5éme'!D72)+COUNTBLANK('6éme '!D72)+COUNTBLANK('7éme'!D72)+COUNTBLANK('8éme'!D72)+COUNTBLANK('9éme'!D72)+COUNTBLANK('10éme'!D72))))</f>
        <v/>
      </c>
      <c r="F72" s="9" t="str">
        <f t="shared" si="1"/>
        <v/>
      </c>
      <c r="H72" s="9"/>
      <c r="I72" s="89"/>
    </row>
    <row r="73" spans="1:9" x14ac:dyDescent="0.2">
      <c r="A73" s="28" t="str">
        <f>IF(Dép_Arr!A73="","",Dép_Arr!A73)</f>
        <v/>
      </c>
      <c r="B73" s="27" t="str">
        <f>IF(A73="","",INDEX(Engagés!A73:D172,MATCH(Récap!A73,Engagés!A73:A172,0),4))</f>
        <v/>
      </c>
      <c r="C73" s="9">
        <f>Dép_Arr!E73+' 1ér_Tour'!E73+' 2éme'!E73+' 3éme'!E73+' 4éme'!E73+' 5éme'!E73+'6éme '!E73+'7éme'!E73+'8éme'!E73+'9éme'!E73+'10éme'!E73</f>
        <v>0</v>
      </c>
      <c r="D73" s="6" t="str">
        <f>IF(E73=11,"",IF(Dép_Arr!A73="","",COUNTA(Dép_Arr!D73,' 1ér_Tour'!D73,' 2éme'!D73,' 3éme'!D73,' 4éme'!D73,' 5éme'!D73,'6éme '!D73,'7éme'!D73,'8éme'!D73,'9éme'!D73,'10éme'!D73)-E73))</f>
        <v/>
      </c>
      <c r="E73" s="6" t="str">
        <f>IF(A73=0,"",IF(Dép_Arr!A73="","",(COUNTBLANK(Dép_Arr!D73)+COUNTBLANK(' 1ér_Tour'!D73)+COUNTBLANK(' 2éme'!D73)+COUNTBLANK(' 3éme'!D73)+COUNTBLANK(' 4éme'!D73)+COUNTBLANK(' 5éme'!D73)+COUNTBLANK('6éme '!D73)+COUNTBLANK('7éme'!D73)+COUNTBLANK('8éme'!D73)+COUNTBLANK('9éme'!D73)+COUNTBLANK('10éme'!D73))))</f>
        <v/>
      </c>
      <c r="F73" s="9" t="str">
        <f t="shared" si="1"/>
        <v/>
      </c>
      <c r="H73" s="9"/>
      <c r="I73" s="89"/>
    </row>
    <row r="74" spans="1:9" x14ac:dyDescent="0.2">
      <c r="A74" s="28" t="str">
        <f>IF(Dép_Arr!A74="","",Dép_Arr!A74)</f>
        <v/>
      </c>
      <c r="B74" s="27" t="str">
        <f>IF(A74="","",INDEX(Engagés!A74:D173,MATCH(Récap!A74,Engagés!A74:A173,0),4))</f>
        <v/>
      </c>
      <c r="C74" s="9">
        <f>Dép_Arr!E74+' 1ér_Tour'!E74+' 2éme'!E74+' 3éme'!E74+' 4éme'!E74+' 5éme'!E74+'6éme '!E74+'7éme'!E74+'8éme'!E74+'9éme'!E74+'10éme'!E74</f>
        <v>0</v>
      </c>
      <c r="D74" s="6" t="str">
        <f>IF(E74=11,"",IF(Dép_Arr!A74="","",COUNTA(Dép_Arr!D74,' 1ér_Tour'!D74,' 2éme'!D74,' 3éme'!D74,' 4éme'!D74,' 5éme'!D74,'6éme '!D74,'7éme'!D74,'8éme'!D74,'9éme'!D74,'10éme'!D74)-E74))</f>
        <v/>
      </c>
      <c r="E74" s="6" t="str">
        <f>IF(A74=0,"",IF(Dép_Arr!A74="","",(COUNTBLANK(Dép_Arr!D74)+COUNTBLANK(' 1ér_Tour'!D74)+COUNTBLANK(' 2éme'!D74)+COUNTBLANK(' 3éme'!D74)+COUNTBLANK(' 4éme'!D74)+COUNTBLANK(' 5éme'!D74)+COUNTBLANK('6éme '!D74)+COUNTBLANK('7éme'!D74)+COUNTBLANK('8éme'!D74)+COUNTBLANK('9éme'!D74)+COUNTBLANK('10éme'!D74))))</f>
        <v/>
      </c>
      <c r="F74" s="9" t="str">
        <f t="shared" si="1"/>
        <v/>
      </c>
      <c r="H74" s="9"/>
      <c r="I74" s="89"/>
    </row>
    <row r="75" spans="1:9" x14ac:dyDescent="0.2">
      <c r="A75" s="28" t="str">
        <f>IF(Dép_Arr!A75="","",Dép_Arr!A75)</f>
        <v/>
      </c>
      <c r="B75" s="27" t="str">
        <f>IF(A75="","",INDEX(Engagés!A75:D174,MATCH(Récap!A75,Engagés!A75:A174,0),4))</f>
        <v/>
      </c>
      <c r="C75" s="9">
        <f>Dép_Arr!E75+' 1ér_Tour'!E75+' 2éme'!E75+' 3éme'!E75+' 4éme'!E75+' 5éme'!E75+'6éme '!E75+'7éme'!E75+'8éme'!E75+'9éme'!E75+'10éme'!E75</f>
        <v>0</v>
      </c>
      <c r="D75" s="6" t="str">
        <f>IF(E75=11,"",IF(Dép_Arr!A75="","",COUNTA(Dép_Arr!D75,' 1ér_Tour'!D75,' 2éme'!D75,' 3éme'!D75,' 4éme'!D75,' 5éme'!D75,'6éme '!D75,'7éme'!D75,'8éme'!D75,'9éme'!D75,'10éme'!D75)-E75))</f>
        <v/>
      </c>
      <c r="E75" s="6" t="str">
        <f>IF(A75=0,"",IF(Dép_Arr!A75="","",(COUNTBLANK(Dép_Arr!D75)+COUNTBLANK(' 1ér_Tour'!D75)+COUNTBLANK(' 2éme'!D75)+COUNTBLANK(' 3éme'!D75)+COUNTBLANK(' 4éme'!D75)+COUNTBLANK(' 5éme'!D75)+COUNTBLANK('6éme '!D75)+COUNTBLANK('7éme'!D75)+COUNTBLANK('8éme'!D75)+COUNTBLANK('9éme'!D75)+COUNTBLANK('10éme'!D75))))</f>
        <v/>
      </c>
      <c r="F75" s="9" t="str">
        <f t="shared" si="1"/>
        <v/>
      </c>
      <c r="H75" s="9"/>
      <c r="I75" s="89"/>
    </row>
    <row r="76" spans="1:9" x14ac:dyDescent="0.2">
      <c r="A76" s="28" t="str">
        <f>IF(Dép_Arr!A76="","",Dép_Arr!A76)</f>
        <v/>
      </c>
      <c r="B76" s="27" t="str">
        <f>IF(A76="","",INDEX(Engagés!A76:D175,MATCH(Récap!A76,Engagés!A76:A175,0),4))</f>
        <v/>
      </c>
      <c r="C76" s="9">
        <f>Dép_Arr!E76+' 1ér_Tour'!E76+' 2éme'!E76+' 3éme'!E76+' 4éme'!E76+' 5éme'!E76+'6éme '!E76+'7éme'!E76+'8éme'!E76+'9éme'!E76+'10éme'!E76</f>
        <v>0</v>
      </c>
      <c r="D76" s="6" t="str">
        <f>IF(E76=11,"",IF(Dép_Arr!A76="","",COUNTA(Dép_Arr!D76,' 1ér_Tour'!D76,' 2éme'!D76,' 3éme'!D76,' 4éme'!D76,' 5éme'!D76,'6éme '!D76,'7éme'!D76,'8éme'!D76,'9éme'!D76,'10éme'!D76)-E76))</f>
        <v/>
      </c>
      <c r="E76" s="6" t="str">
        <f>IF(A76=0,"",IF(Dép_Arr!A76="","",(COUNTBLANK(Dép_Arr!D76)+COUNTBLANK(' 1ér_Tour'!D76)+COUNTBLANK(' 2éme'!D76)+COUNTBLANK(' 3éme'!D76)+COUNTBLANK(' 4éme'!D76)+COUNTBLANK(' 5éme'!D76)+COUNTBLANK('6éme '!D76)+COUNTBLANK('7éme'!D76)+COUNTBLANK('8éme'!D76)+COUNTBLANK('9éme'!D76)+COUNTBLANK('10éme'!D76))))</f>
        <v/>
      </c>
      <c r="F76" s="9" t="str">
        <f t="shared" si="1"/>
        <v/>
      </c>
      <c r="H76" s="9"/>
      <c r="I76" s="89"/>
    </row>
    <row r="77" spans="1:9" x14ac:dyDescent="0.2">
      <c r="A77" s="28" t="str">
        <f>IF(Dép_Arr!A77="","",Dép_Arr!A77)</f>
        <v/>
      </c>
      <c r="B77" s="27" t="str">
        <f>IF(A77="","",INDEX(Engagés!A77:D176,MATCH(Récap!A77,Engagés!A77:A176,0),4))</f>
        <v/>
      </c>
      <c r="C77" s="9">
        <f>Dép_Arr!E77+' 1ér_Tour'!E77+' 2éme'!E77+' 3éme'!E77+' 4éme'!E77+' 5éme'!E77+'6éme '!E77+'7éme'!E77+'8éme'!E77+'9éme'!E77+'10éme'!E77</f>
        <v>0</v>
      </c>
      <c r="D77" s="6" t="str">
        <f>IF(E77=11,"",IF(Dép_Arr!A77="","",COUNTA(Dép_Arr!D77,' 1ér_Tour'!D77,' 2éme'!D77,' 3éme'!D77,' 4éme'!D77,' 5éme'!D77,'6éme '!D77,'7éme'!D77,'8éme'!D77,'9éme'!D77,'10éme'!D77)-E77))</f>
        <v/>
      </c>
      <c r="E77" s="6" t="str">
        <f>IF(A77=0,"",IF(Dép_Arr!A77="","",(COUNTBLANK(Dép_Arr!D77)+COUNTBLANK(' 1ér_Tour'!D77)+COUNTBLANK(' 2éme'!D77)+COUNTBLANK(' 3éme'!D77)+COUNTBLANK(' 4éme'!D77)+COUNTBLANK(' 5éme'!D77)+COUNTBLANK('6éme '!D77)+COUNTBLANK('7éme'!D77)+COUNTBLANK('8éme'!D77)+COUNTBLANK('9éme'!D77)+COUNTBLANK('10éme'!D77))))</f>
        <v/>
      </c>
      <c r="F77" s="9" t="str">
        <f t="shared" si="1"/>
        <v/>
      </c>
      <c r="H77" s="9"/>
      <c r="I77" s="89"/>
    </row>
    <row r="78" spans="1:9" x14ac:dyDescent="0.2">
      <c r="A78" s="28" t="str">
        <f>IF(Dép_Arr!A78="","",Dép_Arr!A78)</f>
        <v/>
      </c>
      <c r="B78" s="27" t="str">
        <f>IF(A78="","",INDEX(Engagés!A78:D177,MATCH(Récap!A78,Engagés!A78:A177,0),4))</f>
        <v/>
      </c>
      <c r="C78" s="9">
        <f>Dép_Arr!E78+' 1ér_Tour'!E78+' 2éme'!E78+' 3éme'!E78+' 4éme'!E78+' 5éme'!E78+'6éme '!E78+'7éme'!E78+'8éme'!E78+'9éme'!E78+'10éme'!E78</f>
        <v>0</v>
      </c>
      <c r="D78" s="6" t="str">
        <f>IF(E78=11,"",IF(Dép_Arr!A78="","",COUNTA(Dép_Arr!D78,' 1ér_Tour'!D78,' 2éme'!D78,' 3éme'!D78,' 4éme'!D78,' 5éme'!D78,'6éme '!D78,'7éme'!D78,'8éme'!D78,'9éme'!D78,'10éme'!D78)-E78))</f>
        <v/>
      </c>
      <c r="E78" s="6" t="str">
        <f>IF(A78=0,"",IF(Dép_Arr!A78="","",(COUNTBLANK(Dép_Arr!D78)+COUNTBLANK(' 1ér_Tour'!D78)+COUNTBLANK(' 2éme'!D78)+COUNTBLANK(' 3éme'!D78)+COUNTBLANK(' 4éme'!D78)+COUNTBLANK(' 5éme'!D78)+COUNTBLANK('6éme '!D78)+COUNTBLANK('7éme'!D78)+COUNTBLANK('8éme'!D78)+COUNTBLANK('9éme'!D78)+COUNTBLANK('10éme'!D78))))</f>
        <v/>
      </c>
      <c r="F78" s="9" t="str">
        <f t="shared" si="1"/>
        <v/>
      </c>
      <c r="H78" s="9"/>
      <c r="I78" s="89"/>
    </row>
    <row r="79" spans="1:9" x14ac:dyDescent="0.2">
      <c r="A79" s="28" t="str">
        <f>IF(Dép_Arr!A79="","",Dép_Arr!A79)</f>
        <v/>
      </c>
      <c r="B79" s="27" t="str">
        <f>IF(A79="","",INDEX(Engagés!A79:D178,MATCH(Récap!A79,Engagés!A79:A178,0),4))</f>
        <v/>
      </c>
      <c r="C79" s="9">
        <f>Dép_Arr!E79+' 1ér_Tour'!E79+' 2éme'!E79+' 3éme'!E79+' 4éme'!E79+' 5éme'!E79+'6éme '!E79+'7éme'!E79+'8éme'!E79+'9éme'!E79+'10éme'!E79</f>
        <v>0</v>
      </c>
      <c r="D79" s="6" t="str">
        <f>IF(E79=11,"",IF(Dép_Arr!A79="","",COUNTA(Dép_Arr!D79,' 1ér_Tour'!D79,' 2éme'!D79,' 3éme'!D79,' 4éme'!D79,' 5éme'!D79,'6éme '!D79,'7éme'!D79,'8éme'!D79,'9éme'!D79,'10éme'!D79)-E79))</f>
        <v/>
      </c>
      <c r="E79" s="6" t="str">
        <f>IF(A79=0,"",IF(Dép_Arr!A79="","",(COUNTBLANK(Dép_Arr!D79)+COUNTBLANK(' 1ér_Tour'!D79)+COUNTBLANK(' 2éme'!D79)+COUNTBLANK(' 3éme'!D79)+COUNTBLANK(' 4éme'!D79)+COUNTBLANK(' 5éme'!D79)+COUNTBLANK('6éme '!D79)+COUNTBLANK('7éme'!D79)+COUNTBLANK('8éme'!D79)+COUNTBLANK('9éme'!D79)+COUNTBLANK('10éme'!D79))))</f>
        <v/>
      </c>
      <c r="F79" s="9" t="str">
        <f t="shared" si="1"/>
        <v/>
      </c>
      <c r="H79" s="9"/>
      <c r="I79" s="89"/>
    </row>
    <row r="80" spans="1:9" x14ac:dyDescent="0.2">
      <c r="A80" s="28" t="str">
        <f>IF(Dép_Arr!A80="","",Dép_Arr!A80)</f>
        <v/>
      </c>
      <c r="B80" s="27" t="str">
        <f>IF(A80="","",INDEX(Engagés!A80:D179,MATCH(Récap!A80,Engagés!A80:A179,0),4))</f>
        <v/>
      </c>
      <c r="C80" s="9">
        <f>Dép_Arr!E80+' 1ér_Tour'!E80+' 2éme'!E80+' 3éme'!E80+' 4éme'!E80+' 5éme'!E80+'6éme '!E80+'7éme'!E80+'8éme'!E80+'9éme'!E80+'10éme'!E80</f>
        <v>0</v>
      </c>
      <c r="D80" s="6" t="str">
        <f>IF(E80=11,"",IF(Dép_Arr!A80="","",COUNTA(Dép_Arr!D80,' 1ér_Tour'!D80,' 2éme'!D80,' 3éme'!D80,' 4éme'!D80,' 5éme'!D80,'6éme '!D80,'7éme'!D80,'8éme'!D80,'9éme'!D80,'10éme'!D80)-E80))</f>
        <v/>
      </c>
      <c r="E80" s="6" t="str">
        <f>IF(A80=0,"",IF(Dép_Arr!A80="","",(COUNTBLANK(Dép_Arr!D80)+COUNTBLANK(' 1ér_Tour'!D80)+COUNTBLANK(' 2éme'!D80)+COUNTBLANK(' 3éme'!D80)+COUNTBLANK(' 4éme'!D80)+COUNTBLANK(' 5éme'!D80)+COUNTBLANK('6éme '!D80)+COUNTBLANK('7éme'!D80)+COUNTBLANK('8éme'!D80)+COUNTBLANK('9éme'!D80)+COUNTBLANK('10éme'!D80))))</f>
        <v/>
      </c>
      <c r="F80" s="9" t="str">
        <f t="shared" si="1"/>
        <v/>
      </c>
      <c r="H80" s="9"/>
      <c r="I80" s="89"/>
    </row>
    <row r="81" spans="1:9" x14ac:dyDescent="0.2">
      <c r="A81" s="28" t="str">
        <f>IF(Dép_Arr!A81="","",Dép_Arr!A81)</f>
        <v/>
      </c>
      <c r="B81" s="27" t="str">
        <f>IF(A81="","",INDEX(Engagés!A81:D180,MATCH(Récap!A81,Engagés!A81:A180,0),4))</f>
        <v/>
      </c>
      <c r="C81" s="9">
        <f>Dép_Arr!E81+' 1ér_Tour'!E81+' 2éme'!E81+' 3éme'!E81+' 4éme'!E81+' 5éme'!E81+'6éme '!E81+'7éme'!E81+'8éme'!E81+'9éme'!E81+'10éme'!E81</f>
        <v>0</v>
      </c>
      <c r="D81" s="6" t="str">
        <f>IF(E81=11,"",IF(Dép_Arr!A81="","",COUNTA(Dép_Arr!D81,' 1ér_Tour'!D81,' 2éme'!D81,' 3éme'!D81,' 4éme'!D81,' 5éme'!D81,'6éme '!D81,'7éme'!D81,'8éme'!D81,'9éme'!D81,'10éme'!D81)-E81))</f>
        <v/>
      </c>
      <c r="E81" s="6" t="str">
        <f>IF(A81=0,"",IF(Dép_Arr!A81="","",(COUNTBLANK(Dép_Arr!D81)+COUNTBLANK(' 1ér_Tour'!D81)+COUNTBLANK(' 2éme'!D81)+COUNTBLANK(' 3éme'!D81)+COUNTBLANK(' 4éme'!D81)+COUNTBLANK(' 5éme'!D81)+COUNTBLANK('6éme '!D81)+COUNTBLANK('7éme'!D81)+COUNTBLANK('8éme'!D81)+COUNTBLANK('9éme'!D81)+COUNTBLANK('10éme'!D81))))</f>
        <v/>
      </c>
      <c r="F81" s="9" t="str">
        <f t="shared" si="1"/>
        <v/>
      </c>
      <c r="H81" s="9"/>
      <c r="I81" s="89"/>
    </row>
    <row r="82" spans="1:9" x14ac:dyDescent="0.2">
      <c r="A82" s="28" t="str">
        <f>IF(Dép_Arr!A82="","",Dép_Arr!A82)</f>
        <v/>
      </c>
      <c r="B82" s="27" t="str">
        <f>IF(A82="","",INDEX(Engagés!A82:D181,MATCH(Récap!A82,Engagés!A82:A181,0),4))</f>
        <v/>
      </c>
      <c r="C82" s="9">
        <f>Dép_Arr!E82+' 1ér_Tour'!E82+' 2éme'!E82+' 3éme'!E82+' 4éme'!E82+' 5éme'!E82+'6éme '!E82+'7éme'!E82+'8éme'!E82+'9éme'!E82+'10éme'!E82</f>
        <v>0</v>
      </c>
      <c r="D82" s="6" t="str">
        <f>IF(E82=11,"",IF(Dép_Arr!A82="","",COUNTA(Dép_Arr!D82,' 1ér_Tour'!D82,' 2éme'!D82,' 3éme'!D82,' 4éme'!D82,' 5éme'!D82,'6éme '!D82,'7éme'!D82,'8éme'!D82,'9éme'!D82,'10éme'!D82)-E82))</f>
        <v/>
      </c>
      <c r="E82" s="6" t="str">
        <f>IF(A82=0,"",IF(Dép_Arr!A82="","",(COUNTBLANK(Dép_Arr!D82)+COUNTBLANK(' 1ér_Tour'!D82)+COUNTBLANK(' 2éme'!D82)+COUNTBLANK(' 3éme'!D82)+COUNTBLANK(' 4éme'!D82)+COUNTBLANK(' 5éme'!D82)+COUNTBLANK('6éme '!D82)+COUNTBLANK('7éme'!D82)+COUNTBLANK('8éme'!D82)+COUNTBLANK('9éme'!D82)+COUNTBLANK('10éme'!D82))))</f>
        <v/>
      </c>
      <c r="F82" s="9" t="str">
        <f t="shared" si="1"/>
        <v/>
      </c>
      <c r="H82" s="9"/>
      <c r="I82" s="89"/>
    </row>
    <row r="83" spans="1:9" x14ac:dyDescent="0.2">
      <c r="A83" s="28" t="str">
        <f>IF(Dép_Arr!A83="","",Dép_Arr!A83)</f>
        <v/>
      </c>
      <c r="B83" s="27" t="str">
        <f>IF(A83="","",INDEX(Engagés!A83:D182,MATCH(Récap!A83,Engagés!A83:A182,0),4))</f>
        <v/>
      </c>
      <c r="C83" s="9">
        <f>Dép_Arr!E83+' 1ér_Tour'!E83+' 2éme'!E83+' 3éme'!E83+' 4éme'!E83+' 5éme'!E83+'6éme '!E83+'7éme'!E83+'8éme'!E83+'9éme'!E83+'10éme'!E83</f>
        <v>0</v>
      </c>
      <c r="D83" s="6" t="str">
        <f>IF(E83=11,"",IF(Dép_Arr!A83="","",COUNTA(Dép_Arr!D83,' 1ér_Tour'!D83,' 2éme'!D83,' 3éme'!D83,' 4éme'!D83,' 5éme'!D83,'6éme '!D83,'7éme'!D83,'8éme'!D83,'9éme'!D83,'10éme'!D83)-E83))</f>
        <v/>
      </c>
      <c r="E83" s="6" t="str">
        <f>IF(A83=0,"",IF(Dép_Arr!A83="","",(COUNTBLANK(Dép_Arr!D83)+COUNTBLANK(' 1ér_Tour'!D83)+COUNTBLANK(' 2éme'!D83)+COUNTBLANK(' 3éme'!D83)+COUNTBLANK(' 4éme'!D83)+COUNTBLANK(' 5éme'!D83)+COUNTBLANK('6éme '!D83)+COUNTBLANK('7éme'!D83)+COUNTBLANK('8éme'!D83)+COUNTBLANK('9éme'!D83)+COUNTBLANK('10éme'!D83))))</f>
        <v/>
      </c>
      <c r="F83" s="9" t="str">
        <f t="shared" si="1"/>
        <v/>
      </c>
      <c r="H83" s="9"/>
      <c r="I83" s="89"/>
    </row>
    <row r="84" spans="1:9" x14ac:dyDescent="0.2">
      <c r="A84" s="28" t="str">
        <f>IF(Dép_Arr!A84="","",Dép_Arr!A84)</f>
        <v/>
      </c>
      <c r="B84" s="27" t="str">
        <f>IF(A84="","",INDEX(Engagés!A84:D183,MATCH(Récap!A84,Engagés!A84:A183,0),4))</f>
        <v/>
      </c>
      <c r="C84" s="9">
        <f>Dép_Arr!E84+' 1ér_Tour'!E84+' 2éme'!E84+' 3éme'!E84+' 4éme'!E84+' 5éme'!E84+'6éme '!E84+'7éme'!E84+'8éme'!E84+'9éme'!E84+'10éme'!E84</f>
        <v>0</v>
      </c>
      <c r="D84" s="6" t="str">
        <f>IF(E84=11,"",IF(Dép_Arr!A84="","",COUNTA(Dép_Arr!D84,' 1ér_Tour'!D84,' 2éme'!D84,' 3éme'!D84,' 4éme'!D84,' 5éme'!D84,'6éme '!D84,'7éme'!D84,'8éme'!D84,'9éme'!D84,'10éme'!D84)-E84))</f>
        <v/>
      </c>
      <c r="E84" s="6" t="str">
        <f>IF(A84=0,"",IF(Dép_Arr!A84="","",(COUNTBLANK(Dép_Arr!D84)+COUNTBLANK(' 1ér_Tour'!D84)+COUNTBLANK(' 2éme'!D84)+COUNTBLANK(' 3éme'!D84)+COUNTBLANK(' 4éme'!D84)+COUNTBLANK(' 5éme'!D84)+COUNTBLANK('6éme '!D84)+COUNTBLANK('7éme'!D84)+COUNTBLANK('8éme'!D84)+COUNTBLANK('9éme'!D84)+COUNTBLANK('10éme'!D84))))</f>
        <v/>
      </c>
      <c r="F84" s="9" t="str">
        <f t="shared" si="1"/>
        <v/>
      </c>
      <c r="H84" s="9"/>
      <c r="I84" s="89"/>
    </row>
    <row r="85" spans="1:9" x14ac:dyDescent="0.2">
      <c r="A85" s="28" t="str">
        <f>IF(Dép_Arr!A85="","",Dép_Arr!A85)</f>
        <v/>
      </c>
      <c r="B85" s="27" t="str">
        <f>IF(A85="","",INDEX(Engagés!A85:D184,MATCH(Récap!A85,Engagés!A85:A184,0),4))</f>
        <v/>
      </c>
      <c r="C85" s="9">
        <f>Dép_Arr!E85+' 1ér_Tour'!E85+' 2éme'!E85+' 3éme'!E85+' 4éme'!E85+' 5éme'!E85+'6éme '!E85+'7éme'!E85+'8éme'!E85+'9éme'!E85+'10éme'!E85</f>
        <v>0</v>
      </c>
      <c r="D85" s="6" t="str">
        <f>IF(E85=11,"",IF(Dép_Arr!A85="","",COUNTA(Dép_Arr!D85,' 1ér_Tour'!D85,' 2éme'!D85,' 3éme'!D85,' 4éme'!D85,' 5éme'!D85,'6éme '!D85,'7éme'!D85,'8éme'!D85,'9éme'!D85,'10éme'!D85)-E85))</f>
        <v/>
      </c>
      <c r="E85" s="6" t="str">
        <f>IF(A85=0,"",IF(Dép_Arr!A85="","",(COUNTBLANK(Dép_Arr!D85)+COUNTBLANK(' 1ér_Tour'!D85)+COUNTBLANK(' 2éme'!D85)+COUNTBLANK(' 3éme'!D85)+COUNTBLANK(' 4éme'!D85)+COUNTBLANK(' 5éme'!D85)+COUNTBLANK('6éme '!D85)+COUNTBLANK('7éme'!D85)+COUNTBLANK('8éme'!D85)+COUNTBLANK('9éme'!D85)+COUNTBLANK('10éme'!D85))))</f>
        <v/>
      </c>
      <c r="F85" s="9" t="str">
        <f t="shared" si="1"/>
        <v/>
      </c>
      <c r="H85" s="9"/>
      <c r="I85" s="89"/>
    </row>
    <row r="86" spans="1:9" x14ac:dyDescent="0.2">
      <c r="A86" s="28" t="str">
        <f>IF(Dép_Arr!A86="","",Dép_Arr!A86)</f>
        <v/>
      </c>
      <c r="B86" s="27" t="str">
        <f>IF(A86="","",INDEX(Engagés!A86:D185,MATCH(Récap!A86,Engagés!A86:A185,0),4))</f>
        <v/>
      </c>
      <c r="C86" s="9">
        <f>Dép_Arr!E86+' 1ér_Tour'!E86+' 2éme'!E86+' 3éme'!E86+' 4éme'!E86+' 5éme'!E86+'6éme '!E86+'7éme'!E86+'8éme'!E86+'9éme'!E86+'10éme'!E86</f>
        <v>0</v>
      </c>
      <c r="D86" s="6" t="str">
        <f>IF(E86=11,"",IF(Dép_Arr!A86="","",COUNTA(Dép_Arr!D86,' 1ér_Tour'!D86,' 2éme'!D86,' 3éme'!D86,' 4éme'!D86,' 5éme'!D86,'6éme '!D86,'7éme'!D86,'8éme'!D86,'9éme'!D86,'10éme'!D86)-E86))</f>
        <v/>
      </c>
      <c r="E86" s="6" t="str">
        <f>IF(A86=0,"",IF(Dép_Arr!A86="","",(COUNTBLANK(Dép_Arr!D86)+COUNTBLANK(' 1ér_Tour'!D86)+COUNTBLANK(' 2éme'!D86)+COUNTBLANK(' 3éme'!D86)+COUNTBLANK(' 4éme'!D86)+COUNTBLANK(' 5éme'!D86)+COUNTBLANK('6éme '!D86)+COUNTBLANK('7éme'!D86)+COUNTBLANK('8éme'!D86)+COUNTBLANK('9éme'!D86)+COUNTBLANK('10éme'!D86))))</f>
        <v/>
      </c>
      <c r="F86" s="9" t="str">
        <f t="shared" si="1"/>
        <v/>
      </c>
      <c r="H86" s="9"/>
      <c r="I86" s="89"/>
    </row>
    <row r="87" spans="1:9" x14ac:dyDescent="0.2">
      <c r="A87" s="28" t="str">
        <f>IF(Dép_Arr!A87="","",Dép_Arr!A87)</f>
        <v/>
      </c>
      <c r="B87" s="27" t="str">
        <f>IF(A87="","",INDEX(Engagés!A87:D186,MATCH(Récap!A87,Engagés!A87:A186,0),4))</f>
        <v/>
      </c>
      <c r="C87" s="9">
        <f>Dép_Arr!E87+' 1ér_Tour'!E87+' 2éme'!E87+' 3éme'!E87+' 4éme'!E87+' 5éme'!E87+'6éme '!E87+'7éme'!E87+'8éme'!E87+'9éme'!E87+'10éme'!E87</f>
        <v>0</v>
      </c>
      <c r="D87" s="6" t="str">
        <f>IF(E87=11,"",IF(Dép_Arr!A87="","",COUNTA(Dép_Arr!D87,' 1ér_Tour'!D87,' 2éme'!D87,' 3éme'!D87,' 4éme'!D87,' 5éme'!D87,'6éme '!D87,'7éme'!D87,'8éme'!D87,'9éme'!D87,'10éme'!D87)-E87))</f>
        <v/>
      </c>
      <c r="E87" s="6" t="str">
        <f>IF(A87=0,"",IF(Dép_Arr!A87="","",(COUNTBLANK(Dép_Arr!D87)+COUNTBLANK(' 1ér_Tour'!D87)+COUNTBLANK(' 2éme'!D87)+COUNTBLANK(' 3éme'!D87)+COUNTBLANK(' 4éme'!D87)+COUNTBLANK(' 5éme'!D87)+COUNTBLANK('6éme '!D87)+COUNTBLANK('7éme'!D87)+COUNTBLANK('8éme'!D87)+COUNTBLANK('9éme'!D87)+COUNTBLANK('10éme'!D87))))</f>
        <v/>
      </c>
      <c r="F87" s="9" t="str">
        <f t="shared" si="1"/>
        <v/>
      </c>
      <c r="H87" s="9"/>
      <c r="I87" s="89"/>
    </row>
    <row r="88" spans="1:9" x14ac:dyDescent="0.2">
      <c r="A88" s="28" t="str">
        <f>IF(Dép_Arr!A88="","",Dép_Arr!A88)</f>
        <v/>
      </c>
      <c r="B88" s="27" t="str">
        <f>IF(A88="","",INDEX(Engagés!A88:D187,MATCH(Récap!A88,Engagés!A88:A187,0),4))</f>
        <v/>
      </c>
      <c r="C88" s="9">
        <f>Dép_Arr!E88+' 1ér_Tour'!E88+' 2éme'!E88+' 3éme'!E88+' 4éme'!E88+' 5éme'!E88+'6éme '!E88+'7éme'!E88+'8éme'!E88+'9éme'!E88+'10éme'!E88</f>
        <v>0</v>
      </c>
      <c r="D88" s="6" t="str">
        <f>IF(E88=11,"",IF(Dép_Arr!A88="","",COUNTA(Dép_Arr!D88,' 1ér_Tour'!D88,' 2éme'!D88,' 3éme'!D88,' 4éme'!D88,' 5éme'!D88,'6éme '!D88,'7éme'!D88,'8éme'!D88,'9éme'!D88,'10éme'!D88)-E88))</f>
        <v/>
      </c>
      <c r="E88" s="6" t="str">
        <f>IF(A88=0,"",IF(Dép_Arr!A88="","",(COUNTBLANK(Dép_Arr!D88)+COUNTBLANK(' 1ér_Tour'!D88)+COUNTBLANK(' 2éme'!D88)+COUNTBLANK(' 3éme'!D88)+COUNTBLANK(' 4éme'!D88)+COUNTBLANK(' 5éme'!D88)+COUNTBLANK('6éme '!D88)+COUNTBLANK('7éme'!D88)+COUNTBLANK('8éme'!D88)+COUNTBLANK('9éme'!D88)+COUNTBLANK('10éme'!D88))))</f>
        <v/>
      </c>
      <c r="F88" s="9" t="str">
        <f t="shared" si="1"/>
        <v/>
      </c>
      <c r="H88" s="9"/>
      <c r="I88" s="89"/>
    </row>
    <row r="89" spans="1:9" x14ac:dyDescent="0.2">
      <c r="A89" s="28" t="str">
        <f>IF(Dép_Arr!A89="","",Dép_Arr!A89)</f>
        <v/>
      </c>
      <c r="B89" s="27" t="str">
        <f>IF(A89="","",INDEX(Engagés!A89:D188,MATCH(Récap!A89,Engagés!A89:A188,0),4))</f>
        <v/>
      </c>
      <c r="C89" s="9">
        <f>Dép_Arr!E89+' 1ér_Tour'!E89+' 2éme'!E89+' 3éme'!E89+' 4éme'!E89+' 5éme'!E89+'6éme '!E89+'7éme'!E89+'8éme'!E89+'9éme'!E89+'10éme'!E89</f>
        <v>0</v>
      </c>
      <c r="D89" s="6" t="str">
        <f>IF(E89=11,"",IF(Dép_Arr!A89="","",COUNTA(Dép_Arr!D89,' 1ér_Tour'!D89,' 2éme'!D89,' 3éme'!D89,' 4éme'!D89,' 5éme'!D89,'6éme '!D89,'7éme'!D89,'8éme'!D89,'9éme'!D89,'10éme'!D89)-E89))</f>
        <v/>
      </c>
      <c r="E89" s="6" t="str">
        <f>IF(A89=0,"",IF(Dép_Arr!A89="","",(COUNTBLANK(Dép_Arr!D89)+COUNTBLANK(' 1ér_Tour'!D89)+COUNTBLANK(' 2éme'!D89)+COUNTBLANK(' 3éme'!D89)+COUNTBLANK(' 4éme'!D89)+COUNTBLANK(' 5éme'!D89)+COUNTBLANK('6éme '!D89)+COUNTBLANK('7éme'!D89)+COUNTBLANK('8éme'!D89)+COUNTBLANK('9éme'!D89)+COUNTBLANK('10éme'!D89))))</f>
        <v/>
      </c>
      <c r="F89" s="9" t="str">
        <f t="shared" si="1"/>
        <v/>
      </c>
      <c r="H89" s="9"/>
      <c r="I89" s="89"/>
    </row>
    <row r="90" spans="1:9" x14ac:dyDescent="0.2">
      <c r="A90" s="28" t="str">
        <f>IF(Dép_Arr!A90="","",Dép_Arr!A90)</f>
        <v/>
      </c>
      <c r="B90" s="27" t="str">
        <f>IF(A90="","",INDEX(Engagés!A90:D189,MATCH(Récap!A90,Engagés!A90:A189,0),4))</f>
        <v/>
      </c>
      <c r="C90" s="9">
        <f>Dép_Arr!E90+' 1ér_Tour'!E90+' 2éme'!E90+' 3éme'!E90+' 4éme'!E90+' 5éme'!E90+'6éme '!E90+'7éme'!E90+'8éme'!E90+'9éme'!E90+'10éme'!E90</f>
        <v>0</v>
      </c>
      <c r="D90" s="6" t="str">
        <f>IF(E90=11,"",IF(Dép_Arr!A90="","",COUNTA(Dép_Arr!D90,' 1ér_Tour'!D90,' 2éme'!D90,' 3éme'!D90,' 4éme'!D90,' 5éme'!D90,'6éme '!D90,'7éme'!D90,'8éme'!D90,'9éme'!D90,'10éme'!D90)-E90))</f>
        <v/>
      </c>
      <c r="E90" s="6" t="str">
        <f>IF(A90=0,"",IF(Dép_Arr!A90="","",(COUNTBLANK(Dép_Arr!D90)+COUNTBLANK(' 1ér_Tour'!D90)+COUNTBLANK(' 2éme'!D90)+COUNTBLANK(' 3éme'!D90)+COUNTBLANK(' 4éme'!D90)+COUNTBLANK(' 5éme'!D90)+COUNTBLANK('6éme '!D90)+COUNTBLANK('7éme'!D90)+COUNTBLANK('8éme'!D90)+COUNTBLANK('9éme'!D90)+COUNTBLANK('10éme'!D90))))</f>
        <v/>
      </c>
      <c r="F90" s="9" t="str">
        <f t="shared" si="1"/>
        <v/>
      </c>
      <c r="H90" s="9"/>
      <c r="I90" s="89"/>
    </row>
    <row r="91" spans="1:9" x14ac:dyDescent="0.2">
      <c r="A91" s="28" t="str">
        <f>IF(Dép_Arr!A91="","",Dép_Arr!A91)</f>
        <v/>
      </c>
      <c r="B91" s="27" t="str">
        <f>IF(A91="","",INDEX(Engagés!A91:D190,MATCH(Récap!A91,Engagés!A91:A190,0),4))</f>
        <v/>
      </c>
      <c r="C91" s="9">
        <f>Dép_Arr!E91+' 1ér_Tour'!E91+' 2éme'!E91+' 3éme'!E91+' 4éme'!E91+' 5éme'!E91+'6éme '!E91+'7éme'!E91+'8éme'!E91+'9éme'!E91+'10éme'!E91</f>
        <v>0</v>
      </c>
      <c r="D91" s="6" t="str">
        <f>IF(E91=11,"",IF(Dép_Arr!A91="","",COUNTA(Dép_Arr!D91,' 1ér_Tour'!D91,' 2éme'!D91,' 3éme'!D91,' 4éme'!D91,' 5éme'!D91,'6éme '!D91,'7éme'!D91,'8éme'!D91,'9éme'!D91,'10éme'!D91)-E91))</f>
        <v/>
      </c>
      <c r="E91" s="6" t="str">
        <f>IF(A91=0,"",IF(Dép_Arr!A91="","",(COUNTBLANK(Dép_Arr!D91)+COUNTBLANK(' 1ér_Tour'!D91)+COUNTBLANK(' 2éme'!D91)+COUNTBLANK(' 3éme'!D91)+COUNTBLANK(' 4éme'!D91)+COUNTBLANK(' 5éme'!D91)+COUNTBLANK('6éme '!D91)+COUNTBLANK('7éme'!D91)+COUNTBLANK('8éme'!D91)+COUNTBLANK('9éme'!D91)+COUNTBLANK('10éme'!D91))))</f>
        <v/>
      </c>
      <c r="F91" s="9" t="str">
        <f t="shared" si="1"/>
        <v/>
      </c>
      <c r="H91" s="9"/>
      <c r="I91" s="89"/>
    </row>
    <row r="92" spans="1:9" x14ac:dyDescent="0.2">
      <c r="A92" s="28" t="str">
        <f>IF(Dép_Arr!A92="","",Dép_Arr!A92)</f>
        <v/>
      </c>
      <c r="B92" s="27" t="str">
        <f>IF(A92="","",INDEX(Engagés!A92:D191,MATCH(Récap!A92,Engagés!A92:A191,0),4))</f>
        <v/>
      </c>
      <c r="C92" s="9">
        <f>Dép_Arr!E92+' 1ér_Tour'!E92+' 2éme'!E92+' 3éme'!E92+' 4éme'!E92+' 5éme'!E92+'6éme '!E92+'7éme'!E92+'8éme'!E92+'9éme'!E92+'10éme'!E92</f>
        <v>0</v>
      </c>
      <c r="D92" s="6" t="str">
        <f>IF(E92=11,"",IF(Dép_Arr!A92="","",COUNTA(Dép_Arr!D92,' 1ér_Tour'!D92,' 2éme'!D92,' 3éme'!D92,' 4éme'!D92,' 5éme'!D92,'6éme '!D92,'7éme'!D92,'8éme'!D92,'9éme'!D92,'10éme'!D92)-E92))</f>
        <v/>
      </c>
      <c r="E92" s="6" t="str">
        <f>IF(A92=0,"",IF(Dép_Arr!A92="","",(COUNTBLANK(Dép_Arr!D92)+COUNTBLANK(' 1ér_Tour'!D92)+COUNTBLANK(' 2éme'!D92)+COUNTBLANK(' 3éme'!D92)+COUNTBLANK(' 4éme'!D92)+COUNTBLANK(' 5éme'!D92)+COUNTBLANK('6éme '!D92)+COUNTBLANK('7éme'!D92)+COUNTBLANK('8éme'!D92)+COUNTBLANK('9éme'!D92)+COUNTBLANK('10éme'!D92))))</f>
        <v/>
      </c>
      <c r="F92" s="9" t="str">
        <f t="shared" si="1"/>
        <v/>
      </c>
      <c r="H92" s="9"/>
      <c r="I92" s="89"/>
    </row>
    <row r="93" spans="1:9" x14ac:dyDescent="0.2">
      <c r="A93" s="28" t="str">
        <f>IF(Dép_Arr!A93="","",Dép_Arr!A93)</f>
        <v/>
      </c>
      <c r="B93" s="27" t="str">
        <f>IF(A93="","",INDEX(Engagés!A93:D192,MATCH(Récap!A93,Engagés!A93:A192,0),4))</f>
        <v/>
      </c>
      <c r="C93" s="9">
        <f>Dép_Arr!E93+' 1ér_Tour'!E93+' 2éme'!E93+' 3éme'!E93+' 4éme'!E93+' 5éme'!E93+'6éme '!E93+'7éme'!E93+'8éme'!E93+'9éme'!E93+'10éme'!E93</f>
        <v>0</v>
      </c>
      <c r="D93" s="6" t="str">
        <f>IF(E93=11,"",IF(Dép_Arr!A93="","",COUNTA(Dép_Arr!D93,' 1ér_Tour'!D93,' 2éme'!D93,' 3éme'!D93,' 4éme'!D93,' 5éme'!D93,'6éme '!D93,'7éme'!D93,'8éme'!D93,'9éme'!D93,'10éme'!D93)-E93))</f>
        <v/>
      </c>
      <c r="E93" s="6" t="str">
        <f>IF(A93=0,"",IF(Dép_Arr!A93="","",(COUNTBLANK(Dép_Arr!D93)+COUNTBLANK(' 1ér_Tour'!D93)+COUNTBLANK(' 2éme'!D93)+COUNTBLANK(' 3éme'!D93)+COUNTBLANK(' 4éme'!D93)+COUNTBLANK(' 5éme'!D93)+COUNTBLANK('6éme '!D93)+COUNTBLANK('7éme'!D93)+COUNTBLANK('8éme'!D93)+COUNTBLANK('9éme'!D93)+COUNTBLANK('10éme'!D93))))</f>
        <v/>
      </c>
      <c r="F93" s="9" t="str">
        <f t="shared" si="1"/>
        <v/>
      </c>
      <c r="H93" s="9"/>
      <c r="I93" s="89"/>
    </row>
    <row r="94" spans="1:9" x14ac:dyDescent="0.2">
      <c r="A94" s="28" t="str">
        <f>IF(Dép_Arr!A94="","",Dép_Arr!A94)</f>
        <v/>
      </c>
      <c r="B94" s="27" t="str">
        <f>IF(A94="","",INDEX(Engagés!A94:D193,MATCH(Récap!A94,Engagés!A94:A193,0),4))</f>
        <v/>
      </c>
      <c r="C94" s="9">
        <f>Dép_Arr!E94+' 1ér_Tour'!E94+' 2éme'!E94+' 3éme'!E94+' 4éme'!E94+' 5éme'!E94+'6éme '!E94+'7éme'!E94+'8éme'!E94+'9éme'!E94+'10éme'!E94</f>
        <v>0</v>
      </c>
      <c r="D94" s="6" t="str">
        <f>IF(E94=11,"",IF(Dép_Arr!A94="","",COUNTA(Dép_Arr!D94,' 1ér_Tour'!D94,' 2éme'!D94,' 3éme'!D94,' 4éme'!D94,' 5éme'!D94,'6éme '!D94,'7éme'!D94,'8éme'!D94,'9éme'!D94,'10éme'!D94)-E94))</f>
        <v/>
      </c>
      <c r="E94" s="6" t="str">
        <f>IF(A94=0,"",IF(Dép_Arr!A94="","",(COUNTBLANK(Dép_Arr!D94)+COUNTBLANK(' 1ér_Tour'!D94)+COUNTBLANK(' 2éme'!D94)+COUNTBLANK(' 3éme'!D94)+COUNTBLANK(' 4éme'!D94)+COUNTBLANK(' 5éme'!D94)+COUNTBLANK('6éme '!D94)+COUNTBLANK('7éme'!D94)+COUNTBLANK('8éme'!D94)+COUNTBLANK('9éme'!D94)+COUNTBLANK('10éme'!D94))))</f>
        <v/>
      </c>
      <c r="F94" s="9" t="str">
        <f t="shared" si="1"/>
        <v/>
      </c>
      <c r="H94" s="9"/>
      <c r="I94" s="89"/>
    </row>
    <row r="95" spans="1:9" x14ac:dyDescent="0.2">
      <c r="A95" s="28" t="str">
        <f>IF(Dép_Arr!A95="","",Dép_Arr!A95)</f>
        <v/>
      </c>
      <c r="B95" s="27" t="str">
        <f>IF(A95="","",INDEX(Engagés!A95:D194,MATCH(Récap!A95,Engagés!A95:A194,0),4))</f>
        <v/>
      </c>
      <c r="C95" s="9">
        <f>Dép_Arr!E95+' 1ér_Tour'!E95+' 2éme'!E95+' 3éme'!E95+' 4éme'!E95+' 5éme'!E95+'6éme '!E95+'7éme'!E95+'8éme'!E95+'9éme'!E95+'10éme'!E95</f>
        <v>0</v>
      </c>
      <c r="D95" s="6" t="str">
        <f>IF(E95=11,"",IF(Dép_Arr!A95="","",COUNTA(Dép_Arr!D95,' 1ér_Tour'!D95,' 2éme'!D95,' 3éme'!D95,' 4éme'!D95,' 5éme'!D95,'6éme '!D95,'7éme'!D95,'8éme'!D95,'9éme'!D95,'10éme'!D95)-E95))</f>
        <v/>
      </c>
      <c r="E95" s="6" t="str">
        <f>IF(A95=0,"",IF(Dép_Arr!A95="","",(COUNTBLANK(Dép_Arr!D95)+COUNTBLANK(' 1ér_Tour'!D95)+COUNTBLANK(' 2éme'!D95)+COUNTBLANK(' 3éme'!D95)+COUNTBLANK(' 4éme'!D95)+COUNTBLANK(' 5éme'!D95)+COUNTBLANK('6éme '!D95)+COUNTBLANK('7éme'!D95)+COUNTBLANK('8éme'!D95)+COUNTBLANK('9éme'!D95)+COUNTBLANK('10éme'!D95))))</f>
        <v/>
      </c>
      <c r="F95" s="9" t="str">
        <f t="shared" si="1"/>
        <v/>
      </c>
      <c r="H95" s="9"/>
      <c r="I95" s="89"/>
    </row>
    <row r="96" spans="1:9" x14ac:dyDescent="0.2">
      <c r="A96" s="28" t="str">
        <f>IF(Dép_Arr!A96="","",Dép_Arr!A96)</f>
        <v/>
      </c>
      <c r="B96" s="27" t="str">
        <f>IF(A96="","",INDEX(Engagés!A96:D195,MATCH(Récap!A96,Engagés!A96:A195,0),4))</f>
        <v/>
      </c>
      <c r="C96" s="9">
        <f>Dép_Arr!E96+' 1ér_Tour'!E96+' 2éme'!E96+' 3éme'!E96+' 4éme'!E96+' 5éme'!E96+'6éme '!E96+'7éme'!E96+'8éme'!E96+'9éme'!E96+'10éme'!E96</f>
        <v>0</v>
      </c>
      <c r="D96" s="6" t="str">
        <f>IF(E96=11,"",IF(Dép_Arr!A96="","",COUNTA(Dép_Arr!D96,' 1ér_Tour'!D96,' 2éme'!D96,' 3éme'!D96,' 4éme'!D96,' 5éme'!D96,'6éme '!D96,'7éme'!D96,'8éme'!D96,'9éme'!D96,'10éme'!D96)-E96))</f>
        <v/>
      </c>
      <c r="E96" s="6" t="str">
        <f>IF(A96=0,"",IF(Dép_Arr!A96="","",(COUNTBLANK(Dép_Arr!D96)+COUNTBLANK(' 1ér_Tour'!D96)+COUNTBLANK(' 2éme'!D96)+COUNTBLANK(' 3éme'!D96)+COUNTBLANK(' 4éme'!D96)+COUNTBLANK(' 5éme'!D96)+COUNTBLANK('6éme '!D96)+COUNTBLANK('7éme'!D96)+COUNTBLANK('8éme'!D96)+COUNTBLANK('9éme'!D96)+COUNTBLANK('10éme'!D96))))</f>
        <v/>
      </c>
      <c r="F96" s="9" t="str">
        <f t="shared" si="1"/>
        <v/>
      </c>
      <c r="H96" s="9"/>
      <c r="I96" s="89"/>
    </row>
    <row r="97" spans="1:9" x14ac:dyDescent="0.2">
      <c r="A97" s="28" t="str">
        <f>IF(Dép_Arr!A97="","",Dép_Arr!A97)</f>
        <v/>
      </c>
      <c r="B97" s="27" t="str">
        <f>IF(A97="","",INDEX(Engagés!A97:D196,MATCH(Récap!A97,Engagés!A97:A196,0),4))</f>
        <v/>
      </c>
      <c r="C97" s="9">
        <f>Dép_Arr!E97+' 1ér_Tour'!E97+' 2éme'!E97+' 3éme'!E97+' 4éme'!E97+' 5éme'!E97+'6éme '!E97+'7éme'!E97+'8éme'!E97+'9éme'!E97+'10éme'!E97</f>
        <v>0</v>
      </c>
      <c r="D97" s="6" t="str">
        <f>IF(E97=11,"",IF(Dép_Arr!A97="","",COUNTA(Dép_Arr!D97,' 1ér_Tour'!D97,' 2éme'!D97,' 3éme'!D97,' 4éme'!D97,' 5éme'!D97,'6éme '!D97,'7éme'!D97,'8éme'!D97,'9éme'!D97,'10éme'!D97)-E97))</f>
        <v/>
      </c>
      <c r="E97" s="6" t="str">
        <f>IF(A97=0,"",IF(Dép_Arr!A97="","",(COUNTBLANK(Dép_Arr!D97)+COUNTBLANK(' 1ér_Tour'!D97)+COUNTBLANK(' 2éme'!D97)+COUNTBLANK(' 3éme'!D97)+COUNTBLANK(' 4éme'!D97)+COUNTBLANK(' 5éme'!D97)+COUNTBLANK('6éme '!D97)+COUNTBLANK('7éme'!D97)+COUNTBLANK('8éme'!D97)+COUNTBLANK('9éme'!D97)+COUNTBLANK('10éme'!D97))))</f>
        <v/>
      </c>
      <c r="F97" s="9" t="str">
        <f t="shared" si="1"/>
        <v/>
      </c>
      <c r="H97" s="9"/>
      <c r="I97" s="89"/>
    </row>
    <row r="98" spans="1:9" x14ac:dyDescent="0.2">
      <c r="A98" s="28" t="str">
        <f>IF(Dép_Arr!A98="","",Dép_Arr!A98)</f>
        <v/>
      </c>
      <c r="B98" s="27" t="str">
        <f>IF(A98="","",INDEX(Engagés!A98:D197,MATCH(Récap!A98,Engagés!A98:A197,0),4))</f>
        <v/>
      </c>
      <c r="C98" s="9">
        <f>Dép_Arr!E98+' 1ér_Tour'!E98+' 2éme'!E98+' 3éme'!E98+' 4éme'!E98+' 5éme'!E98+'6éme '!E98+'7éme'!E98+'8éme'!E98+'9éme'!E98+'10éme'!E98</f>
        <v>0</v>
      </c>
      <c r="D98" s="6" t="str">
        <f>IF(E98=11,"",IF(Dép_Arr!A98="","",COUNTA(Dép_Arr!D98,' 1ér_Tour'!D98,' 2éme'!D98,' 3éme'!D98,' 4éme'!D98,' 5éme'!D98,'6éme '!D98,'7éme'!D98,'8éme'!D98,'9éme'!D98,'10éme'!D98)-E98))</f>
        <v/>
      </c>
      <c r="E98" s="6" t="str">
        <f>IF(A98=0,"",IF(Dép_Arr!A98="","",(COUNTBLANK(Dép_Arr!D98)+COUNTBLANK(' 1ér_Tour'!D98)+COUNTBLANK(' 2éme'!D98)+COUNTBLANK(' 3éme'!D98)+COUNTBLANK(' 4éme'!D98)+COUNTBLANK(' 5éme'!D98)+COUNTBLANK('6éme '!D98)+COUNTBLANK('7éme'!D98)+COUNTBLANK('8éme'!D98)+COUNTBLANK('9éme'!D98)+COUNTBLANK('10éme'!D98))))</f>
        <v/>
      </c>
      <c r="F98" s="9" t="str">
        <f t="shared" si="1"/>
        <v/>
      </c>
      <c r="H98" s="9"/>
      <c r="I98" s="89"/>
    </row>
    <row r="99" spans="1:9" x14ac:dyDescent="0.2">
      <c r="A99" s="28" t="str">
        <f>IF(Dép_Arr!A99="","",Dép_Arr!A99)</f>
        <v/>
      </c>
      <c r="B99" s="27" t="str">
        <f>IF(A99="","",INDEX(Engagés!A99:D198,MATCH(Récap!A99,Engagés!A99:A198,0),4))</f>
        <v/>
      </c>
      <c r="C99" s="9">
        <f>Dép_Arr!E99+' 1ér_Tour'!E99+' 2éme'!E99+' 3éme'!E99+' 4éme'!E99+' 5éme'!E99+'6éme '!E99+'7éme'!E99+'8éme'!E99+'9éme'!E99+'10éme'!E99</f>
        <v>0</v>
      </c>
      <c r="D99" s="6" t="str">
        <f>IF(E99=11,"",IF(Dép_Arr!A99="","",COUNTA(Dép_Arr!D99,' 1ér_Tour'!D99,' 2éme'!D99,' 3éme'!D99,' 4éme'!D99,' 5éme'!D99,'6éme '!D99,'7éme'!D99,'8éme'!D99,'9éme'!D99,'10éme'!D99)-E99))</f>
        <v/>
      </c>
      <c r="E99" s="6" t="str">
        <f>IF(A99=0,"",IF(Dép_Arr!A99="","",(COUNTBLANK(Dép_Arr!D99)+COUNTBLANK(' 1ér_Tour'!D99)+COUNTBLANK(' 2éme'!D99)+COUNTBLANK(' 3éme'!D99)+COUNTBLANK(' 4éme'!D99)+COUNTBLANK(' 5éme'!D99)+COUNTBLANK('6éme '!D99)+COUNTBLANK('7éme'!D99)+COUNTBLANK('8éme'!D99)+COUNTBLANK('9éme'!D99)+COUNTBLANK('10éme'!D99))))</f>
        <v/>
      </c>
      <c r="F99" s="9" t="str">
        <f t="shared" si="1"/>
        <v/>
      </c>
      <c r="H99" s="9"/>
      <c r="I99" s="89"/>
    </row>
    <row r="100" spans="1:9" x14ac:dyDescent="0.2">
      <c r="A100" s="28" t="str">
        <f>IF(Dép_Arr!A100="","",Dép_Arr!A100)</f>
        <v/>
      </c>
      <c r="B100" s="27" t="str">
        <f>IF(A100="","",INDEX(Engagés!A100:D199,MATCH(Récap!A100,Engagés!A100:A199,0),4))</f>
        <v/>
      </c>
      <c r="C100" s="9">
        <f>Dép_Arr!E100+' 1ér_Tour'!E100+' 2éme'!E100+' 3éme'!E100+' 4éme'!E100+' 5éme'!E100+'6éme '!E100+'7éme'!E100+'8éme'!E100+'9éme'!E100+'10éme'!E100</f>
        <v>0</v>
      </c>
      <c r="D100" s="6" t="str">
        <f>IF(E100=11,"",IF(Dép_Arr!A100="","",COUNTA(Dép_Arr!D100,' 1ér_Tour'!D100,' 2éme'!D100,' 3éme'!D100,' 4éme'!D100,' 5éme'!D100,'6éme '!D100,'7éme'!D100,'8éme'!D100,'9éme'!D100,'10éme'!D100)-E100))</f>
        <v/>
      </c>
      <c r="E100" s="6" t="str">
        <f>IF(A100=0,"",IF(Dép_Arr!A100="","",(COUNTBLANK(Dép_Arr!D100)+COUNTBLANK(' 1ér_Tour'!D100)+COUNTBLANK(' 2éme'!D100)+COUNTBLANK(' 3éme'!D100)+COUNTBLANK(' 4éme'!D100)+COUNTBLANK(' 5éme'!D100)+COUNTBLANK('6éme '!D100)+COUNTBLANK('7éme'!D100)+COUNTBLANK('8éme'!D100)+COUNTBLANK('9éme'!D100)+COUNTBLANK('10éme'!D100))))</f>
        <v/>
      </c>
      <c r="F100" s="9" t="str">
        <f t="shared" si="1"/>
        <v/>
      </c>
      <c r="H100" s="9"/>
      <c r="I100" s="89"/>
    </row>
    <row r="101" spans="1:9" x14ac:dyDescent="0.2">
      <c r="A101" s="28" t="str">
        <f>IF(Dép_Arr!A101="","",Dép_Arr!A101)</f>
        <v/>
      </c>
      <c r="B101" s="27" t="str">
        <f>IF(A101="","",INDEX(Engagés!A101:D200,MATCH(Récap!A101,Engagés!A101:A200,0),4))</f>
        <v/>
      </c>
      <c r="C101" s="9">
        <f>Dép_Arr!E101+' 1ér_Tour'!E101+' 2éme'!E101+' 3éme'!E101+' 4éme'!E101+' 5éme'!E101+'6éme '!E101+'7éme'!E101+'8éme'!E101+'9éme'!E101+'10éme'!E101</f>
        <v>0</v>
      </c>
      <c r="D101" s="6" t="str">
        <f>IF(E101=11,"",IF(Dép_Arr!A101="","",COUNTA(Dép_Arr!D101,' 1ér_Tour'!D101,' 2éme'!D101,' 3éme'!D101,' 4éme'!D101,' 5éme'!D101,'6éme '!D101,'7éme'!D101,'8éme'!D101,'9éme'!D101,'10éme'!D101)-E101))</f>
        <v/>
      </c>
      <c r="E101" s="6" t="str">
        <f>IF(A101=0,"",IF(Dép_Arr!A101="","",(COUNTBLANK(Dép_Arr!D101)+COUNTBLANK(' 1ér_Tour'!D101)+COUNTBLANK(' 2éme'!D101)+COUNTBLANK(' 3éme'!D101)+COUNTBLANK(' 4éme'!D101)+COUNTBLANK(' 5éme'!D101)+COUNTBLANK('6éme '!D101)+COUNTBLANK('7éme'!D101)+COUNTBLANK('8éme'!D101)+COUNTBLANK('9éme'!D101)+COUNTBLANK('10éme'!D101))))</f>
        <v/>
      </c>
      <c r="F101" s="9" t="str">
        <f t="shared" si="1"/>
        <v/>
      </c>
      <c r="H101" s="9"/>
      <c r="I101" s="89"/>
    </row>
    <row r="102" spans="1:9" x14ac:dyDescent="0.2">
      <c r="A102" s="28" t="str">
        <f>IF(Dép_Arr!A102="","",Dép_Arr!A102)</f>
        <v/>
      </c>
      <c r="B102" s="27" t="str">
        <f>IF(A102="","",INDEX(Engagés!A102:D201,MATCH(Récap!A102,Engagés!A102:A201,0),4))</f>
        <v/>
      </c>
      <c r="C102" s="9">
        <f>Dép_Arr!E102+' 1ér_Tour'!E102+' 2éme'!E102+' 3éme'!E102+' 4éme'!E102+' 5éme'!E102+'6éme '!E102+'7éme'!E102+'8éme'!E102+'9éme'!E102+'10éme'!E102</f>
        <v>0</v>
      </c>
      <c r="D102" s="6" t="str">
        <f>IF(E102=11,"",IF(Dép_Arr!A102="","",COUNTA(Dép_Arr!D102,' 1ér_Tour'!D102,' 2éme'!D102,' 3éme'!D102,' 4éme'!D102,' 5éme'!D102,'6éme '!D102,'7éme'!D102,'8éme'!D102,'9éme'!D102,'10éme'!D102)-E102))</f>
        <v/>
      </c>
      <c r="E102" s="6" t="str">
        <f>IF(A102=0,"",IF(Dép_Arr!A102="","",(COUNTBLANK(Dép_Arr!D102)+COUNTBLANK(' 1ér_Tour'!D102)+COUNTBLANK(' 2éme'!D102)+COUNTBLANK(' 3éme'!D102)+COUNTBLANK(' 4éme'!D102)+COUNTBLANK(' 5éme'!D102)+COUNTBLANK('6éme '!D102)+COUNTBLANK('7éme'!D102)+COUNTBLANK('8éme'!D102)+COUNTBLANK('9éme'!D102)+COUNTBLANK('10éme'!D102))))</f>
        <v/>
      </c>
      <c r="F102" s="9" t="str">
        <f t="shared" si="1"/>
        <v/>
      </c>
      <c r="H102" s="9"/>
      <c r="I102" s="89"/>
    </row>
    <row r="103" spans="1:9" x14ac:dyDescent="0.2">
      <c r="A103" s="28" t="str">
        <f>IF(Dép_Arr!A103="","",Dép_Arr!A103)</f>
        <v/>
      </c>
      <c r="B103" s="27" t="str">
        <f>IF(A103="","",INDEX(Engagés!A103:D202,MATCH(Récap!A103,Engagés!A103:A202,0),4))</f>
        <v/>
      </c>
      <c r="C103" s="9">
        <f>Dép_Arr!E103+' 1ér_Tour'!E103+' 2éme'!E103+' 3éme'!E103+' 4éme'!E103+' 5éme'!E103+'6éme '!E103+'7éme'!E103+'8éme'!E103+'9éme'!E103+'10éme'!E103</f>
        <v>0</v>
      </c>
      <c r="D103" s="6" t="str">
        <f>IF(E103=11,"",IF(Dép_Arr!A103="","",COUNTA(Dép_Arr!D103,' 1ér_Tour'!D103,' 2éme'!D103,' 3éme'!D103,' 4éme'!D103,' 5éme'!D103,'6éme '!D103,'7éme'!D103,'8éme'!D103,'9éme'!D103,'10éme'!D103)-E103))</f>
        <v/>
      </c>
      <c r="E103" s="6" t="str">
        <f>IF(A103=0,"",IF(Dép_Arr!A103="","",(COUNTBLANK(Dép_Arr!D103)+COUNTBLANK(' 1ér_Tour'!D103)+COUNTBLANK(' 2éme'!D103)+COUNTBLANK(' 3éme'!D103)+COUNTBLANK(' 4éme'!D103)+COUNTBLANK(' 5éme'!D103)+COUNTBLANK('6éme '!D103)+COUNTBLANK('7éme'!D103)+COUNTBLANK('8éme'!D103)+COUNTBLANK('9éme'!D103)+COUNTBLANK('10éme'!D103))))</f>
        <v/>
      </c>
      <c r="F103" s="9" t="str">
        <f t="shared" si="1"/>
        <v/>
      </c>
      <c r="H103" s="9"/>
      <c r="I103" s="89"/>
    </row>
    <row r="104" spans="1:9" x14ac:dyDescent="0.2">
      <c r="B104" s="27"/>
    </row>
    <row r="105" spans="1:9" x14ac:dyDescent="0.2">
      <c r="B105" s="27"/>
    </row>
  </sheetData>
  <mergeCells count="1">
    <mergeCell ref="F2:F3"/>
  </mergeCells>
  <conditionalFormatting sqref="I4:I103">
    <cfRule type="cellIs" dxfId="4" priority="58" operator="equal">
      <formula>$N$4</formula>
    </cfRule>
    <cfRule type="cellIs" dxfId="3" priority="59" operator="equal">
      <formula>$K$4</formula>
    </cfRule>
    <cfRule type="cellIs" dxfId="2" priority="60" operator="equal">
      <formula>$M$4</formula>
    </cfRule>
  </conditionalFormatting>
  <conditionalFormatting sqref="I4:I103">
    <cfRule type="cellIs" dxfId="1" priority="2" operator="equal">
      <formula>$L$4</formula>
    </cfRule>
  </conditionalFormatting>
  <conditionalFormatting sqref="I5:I103">
    <cfRule type="cellIs" dxfId="0" priority="1" operator="equal">
      <formula>$L$4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Accueil</vt:lpstr>
      <vt:lpstr>Engagés</vt:lpstr>
      <vt:lpstr>Dép_Arr</vt:lpstr>
      <vt:lpstr> 1ér_Tour</vt:lpstr>
      <vt:lpstr> 2éme</vt:lpstr>
      <vt:lpstr> 3éme</vt:lpstr>
      <vt:lpstr> 4éme</vt:lpstr>
      <vt:lpstr> 5éme</vt:lpstr>
      <vt:lpstr>6éme </vt:lpstr>
      <vt:lpstr>7éme</vt:lpstr>
      <vt:lpstr>8éme</vt:lpstr>
      <vt:lpstr>9éme</vt:lpstr>
      <vt:lpstr>10éme</vt:lpstr>
      <vt:lpstr>Récap</vt:lpstr>
      <vt:lpstr>Engagés!Zone_d_impression</vt:lpstr>
    </vt:vector>
  </TitlesOfParts>
  <Company>meudon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Bernard SCHÄFER</cp:lastModifiedBy>
  <cp:lastPrinted>2018-03-28T12:37:00Z</cp:lastPrinted>
  <dcterms:created xsi:type="dcterms:W3CDTF">2008-03-29T11:17:54Z</dcterms:created>
  <dcterms:modified xsi:type="dcterms:W3CDTF">2018-04-03T08:31:38Z</dcterms:modified>
</cp:coreProperties>
</file>