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Ex2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harts/chart1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rapinpi\Desktop\"/>
    </mc:Choice>
  </mc:AlternateContent>
  <bookViews>
    <workbookView xWindow="0" yWindow="0" windowWidth="15630" windowHeight="6915" activeTab="1"/>
  </bookViews>
  <sheets>
    <sheet name="Cockpit" sheetId="3" r:id="rId1"/>
    <sheet name="Portfolio" sheetId="5" r:id="rId2"/>
    <sheet name="Historisation" sheetId="7" r:id="rId3"/>
    <sheet name="zzRAW DATA" sheetId="2" r:id="rId4"/>
    <sheet name="zzData for charts" sheetId="4" r:id="rId5"/>
  </sheets>
  <definedNames>
    <definedName name="_xlnm._FilterDatabase" localSheetId="0" hidden="1">Cockpit!$B$3:$L$3</definedName>
    <definedName name="_xlchart.v1.0" hidden="1">'zzData for charts'!$B$2:$D$2</definedName>
    <definedName name="_xlchart.v1.1" hidden="1">'zzData for charts'!$B$3:$D$3</definedName>
    <definedName name="_xlchart.v1.2" hidden="1">'zzData for charts'!$B$6:$B$11</definedName>
    <definedName name="_xlchart.v1.3" hidden="1">'zzData for charts'!$C$6:$C$11</definedName>
    <definedName name="DonnéesExternes_1" localSheetId="3" hidden="1">'zzRAW DATA'!$A$1:$R$101</definedName>
  </definedNames>
  <calcPr calcId="171026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4" l="1"/>
  <c r="C24" i="5"/>
  <c r="C25" i="5"/>
  <c r="C23" i="5"/>
  <c r="C22" i="5"/>
  <c r="C21" i="5"/>
  <c r="C20" i="5"/>
  <c r="F16" i="5"/>
  <c r="J15" i="5"/>
  <c r="M15" i="5"/>
  <c r="J14" i="5"/>
  <c r="M14" i="5"/>
  <c r="J13" i="5"/>
  <c r="M13" i="5"/>
  <c r="B11" i="4"/>
  <c r="B9" i="4"/>
  <c r="B8" i="4"/>
  <c r="B7" i="4"/>
  <c r="B6" i="4"/>
  <c r="B5" i="4"/>
  <c r="C101" i="3"/>
  <c r="D101" i="3"/>
  <c r="F101" i="3" s="1"/>
  <c r="C102" i="3"/>
  <c r="D102" i="3"/>
  <c r="L102" i="3" s="1"/>
  <c r="C103" i="3"/>
  <c r="D103" i="3"/>
  <c r="H103" i="3" s="1"/>
  <c r="C5" i="3"/>
  <c r="D5" i="3"/>
  <c r="L5" i="3" s="1"/>
  <c r="C6" i="3"/>
  <c r="D6" i="3"/>
  <c r="C7" i="3"/>
  <c r="D7" i="3"/>
  <c r="H7" i="3" s="1"/>
  <c r="C8" i="3"/>
  <c r="D8" i="3"/>
  <c r="F8" i="3" s="1"/>
  <c r="C9" i="3"/>
  <c r="D9" i="3"/>
  <c r="K9" i="3" s="1"/>
  <c r="C10" i="3"/>
  <c r="D10" i="3"/>
  <c r="J10" i="3" s="1"/>
  <c r="C11" i="3"/>
  <c r="D11" i="3"/>
  <c r="G11" i="3" s="1"/>
  <c r="C12" i="3"/>
  <c r="D12" i="3"/>
  <c r="C13" i="3"/>
  <c r="D13" i="3"/>
  <c r="G13" i="3" s="1"/>
  <c r="C14" i="3"/>
  <c r="D14" i="3"/>
  <c r="G14" i="3" s="1"/>
  <c r="C15" i="3"/>
  <c r="D15" i="3"/>
  <c r="J15" i="3" s="1"/>
  <c r="C16" i="3"/>
  <c r="D16" i="3"/>
  <c r="L16" i="3" s="1"/>
  <c r="C17" i="3"/>
  <c r="D17" i="3"/>
  <c r="K17" i="3" s="1"/>
  <c r="C18" i="3"/>
  <c r="D18" i="3"/>
  <c r="H18" i="3" s="1"/>
  <c r="C19" i="3"/>
  <c r="D19" i="3"/>
  <c r="G19" i="3" s="1"/>
  <c r="C20" i="3"/>
  <c r="D20" i="3"/>
  <c r="K20" i="3" s="1"/>
  <c r="C21" i="3"/>
  <c r="D21" i="3"/>
  <c r="F21" i="3" s="1"/>
  <c r="C22" i="3"/>
  <c r="D22" i="3"/>
  <c r="C23" i="3"/>
  <c r="D23" i="3"/>
  <c r="J23" i="3" s="1"/>
  <c r="C24" i="3"/>
  <c r="D24" i="3"/>
  <c r="L24" i="3" s="1"/>
  <c r="C25" i="3"/>
  <c r="D25" i="3"/>
  <c r="K25" i="3" s="1"/>
  <c r="C26" i="3"/>
  <c r="D26" i="3"/>
  <c r="C27" i="3"/>
  <c r="D27" i="3"/>
  <c r="G27" i="3" s="1"/>
  <c r="C28" i="3"/>
  <c r="D28" i="3"/>
  <c r="C29" i="3"/>
  <c r="D29" i="3"/>
  <c r="F29" i="3" s="1"/>
  <c r="C30" i="3"/>
  <c r="D30" i="3"/>
  <c r="K30" i="3" s="1"/>
  <c r="C31" i="3"/>
  <c r="D31" i="3"/>
  <c r="J31" i="3" s="1"/>
  <c r="C32" i="3"/>
  <c r="D32" i="3"/>
  <c r="H32" i="3" s="1"/>
  <c r="C33" i="3"/>
  <c r="D33" i="3"/>
  <c r="L33" i="3" s="1"/>
  <c r="C34" i="3"/>
  <c r="D34" i="3"/>
  <c r="L34" i="3" s="1"/>
  <c r="C35" i="3"/>
  <c r="D35" i="3"/>
  <c r="H35" i="3" s="1"/>
  <c r="C36" i="3"/>
  <c r="D36" i="3"/>
  <c r="L36" i="3" s="1"/>
  <c r="C37" i="3"/>
  <c r="D37" i="3"/>
  <c r="G37" i="3" s="1"/>
  <c r="C38" i="3"/>
  <c r="D38" i="3"/>
  <c r="L38" i="3" s="1"/>
  <c r="C39" i="3"/>
  <c r="D39" i="3"/>
  <c r="J39" i="3" s="1"/>
  <c r="C40" i="3"/>
  <c r="D40" i="3"/>
  <c r="G40" i="3" s="1"/>
  <c r="C41" i="3"/>
  <c r="D41" i="3"/>
  <c r="F41" i="3" s="1"/>
  <c r="C42" i="3"/>
  <c r="D42" i="3"/>
  <c r="F42" i="3" s="1"/>
  <c r="C43" i="3"/>
  <c r="D43" i="3"/>
  <c r="F43" i="3" s="1"/>
  <c r="C44" i="3"/>
  <c r="D44" i="3"/>
  <c r="G44" i="3" s="1"/>
  <c r="C45" i="3"/>
  <c r="D45" i="3"/>
  <c r="G45" i="3" s="1"/>
  <c r="C46" i="3"/>
  <c r="D46" i="3"/>
  <c r="G46" i="3" s="1"/>
  <c r="C47" i="3"/>
  <c r="D47" i="3"/>
  <c r="J47" i="3" s="1"/>
  <c r="C48" i="3"/>
  <c r="D48" i="3"/>
  <c r="H48" i="3" s="1"/>
  <c r="C49" i="3"/>
  <c r="D49" i="3"/>
  <c r="F49" i="3" s="1"/>
  <c r="C50" i="3"/>
  <c r="D50" i="3"/>
  <c r="H50" i="3" s="1"/>
  <c r="C51" i="3"/>
  <c r="D51" i="3"/>
  <c r="H51" i="3" s="1"/>
  <c r="C52" i="3"/>
  <c r="D52" i="3"/>
  <c r="H52" i="3" s="1"/>
  <c r="C53" i="3"/>
  <c r="D53" i="3"/>
  <c r="F53" i="3" s="1"/>
  <c r="C54" i="3"/>
  <c r="D54" i="3"/>
  <c r="H54" i="3" s="1"/>
  <c r="C55" i="3"/>
  <c r="D55" i="3"/>
  <c r="H55" i="3" s="1"/>
  <c r="C56" i="3"/>
  <c r="D56" i="3"/>
  <c r="H56" i="3" s="1"/>
  <c r="C57" i="3"/>
  <c r="D57" i="3"/>
  <c r="K57" i="3" s="1"/>
  <c r="C58" i="3"/>
  <c r="D58" i="3"/>
  <c r="H58" i="3" s="1"/>
  <c r="C59" i="3"/>
  <c r="D59" i="3"/>
  <c r="G59" i="3" s="1"/>
  <c r="C60" i="3"/>
  <c r="D60" i="3"/>
  <c r="H60" i="3" s="1"/>
  <c r="C61" i="3"/>
  <c r="D61" i="3"/>
  <c r="G61" i="3" s="1"/>
  <c r="C62" i="3"/>
  <c r="D62" i="3"/>
  <c r="H62" i="3" s="1"/>
  <c r="C63" i="3"/>
  <c r="D63" i="3"/>
  <c r="F63" i="3" s="1"/>
  <c r="C64" i="3"/>
  <c r="D64" i="3"/>
  <c r="H64" i="3" s="1"/>
  <c r="C65" i="3"/>
  <c r="D65" i="3"/>
  <c r="C66" i="3"/>
  <c r="D66" i="3"/>
  <c r="H66" i="3" s="1"/>
  <c r="C67" i="3"/>
  <c r="D67" i="3"/>
  <c r="L67" i="3" s="1"/>
  <c r="C68" i="3"/>
  <c r="D68" i="3"/>
  <c r="H68" i="3" s="1"/>
  <c r="C69" i="3"/>
  <c r="D69" i="3"/>
  <c r="L69" i="3" s="1"/>
  <c r="C70" i="3"/>
  <c r="D70" i="3"/>
  <c r="H70" i="3" s="1"/>
  <c r="C71" i="3"/>
  <c r="D71" i="3"/>
  <c r="G71" i="3" s="1"/>
  <c r="C72" i="3"/>
  <c r="D72" i="3"/>
  <c r="J72" i="3" s="1"/>
  <c r="C73" i="3"/>
  <c r="D73" i="3"/>
  <c r="F73" i="3" s="1"/>
  <c r="C74" i="3"/>
  <c r="D74" i="3"/>
  <c r="H74" i="3" s="1"/>
  <c r="C75" i="3"/>
  <c r="D75" i="3"/>
  <c r="C76" i="3"/>
  <c r="D76" i="3"/>
  <c r="H76" i="3" s="1"/>
  <c r="C77" i="3"/>
  <c r="D77" i="3"/>
  <c r="K77" i="3" s="1"/>
  <c r="C78" i="3"/>
  <c r="D78" i="3"/>
  <c r="F78" i="3" s="1"/>
  <c r="C79" i="3"/>
  <c r="D79" i="3"/>
  <c r="J79" i="3" s="1"/>
  <c r="C80" i="3"/>
  <c r="D80" i="3"/>
  <c r="L80" i="3" s="1"/>
  <c r="C81" i="3"/>
  <c r="D81" i="3"/>
  <c r="J81" i="3" s="1"/>
  <c r="C82" i="3"/>
  <c r="D82" i="3"/>
  <c r="L82" i="3" s="1"/>
  <c r="C83" i="3"/>
  <c r="D83" i="3"/>
  <c r="J83" i="3" s="1"/>
  <c r="C84" i="3"/>
  <c r="D84" i="3"/>
  <c r="H84" i="3" s="1"/>
  <c r="C85" i="3"/>
  <c r="D85" i="3"/>
  <c r="C86" i="3"/>
  <c r="D86" i="3"/>
  <c r="G86" i="3" s="1"/>
  <c r="C87" i="3"/>
  <c r="D87" i="3"/>
  <c r="K87" i="3" s="1"/>
  <c r="C88" i="3"/>
  <c r="D88" i="3"/>
  <c r="L88" i="3" s="1"/>
  <c r="C89" i="3"/>
  <c r="D89" i="3"/>
  <c r="C90" i="3"/>
  <c r="D90" i="3"/>
  <c r="H90" i="3" s="1"/>
  <c r="C91" i="3"/>
  <c r="D91" i="3"/>
  <c r="G91" i="3" s="1"/>
  <c r="C92" i="3"/>
  <c r="D92" i="3"/>
  <c r="J92" i="3" s="1"/>
  <c r="C93" i="3"/>
  <c r="D93" i="3"/>
  <c r="L93" i="3" s="1"/>
  <c r="C94" i="3"/>
  <c r="D94" i="3"/>
  <c r="K94" i="3" s="1"/>
  <c r="C95" i="3"/>
  <c r="D95" i="3"/>
  <c r="K95" i="3" s="1"/>
  <c r="C96" i="3"/>
  <c r="D96" i="3"/>
  <c r="K96" i="3" s="1"/>
  <c r="C97" i="3"/>
  <c r="D97" i="3"/>
  <c r="G97" i="3" s="1"/>
  <c r="C98" i="3"/>
  <c r="D98" i="3"/>
  <c r="F98" i="3" s="1"/>
  <c r="C99" i="3"/>
  <c r="D99" i="3"/>
  <c r="K99" i="3" s="1"/>
  <c r="C100" i="3"/>
  <c r="D100" i="3"/>
  <c r="K100" i="3" s="1"/>
  <c r="D4" i="3"/>
  <c r="F4" i="3" s="1"/>
  <c r="C4" i="3"/>
  <c r="C26" i="5" l="1"/>
  <c r="L4" i="3"/>
  <c r="K102" i="3"/>
  <c r="K4" i="3"/>
  <c r="H102" i="3"/>
  <c r="J11" i="3"/>
  <c r="K11" i="3"/>
  <c r="F33" i="3"/>
  <c r="F15" i="3"/>
  <c r="J5" i="3"/>
  <c r="F23" i="3"/>
  <c r="J9" i="3"/>
  <c r="K13" i="3"/>
  <c r="K29" i="3"/>
  <c r="L31" i="3"/>
  <c r="H9" i="3"/>
  <c r="K21" i="3"/>
  <c r="F37" i="3"/>
  <c r="L11" i="3"/>
  <c r="J7" i="3"/>
  <c r="F7" i="3"/>
  <c r="I11" i="5" s="1"/>
  <c r="J11" i="5" s="1"/>
  <c r="F27" i="3"/>
  <c r="K37" i="3"/>
  <c r="L35" i="3"/>
  <c r="L15" i="3"/>
  <c r="F31" i="3"/>
  <c r="F45" i="3"/>
  <c r="L9" i="3"/>
  <c r="J19" i="3"/>
  <c r="F11" i="3"/>
  <c r="K19" i="3"/>
  <c r="K27" i="3"/>
  <c r="K33" i="3"/>
  <c r="F39" i="3"/>
  <c r="H11" i="3"/>
  <c r="I11" i="3" s="1"/>
  <c r="L27" i="3"/>
  <c r="L19" i="3"/>
  <c r="K5" i="3"/>
  <c r="F13" i="3"/>
  <c r="F19" i="3"/>
  <c r="F35" i="3"/>
  <c r="K41" i="3"/>
  <c r="J102" i="3"/>
  <c r="H5" i="3"/>
  <c r="L47" i="3"/>
  <c r="J33" i="3"/>
  <c r="J27" i="3"/>
  <c r="H95" i="3"/>
  <c r="G47" i="3"/>
  <c r="L57" i="3"/>
  <c r="J59" i="3"/>
  <c r="F97" i="3"/>
  <c r="F59" i="3"/>
  <c r="F51" i="3"/>
  <c r="K45" i="3"/>
  <c r="J51" i="3"/>
  <c r="J74" i="3"/>
  <c r="J99" i="3"/>
  <c r="H37" i="3"/>
  <c r="I37" i="3" s="1"/>
  <c r="I5" i="5"/>
  <c r="J20" i="3"/>
  <c r="J55" i="3"/>
  <c r="K76" i="3"/>
  <c r="G51" i="3"/>
  <c r="I51" i="3" s="1"/>
  <c r="F57" i="3"/>
  <c r="L99" i="3"/>
  <c r="H45" i="3"/>
  <c r="I45" i="3" s="1"/>
  <c r="J88" i="3"/>
  <c r="F44" i="3"/>
  <c r="J68" i="3"/>
  <c r="K82" i="3"/>
  <c r="L95" i="3"/>
  <c r="L63" i="3"/>
  <c r="J58" i="3"/>
  <c r="J71" i="3"/>
  <c r="F95" i="3"/>
  <c r="L92" i="3"/>
  <c r="G84" i="3"/>
  <c r="I84" i="3" s="1"/>
  <c r="K50" i="3"/>
  <c r="G55" i="3"/>
  <c r="I55" i="3" s="1"/>
  <c r="G64" i="3"/>
  <c r="I64" i="3" s="1"/>
  <c r="J37" i="3"/>
  <c r="H33" i="3"/>
  <c r="L100" i="3"/>
  <c r="J63" i="3"/>
  <c r="J82" i="3"/>
  <c r="F99" i="3"/>
  <c r="J95" i="3"/>
  <c r="H97" i="3"/>
  <c r="I97" i="3" s="1"/>
  <c r="J38" i="3"/>
  <c r="F61" i="3"/>
  <c r="J70" i="3"/>
  <c r="J76" i="3"/>
  <c r="J84" i="3"/>
  <c r="J90" i="3"/>
  <c r="J96" i="3"/>
  <c r="J46" i="3"/>
  <c r="L86" i="3"/>
  <c r="L94" i="3"/>
  <c r="G100" i="3"/>
  <c r="G78" i="3"/>
  <c r="L40" i="3"/>
  <c r="F40" i="3"/>
  <c r="F54" i="3"/>
  <c r="F62" i="3"/>
  <c r="F66" i="3"/>
  <c r="K74" i="3"/>
  <c r="G42" i="3"/>
  <c r="J52" i="3"/>
  <c r="J78" i="3"/>
  <c r="J86" i="3"/>
  <c r="L90" i="3"/>
  <c r="L98" i="3"/>
  <c r="J42" i="3"/>
  <c r="L46" i="3"/>
  <c r="F100" i="3"/>
  <c r="H14" i="3"/>
  <c r="I14" i="3" s="1"/>
  <c r="K78" i="3"/>
  <c r="L96" i="3"/>
  <c r="F48" i="3"/>
  <c r="G60" i="3"/>
  <c r="I60" i="3" s="1"/>
  <c r="K14" i="3"/>
  <c r="K44" i="3"/>
  <c r="J66" i="3"/>
  <c r="J80" i="3"/>
  <c r="F87" i="3"/>
  <c r="J94" i="3"/>
  <c r="J98" i="3"/>
  <c r="K90" i="3"/>
  <c r="H99" i="3"/>
  <c r="L83" i="3"/>
  <c r="L84" i="3"/>
  <c r="G90" i="3"/>
  <c r="I90" i="3" s="1"/>
  <c r="G34" i="3"/>
  <c r="L52" i="3"/>
  <c r="K56" i="3"/>
  <c r="F58" i="3"/>
  <c r="J97" i="3"/>
  <c r="L97" i="3"/>
  <c r="J45" i="3"/>
  <c r="H46" i="3"/>
  <c r="I46" i="3" s="1"/>
  <c r="F34" i="3"/>
  <c r="G38" i="3"/>
  <c r="L48" i="3"/>
  <c r="F50" i="3"/>
  <c r="G52" i="3"/>
  <c r="I52" i="3" s="1"/>
  <c r="L54" i="3"/>
  <c r="F56" i="3"/>
  <c r="L58" i="3"/>
  <c r="K60" i="3"/>
  <c r="L62" i="3"/>
  <c r="K64" i="3"/>
  <c r="H42" i="3"/>
  <c r="K101" i="3"/>
  <c r="L44" i="3"/>
  <c r="G24" i="3"/>
  <c r="F24" i="3"/>
  <c r="J44" i="3"/>
  <c r="J48" i="3"/>
  <c r="J54" i="3"/>
  <c r="J64" i="3"/>
  <c r="H44" i="3"/>
  <c r="I44" i="3" s="1"/>
  <c r="J50" i="3"/>
  <c r="J60" i="3"/>
  <c r="K46" i="3"/>
  <c r="L42" i="3"/>
  <c r="H36" i="3"/>
  <c r="F38" i="3"/>
  <c r="G48" i="3"/>
  <c r="I48" i="3" s="1"/>
  <c r="L50" i="3"/>
  <c r="K52" i="3"/>
  <c r="G54" i="3"/>
  <c r="I54" i="3" s="1"/>
  <c r="L56" i="3"/>
  <c r="G58" i="3"/>
  <c r="I58" i="3" s="1"/>
  <c r="F60" i="3"/>
  <c r="G62" i="3"/>
  <c r="I62" i="3" s="1"/>
  <c r="F64" i="3"/>
  <c r="K42" i="3"/>
  <c r="J56" i="3"/>
  <c r="J62" i="3"/>
  <c r="F46" i="3"/>
  <c r="J34" i="3"/>
  <c r="K36" i="3"/>
  <c r="H40" i="3"/>
  <c r="I40" i="3" s="1"/>
  <c r="K48" i="3"/>
  <c r="G50" i="3"/>
  <c r="I50" i="3" s="1"/>
  <c r="F52" i="3"/>
  <c r="K54" i="3"/>
  <c r="G56" i="3"/>
  <c r="I56" i="3" s="1"/>
  <c r="K58" i="3"/>
  <c r="L60" i="3"/>
  <c r="K62" i="3"/>
  <c r="L64" i="3"/>
  <c r="K93" i="3"/>
  <c r="F93" i="3"/>
  <c r="K91" i="3"/>
  <c r="L91" i="3"/>
  <c r="J91" i="3"/>
  <c r="K89" i="3"/>
  <c r="L89" i="3"/>
  <c r="J89" i="3"/>
  <c r="F89" i="3"/>
  <c r="K85" i="3"/>
  <c r="F85" i="3"/>
  <c r="K79" i="3"/>
  <c r="L79" i="3"/>
  <c r="H79" i="3"/>
  <c r="H73" i="3"/>
  <c r="J73" i="3"/>
  <c r="H71" i="3"/>
  <c r="I71" i="3" s="1"/>
  <c r="L71" i="3"/>
  <c r="H69" i="3"/>
  <c r="G69" i="3"/>
  <c r="J69" i="3"/>
  <c r="H65" i="3"/>
  <c r="K65" i="3"/>
  <c r="J65" i="3"/>
  <c r="L32" i="3"/>
  <c r="K32" i="3"/>
  <c r="L30" i="3"/>
  <c r="F30" i="3"/>
  <c r="J30" i="3"/>
  <c r="L28" i="3"/>
  <c r="H28" i="3"/>
  <c r="L26" i="3"/>
  <c r="F26" i="3"/>
  <c r="G26" i="3"/>
  <c r="L22" i="3"/>
  <c r="F22" i="3"/>
  <c r="J22" i="3"/>
  <c r="L20" i="3"/>
  <c r="H20" i="3"/>
  <c r="L18" i="3"/>
  <c r="F18" i="3"/>
  <c r="L14" i="3"/>
  <c r="F14" i="3"/>
  <c r="J14" i="3"/>
  <c r="L12" i="3"/>
  <c r="H12" i="3"/>
  <c r="G12" i="3"/>
  <c r="L10" i="3"/>
  <c r="F10" i="3"/>
  <c r="L8" i="3"/>
  <c r="G8" i="3"/>
  <c r="L6" i="3"/>
  <c r="F6" i="3"/>
  <c r="I8" i="5" s="1"/>
  <c r="J8" i="5" s="1"/>
  <c r="M8" i="5" s="1"/>
  <c r="J6" i="3"/>
  <c r="J12" i="3"/>
  <c r="J24" i="3"/>
  <c r="K10" i="3"/>
  <c r="K16" i="3"/>
  <c r="F20" i="3"/>
  <c r="K26" i="3"/>
  <c r="J67" i="3"/>
  <c r="F83" i="3"/>
  <c r="L77" i="3"/>
  <c r="G83" i="3"/>
  <c r="J93" i="3"/>
  <c r="G93" i="3"/>
  <c r="G32" i="3"/>
  <c r="I32" i="3" s="1"/>
  <c r="L65" i="3"/>
  <c r="K69" i="3"/>
  <c r="K71" i="3"/>
  <c r="G4" i="3"/>
  <c r="J4" i="3"/>
  <c r="H4" i="3"/>
  <c r="H63" i="3"/>
  <c r="K63" i="3"/>
  <c r="H61" i="3"/>
  <c r="I61" i="3" s="1"/>
  <c r="K61" i="3"/>
  <c r="J61" i="3"/>
  <c r="H59" i="3"/>
  <c r="I59" i="3" s="1"/>
  <c r="K59" i="3"/>
  <c r="H57" i="3"/>
  <c r="G57" i="3"/>
  <c r="J57" i="3"/>
  <c r="H53" i="3"/>
  <c r="G53" i="3"/>
  <c r="J53" i="3"/>
  <c r="H49" i="3"/>
  <c r="G49" i="3"/>
  <c r="J49" i="3"/>
  <c r="F47" i="3"/>
  <c r="H47" i="3"/>
  <c r="G43" i="3"/>
  <c r="K43" i="3"/>
  <c r="G41" i="3"/>
  <c r="H41" i="3"/>
  <c r="L41" i="3"/>
  <c r="J41" i="3"/>
  <c r="G39" i="3"/>
  <c r="L39" i="3"/>
  <c r="K39" i="3"/>
  <c r="G35" i="3"/>
  <c r="I35" i="3" s="1"/>
  <c r="K35" i="3"/>
  <c r="G33" i="3"/>
  <c r="H81" i="3"/>
  <c r="L81" i="3"/>
  <c r="F81" i="3"/>
  <c r="H75" i="3"/>
  <c r="G75" i="3"/>
  <c r="H67" i="3"/>
  <c r="G67" i="3"/>
  <c r="G10" i="3"/>
  <c r="G16" i="3"/>
  <c r="G22" i="3"/>
  <c r="G30" i="3"/>
  <c r="H30" i="3"/>
  <c r="J16" i="3"/>
  <c r="J26" i="3"/>
  <c r="K6" i="3"/>
  <c r="K12" i="3"/>
  <c r="F16" i="3"/>
  <c r="K22" i="3"/>
  <c r="K28" i="3"/>
  <c r="F79" i="3"/>
  <c r="F32" i="3"/>
  <c r="G65" i="3"/>
  <c r="K67" i="3"/>
  <c r="F69" i="3"/>
  <c r="F71" i="3"/>
  <c r="F75" i="3"/>
  <c r="L85" i="3"/>
  <c r="K81" i="3"/>
  <c r="K92" i="3"/>
  <c r="G92" i="3"/>
  <c r="F88" i="3"/>
  <c r="G88" i="3"/>
  <c r="K88" i="3"/>
  <c r="K86" i="3"/>
  <c r="H86" i="3"/>
  <c r="I86" i="3" s="1"/>
  <c r="F84" i="3"/>
  <c r="K84" i="3"/>
  <c r="F82" i="3"/>
  <c r="G82" i="3"/>
  <c r="K80" i="3"/>
  <c r="H80" i="3"/>
  <c r="H72" i="3"/>
  <c r="L72" i="3"/>
  <c r="G31" i="3"/>
  <c r="H31" i="3"/>
  <c r="K31" i="3"/>
  <c r="G29" i="3"/>
  <c r="H29" i="3"/>
  <c r="G25" i="3"/>
  <c r="F25" i="3"/>
  <c r="G23" i="3"/>
  <c r="K23" i="3"/>
  <c r="G21" i="3"/>
  <c r="J21" i="3"/>
  <c r="G17" i="3"/>
  <c r="L17" i="3"/>
  <c r="F17" i="3"/>
  <c r="J17" i="3"/>
  <c r="G15" i="3"/>
  <c r="K15" i="3"/>
  <c r="G9" i="3"/>
  <c r="F9" i="3"/>
  <c r="I6" i="5" s="1"/>
  <c r="J6" i="5" s="1"/>
  <c r="L6" i="5" s="1"/>
  <c r="G7" i="3"/>
  <c r="I7" i="3" s="1"/>
  <c r="L7" i="3"/>
  <c r="K7" i="3"/>
  <c r="F5" i="3"/>
  <c r="I12" i="5" s="1"/>
  <c r="J12" i="5" s="1"/>
  <c r="M12" i="5" s="1"/>
  <c r="G5" i="3"/>
  <c r="F102" i="3"/>
  <c r="G102" i="3"/>
  <c r="I102" i="3" s="1"/>
  <c r="H77" i="3"/>
  <c r="J77" i="3"/>
  <c r="F77" i="3"/>
  <c r="G20" i="3"/>
  <c r="G28" i="3"/>
  <c r="H8" i="3"/>
  <c r="H22" i="3"/>
  <c r="H26" i="3"/>
  <c r="H16" i="3"/>
  <c r="H83" i="3"/>
  <c r="G77" i="3"/>
  <c r="G6" i="3"/>
  <c r="G18" i="3"/>
  <c r="I18" i="3" s="1"/>
  <c r="H6" i="3"/>
  <c r="H10" i="3"/>
  <c r="H24" i="3"/>
  <c r="J8" i="3"/>
  <c r="J18" i="3"/>
  <c r="J28" i="3"/>
  <c r="K8" i="3"/>
  <c r="F12" i="3"/>
  <c r="I10" i="5" s="1"/>
  <c r="J10" i="5" s="1"/>
  <c r="L10" i="5" s="1"/>
  <c r="K18" i="3"/>
  <c r="K24" i="3"/>
  <c r="F28" i="3"/>
  <c r="J75" i="3"/>
  <c r="F91" i="3"/>
  <c r="H85" i="3"/>
  <c r="H91" i="3"/>
  <c r="I91" i="3" s="1"/>
  <c r="K98" i="3"/>
  <c r="J85" i="3"/>
  <c r="G81" i="3"/>
  <c r="H93" i="3"/>
  <c r="G98" i="3"/>
  <c r="G79" i="3"/>
  <c r="J32" i="3"/>
  <c r="L61" i="3"/>
  <c r="G63" i="3"/>
  <c r="F65" i="3"/>
  <c r="F67" i="3"/>
  <c r="L70" i="3"/>
  <c r="G73" i="3"/>
  <c r="L76" i="3"/>
  <c r="G85" i="3"/>
  <c r="H15" i="3"/>
  <c r="H43" i="3"/>
  <c r="L45" i="3"/>
  <c r="H17" i="3"/>
  <c r="H39" i="3"/>
  <c r="F86" i="3"/>
  <c r="K47" i="3"/>
  <c r="L37" i="3"/>
  <c r="J35" i="3"/>
  <c r="K83" i="3"/>
  <c r="J100" i="3"/>
  <c r="G94" i="3"/>
  <c r="H87" i="3"/>
  <c r="J87" i="3"/>
  <c r="H34" i="3"/>
  <c r="J36" i="3"/>
  <c r="F36" i="3"/>
  <c r="K38" i="3"/>
  <c r="K40" i="3"/>
  <c r="K49" i="3"/>
  <c r="K51" i="3"/>
  <c r="K53" i="3"/>
  <c r="K55" i="3"/>
  <c r="L68" i="3"/>
  <c r="G70" i="3"/>
  <c r="I70" i="3" s="1"/>
  <c r="G72" i="3"/>
  <c r="F74" i="3"/>
  <c r="G76" i="3"/>
  <c r="I76" i="3" s="1"/>
  <c r="G89" i="3"/>
  <c r="F96" i="3"/>
  <c r="H19" i="3"/>
  <c r="I19" i="3" s="1"/>
  <c r="H94" i="3"/>
  <c r="H21" i="3"/>
  <c r="H25" i="3"/>
  <c r="H88" i="3"/>
  <c r="K97" i="3"/>
  <c r="L87" i="3"/>
  <c r="F55" i="3"/>
  <c r="L66" i="3"/>
  <c r="K68" i="3"/>
  <c r="K70" i="3"/>
  <c r="K72" i="3"/>
  <c r="L74" i="3"/>
  <c r="F76" i="3"/>
  <c r="K103" i="3"/>
  <c r="L21" i="3"/>
  <c r="J25" i="3"/>
  <c r="L101" i="3"/>
  <c r="L25" i="3"/>
  <c r="L23" i="3"/>
  <c r="F80" i="3"/>
  <c r="G80" i="3"/>
  <c r="H89" i="3"/>
  <c r="G96" i="3"/>
  <c r="L78" i="3"/>
  <c r="G87" i="3"/>
  <c r="K34" i="3"/>
  <c r="G36" i="3"/>
  <c r="H38" i="3"/>
  <c r="J40" i="3"/>
  <c r="L49" i="3"/>
  <c r="L51" i="3"/>
  <c r="L53" i="3"/>
  <c r="L55" i="3"/>
  <c r="G66" i="3"/>
  <c r="I66" i="3" s="1"/>
  <c r="F68" i="3"/>
  <c r="F70" i="3"/>
  <c r="F72" i="3"/>
  <c r="G74" i="3"/>
  <c r="I74" i="3" s="1"/>
  <c r="J101" i="3"/>
  <c r="H23" i="3"/>
  <c r="H78" i="3"/>
  <c r="F94" i="3"/>
  <c r="G95" i="3"/>
  <c r="L59" i="3"/>
  <c r="K66" i="3"/>
  <c r="G68" i="3"/>
  <c r="I68" i="3" s="1"/>
  <c r="L73" i="3"/>
  <c r="L75" i="3"/>
  <c r="G99" i="3"/>
  <c r="F103" i="3"/>
  <c r="L103" i="3"/>
  <c r="L43" i="3"/>
  <c r="G101" i="3"/>
  <c r="L13" i="3"/>
  <c r="H92" i="3"/>
  <c r="H101" i="3"/>
  <c r="H96" i="3"/>
  <c r="H27" i="3"/>
  <c r="I27" i="3" s="1"/>
  <c r="F90" i="3"/>
  <c r="J13" i="3"/>
  <c r="F92" i="3"/>
  <c r="H100" i="3"/>
  <c r="L29" i="3"/>
  <c r="H98" i="3"/>
  <c r="H13" i="3"/>
  <c r="H82" i="3"/>
  <c r="K73" i="3"/>
  <c r="K75" i="3"/>
  <c r="G103" i="3"/>
  <c r="I103" i="3" s="1"/>
  <c r="J43" i="3"/>
  <c r="J103" i="3"/>
  <c r="J29" i="3"/>
  <c r="J5" i="5" l="1"/>
  <c r="L5" i="5" s="1"/>
  <c r="B3" i="4"/>
  <c r="I5" i="3"/>
  <c r="I9" i="3"/>
  <c r="I47" i="3"/>
  <c r="L11" i="5"/>
  <c r="M11" i="5"/>
  <c r="I88" i="3"/>
  <c r="I77" i="3"/>
  <c r="L8" i="5"/>
  <c r="I9" i="5"/>
  <c r="J9" i="5" s="1"/>
  <c r="L9" i="5" s="1"/>
  <c r="I99" i="3"/>
  <c r="I34" i="3"/>
  <c r="I29" i="3"/>
  <c r="I73" i="3"/>
  <c r="I85" i="3"/>
  <c r="I31" i="3"/>
  <c r="I75" i="3"/>
  <c r="I49" i="3"/>
  <c r="I42" i="3"/>
  <c r="I95" i="3"/>
  <c r="I65" i="3"/>
  <c r="D25" i="5"/>
  <c r="M5" i="5"/>
  <c r="I82" i="3"/>
  <c r="I33" i="3"/>
  <c r="I78" i="3"/>
  <c r="I43" i="3"/>
  <c r="I83" i="3"/>
  <c r="I21" i="3"/>
  <c r="I53" i="3"/>
  <c r="I87" i="3"/>
  <c r="I96" i="3"/>
  <c r="I72" i="3"/>
  <c r="I22" i="3"/>
  <c r="I38" i="3"/>
  <c r="I57" i="3"/>
  <c r="I36" i="3"/>
  <c r="M10" i="5"/>
  <c r="M6" i="5"/>
  <c r="I92" i="3"/>
  <c r="D23" i="5"/>
  <c r="I7" i="5"/>
  <c r="J7" i="5" s="1"/>
  <c r="L7" i="5" s="1"/>
  <c r="I63" i="3"/>
  <c r="I15" i="3"/>
  <c r="I23" i="3"/>
  <c r="I30" i="3"/>
  <c r="I41" i="3"/>
  <c r="I4" i="3"/>
  <c r="I8" i="3"/>
  <c r="I28" i="3"/>
  <c r="I69" i="3"/>
  <c r="I93" i="3"/>
  <c r="D24" i="5"/>
  <c r="L12" i="5"/>
  <c r="I24" i="3"/>
  <c r="I6" i="3"/>
  <c r="I20" i="3"/>
  <c r="I16" i="3"/>
  <c r="I26" i="3"/>
  <c r="I79" i="3"/>
  <c r="I81" i="3"/>
  <c r="I10" i="3"/>
  <c r="K2" i="3"/>
  <c r="I17" i="3"/>
  <c r="I67" i="3"/>
  <c r="I80" i="3"/>
  <c r="I25" i="3"/>
  <c r="I39" i="3"/>
  <c r="I12" i="3"/>
  <c r="E37" i="3"/>
  <c r="E92" i="3"/>
  <c r="E85" i="3"/>
  <c r="E65" i="3"/>
  <c r="L2" i="3"/>
  <c r="I94" i="3"/>
  <c r="E102" i="3"/>
  <c r="E76" i="3"/>
  <c r="E103" i="3"/>
  <c r="E52" i="3"/>
  <c r="I101" i="3"/>
  <c r="E17" i="3"/>
  <c r="E10" i="3"/>
  <c r="E55" i="3"/>
  <c r="E87" i="3"/>
  <c r="E31" i="3"/>
  <c r="E25" i="3"/>
  <c r="E45" i="3"/>
  <c r="E46" i="3"/>
  <c r="E4" i="3"/>
  <c r="E58" i="3"/>
  <c r="E69" i="3"/>
  <c r="E66" i="3"/>
  <c r="J2" i="3"/>
  <c r="I89" i="3"/>
  <c r="I98" i="3"/>
  <c r="E98" i="3"/>
  <c r="E18" i="3"/>
  <c r="E29" i="3"/>
  <c r="E59" i="3"/>
  <c r="E6" i="3"/>
  <c r="E42" i="3"/>
  <c r="E14" i="3"/>
  <c r="E72" i="3"/>
  <c r="E93" i="3"/>
  <c r="E32" i="3"/>
  <c r="E27" i="3"/>
  <c r="E13" i="3"/>
  <c r="E60" i="3"/>
  <c r="E43" i="3"/>
  <c r="E86" i="3"/>
  <c r="E97" i="3"/>
  <c r="E61" i="3"/>
  <c r="E77" i="3"/>
  <c r="E36" i="3"/>
  <c r="E79" i="3"/>
  <c r="E15" i="3"/>
  <c r="E81" i="3"/>
  <c r="E62" i="3"/>
  <c r="E83" i="3"/>
  <c r="E23" i="3"/>
  <c r="E67" i="3"/>
  <c r="E50" i="3"/>
  <c r="E73" i="3"/>
  <c r="E20" i="3"/>
  <c r="E78" i="3"/>
  <c r="E74" i="3"/>
  <c r="E99" i="3"/>
  <c r="I13" i="3"/>
  <c r="E56" i="3"/>
  <c r="E11" i="3"/>
  <c r="E16" i="3"/>
  <c r="E22" i="3"/>
  <c r="E82" i="3"/>
  <c r="E48" i="3"/>
  <c r="E21" i="3"/>
  <c r="E96" i="3"/>
  <c r="E19" i="3"/>
  <c r="E34" i="3"/>
  <c r="E24" i="3"/>
  <c r="E53" i="3"/>
  <c r="E71" i="3"/>
  <c r="E8" i="3"/>
  <c r="E57" i="3"/>
  <c r="I100" i="3"/>
  <c r="E100" i="3"/>
  <c r="E70" i="3"/>
  <c r="E9" i="3"/>
  <c r="E101" i="3"/>
  <c r="E88" i="3"/>
  <c r="E91" i="3"/>
  <c r="E90" i="3"/>
  <c r="E44" i="3"/>
  <c r="E5" i="3"/>
  <c r="E95" i="3"/>
  <c r="E7" i="3"/>
  <c r="E94" i="3"/>
  <c r="E28" i="3"/>
  <c r="E40" i="3"/>
  <c r="E35" i="3"/>
  <c r="E39" i="3"/>
  <c r="E63" i="3"/>
  <c r="E12" i="3"/>
  <c r="E47" i="3"/>
  <c r="E51" i="3"/>
  <c r="E33" i="3"/>
  <c r="E75" i="3"/>
  <c r="E38" i="3"/>
  <c r="E64" i="3"/>
  <c r="E54" i="3"/>
  <c r="E41" i="3"/>
  <c r="E26" i="3"/>
  <c r="E89" i="3"/>
  <c r="E84" i="3"/>
  <c r="E49" i="3"/>
  <c r="E30" i="3"/>
  <c r="E80" i="3"/>
  <c r="E68" i="3"/>
  <c r="D20" i="5" l="1"/>
  <c r="E20" i="5" s="1"/>
  <c r="F23" i="5"/>
  <c r="E25" i="5"/>
  <c r="F24" i="5"/>
  <c r="F25" i="5"/>
  <c r="D22" i="5"/>
  <c r="M9" i="5"/>
  <c r="E23" i="5"/>
  <c r="E24" i="5"/>
  <c r="M7" i="5"/>
  <c r="D21" i="5"/>
  <c r="J16" i="5"/>
  <c r="L16" i="5" s="1"/>
  <c r="F20" i="5" l="1"/>
  <c r="F22" i="5"/>
  <c r="M16" i="5"/>
  <c r="E22" i="5"/>
  <c r="E21" i="5"/>
  <c r="D26" i="5"/>
  <c r="F21" i="5"/>
  <c r="F26" i="5" l="1"/>
  <c r="C7" i="4"/>
  <c r="C11" i="4"/>
  <c r="D3" i="4"/>
  <c r="E26" i="5"/>
  <c r="C9" i="4"/>
  <c r="C10" i="4"/>
  <c r="C6" i="4"/>
  <c r="C8" i="4"/>
  <c r="C3" i="4" l="1"/>
  <c r="C12" i="4"/>
</calcChain>
</file>

<file path=xl/connections.xml><?xml version="1.0" encoding="utf-8"?>
<connections xmlns="http://schemas.openxmlformats.org/spreadsheetml/2006/main">
  <connection id="1" keepAlive="1" interval="1" name="Requête - Coins EUR" description="Connexion à la requête « Coins EUR » dans le classeur." type="5" refreshedVersion="6" background="1" saveData="1">
    <dbPr connection="Provider=Microsoft.Mashup.OleDb.1;Data Source=$Workbook$;Location=Coins EUR;Extended Properties=&quot;&quot;" command="SELECT * FROM [Coins EUR]"/>
  </connection>
</connections>
</file>

<file path=xl/sharedStrings.xml><?xml version="1.0" encoding="utf-8"?>
<sst xmlns="http://schemas.openxmlformats.org/spreadsheetml/2006/main" count="1806" uniqueCount="1603">
  <si>
    <t>Average</t>
  </si>
  <si>
    <t>Rank</t>
  </si>
  <si>
    <t>Name</t>
  </si>
  <si>
    <t>Symbol</t>
  </si>
  <si>
    <t>Dominance</t>
  </si>
  <si>
    <t>Cours €</t>
  </si>
  <si>
    <t>24 Volume €</t>
  </si>
  <si>
    <t>Market Cap €</t>
  </si>
  <si>
    <t>24h Vol / Cap</t>
  </si>
  <si>
    <t>% Change 1h</t>
  </si>
  <si>
    <t>% Change 24h</t>
  </si>
  <si>
    <t>% Change 7 jours</t>
  </si>
  <si>
    <t>BUY</t>
  </si>
  <si>
    <t>Crypto</t>
  </si>
  <si>
    <t>Date</t>
  </si>
  <si>
    <t>Part</t>
  </si>
  <si>
    <t>Valo</t>
  </si>
  <si>
    <t>Prix d'achat</t>
  </si>
  <si>
    <t>Cours d'achat</t>
  </si>
  <si>
    <t>Cours Actuel</t>
  </si>
  <si>
    <t>Valorisation Actuelle</t>
  </si>
  <si>
    <t>Variation %</t>
  </si>
  <si>
    <t>Variation €</t>
  </si>
  <si>
    <t>Bitcoin</t>
  </si>
  <si>
    <t>Lien</t>
  </si>
  <si>
    <t>Litecoin</t>
  </si>
  <si>
    <t>Ethereum</t>
  </si>
  <si>
    <t>Stellar</t>
  </si>
  <si>
    <t>Bitcoin Cash</t>
  </si>
  <si>
    <t>Ripple</t>
  </si>
  <si>
    <t>Valeur d'achat</t>
  </si>
  <si>
    <t>Total</t>
  </si>
  <si>
    <t>Column1.rank</t>
  </si>
  <si>
    <t>Column1.id</t>
  </si>
  <si>
    <t>Column1.name</t>
  </si>
  <si>
    <t>Column1.symbol</t>
  </si>
  <si>
    <t>Column1.price_usd</t>
  </si>
  <si>
    <t>Column1.price_btc</t>
  </si>
  <si>
    <t>Column1.24h_volume_usd</t>
  </si>
  <si>
    <t>Column1.market_cap_usd</t>
  </si>
  <si>
    <t>Column1.available_supply</t>
  </si>
  <si>
    <t>Column1.total_supply</t>
  </si>
  <si>
    <t>Column1.max_supply</t>
  </si>
  <si>
    <t>Column1.percent_change_1h</t>
  </si>
  <si>
    <t>Column1.percent_change_24h</t>
  </si>
  <si>
    <t>Column1.percent_change_7d</t>
  </si>
  <si>
    <t>Column1.last_updated</t>
  </si>
  <si>
    <t>Column1.price_eur</t>
  </si>
  <si>
    <t>Column1.24h_volume_eur</t>
  </si>
  <si>
    <t>Column1.market_cap_eur</t>
  </si>
  <si>
    <t>1</t>
  </si>
  <si>
    <t>bitcoin</t>
  </si>
  <si>
    <t>BTC</t>
  </si>
  <si>
    <t>1.0</t>
  </si>
  <si>
    <t>21000000.0</t>
  </si>
  <si>
    <t>2</t>
  </si>
  <si>
    <t>ethereum</t>
  </si>
  <si>
    <t>ETH</t>
  </si>
  <si>
    <t>3</t>
  </si>
  <si>
    <t>bitcoin-cash</t>
  </si>
  <si>
    <t>BCH</t>
  </si>
  <si>
    <t>4</t>
  </si>
  <si>
    <t>ripple</t>
  </si>
  <si>
    <t>XRP</t>
  </si>
  <si>
    <t>38739144847.0</t>
  </si>
  <si>
    <t>99993093880.0</t>
  </si>
  <si>
    <t>100000000000</t>
  </si>
  <si>
    <t>5</t>
  </si>
  <si>
    <t>litecoin</t>
  </si>
  <si>
    <t>LTC</t>
  </si>
  <si>
    <t>84000000.0</t>
  </si>
  <si>
    <t>6</t>
  </si>
  <si>
    <t>cardano</t>
  </si>
  <si>
    <t>Cardano</t>
  </si>
  <si>
    <t>ADA</t>
  </si>
  <si>
    <t>25927070538.0</t>
  </si>
  <si>
    <t>31112483745.0</t>
  </si>
  <si>
    <t>45000000000.0</t>
  </si>
  <si>
    <t>7</t>
  </si>
  <si>
    <t>iota</t>
  </si>
  <si>
    <t>IOTA</t>
  </si>
  <si>
    <t>MIOTA</t>
  </si>
  <si>
    <t>2779530283.0</t>
  </si>
  <si>
    <t>8</t>
  </si>
  <si>
    <t>dash</t>
  </si>
  <si>
    <t>Dash</t>
  </si>
  <si>
    <t>DASH</t>
  </si>
  <si>
    <t>18900000.0</t>
  </si>
  <si>
    <t>9</t>
  </si>
  <si>
    <t>nem</t>
  </si>
  <si>
    <t>NEM</t>
  </si>
  <si>
    <t>XEM</t>
  </si>
  <si>
    <t>8999999999.0</t>
  </si>
  <si>
    <t>10</t>
  </si>
  <si>
    <t>bitcoin-gold</t>
  </si>
  <si>
    <t>Bitcoin Gold</t>
  </si>
  <si>
    <t>BTG</t>
  </si>
  <si>
    <t>11</t>
  </si>
  <si>
    <t>monero</t>
  </si>
  <si>
    <t>Monero</t>
  </si>
  <si>
    <t>XMR</t>
  </si>
  <si>
    <t>12</t>
  </si>
  <si>
    <t>eos</t>
  </si>
  <si>
    <t>EOS</t>
  </si>
  <si>
    <t>1000000000.0</t>
  </si>
  <si>
    <t>13</t>
  </si>
  <si>
    <t>stellar</t>
  </si>
  <si>
    <t>XLM</t>
  </si>
  <si>
    <t>14</t>
  </si>
  <si>
    <t>qtum</t>
  </si>
  <si>
    <t>Qtum</t>
  </si>
  <si>
    <t>QTUM</t>
  </si>
  <si>
    <t>15</t>
  </si>
  <si>
    <t>neo</t>
  </si>
  <si>
    <t>NEO</t>
  </si>
  <si>
    <t>65000000.0</t>
  </si>
  <si>
    <t>100000000.0</t>
  </si>
  <si>
    <t>16</t>
  </si>
  <si>
    <t>ethereum-classic</t>
  </si>
  <si>
    <t>Ethereum Classic</t>
  </si>
  <si>
    <t>ETC</t>
  </si>
  <si>
    <t>17</t>
  </si>
  <si>
    <t>lisk</t>
  </si>
  <si>
    <t>Lisk</t>
  </si>
  <si>
    <t>LSK</t>
  </si>
  <si>
    <t>18</t>
  </si>
  <si>
    <t>tron</t>
  </si>
  <si>
    <t>TRON</t>
  </si>
  <si>
    <t>TRX</t>
  </si>
  <si>
    <t>65748192475.0</t>
  </si>
  <si>
    <t>19</t>
  </si>
  <si>
    <t>bitconnect</t>
  </si>
  <si>
    <t>BitConnect</t>
  </si>
  <si>
    <t>BCC</t>
  </si>
  <si>
    <t>28000000.0</t>
  </si>
  <si>
    <t>20</t>
  </si>
  <si>
    <t>verge</t>
  </si>
  <si>
    <t>Verge</t>
  </si>
  <si>
    <t>XVG</t>
  </si>
  <si>
    <t>16555000000.0</t>
  </si>
  <si>
    <t>21</t>
  </si>
  <si>
    <t>zcash</t>
  </si>
  <si>
    <t>Zcash</t>
  </si>
  <si>
    <t>ZEC</t>
  </si>
  <si>
    <t>22</t>
  </si>
  <si>
    <t>bitshares</t>
  </si>
  <si>
    <t>BitShares</t>
  </si>
  <si>
    <t>BTS</t>
  </si>
  <si>
    <t>3600570502.0</t>
  </si>
  <si>
    <t>23</t>
  </si>
  <si>
    <t>populous</t>
  </si>
  <si>
    <t>Populous</t>
  </si>
  <si>
    <t>PPT</t>
  </si>
  <si>
    <t>53252246.0</t>
  </si>
  <si>
    <t>24</t>
  </si>
  <si>
    <t>hshare</t>
  </si>
  <si>
    <t>Hshare</t>
  </si>
  <si>
    <t>HSR</t>
  </si>
  <si>
    <t>25</t>
  </si>
  <si>
    <t>waves</t>
  </si>
  <si>
    <t>Waves</t>
  </si>
  <si>
    <t>WAVES</t>
  </si>
  <si>
    <t>26</t>
  </si>
  <si>
    <t>omisego</t>
  </si>
  <si>
    <t>OmiseGO</t>
  </si>
  <si>
    <t>OMG</t>
  </si>
  <si>
    <t>102042552.0</t>
  </si>
  <si>
    <t>140245398.0</t>
  </si>
  <si>
    <t>27</t>
  </si>
  <si>
    <t>nxt</t>
  </si>
  <si>
    <t>Nxt</t>
  </si>
  <si>
    <t>NXT</t>
  </si>
  <si>
    <t>998999942.0</t>
  </si>
  <si>
    <t>28</t>
  </si>
  <si>
    <t>tether</t>
  </si>
  <si>
    <t>Tether</t>
  </si>
  <si>
    <t>USDT</t>
  </si>
  <si>
    <t>29</t>
  </si>
  <si>
    <t>komodo</t>
  </si>
  <si>
    <t>Komodo</t>
  </si>
  <si>
    <t>KMD</t>
  </si>
  <si>
    <t>30</t>
  </si>
  <si>
    <t>ardor</t>
  </si>
  <si>
    <t>Ardor</t>
  </si>
  <si>
    <t>ARDR</t>
  </si>
  <si>
    <t>998999495.0</t>
  </si>
  <si>
    <t>31</t>
  </si>
  <si>
    <t>stratis</t>
  </si>
  <si>
    <t>Stratis</t>
  </si>
  <si>
    <t>STRAT</t>
  </si>
  <si>
    <t>32</t>
  </si>
  <si>
    <t>bytecoin-bcn</t>
  </si>
  <si>
    <t>Bytecoin</t>
  </si>
  <si>
    <t>BCN</t>
  </si>
  <si>
    <t>183253534612</t>
  </si>
  <si>
    <t>184470000000</t>
  </si>
  <si>
    <t>33</t>
  </si>
  <si>
    <t>augur</t>
  </si>
  <si>
    <t>Augur</t>
  </si>
  <si>
    <t>REP</t>
  </si>
  <si>
    <t>11000000.0</t>
  </si>
  <si>
    <t>34</t>
  </si>
  <si>
    <t>dogecoin</t>
  </si>
  <si>
    <t>Dogecoin</t>
  </si>
  <si>
    <t>DOGE</t>
  </si>
  <si>
    <t>35</t>
  </si>
  <si>
    <t>steem</t>
  </si>
  <si>
    <t>Steem</t>
  </si>
  <si>
    <t>STEEM</t>
  </si>
  <si>
    <t>36</t>
  </si>
  <si>
    <t>veritaseum</t>
  </si>
  <si>
    <t>Veritaseum</t>
  </si>
  <si>
    <t>VERI</t>
  </si>
  <si>
    <t>2036645.0</t>
  </si>
  <si>
    <t>37</t>
  </si>
  <si>
    <t>monacoin</t>
  </si>
  <si>
    <t>MonaCoin</t>
  </si>
  <si>
    <t>MONA</t>
  </si>
  <si>
    <t>38</t>
  </si>
  <si>
    <t>siacoin</t>
  </si>
  <si>
    <t>Siacoin</t>
  </si>
  <si>
    <t>SC</t>
  </si>
  <si>
    <t>31396146174.0</t>
  </si>
  <si>
    <t>39</t>
  </si>
  <si>
    <t>ark</t>
  </si>
  <si>
    <t>Ark</t>
  </si>
  <si>
    <t>ARK</t>
  </si>
  <si>
    <t>97981284.0</t>
  </si>
  <si>
    <t>129231284.0</t>
  </si>
  <si>
    <t>40</t>
  </si>
  <si>
    <t>raiblocks</t>
  </si>
  <si>
    <t>RaiBlocks</t>
  </si>
  <si>
    <t>XRB</t>
  </si>
  <si>
    <t>133248290.0</t>
  </si>
  <si>
    <t>41</t>
  </si>
  <si>
    <t>status</t>
  </si>
  <si>
    <t>Status</t>
  </si>
  <si>
    <t>SNT</t>
  </si>
  <si>
    <t>3470483788.0</t>
  </si>
  <si>
    <t>6804870174.0</t>
  </si>
  <si>
    <t>42</t>
  </si>
  <si>
    <t>electroneum</t>
  </si>
  <si>
    <t>Electroneum</t>
  </si>
  <si>
    <t>ETN</t>
  </si>
  <si>
    <t>4997507466.0</t>
  </si>
  <si>
    <t>5195262064.0</t>
  </si>
  <si>
    <t>21000000000.0</t>
  </si>
  <si>
    <t>43</t>
  </si>
  <si>
    <t>decred</t>
  </si>
  <si>
    <t>Decred</t>
  </si>
  <si>
    <t>DCR</t>
  </si>
  <si>
    <t>44</t>
  </si>
  <si>
    <t>salt</t>
  </si>
  <si>
    <t>SALT</t>
  </si>
  <si>
    <t>120000000.0</t>
  </si>
  <si>
    <t>45</t>
  </si>
  <si>
    <t>binance-coin</t>
  </si>
  <si>
    <t>Binance Coin</t>
  </si>
  <si>
    <t>BNB</t>
  </si>
  <si>
    <t>99014000.0</t>
  </si>
  <si>
    <t>199013968.0</t>
  </si>
  <si>
    <t>46</t>
  </si>
  <si>
    <t>pivx</t>
  </si>
  <si>
    <t>PIVX</t>
  </si>
  <si>
    <t>47</t>
  </si>
  <si>
    <t>golem-network-tokens</t>
  </si>
  <si>
    <t>Golem</t>
  </si>
  <si>
    <t>GNT</t>
  </si>
  <si>
    <t>834262000.0</t>
  </si>
  <si>
    <t>48</t>
  </si>
  <si>
    <t>digibyte</t>
  </si>
  <si>
    <t>DigiByte</t>
  </si>
  <si>
    <t>DGB</t>
  </si>
  <si>
    <t>49</t>
  </si>
  <si>
    <t>vechain</t>
  </si>
  <si>
    <t>VeChain</t>
  </si>
  <si>
    <t>277162633.0</t>
  </si>
  <si>
    <t>867162633.0</t>
  </si>
  <si>
    <t>50</t>
  </si>
  <si>
    <t>bitcoindark</t>
  </si>
  <si>
    <t>BitcoinDark</t>
  </si>
  <si>
    <t>BTCD</t>
  </si>
  <si>
    <t>1288862.0</t>
  </si>
  <si>
    <t>51</t>
  </si>
  <si>
    <t>bytom</t>
  </si>
  <si>
    <t>Bytom</t>
  </si>
  <si>
    <t>BTM</t>
  </si>
  <si>
    <t>987000000.0</t>
  </si>
  <si>
    <t>1407000000.0</t>
  </si>
  <si>
    <t>52</t>
  </si>
  <si>
    <t>byteball</t>
  </si>
  <si>
    <t>Byteball Bytes</t>
  </si>
  <si>
    <t>GBYTE</t>
  </si>
  <si>
    <t>645222.0</t>
  </si>
  <si>
    <t>1000000.0</t>
  </si>
  <si>
    <t>53</t>
  </si>
  <si>
    <t>power-ledger</t>
  </si>
  <si>
    <t>Power Ledger</t>
  </si>
  <si>
    <t>POWR</t>
  </si>
  <si>
    <t>54</t>
  </si>
  <si>
    <t>walton</t>
  </si>
  <si>
    <t>Walton</t>
  </si>
  <si>
    <t>WTC</t>
  </si>
  <si>
    <t>24898178.0</t>
  </si>
  <si>
    <t>70000000.0</t>
  </si>
  <si>
    <t>55</t>
  </si>
  <si>
    <t>vertcoin</t>
  </si>
  <si>
    <t>Vertcoin</t>
  </si>
  <si>
    <t>VTC</t>
  </si>
  <si>
    <t>56</t>
  </si>
  <si>
    <t>tenx</t>
  </si>
  <si>
    <t>TenX</t>
  </si>
  <si>
    <t>PAY</t>
  </si>
  <si>
    <t>104661310.0</t>
  </si>
  <si>
    <t>205218256.0</t>
  </si>
  <si>
    <t>57</t>
  </si>
  <si>
    <t>factom</t>
  </si>
  <si>
    <t>Factom</t>
  </si>
  <si>
    <t>FCT</t>
  </si>
  <si>
    <t>8745102.0</t>
  </si>
  <si>
    <t>58</t>
  </si>
  <si>
    <t>maidsafecoin</t>
  </si>
  <si>
    <t>MaidSafeCoin</t>
  </si>
  <si>
    <t>MAID</t>
  </si>
  <si>
    <t>452552412.0</t>
  </si>
  <si>
    <t>59</t>
  </si>
  <si>
    <t>aeternity</t>
  </si>
  <si>
    <t>Aeternity</t>
  </si>
  <si>
    <t>AE</t>
  </si>
  <si>
    <t>233020472.0</t>
  </si>
  <si>
    <t>273685830.0</t>
  </si>
  <si>
    <t>60</t>
  </si>
  <si>
    <t>kyber-network</t>
  </si>
  <si>
    <t>Kyber Network</t>
  </si>
  <si>
    <t>KNC</t>
  </si>
  <si>
    <t>134132697.0</t>
  </si>
  <si>
    <t>215625349.0</t>
  </si>
  <si>
    <t>61</t>
  </si>
  <si>
    <t>basic-attention-token</t>
  </si>
  <si>
    <t>Basic Attention Token</t>
  </si>
  <si>
    <t>BAT</t>
  </si>
  <si>
    <t>1500000000.0</t>
  </si>
  <si>
    <t>62</t>
  </si>
  <si>
    <t>syscoin</t>
  </si>
  <si>
    <t>Syscoin</t>
  </si>
  <si>
    <t>SYS</t>
  </si>
  <si>
    <t>888000000.0</t>
  </si>
  <si>
    <t>63</t>
  </si>
  <si>
    <t>qash</t>
  </si>
  <si>
    <t>QASH</t>
  </si>
  <si>
    <t>350000000.0</t>
  </si>
  <si>
    <t>64</t>
  </si>
  <si>
    <t>zcoin</t>
  </si>
  <si>
    <t>ZCoin</t>
  </si>
  <si>
    <t>XZC</t>
  </si>
  <si>
    <t>65</t>
  </si>
  <si>
    <t>digixdao</t>
  </si>
  <si>
    <t>DigixDAO</t>
  </si>
  <si>
    <t>DGD</t>
  </si>
  <si>
    <t>2000000.0</t>
  </si>
  <si>
    <t>66</t>
  </si>
  <si>
    <t>0x</t>
  </si>
  <si>
    <t>ZRX</t>
  </si>
  <si>
    <t>67</t>
  </si>
  <si>
    <t>santiment</t>
  </si>
  <si>
    <t>Santiment Network Token</t>
  </si>
  <si>
    <t>SAN</t>
  </si>
  <si>
    <t>83337000.0</t>
  </si>
  <si>
    <t>68</t>
  </si>
  <si>
    <t>gamecredits</t>
  </si>
  <si>
    <t>GameCredits</t>
  </si>
  <si>
    <t>GAME</t>
  </si>
  <si>
    <t>64355352.0</t>
  </si>
  <si>
    <t>69</t>
  </si>
  <si>
    <t>gas</t>
  </si>
  <si>
    <t>Gas</t>
  </si>
  <si>
    <t>GAS</t>
  </si>
  <si>
    <t>9137582.0</t>
  </si>
  <si>
    <t>13802656.0</t>
  </si>
  <si>
    <t>70</t>
  </si>
  <si>
    <t>aion</t>
  </si>
  <si>
    <t>Aion</t>
  </si>
  <si>
    <t>AION</t>
  </si>
  <si>
    <t>465934587.0</t>
  </si>
  <si>
    <t>71</t>
  </si>
  <si>
    <t>72</t>
  </si>
  <si>
    <t>gxshares</t>
  </si>
  <si>
    <t>GXShares</t>
  </si>
  <si>
    <t>GXS</t>
  </si>
  <si>
    <t>40510000.0</t>
  </si>
  <si>
    <t>73</t>
  </si>
  <si>
    <t>funfair</t>
  </si>
  <si>
    <t>FunFair</t>
  </si>
  <si>
    <t>FUN</t>
  </si>
  <si>
    <t>4249873622.0</t>
  </si>
  <si>
    <t>10999873621.0</t>
  </si>
  <si>
    <t>74</t>
  </si>
  <si>
    <t>75</t>
  </si>
  <si>
    <t>decentraland</t>
  </si>
  <si>
    <t>Decentraland</t>
  </si>
  <si>
    <t>MANA</t>
  </si>
  <si>
    <t>2273755650.0</t>
  </si>
  <si>
    <t>2805886393.0</t>
  </si>
  <si>
    <t>76</t>
  </si>
  <si>
    <t>dragonchain</t>
  </si>
  <si>
    <t>Dragonchain</t>
  </si>
  <si>
    <t>DRGN</t>
  </si>
  <si>
    <t>238421940.0</t>
  </si>
  <si>
    <t>433494437.0</t>
  </si>
  <si>
    <t>77</t>
  </si>
  <si>
    <t>reddcoin</t>
  </si>
  <si>
    <t>ReddCoin</t>
  </si>
  <si>
    <t>RDD</t>
  </si>
  <si>
    <t>78</t>
  </si>
  <si>
    <t>iconomi</t>
  </si>
  <si>
    <t>Iconomi</t>
  </si>
  <si>
    <t>ICN</t>
  </si>
  <si>
    <t>99788314.0</t>
  </si>
  <si>
    <t>79</t>
  </si>
  <si>
    <t>ethos</t>
  </si>
  <si>
    <t>Ethos</t>
  </si>
  <si>
    <t>ETHOS</t>
  </si>
  <si>
    <t>222295208.0</t>
  </si>
  <si>
    <t>80</t>
  </si>
  <si>
    <t>81</t>
  </si>
  <si>
    <t>gnosis-gno</t>
  </si>
  <si>
    <t>Gnosis</t>
  </si>
  <si>
    <t>GNO</t>
  </si>
  <si>
    <t>1104590.0</t>
  </si>
  <si>
    <t>10000000.0</t>
  </si>
  <si>
    <t>82</t>
  </si>
  <si>
    <t>civic</t>
  </si>
  <si>
    <t>Civic</t>
  </si>
  <si>
    <t>CVC</t>
  </si>
  <si>
    <t>83</t>
  </si>
  <si>
    <t>84</t>
  </si>
  <si>
    <t>raiden-network-token</t>
  </si>
  <si>
    <t>Raiden Network Token</t>
  </si>
  <si>
    <t>RDN</t>
  </si>
  <si>
    <t>50148936.0</t>
  </si>
  <si>
    <t>85</t>
  </si>
  <si>
    <t>86</t>
  </si>
  <si>
    <t>request-network</t>
  </si>
  <si>
    <t>Request Network</t>
  </si>
  <si>
    <t>REQ</t>
  </si>
  <si>
    <t>999999999.0</t>
  </si>
  <si>
    <t>87</t>
  </si>
  <si>
    <t>bancor</t>
  </si>
  <si>
    <t>Bancor</t>
  </si>
  <si>
    <t>BNT</t>
  </si>
  <si>
    <t>40772871.0</t>
  </si>
  <si>
    <t>79384422.0</t>
  </si>
  <si>
    <t>88</t>
  </si>
  <si>
    <t>89</t>
  </si>
  <si>
    <t>90</t>
  </si>
  <si>
    <t>91</t>
  </si>
  <si>
    <t>92</t>
  </si>
  <si>
    <t>93</t>
  </si>
  <si>
    <t>94</t>
  </si>
  <si>
    <t>storj</t>
  </si>
  <si>
    <t>Storj</t>
  </si>
  <si>
    <t>STORJ</t>
  </si>
  <si>
    <t>424999998.0</t>
  </si>
  <si>
    <t>95</t>
  </si>
  <si>
    <t>kin</t>
  </si>
  <si>
    <t>Kin</t>
  </si>
  <si>
    <t>KIN</t>
  </si>
  <si>
    <t>756097560976</t>
  </si>
  <si>
    <t>10000000000000</t>
  </si>
  <si>
    <t>96</t>
  </si>
  <si>
    <t>substratum</t>
  </si>
  <si>
    <t>Substratum</t>
  </si>
  <si>
    <t>SUB</t>
  </si>
  <si>
    <t>226091449.0</t>
  </si>
  <si>
    <t>352000000.0</t>
  </si>
  <si>
    <t>97</t>
  </si>
  <si>
    <t>98</t>
  </si>
  <si>
    <t>99</t>
  </si>
  <si>
    <t>100</t>
  </si>
  <si>
    <t>rchain</t>
  </si>
  <si>
    <t>RChain</t>
  </si>
  <si>
    <t>RHOC</t>
  </si>
  <si>
    <t>182963195.0</t>
  </si>
  <si>
    <t>870663574.0</t>
  </si>
  <si>
    <t>% Valo actuelle</t>
  </si>
  <si>
    <t>103570548975</t>
  </si>
  <si>
    <t>900000000.0</t>
  </si>
  <si>
    <t>133248289.0</t>
  </si>
  <si>
    <t>icon</t>
  </si>
  <si>
    <t>ICON</t>
  </si>
  <si>
    <t>ICX</t>
  </si>
  <si>
    <t>400230000.0</t>
  </si>
  <si>
    <t>37004027.0</t>
  </si>
  <si>
    <t>1368089837.0</t>
  </si>
  <si>
    <t>1399999377.0</t>
  </si>
  <si>
    <t>VEN</t>
  </si>
  <si>
    <t>640779733.0</t>
  </si>
  <si>
    <t>kucoin-shares</t>
  </si>
  <si>
    <t>KuCoin Shares</t>
  </si>
  <si>
    <t>KCS</t>
  </si>
  <si>
    <t>91043076.0</t>
  </si>
  <si>
    <t>181043076.0</t>
  </si>
  <si>
    <t>wax</t>
  </si>
  <si>
    <t>WAX</t>
  </si>
  <si>
    <t>492954537.0</t>
  </si>
  <si>
    <t>1850000000.0</t>
  </si>
  <si>
    <t>60522686.0</t>
  </si>
  <si>
    <t>61299856.0</t>
  </si>
  <si>
    <t>enigma-project</t>
  </si>
  <si>
    <t>Enigma</t>
  </si>
  <si>
    <t>ENG</t>
  </si>
  <si>
    <t>74836171.0</t>
  </si>
  <si>
    <t>150000000.0</t>
  </si>
  <si>
    <t>342699966.0</t>
  </si>
  <si>
    <t>75401962.0</t>
  </si>
  <si>
    <t>132342914.0</t>
  </si>
  <si>
    <t>28711063217.0</t>
  </si>
  <si>
    <t>quantstamp</t>
  </si>
  <si>
    <t>Quantstamp</t>
  </si>
  <si>
    <t>QSP</t>
  </si>
  <si>
    <t>617314171.0</t>
  </si>
  <si>
    <t>976442388.0</t>
  </si>
  <si>
    <t>skycoin</t>
  </si>
  <si>
    <t>Skycoin</t>
  </si>
  <si>
    <t>SKY</t>
  </si>
  <si>
    <t>6833836.0</t>
  </si>
  <si>
    <t>25000000.0</t>
  </si>
  <si>
    <t>0.00000003</t>
  </si>
  <si>
    <t>aelf</t>
  </si>
  <si>
    <t>ELF</t>
  </si>
  <si>
    <t>250000000.0</t>
  </si>
  <si>
    <t>260000000.0</t>
  </si>
  <si>
    <t>experience-points</t>
  </si>
  <si>
    <t>Experience Points</t>
  </si>
  <si>
    <t>XP</t>
  </si>
  <si>
    <t>377545005.0</t>
  </si>
  <si>
    <t>dent</t>
  </si>
  <si>
    <t>Dent</t>
  </si>
  <si>
    <t>DENT</t>
  </si>
  <si>
    <t>10614760961.0</t>
  </si>
  <si>
    <t>112606585840</t>
  </si>
  <si>
    <t>xtrabytes</t>
  </si>
  <si>
    <t>XTRABYTES</t>
  </si>
  <si>
    <t>XBY</t>
  </si>
  <si>
    <t>430000000.0</t>
  </si>
  <si>
    <t>650000000.0</t>
  </si>
  <si>
    <t>54522948.0</t>
  </si>
  <si>
    <t>358194178.0</t>
  </si>
  <si>
    <t>476484393.0</t>
  </si>
  <si>
    <t>ubiq</t>
  </si>
  <si>
    <t>Ubiq</t>
  </si>
  <si>
    <t>UBQ</t>
  </si>
  <si>
    <t>bitbay</t>
  </si>
  <si>
    <t>BitBay</t>
  </si>
  <si>
    <t>BAY</t>
  </si>
  <si>
    <t>centra</t>
  </si>
  <si>
    <t>Centra</t>
  </si>
  <si>
    <t>CTR</t>
  </si>
  <si>
    <t>68000000.0</t>
  </si>
  <si>
    <t>98272765.0</t>
  </si>
  <si>
    <t>Coin</t>
  </si>
  <si>
    <t>Value</t>
  </si>
  <si>
    <t>Time</t>
  </si>
  <si>
    <t>0.11</t>
  </si>
  <si>
    <t>1.52</t>
  </si>
  <si>
    <t>0.35</t>
  </si>
  <si>
    <t>-0.68</t>
  </si>
  <si>
    <t>iot-chain</t>
  </si>
  <si>
    <t>IoT Chain</t>
  </si>
  <si>
    <t>ITC</t>
  </si>
  <si>
    <t>38049933.0</t>
  </si>
  <si>
    <t>2606560000.0</t>
  </si>
  <si>
    <t>-4.87</t>
  </si>
  <si>
    <t>-0.03</t>
  </si>
  <si>
    <t>0.66</t>
  </si>
  <si>
    <t>16891313.0</t>
  </si>
  <si>
    <t>0.89</t>
  </si>
  <si>
    <t>580947320.0</t>
  </si>
  <si>
    <t>1.24</t>
  </si>
  <si>
    <t>3801910.0</t>
  </si>
  <si>
    <t>16779475.0</t>
  </si>
  <si>
    <t>2.37</t>
  </si>
  <si>
    <t>2.73</t>
  </si>
  <si>
    <t>-3.99</t>
  </si>
  <si>
    <t>2.61</t>
  </si>
  <si>
    <t>2.07</t>
  </si>
  <si>
    <t>1.87</t>
  </si>
  <si>
    <t>2.15</t>
  </si>
  <si>
    <t>1.63</t>
  </si>
  <si>
    <t>1.6</t>
  </si>
  <si>
    <t>0.62</t>
  </si>
  <si>
    <t>1.88</t>
  </si>
  <si>
    <t>0.00000450</t>
  </si>
  <si>
    <t>96745302.0</t>
  </si>
  <si>
    <t>54596883.0</t>
  </si>
  <si>
    <t>17877198652.0</t>
  </si>
  <si>
    <t>7795949.0</t>
  </si>
  <si>
    <t>15558162.0</t>
  </si>
  <si>
    <t>16742949.0</t>
  </si>
  <si>
    <t>16842949.0</t>
  </si>
  <si>
    <t>73780564.0</t>
  </si>
  <si>
    <t>100280564.0</t>
  </si>
  <si>
    <t>98847040.0</t>
  </si>
  <si>
    <t>6157856.0</t>
  </si>
  <si>
    <t>9436199.0</t>
  </si>
  <si>
    <t>116613800.0</t>
  </si>
  <si>
    <t>14425983629.0</t>
  </si>
  <si>
    <t>246356306.0</t>
  </si>
  <si>
    <t>263330400.0</t>
  </si>
  <si>
    <t>2976194.0</t>
  </si>
  <si>
    <t>98686133.0</t>
  </si>
  <si>
    <t>42451330.0</t>
  </si>
  <si>
    <t>103888639.0</t>
  </si>
  <si>
    <t>6484360.0</t>
  </si>
  <si>
    <t>6904360.0</t>
  </si>
  <si>
    <t>9643613880.0</t>
  </si>
  <si>
    <t>55266659.0</t>
  </si>
  <si>
    <t>56461400.0</t>
  </si>
  <si>
    <t>529987796.0</t>
  </si>
  <si>
    <t>0.00000013</t>
  </si>
  <si>
    <t>198311901298</t>
  </si>
  <si>
    <t>244851551722</t>
  </si>
  <si>
    <t>42322950.0</t>
  </si>
  <si>
    <t>39009871.0</t>
  </si>
  <si>
    <t>1008765166.0</t>
  </si>
  <si>
    <t>-4.92</t>
  </si>
  <si>
    <t>-2.29</t>
  </si>
  <si>
    <t>4.27</t>
  </si>
  <si>
    <t>-4.83</t>
  </si>
  <si>
    <t>-1.3</t>
  </si>
  <si>
    <t>-19.9</t>
  </si>
  <si>
    <t>10.85</t>
  </si>
  <si>
    <t>3.18</t>
  </si>
  <si>
    <t>5.13</t>
  </si>
  <si>
    <t>-0.36</t>
  </si>
  <si>
    <t>-1.84</t>
  </si>
  <si>
    <t>-7.61</t>
  </si>
  <si>
    <t>0.76</t>
  </si>
  <si>
    <t>2.85</t>
  </si>
  <si>
    <t>1.27</t>
  </si>
  <si>
    <t>1.41</t>
  </si>
  <si>
    <t>3.38</t>
  </si>
  <si>
    <t>2.0</t>
  </si>
  <si>
    <t>1.85</t>
  </si>
  <si>
    <t>1.00766</t>
  </si>
  <si>
    <t>1378569405.0</t>
  </si>
  <si>
    <t>0.16</t>
  </si>
  <si>
    <t>0.838479932</t>
  </si>
  <si>
    <t>1147115873.0</t>
  </si>
  <si>
    <t>-1.68</t>
  </si>
  <si>
    <t>0.00000041</t>
  </si>
  <si>
    <t>-0.15</t>
  </si>
  <si>
    <t>1.67</t>
  </si>
  <si>
    <t>0.00000061</t>
  </si>
  <si>
    <t>2.09</t>
  </si>
  <si>
    <t>-4.74</t>
  </si>
  <si>
    <t>-7.99</t>
  </si>
  <si>
    <t>-0.79</t>
  </si>
  <si>
    <t>-5.19</t>
  </si>
  <si>
    <t>0.00000103</t>
  </si>
  <si>
    <t>4.91</t>
  </si>
  <si>
    <t>51.03</t>
  </si>
  <si>
    <t>-5.66</t>
  </si>
  <si>
    <t>1.37</t>
  </si>
  <si>
    <t>0.45</t>
  </si>
  <si>
    <t>0.00000176</t>
  </si>
  <si>
    <t>42.81</t>
  </si>
  <si>
    <t>6.47</t>
  </si>
  <si>
    <t>0.00001662</t>
  </si>
  <si>
    <t>15142.9</t>
  </si>
  <si>
    <t>17598200000.0</t>
  </si>
  <si>
    <t>254089911978</t>
  </si>
  <si>
    <t>8.55</t>
  </si>
  <si>
    <t>1514988860</t>
  </si>
  <si>
    <t>12600.4979474</t>
  </si>
  <si>
    <t>14643567809.2</t>
  </si>
  <si>
    <t>211429740296</t>
  </si>
  <si>
    <t>2.83746</t>
  </si>
  <si>
    <t>0.00018866</t>
  </si>
  <si>
    <t>4336840000.0</t>
  </si>
  <si>
    <t>109920773938</t>
  </si>
  <si>
    <t>3.67</t>
  </si>
  <si>
    <t>17.06</t>
  </si>
  <si>
    <t>119.61</t>
  </si>
  <si>
    <t>1514988864</t>
  </si>
  <si>
    <t>2.3610674908</t>
  </si>
  <si>
    <t>3608710585.04</t>
  </si>
  <si>
    <t>91465735518.0</t>
  </si>
  <si>
    <t>889.278</t>
  </si>
  <si>
    <t>0.0591279</t>
  </si>
  <si>
    <t>4668010000.0</t>
  </si>
  <si>
    <t>86033468282.0</t>
  </si>
  <si>
    <t>0.49</t>
  </si>
  <si>
    <t>16.0</t>
  </si>
  <si>
    <t>1514988849</t>
  </si>
  <si>
    <t>739.973559468</t>
  </si>
  <si>
    <t>3884279129.06</t>
  </si>
  <si>
    <t>71588965158.0</t>
  </si>
  <si>
    <t>2785.16</t>
  </si>
  <si>
    <t>0.185185</t>
  </si>
  <si>
    <t>2096480000.0</t>
  </si>
  <si>
    <t>47045007923.0</t>
  </si>
  <si>
    <t>1.71</t>
  </si>
  <si>
    <t>6.11</t>
  </si>
  <si>
    <t>-4.64</t>
  </si>
  <si>
    <t>1514988852</t>
  </si>
  <si>
    <t>2317.54834696</t>
  </si>
  <si>
    <t>1744493586.88</t>
  </si>
  <si>
    <t>39146433362.0</t>
  </si>
  <si>
    <t>1.00097</t>
  </si>
  <si>
    <t>0.00006655</t>
  </si>
  <si>
    <t>525394000.0</t>
  </si>
  <si>
    <t>25952219796.0</t>
  </si>
  <si>
    <t>29.89</t>
  </si>
  <si>
    <t>140.57</t>
  </si>
  <si>
    <t>1514988854</t>
  </si>
  <si>
    <t>0.8329131428</t>
  </si>
  <si>
    <t>437183499.764</t>
  </si>
  <si>
    <t>21594997806.0</t>
  </si>
  <si>
    <t>0.804657</t>
  </si>
  <si>
    <t>0.00005350</t>
  </si>
  <si>
    <t>1114280000.0</t>
  </si>
  <si>
    <t>14385013036.0</t>
  </si>
  <si>
    <t>8.12</t>
  </si>
  <si>
    <t>42.05</t>
  </si>
  <si>
    <t>260.62</t>
  </si>
  <si>
    <t>1514988843</t>
  </si>
  <si>
    <t>0.6695599176</t>
  </si>
  <si>
    <t>927199073.68</t>
  </si>
  <si>
    <t>11969855657.0</t>
  </si>
  <si>
    <t>252.589</t>
  </si>
  <si>
    <t>0.0167946</t>
  </si>
  <si>
    <t>1072920000.0</t>
  </si>
  <si>
    <t>13790572119.0</t>
  </si>
  <si>
    <t>1.5</t>
  </si>
  <si>
    <t>-2.67</t>
  </si>
  <si>
    <t>-9.38</t>
  </si>
  <si>
    <t>1514988841</t>
  </si>
  <si>
    <t>210.180822434</t>
  </si>
  <si>
    <t>892783169.52</t>
  </si>
  <si>
    <t>11475217803.0</t>
  </si>
  <si>
    <t>1.30698</t>
  </si>
  <si>
    <t>0.00008690</t>
  </si>
  <si>
    <t>140250000.0</t>
  </si>
  <si>
    <t>11762819999.0</t>
  </si>
  <si>
    <t>2.81</t>
  </si>
  <si>
    <t>17.68</t>
  </si>
  <si>
    <t>38.09</t>
  </si>
  <si>
    <t>1514988844</t>
  </si>
  <si>
    <t>1.0875458999</t>
  </si>
  <si>
    <t>116702866.5</t>
  </si>
  <si>
    <t>9787913098.0</t>
  </si>
  <si>
    <t>4.05032</t>
  </si>
  <si>
    <t>0.00026931</t>
  </si>
  <si>
    <t>228684000.0</t>
  </si>
  <si>
    <t>11257987096.0</t>
  </si>
  <si>
    <t>0.51</t>
  </si>
  <si>
    <t>-2.66</t>
  </si>
  <si>
    <t>1.59</t>
  </si>
  <si>
    <t>1514988851</t>
  </si>
  <si>
    <t>3.3702955739</t>
  </si>
  <si>
    <t>190289328.504</t>
  </si>
  <si>
    <t>9367838610.0</t>
  </si>
  <si>
    <t>1176.32</t>
  </si>
  <si>
    <t>0.0782131</t>
  </si>
  <si>
    <t>222016000.0</t>
  </si>
  <si>
    <t>9170530736.0</t>
  </si>
  <si>
    <t>-2.57</t>
  </si>
  <si>
    <t>978.82292992</t>
  </si>
  <si>
    <t>184740845.696</t>
  </si>
  <si>
    <t>7630853649.0</t>
  </si>
  <si>
    <t>399.009</t>
  </si>
  <si>
    <t>0.0265301</t>
  </si>
  <si>
    <t>199071000.0</t>
  </si>
  <si>
    <t>6207846782.0</t>
  </si>
  <si>
    <t>0.61</t>
  </si>
  <si>
    <t>4.29</t>
  </si>
  <si>
    <t>-2.47</t>
  </si>
  <si>
    <t>1514988842</t>
  </si>
  <si>
    <t>332.017782954</t>
  </si>
  <si>
    <t>165648173.526</t>
  </si>
  <si>
    <t>5165586555.0</t>
  </si>
  <si>
    <t>95.3252</t>
  </si>
  <si>
    <t>0.00633815</t>
  </si>
  <si>
    <t>331020000.0</t>
  </si>
  <si>
    <t>6196138000.0</t>
  </si>
  <si>
    <t>2.14</t>
  </si>
  <si>
    <t>42.59</t>
  </si>
  <si>
    <t>1514988847</t>
  </si>
  <si>
    <t>79.3206708712</t>
  </si>
  <si>
    <t>275443728.12</t>
  </si>
  <si>
    <t>5155843607.0</t>
  </si>
  <si>
    <t>0.0814132</t>
  </si>
  <si>
    <t>0.00000541</t>
  </si>
  <si>
    <t>1582900000.0</t>
  </si>
  <si>
    <t>5352770744.0</t>
  </si>
  <si>
    <t>-0.8</t>
  </si>
  <si>
    <t>20.2</t>
  </si>
  <si>
    <t>112.6</t>
  </si>
  <si>
    <t>0.0677444122</t>
  </si>
  <si>
    <t>1317140587.4</t>
  </si>
  <si>
    <t>4454072652.0</t>
  </si>
  <si>
    <t>9.08296</t>
  </si>
  <si>
    <t>0.00060392</t>
  </si>
  <si>
    <t>451734000.0</t>
  </si>
  <si>
    <t>5276721267.0</t>
  </si>
  <si>
    <t>1.08</t>
  </si>
  <si>
    <t>-1.62</t>
  </si>
  <si>
    <t>-13.06</t>
  </si>
  <si>
    <t>7.5579855138</t>
  </si>
  <si>
    <t>375890571.804</t>
  </si>
  <si>
    <t>4390791426.0</t>
  </si>
  <si>
    <t>276.155</t>
  </si>
  <si>
    <t>0.0183615</t>
  </si>
  <si>
    <t>114792000.0</t>
  </si>
  <si>
    <t>4623648968.0</t>
  </si>
  <si>
    <t>1.06</t>
  </si>
  <si>
    <t>-11.38</t>
  </si>
  <si>
    <t>1514988855</t>
  </si>
  <si>
    <t>229.79023243</t>
  </si>
  <si>
    <t>95519111.952</t>
  </si>
  <si>
    <t>3847366048.0</t>
  </si>
  <si>
    <t>59.3858</t>
  </si>
  <si>
    <t>0.00394855</t>
  </si>
  <si>
    <t>652886000.0</t>
  </si>
  <si>
    <t>4381517818.0</t>
  </si>
  <si>
    <t>-2.26</t>
  </si>
  <si>
    <t>10.26</t>
  </si>
  <si>
    <t>49.4152804948</t>
  </si>
  <si>
    <t>543270357.916</t>
  </si>
  <si>
    <t>3645887265.0</t>
  </si>
  <si>
    <t>27.5177</t>
  </si>
  <si>
    <t>0.00182964</t>
  </si>
  <si>
    <t>70444600.0</t>
  </si>
  <si>
    <t>3666686448.0</t>
  </si>
  <si>
    <t>27.15</t>
  </si>
  <si>
    <t>-8.89</t>
  </si>
  <si>
    <t>181.29</t>
  </si>
  <si>
    <t>22.8976432762</t>
  </si>
  <si>
    <t>58617374.3276</t>
  </si>
  <si>
    <t>3051071794.0</t>
  </si>
  <si>
    <t>34.044</t>
  </si>
  <si>
    <t>0.00226358</t>
  </si>
  <si>
    <t>575417000.0</t>
  </si>
  <si>
    <t>3365148630.0</t>
  </si>
  <si>
    <t>0.48</t>
  </si>
  <si>
    <t>-4.43</t>
  </si>
  <si>
    <t>5.59</t>
  </si>
  <si>
    <t>28.328216664</t>
  </si>
  <si>
    <t>478807938.202</t>
  </si>
  <si>
    <t>2800160366.0</t>
  </si>
  <si>
    <t>434.132</t>
  </si>
  <si>
    <t>0.0288654</t>
  </si>
  <si>
    <t>28089500.0</t>
  </si>
  <si>
    <t>2673322513.0</t>
  </si>
  <si>
    <t>9.88</t>
  </si>
  <si>
    <t>3.37</t>
  </si>
  <si>
    <t>1514988848</t>
  </si>
  <si>
    <t>361.243841992</t>
  </si>
  <si>
    <t>23373441.487</t>
  </si>
  <si>
    <t>2224487703.0</t>
  </si>
  <si>
    <t>6.72981</t>
  </si>
  <si>
    <t>0.00044746</t>
  </si>
  <si>
    <t>164251000.0</t>
  </si>
  <si>
    <t>2540806150.0</t>
  </si>
  <si>
    <t>6.73</t>
  </si>
  <si>
    <t>28.52</t>
  </si>
  <si>
    <t>1514988856</t>
  </si>
  <si>
    <t>5.5999152799</t>
  </si>
  <si>
    <t>136674242.606</t>
  </si>
  <si>
    <t>2114220042.0</t>
  </si>
  <si>
    <t>21.1414</t>
  </si>
  <si>
    <t>0.00140569</t>
  </si>
  <si>
    <t>74865500.0</t>
  </si>
  <si>
    <t>2465378991.0</t>
  </si>
  <si>
    <t>1.53</t>
  </si>
  <si>
    <t>-4.28</t>
  </si>
  <si>
    <t>-13.53</t>
  </si>
  <si>
    <t>1514988846</t>
  </si>
  <si>
    <t>17.5918857884</t>
  </si>
  <si>
    <t>62296031.743</t>
  </si>
  <si>
    <t>2051456651.0</t>
  </si>
  <si>
    <t>0.820995</t>
  </si>
  <si>
    <t>0.00005459</t>
  </si>
  <si>
    <t>92337700.0</t>
  </si>
  <si>
    <t>2139972727.0</t>
  </si>
  <si>
    <t>2.79</t>
  </si>
  <si>
    <t>42.58</t>
  </si>
  <si>
    <t>0.6831548655</t>
  </si>
  <si>
    <t>76834754.1962</t>
  </si>
  <si>
    <t>1780684146.0</t>
  </si>
  <si>
    <t>20.3745</t>
  </si>
  <si>
    <t>0.0013547</t>
  </si>
  <si>
    <t>220272000.0</t>
  </si>
  <si>
    <t>2079065971.0</t>
  </si>
  <si>
    <t>4.1</t>
  </si>
  <si>
    <t>1.92</t>
  </si>
  <si>
    <t>34.99</t>
  </si>
  <si>
    <t>16.953743697</t>
  </si>
  <si>
    <t>183289652.832</t>
  </si>
  <si>
    <t>1730003269.0</t>
  </si>
  <si>
    <t>0.140012</t>
  </si>
  <si>
    <t>0.00000931</t>
  </si>
  <si>
    <t>439056000.0</t>
  </si>
  <si>
    <t>2019810820.0</t>
  </si>
  <si>
    <t>-1.53</t>
  </si>
  <si>
    <t>-10.43</t>
  </si>
  <si>
    <t>-17.58</t>
  </si>
  <si>
    <t>0.1165048253</t>
  </si>
  <si>
    <t>365341131.936</t>
  </si>
  <si>
    <t>1680696702.0</t>
  </si>
  <si>
    <t>8.16081</t>
  </si>
  <si>
    <t>0.00054261</t>
  </si>
  <si>
    <t>91863400.0</t>
  </si>
  <si>
    <t>2010467008.0</t>
  </si>
  <si>
    <t>5.39</t>
  </si>
  <si>
    <t>39.6</t>
  </si>
  <si>
    <t>152.57</t>
  </si>
  <si>
    <t>6.7906589659</t>
  </si>
  <si>
    <t>76440086.3204</t>
  </si>
  <si>
    <t>1672921660.0</t>
  </si>
  <si>
    <t>0.56964</t>
  </si>
  <si>
    <t>0.00003788</t>
  </si>
  <si>
    <t>475135000.0</t>
  </si>
  <si>
    <t>1976926385.0</t>
  </si>
  <si>
    <t>1.94</t>
  </si>
  <si>
    <t>85.15</t>
  </si>
  <si>
    <t>290.88</t>
  </si>
  <si>
    <t>0.4740008618</t>
  </si>
  <si>
    <t>395362684.31</t>
  </si>
  <si>
    <t>1645012307.0</t>
  </si>
  <si>
    <t>1.92616</t>
  </si>
  <si>
    <t>0.00012807</t>
  </si>
  <si>
    <t>40127500.0</t>
  </si>
  <si>
    <t>1924232867.0</t>
  </si>
  <si>
    <t>2.59</t>
  </si>
  <si>
    <t>20.72</t>
  </si>
  <si>
    <t>1.602769293</t>
  </si>
  <si>
    <t>33390333.515</t>
  </si>
  <si>
    <t>1601165714.0</t>
  </si>
  <si>
    <t>576.792</t>
  </si>
  <si>
    <t>0.0383508</t>
  </si>
  <si>
    <t>169831000.0</t>
  </si>
  <si>
    <t>1716644745.0</t>
  </si>
  <si>
    <t>2.33</t>
  </si>
  <si>
    <t>479.952083952</t>
  </si>
  <si>
    <t>141317394.086</t>
  </si>
  <si>
    <t>1428430393.0</t>
  </si>
  <si>
    <t>43.6375</t>
  </si>
  <si>
    <t>0.00290145</t>
  </si>
  <si>
    <t>2297870.0</t>
  </si>
  <si>
    <t>1614763224.0</t>
  </si>
  <si>
    <t>2.42</t>
  </si>
  <si>
    <t>0.0</t>
  </si>
  <si>
    <t>19.5</t>
  </si>
  <si>
    <t>36.311025575</t>
  </si>
  <si>
    <t>1912071.41422</t>
  </si>
  <si>
    <t>1343654167.0</t>
  </si>
  <si>
    <t>15.6968</t>
  </si>
  <si>
    <t>0.00104368</t>
  </si>
  <si>
    <t>63637000.0</t>
  </si>
  <si>
    <t>1549056496.0</t>
  </si>
  <si>
    <t>12.23</t>
  </si>
  <si>
    <t>13.0614014608</t>
  </si>
  <si>
    <t>52952729.522</t>
  </si>
  <si>
    <t>1288979205.0</t>
  </si>
  <si>
    <t>0.00006700</t>
  </si>
  <si>
    <t>2566760000.0</t>
  </si>
  <si>
    <t>-0.42</t>
  </si>
  <si>
    <t>1514988845</t>
  </si>
  <si>
    <t>2135816396.56</t>
  </si>
  <si>
    <t>12.9821</t>
  </si>
  <si>
    <t>0.00086318</t>
  </si>
  <si>
    <t>54638200.0</t>
  </si>
  <si>
    <t>1298210000.0</t>
  </si>
  <si>
    <t>-1.17</t>
  </si>
  <si>
    <t>-6.54</t>
  </si>
  <si>
    <t>10.8024833026</t>
  </si>
  <si>
    <t>45464774.0492</t>
  </si>
  <si>
    <t>1080248330.0</t>
  </si>
  <si>
    <t>0.00621901</t>
  </si>
  <si>
    <t>10304600.0</t>
  </si>
  <si>
    <t>1139655564.0</t>
  </si>
  <si>
    <t>2.35</t>
  </si>
  <si>
    <t>-2.86</t>
  </si>
  <si>
    <t>0.0051748755</t>
  </si>
  <si>
    <t>8574519.4876</t>
  </si>
  <si>
    <t>948314233.0</t>
  </si>
  <si>
    <t>24.9187</t>
  </si>
  <si>
    <t>0.00165684</t>
  </si>
  <si>
    <t>230478000.0</t>
  </si>
  <si>
    <t>1057831947.0</t>
  </si>
  <si>
    <t>-7.91</t>
  </si>
  <si>
    <t>1514988853</t>
  </si>
  <si>
    <t>20.7349997822</t>
  </si>
  <si>
    <t>191782126.668</t>
  </si>
  <si>
    <t>880228310.0</t>
  </si>
  <si>
    <t>10.0937</t>
  </si>
  <si>
    <t>0.00067113</t>
  </si>
  <si>
    <t>12915500.0</t>
  </si>
  <si>
    <t>1048620759.0</t>
  </si>
  <si>
    <t>-1.05</t>
  </si>
  <si>
    <t>3.63</t>
  </si>
  <si>
    <t>8.3990283322</t>
  </si>
  <si>
    <t>10747065.043</t>
  </si>
  <si>
    <t>872563625.0</t>
  </si>
  <si>
    <t>0.00919847</t>
  </si>
  <si>
    <t>79917700.0</t>
  </si>
  <si>
    <t>1035808302.0</t>
  </si>
  <si>
    <t>1.35</t>
  </si>
  <si>
    <t>-1.2</t>
  </si>
  <si>
    <t>-0.46</t>
  </si>
  <si>
    <t>0.0076541021</t>
  </si>
  <si>
    <t>66499997.6762</t>
  </si>
  <si>
    <t>861902303.0</t>
  </si>
  <si>
    <t>0.0299965</t>
  </si>
  <si>
    <t>0.00000199</t>
  </si>
  <si>
    <t>44666400.0</t>
  </si>
  <si>
    <t>941774499.0</t>
  </si>
  <si>
    <t>0.75</t>
  </si>
  <si>
    <t>-2.13</t>
  </si>
  <si>
    <t>1.72</t>
  </si>
  <si>
    <t>0.0249602676</t>
  </si>
  <si>
    <t>37167179.4384</t>
  </si>
  <si>
    <t>783656211.0</t>
  </si>
  <si>
    <t>1.08751</t>
  </si>
  <si>
    <t>0.00007231</t>
  </si>
  <si>
    <t>58825800.0</t>
  </si>
  <si>
    <t>907268268.0</t>
  </si>
  <si>
    <t>1.25</t>
  </si>
  <si>
    <t>33.59</t>
  </si>
  <si>
    <t>0.9049235961</t>
  </si>
  <si>
    <t>48949301.1348</t>
  </si>
  <si>
    <t>754943369.0</t>
  </si>
  <si>
    <t>8.86821</t>
  </si>
  <si>
    <t>0.00058964</t>
  </si>
  <si>
    <t>106180000.0</t>
  </si>
  <si>
    <t>878076945.0</t>
  </si>
  <si>
    <t>2.26</t>
  </si>
  <si>
    <t>-9.36</t>
  </si>
  <si>
    <t>7.3792907503</t>
  </si>
  <si>
    <t>88353015.08</t>
  </si>
  <si>
    <t>730653094.0</t>
  </si>
  <si>
    <t>77.3966</t>
  </si>
  <si>
    <t>0.00514608</t>
  </si>
  <si>
    <t>14719900.0</t>
  </si>
  <si>
    <t>851362600.0</t>
  </si>
  <si>
    <t>-3.98</t>
  </si>
  <si>
    <t>64.4021752396</t>
  </si>
  <si>
    <t>12248517.1094</t>
  </si>
  <si>
    <t>708423928.0</t>
  </si>
  <si>
    <t>384.301</t>
  </si>
  <si>
    <t>0.0255521</t>
  </si>
  <si>
    <t>1367820.0</t>
  </si>
  <si>
    <t>782684879.0</t>
  </si>
  <si>
    <t>4.73</t>
  </si>
  <si>
    <t>0.02</t>
  </si>
  <si>
    <t>16.24</t>
  </si>
  <si>
    <t>319.779167906</t>
  </si>
  <si>
    <t>1138171.22892</t>
  </si>
  <si>
    <t>651276784.0</t>
  </si>
  <si>
    <t>2.8145</t>
  </si>
  <si>
    <t>0.00018714</t>
  </si>
  <si>
    <t>179372000.0</t>
  </si>
  <si>
    <t>780074232.0</t>
  </si>
  <si>
    <t>15.6</t>
  </si>
  <si>
    <t>61.06</t>
  </si>
  <si>
    <t>2.341962337</t>
  </si>
  <si>
    <t>149256517.432</t>
  </si>
  <si>
    <t>649104449.0</t>
  </si>
  <si>
    <t>7.73564</t>
  </si>
  <si>
    <t>0.00051434</t>
  </si>
  <si>
    <t>23206700.0</t>
  </si>
  <si>
    <t>757947940.0</t>
  </si>
  <si>
    <t>4.24</t>
  </si>
  <si>
    <t>-4.24</t>
  </si>
  <si>
    <t>6.4368724578</t>
  </si>
  <si>
    <t>19310434.3102</t>
  </si>
  <si>
    <t>630693028.0</t>
  </si>
  <si>
    <t>103.251</t>
  </si>
  <si>
    <t>0.00686511</t>
  </si>
  <si>
    <t>7283560.0</t>
  </si>
  <si>
    <t>669516679.0</t>
  </si>
  <si>
    <t>1.39</t>
  </si>
  <si>
    <t>85.915776606</t>
  </si>
  <si>
    <t>6060693.97736</t>
  </si>
  <si>
    <t>557108846.0</t>
  </si>
  <si>
    <t>0.0677331</t>
  </si>
  <si>
    <t>60334500.0</t>
  </si>
  <si>
    <t>653191863.0</t>
  </si>
  <si>
    <t>2.55</t>
  </si>
  <si>
    <t>-4.07</t>
  </si>
  <si>
    <t>0.36</t>
  </si>
  <si>
    <t>0.0563611189</t>
  </si>
  <si>
    <t>50204699.457</t>
  </si>
  <si>
    <t>543524869.0</t>
  </si>
  <si>
    <t>11.8947</t>
  </si>
  <si>
    <t>0.00079087</t>
  </si>
  <si>
    <t>46654400.0</t>
  </si>
  <si>
    <t>648534111.0</t>
  </si>
  <si>
    <t>-3.73</t>
  </si>
  <si>
    <t>-7.09</t>
  </si>
  <si>
    <t>9.8976512382</t>
  </si>
  <si>
    <t>38821406.1664</t>
  </si>
  <si>
    <t>539649125.0</t>
  </si>
  <si>
    <t>7.08696</t>
  </si>
  <si>
    <t>0.00047121</t>
  </si>
  <si>
    <t>15184500.0</t>
  </si>
  <si>
    <t>645218638.0</t>
  </si>
  <si>
    <t>-4.17</t>
  </si>
  <si>
    <t>37.44</t>
  </si>
  <si>
    <t>297.67</t>
  </si>
  <si>
    <t>5.8971019378</t>
  </si>
  <si>
    <t>12635113.557</t>
  </si>
  <si>
    <t>536890300.0</t>
  </si>
  <si>
    <t>11.2618</t>
  </si>
  <si>
    <t>0.00074879</t>
  </si>
  <si>
    <t>6789690.0</t>
  </si>
  <si>
    <t>622402058.0</t>
  </si>
  <si>
    <t>1.75</t>
  </si>
  <si>
    <t>-2.88</t>
  </si>
  <si>
    <t>9.3710113508</t>
  </si>
  <si>
    <t>5649741.78714</t>
  </si>
  <si>
    <t>517904487.0</t>
  </si>
  <si>
    <t>2.50861</t>
  </si>
  <si>
    <t>0.0001668</t>
  </si>
  <si>
    <t>19063700.0</t>
  </si>
  <si>
    <t>598107663.0</t>
  </si>
  <si>
    <t>-0.33</t>
  </si>
  <si>
    <t>-2.71</t>
  </si>
  <si>
    <t>190.69</t>
  </si>
  <si>
    <t>1514988857</t>
  </si>
  <si>
    <t>2.0874294327</t>
  </si>
  <si>
    <t>15863019.1522</t>
  </si>
  <si>
    <t>497688975.0</t>
  </si>
  <si>
    <t>0.596396</t>
  </si>
  <si>
    <t>0.00003965</t>
  </si>
  <si>
    <t>84367600.0</t>
  </si>
  <si>
    <t>595799569.0</t>
  </si>
  <si>
    <t>0.47</t>
  </si>
  <si>
    <t>-7.82</t>
  </si>
  <si>
    <t>-59.85</t>
  </si>
  <si>
    <t>0.49626469</t>
  </si>
  <si>
    <t>70202786.1656</t>
  </si>
  <si>
    <t>495768396.0</t>
  </si>
  <si>
    <t>10.0088</t>
  </si>
  <si>
    <t>0.00066549</t>
  </si>
  <si>
    <t>14074900.0</t>
  </si>
  <si>
    <t>565110859.0</t>
  </si>
  <si>
    <t>-7.4</t>
  </si>
  <si>
    <t>-13.98</t>
  </si>
  <si>
    <t>8.3283825328</t>
  </si>
  <si>
    <t>11711808.7394</t>
  </si>
  <si>
    <t>470232137.0</t>
  </si>
  <si>
    <t>63.9309</t>
  </si>
  <si>
    <t>0.00425075</t>
  </si>
  <si>
    <t>64708300.0</t>
  </si>
  <si>
    <t>559082241.0</t>
  </si>
  <si>
    <t>-0.59</t>
  </si>
  <si>
    <t>-4.35</t>
  </si>
  <si>
    <t>42.48</t>
  </si>
  <si>
    <t>53.1972854754</t>
  </si>
  <si>
    <t>53844164.6798</t>
  </si>
  <si>
    <t>465215688.0</t>
  </si>
  <si>
    <t>0.54726</t>
  </si>
  <si>
    <t>0.00003639</t>
  </si>
  <si>
    <t>56804600.0</t>
  </si>
  <si>
    <t>547260000.0</t>
  </si>
  <si>
    <t>37.05</t>
  </si>
  <si>
    <t>0.4553783296</t>
  </si>
  <si>
    <t>47267448.4876</t>
  </si>
  <si>
    <t>455378330.0</t>
  </si>
  <si>
    <t>8.56069</t>
  </si>
  <si>
    <t>0.0005692</t>
  </si>
  <si>
    <t>80520200.0</t>
  </si>
  <si>
    <t>524769063.0</t>
  </si>
  <si>
    <t>-5.96</t>
  </si>
  <si>
    <t>60.32</t>
  </si>
  <si>
    <t>7.1234015131</t>
  </si>
  <si>
    <t>67001341.5412</t>
  </si>
  <si>
    <t>436663486.0</t>
  </si>
  <si>
    <t>1.15314</t>
  </si>
  <si>
    <t>0.00007667</t>
  </si>
  <si>
    <t>13897200.0</t>
  </si>
  <si>
    <t>521856288.0</t>
  </si>
  <si>
    <t>3.85</t>
  </si>
  <si>
    <t>-2.0</t>
  </si>
  <si>
    <t>19.05</t>
  </si>
  <si>
    <t>0.9595347128</t>
  </si>
  <si>
    <t>11563943.5032</t>
  </si>
  <si>
    <t>434239749.0</t>
  </si>
  <si>
    <t>796.446</t>
  </si>
  <si>
    <t>0.0529556</t>
  </si>
  <si>
    <t>2900650.0</t>
  </si>
  <si>
    <t>513884523.0</t>
  </si>
  <si>
    <t>4.44</t>
  </si>
  <si>
    <t>19.09</t>
  </si>
  <si>
    <t>662.727495276</t>
  </si>
  <si>
    <t>2413648.2689</t>
  </si>
  <si>
    <t>427606395.0</t>
  </si>
  <si>
    <t>6.8258</t>
  </si>
  <si>
    <t>0.00045385</t>
  </si>
  <si>
    <t>127813000.0</t>
  </si>
  <si>
    <t>510816737.0</t>
  </si>
  <si>
    <t>-0.67</t>
  </si>
  <si>
    <t>50.93</t>
  </si>
  <si>
    <t>159.14</t>
  </si>
  <si>
    <t>5.6797891348</t>
  </si>
  <si>
    <t>106353964.178</t>
  </si>
  <si>
    <t>425053671.0</t>
  </si>
  <si>
    <t>0.792072</t>
  </si>
  <si>
    <t>0.00005266</t>
  </si>
  <si>
    <t>45185100.0</t>
  </si>
  <si>
    <t>507543685.0</t>
  </si>
  <si>
    <t>0.8</t>
  </si>
  <si>
    <t>152.84</t>
  </si>
  <si>
    <t>0.6590878636</t>
  </si>
  <si>
    <t>37598792.8206</t>
  </si>
  <si>
    <t>422330145.0</t>
  </si>
  <si>
    <t>1.37757</t>
  </si>
  <si>
    <t>0.00009159</t>
  </si>
  <si>
    <t>72468100.0</t>
  </si>
  <si>
    <t>493437554.0</t>
  </si>
  <si>
    <t>5.67</t>
  </si>
  <si>
    <t>10.7</t>
  </si>
  <si>
    <t>1.1462842624</t>
  </si>
  <si>
    <t>60301140.8186</t>
  </si>
  <si>
    <t>410592349.0</t>
  </si>
  <si>
    <t>126.153</t>
  </si>
  <si>
    <t>0.0083879</t>
  </si>
  <si>
    <t>18026900.0</t>
  </si>
  <si>
    <t>479622332.0</t>
  </si>
  <si>
    <t>-0.62</t>
  </si>
  <si>
    <t>-7.27</t>
  </si>
  <si>
    <t>-4.0</t>
  </si>
  <si>
    <t>104.972668218</t>
  </si>
  <si>
    <t>15000291.6514</t>
  </si>
  <si>
    <t>399096620.0</t>
  </si>
  <si>
    <t>371.689</t>
  </si>
  <si>
    <t>0.0247136</t>
  </si>
  <si>
    <t>588107.0</t>
  </si>
  <si>
    <t>479055896.0</t>
  </si>
  <si>
    <t>3.54</t>
  </si>
  <si>
    <t>15.13</t>
  </si>
  <si>
    <t>27.74</t>
  </si>
  <si>
    <t>309.284647034</t>
  </si>
  <si>
    <t>489367.363342</t>
  </si>
  <si>
    <t>398625286.0</t>
  </si>
  <si>
    <t>0.0154355</t>
  </si>
  <si>
    <t>82494100.0</t>
  </si>
  <si>
    <t>443169616.0</t>
  </si>
  <si>
    <t>3.89</t>
  </si>
  <si>
    <t>50.47</t>
  </si>
  <si>
    <t>10.15</t>
  </si>
  <si>
    <t>0.0128439722</t>
  </si>
  <si>
    <t>68643835.5746</t>
  </si>
  <si>
    <t>368764097.0</t>
  </si>
  <si>
    <t>1.29032</t>
  </si>
  <si>
    <t>0.00008579</t>
  </si>
  <si>
    <t>76772100.0</t>
  </si>
  <si>
    <t>442192620.0</t>
  </si>
  <si>
    <t>29.85</t>
  </si>
  <si>
    <t>36.53</t>
  </si>
  <si>
    <t>1.0736830139</t>
  </si>
  <si>
    <t>63882525.0426</t>
  </si>
  <si>
    <t>367951132.0</t>
  </si>
  <si>
    <t>0.0883216</t>
  </si>
  <si>
    <t>0.00000587</t>
  </si>
  <si>
    <t>6043120.0</t>
  </si>
  <si>
    <t>441387855.0</t>
  </si>
  <si>
    <t>1.95</t>
  </si>
  <si>
    <t>4.99</t>
  </si>
  <si>
    <t>0.0734929333</t>
  </si>
  <si>
    <t>5028516.41072</t>
  </si>
  <si>
    <t>367281483.0</t>
  </si>
  <si>
    <t>3.25364</t>
  </si>
  <si>
    <t>0.00021633</t>
  </si>
  <si>
    <t>23700000.0</t>
  </si>
  <si>
    <t>436419508.0</t>
  </si>
  <si>
    <t>-6.65</t>
  </si>
  <si>
    <t>33.19</t>
  </si>
  <si>
    <t>2.7073733658</t>
  </si>
  <si>
    <t>19720912.2</t>
  </si>
  <si>
    <t>363147291.0</t>
  </si>
  <si>
    <t>4.04048</t>
  </si>
  <si>
    <t>0.00026865</t>
  </si>
  <si>
    <t>30799100.0</t>
  </si>
  <si>
    <t>422881930.0</t>
  </si>
  <si>
    <t>-0.04</t>
  </si>
  <si>
    <t>-6.0</t>
  </si>
  <si>
    <t>-5.35</t>
  </si>
  <si>
    <t>3.3621076509</t>
  </si>
  <si>
    <t>25628115.9046</t>
  </si>
  <si>
    <t>351882591.0</t>
  </si>
  <si>
    <t>0.872273</t>
  </si>
  <si>
    <t>0.00005800</t>
  </si>
  <si>
    <t>20369200.0</t>
  </si>
  <si>
    <t>415624471.0</t>
  </si>
  <si>
    <t>33.57</t>
  </si>
  <si>
    <t>0.7258235969</t>
  </si>
  <si>
    <t>16949333.5352</t>
  </si>
  <si>
    <t>345843616.0</t>
  </si>
  <si>
    <t>0.773457</t>
  </si>
  <si>
    <t>0.00005143</t>
  </si>
  <si>
    <t>18559700.0</t>
  </si>
  <si>
    <t>409922771.0</t>
  </si>
  <si>
    <t>-12.81</t>
  </si>
  <si>
    <t>0.6435982104</t>
  </si>
  <si>
    <t>15443637.7282</t>
  </si>
  <si>
    <t>341099197.0</t>
  </si>
  <si>
    <t>0.826075</t>
  </si>
  <si>
    <t>0.00005493</t>
  </si>
  <si>
    <t>13633400.0</t>
  </si>
  <si>
    <t>407217419.0</t>
  </si>
  <si>
    <t>-3.12</t>
  </si>
  <si>
    <t>1514988858</t>
  </si>
  <si>
    <t>0.687381964</t>
  </si>
  <si>
    <t>11344433.9404</t>
  </si>
  <si>
    <t>338848058.0</t>
  </si>
  <si>
    <t>0.00200048</t>
  </si>
  <si>
    <t>15348700.0</t>
  </si>
  <si>
    <t>396718992.0</t>
  </si>
  <si>
    <t>-9.14</t>
  </si>
  <si>
    <t>63.43</t>
  </si>
  <si>
    <t>506.64</t>
  </si>
  <si>
    <t>0.0016646114</t>
  </si>
  <si>
    <t>12771745.3622</t>
  </si>
  <si>
    <t>330112254.0</t>
  </si>
  <si>
    <t>2.16416</t>
  </si>
  <si>
    <t>0.00014389</t>
  </si>
  <si>
    <t>3402820.0</t>
  </si>
  <si>
    <t>395961628.0</t>
  </si>
  <si>
    <t>219.84</t>
  </si>
  <si>
    <t>1.800810521</t>
  </si>
  <si>
    <t>2831506.93892</t>
  </si>
  <si>
    <t>329482047.0</t>
  </si>
  <si>
    <t>0.0923387</t>
  </si>
  <si>
    <t>0.00000614</t>
  </si>
  <si>
    <t>31852200.0</t>
  </si>
  <si>
    <t>392427805.0</t>
  </si>
  <si>
    <t>1.66</t>
  </si>
  <si>
    <t>66.56</t>
  </si>
  <si>
    <t>0.0768355863</t>
  </si>
  <si>
    <t>26504406.7332</t>
  </si>
  <si>
    <t>326541531.0</t>
  </si>
  <si>
    <t>6.36511</t>
  </si>
  <si>
    <t>0.00042322</t>
  </si>
  <si>
    <t>9177590.0</t>
  </si>
  <si>
    <t>385233554.0</t>
  </si>
  <si>
    <t>-0.2</t>
  </si>
  <si>
    <t>1.57</t>
  </si>
  <si>
    <t>9.03</t>
  </si>
  <si>
    <t>5.2964462217</t>
  </si>
  <si>
    <t>7636727.70454</t>
  </si>
  <si>
    <t>320555151.0</t>
  </si>
  <si>
    <t>5.02466</t>
  </si>
  <si>
    <t>0.00033409</t>
  </si>
  <si>
    <t>12958400.0</t>
  </si>
  <si>
    <t>378869224.0</t>
  </si>
  <si>
    <t>10.77</t>
  </si>
  <si>
    <t>98.99</t>
  </si>
  <si>
    <t>4.181049734</t>
  </si>
  <si>
    <t>10782762.3904</t>
  </si>
  <si>
    <t>315259355.0</t>
  </si>
  <si>
    <t>0.366683</t>
  </si>
  <si>
    <t>0.00002438</t>
  </si>
  <si>
    <t>21126100.0</t>
  </si>
  <si>
    <t>361916121.0</t>
  </si>
  <si>
    <t>-2.09</t>
  </si>
  <si>
    <t>-6.6</t>
  </si>
  <si>
    <t>0.3051191244</t>
  </si>
  <si>
    <t>17579154.5666</t>
  </si>
  <si>
    <t>301152576.0</t>
  </si>
  <si>
    <t>0.000473922</t>
  </si>
  <si>
    <t>747198.0</t>
  </si>
  <si>
    <t>358331268.0</t>
  </si>
  <si>
    <t>25.09</t>
  </si>
  <si>
    <t>237.05</t>
  </si>
  <si>
    <t>0.0003943533</t>
  </si>
  <si>
    <t>621747.938988</t>
  </si>
  <si>
    <t>298169598.0</t>
  </si>
  <si>
    <t>0.156315</t>
  </si>
  <si>
    <t>0.00001039</t>
  </si>
  <si>
    <t>62928400.0</t>
  </si>
  <si>
    <t>355422114.0</t>
  </si>
  <si>
    <t>21.67</t>
  </si>
  <si>
    <t>44.51</t>
  </si>
  <si>
    <t>84.97</t>
  </si>
  <si>
    <t>0.1300706494</t>
  </si>
  <si>
    <t>52363099.2104</t>
  </si>
  <si>
    <t>295748874.0</t>
  </si>
  <si>
    <t>0.986278</t>
  </si>
  <si>
    <t>0.00006558</t>
  </si>
  <si>
    <t>14665900.0</t>
  </si>
  <si>
    <t>345197300.0</t>
  </si>
  <si>
    <t>5.6</t>
  </si>
  <si>
    <t>0.8206878415</t>
  </si>
  <si>
    <t>12203583.3854</t>
  </si>
  <si>
    <t>287240745.0</t>
  </si>
  <si>
    <t>171.78</t>
  </si>
  <si>
    <t>0.0114216</t>
  </si>
  <si>
    <t>6398300.0</t>
  </si>
  <si>
    <t>343560000.0</t>
  </si>
  <si>
    <t>-5.52</t>
  </si>
  <si>
    <t>142.93916868</t>
  </si>
  <si>
    <t>5324063.8198</t>
  </si>
  <si>
    <t>285878337.0</t>
  </si>
  <si>
    <t>0.789965</t>
  </si>
  <si>
    <t>0.00005252</t>
  </si>
  <si>
    <t>11009300.0</t>
  </si>
  <si>
    <t>339684950.0</t>
  </si>
  <si>
    <t>7.4</t>
  </si>
  <si>
    <t>68.92</t>
  </si>
  <si>
    <t>229.99</t>
  </si>
  <si>
    <t>1514988850</t>
  </si>
  <si>
    <t>0.6573346163</t>
  </si>
  <si>
    <t>9160904.5858</t>
  </si>
  <si>
    <t>282653885.0</t>
  </si>
  <si>
    <t>1.43406</t>
  </si>
  <si>
    <t>0.00009535</t>
  </si>
  <si>
    <t>2956500.0</t>
  </si>
  <si>
    <t>334165338.0</t>
  </si>
  <si>
    <t>2.23</t>
  </si>
  <si>
    <t>4.7</t>
  </si>
  <si>
    <t>-3.43</t>
  </si>
  <si>
    <t>1.1932899304</t>
  </si>
  <si>
    <t>2460121.389</t>
  </si>
  <si>
    <t>278060983.0</t>
  </si>
  <si>
    <t>34.9416</t>
  </si>
  <si>
    <t>0.00232326</t>
  </si>
  <si>
    <t>26343100.0</t>
  </si>
  <si>
    <t>319281729.0</t>
  </si>
  <si>
    <t>0.64</t>
  </si>
  <si>
    <t>-1.92</t>
  </si>
  <si>
    <t>18.31</t>
  </si>
  <si>
    <t>29.0751150096</t>
  </si>
  <si>
    <t>21920251.5686</t>
  </si>
  <si>
    <t>265676242.0</t>
  </si>
  <si>
    <t>7.28417</t>
  </si>
  <si>
    <t>0.00048432</t>
  </si>
  <si>
    <t>19167100.0</t>
  </si>
  <si>
    <t>308287563.0</t>
  </si>
  <si>
    <t>-2.87</t>
  </si>
  <si>
    <t>-1.82</t>
  </si>
  <si>
    <t>6.061201562</t>
  </si>
  <si>
    <t>15949058.9126</t>
  </si>
  <si>
    <t>256527931.0</t>
  </si>
  <si>
    <t>2.26893</t>
  </si>
  <si>
    <t>0.00015086</t>
  </si>
  <si>
    <t>25950700.0</t>
  </si>
  <si>
    <t>300276808.0</t>
  </si>
  <si>
    <t>7.35</t>
  </si>
  <si>
    <t>56.05</t>
  </si>
  <si>
    <t>1.8879902666</t>
  </si>
  <si>
    <t>21593733.1742</t>
  </si>
  <si>
    <t>249862133.0</t>
  </si>
  <si>
    <t>1.30629</t>
  </si>
  <si>
    <t>0.00008685</t>
  </si>
  <si>
    <t>21661900.0</t>
  </si>
  <si>
    <t>295340999.0</t>
  </si>
  <si>
    <t>14.94</t>
  </si>
  <si>
    <t>17.9</t>
  </si>
  <si>
    <t>1.0869717467</t>
  </si>
  <si>
    <t>18024996.9614</t>
  </si>
  <si>
    <t>245755017.0</t>
  </si>
  <si>
    <t>4.57423</t>
  </si>
  <si>
    <t>0.00030414</t>
  </si>
  <si>
    <t>13518400.0</t>
  </si>
  <si>
    <t>294376182.0</t>
  </si>
  <si>
    <t>-2.7</t>
  </si>
  <si>
    <t>9.64</t>
  </si>
  <si>
    <t>3.8062442284</t>
  </si>
  <si>
    <t>11248741.7504</t>
  </si>
  <si>
    <t>244952187.0</t>
  </si>
  <si>
    <t>265.79</t>
  </si>
  <si>
    <t>0.0176723</t>
  </si>
  <si>
    <t>7713290.0</t>
  </si>
  <si>
    <t>293588976.0</t>
  </si>
  <si>
    <t>1.28</t>
  </si>
  <si>
    <t>26.93</t>
  </si>
  <si>
    <t>221.16545374</t>
  </si>
  <si>
    <t>6418274.88874</t>
  </si>
  <si>
    <t>244297149.0</t>
  </si>
  <si>
    <t>2.84717</t>
  </si>
  <si>
    <t>0.00018931</t>
  </si>
  <si>
    <t>4978620.0</t>
  </si>
  <si>
    <t>284114295.0</t>
  </si>
  <si>
    <t>1.29</t>
  </si>
  <si>
    <t>1.23</t>
  </si>
  <si>
    <t>21.48</t>
  </si>
  <si>
    <t>2.36914724</t>
  </si>
  <si>
    <t>4142739.57372</t>
  </si>
  <si>
    <t>236413209.0</t>
  </si>
  <si>
    <t>7.00716</t>
  </si>
  <si>
    <t>0.00046591</t>
  </si>
  <si>
    <t>22593400.0</t>
  </si>
  <si>
    <t>283860052.0</t>
  </si>
  <si>
    <t>16.13</t>
  </si>
  <si>
    <t>19.47</t>
  </si>
  <si>
    <t>5.830699879</t>
  </si>
  <si>
    <t>18800103.7004</t>
  </si>
  <si>
    <t>236201652.0</t>
  </si>
  <si>
    <t>0.457481</t>
  </si>
  <si>
    <t>0.00003042</t>
  </si>
  <si>
    <t>50927400.0</t>
  </si>
  <si>
    <t>282409504.0</t>
  </si>
  <si>
    <t>169.06</t>
  </si>
  <si>
    <t>0.380672685</t>
  </si>
  <si>
    <t>42376995.1044</t>
  </si>
  <si>
    <t>234994643.0</t>
  </si>
  <si>
    <t>4.153</t>
  </si>
  <si>
    <t>0.00027613</t>
  </si>
  <si>
    <t>39005100.0</t>
  </si>
  <si>
    <t>282404000.0</t>
  </si>
  <si>
    <t>10.08</t>
  </si>
  <si>
    <t>44.92</t>
  </si>
  <si>
    <t>93.47</t>
  </si>
  <si>
    <t>3.455736218</t>
  </si>
  <si>
    <t>32456377.7406</t>
  </si>
  <si>
    <t>234990063.0</t>
  </si>
  <si>
    <t>0.0264932</t>
  </si>
  <si>
    <t>16054900.0</t>
  </si>
  <si>
    <t>281218985.0</t>
  </si>
  <si>
    <t>3.32</t>
  </si>
  <si>
    <t>13.54</t>
  </si>
  <si>
    <t>-7.22</t>
  </si>
  <si>
    <t>0.0220451507</t>
  </si>
  <si>
    <t>13359378.6194</t>
  </si>
  <si>
    <t>234004005.0</t>
  </si>
  <si>
    <t>1.11079</t>
  </si>
  <si>
    <t>0.00007386</t>
  </si>
  <si>
    <t>88930700.0</t>
  </si>
  <si>
    <t>277697500.0</t>
  </si>
  <si>
    <t>4.88</t>
  </si>
  <si>
    <t>4.01</t>
  </si>
  <si>
    <t>9.45</t>
  </si>
  <si>
    <t>0.9242950237</t>
  </si>
  <si>
    <t>73999769.0542</t>
  </si>
  <si>
    <t>231073756.0</t>
  </si>
  <si>
    <t>7.04874</t>
  </si>
  <si>
    <t>0.00046867</t>
  </si>
  <si>
    <t>8114520.0</t>
  </si>
  <si>
    <t>274970438.0</t>
  </si>
  <si>
    <t>19.71</t>
  </si>
  <si>
    <t>64.1</t>
  </si>
  <si>
    <t>5.8652988464</t>
  </si>
  <si>
    <t>6752140.77912</t>
  </si>
  <si>
    <t>228804551.0</t>
  </si>
  <si>
    <t>5.3926</t>
  </si>
  <si>
    <t>0.00035855</t>
  </si>
  <si>
    <t>24593000.0</t>
  </si>
  <si>
    <t>270433152.0</t>
  </si>
  <si>
    <t>-0.98</t>
  </si>
  <si>
    <t>34.36</t>
  </si>
  <si>
    <t>4.4872148156</t>
  </si>
  <si>
    <t>20463982.858</t>
  </si>
  <si>
    <t>225029049.0</t>
  </si>
  <si>
    <t>38.5671</t>
  </si>
  <si>
    <t>0.00256432</t>
  </si>
  <si>
    <t>816652.0</t>
  </si>
  <si>
    <t>263561219.0</t>
  </si>
  <si>
    <t>-1.93</t>
  </si>
  <si>
    <t>3.91</t>
  </si>
  <si>
    <t>32.0919153126</t>
  </si>
  <si>
    <t>679541.029112</t>
  </si>
  <si>
    <t>219310872.0</t>
  </si>
  <si>
    <t>10.5481</t>
  </si>
  <si>
    <t>0.00070134</t>
  </si>
  <si>
    <t>27405900.0</t>
  </si>
  <si>
    <t>262628471.0</t>
  </si>
  <si>
    <t>-11.25</t>
  </si>
  <si>
    <t>-8.5</t>
  </si>
  <si>
    <t>8.7771372986</t>
  </si>
  <si>
    <t>22804613.8254</t>
  </si>
  <si>
    <t>218534727.0</t>
  </si>
  <si>
    <t>6.63415</t>
  </si>
  <si>
    <t>0.0004411</t>
  </si>
  <si>
    <t>62940700.0</t>
  </si>
  <si>
    <t>252428963.0</t>
  </si>
  <si>
    <t>9.67</t>
  </si>
  <si>
    <t>81.07</t>
  </si>
  <si>
    <t>355.65</t>
  </si>
  <si>
    <t>5.5203160199</t>
  </si>
  <si>
    <t>52373334.1142</t>
  </si>
  <si>
    <t>210047655.0</t>
  </si>
  <si>
    <t>0.249949</t>
  </si>
  <si>
    <t>27401700.0</t>
  </si>
  <si>
    <t>252139845.0</t>
  </si>
  <si>
    <t>-0.76</t>
  </si>
  <si>
    <t>16.93</t>
  </si>
  <si>
    <t>20.18</t>
  </si>
  <si>
    <t>0.2079840626</t>
  </si>
  <si>
    <t>22801118.9802</t>
  </si>
  <si>
    <t>209807077.0</t>
  </si>
  <si>
    <t>6.00804</t>
  </si>
  <si>
    <t>0.00039947</t>
  </si>
  <si>
    <t>11599900.0</t>
  </si>
  <si>
    <t>244965038.0</t>
  </si>
  <si>
    <t>-0.94</t>
  </si>
  <si>
    <t>22.75</t>
  </si>
  <si>
    <t>4.9993261322</t>
  </si>
  <si>
    <t>9652346.3894</t>
  </si>
  <si>
    <t>203836878.0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</si>
</sst>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_-* #,##0\ &quot;€&quot;_-;\-* #,##0\ &quot;€&quot;_-;_-* &quot;-&quot;??\ &quot;€&quot;_-;_-@_-"/>
    <numFmt numFmtId="166" formatCode="_-* #,##0.0000000000\ _€_-;\-* #,##0.0000000000\ _€_-;_-* &quot;-&quot;??\ _€_-;_-@_-"/>
    <numFmt numFmtId="168" formatCode="_-* #,##0.0000\ &quot;€&quot;_-;\-* #,##0.0000\ &quot;€&quot;_-;_-* &quot;-&quot;??\ &quot;€&quot;_-;_-@_-"/>
    <numFmt numFmtId="169" formatCode="_-* #,##0.0000\ _€_-;\-* #,##0.0000\ _€_-;_-* &quot;-&quot;??\ _€_-;_-@_-"/>
    <numFmt numFmtId="170" formatCode="[$-40C]mmm\-yy;@"/>
    <numFmt numFmtId="171" formatCode="_-* #,##0.000\ &quot;€&quot;_-;\-* #,##0.00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Eras Demi ITC"/>
      <family val="2"/>
    </font>
    <font>
      <sz val="9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u/>
      <sz val="8"/>
      <name val="Calibri"/>
      <family val="2"/>
      <scheme val="minor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NumberFormat="1"/>
    <xf numFmtId="44" fontId="0" fillId="0" borderId="0" xfId="1" applyFont="1"/>
    <xf numFmtId="9" fontId="0" fillId="0" borderId="0" xfId="2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44" fontId="3" fillId="2" borderId="0" xfId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9" fontId="2" fillId="0" borderId="0" xfId="2" applyFont="1" applyAlignment="1">
      <alignment horizontal="center"/>
    </xf>
    <xf numFmtId="44" fontId="2" fillId="0" borderId="0" xfId="1" applyFont="1"/>
    <xf numFmtId="164" fontId="2" fillId="0" borderId="0" xfId="2" applyNumberFormat="1" applyFont="1" applyAlignment="1">
      <alignment horizontal="center"/>
    </xf>
    <xf numFmtId="44" fontId="6" fillId="5" borderId="1" xfId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165" fontId="0" fillId="0" borderId="0" xfId="1" applyNumberFormat="1" applyFont="1"/>
    <xf numFmtId="0" fontId="9" fillId="0" borderId="0" xfId="0" applyFont="1" applyAlignment="1">
      <alignment horizontal="center" vertical="center"/>
    </xf>
    <xf numFmtId="14" fontId="7" fillId="0" borderId="0" xfId="0" applyNumberFormat="1" applyFont="1"/>
    <xf numFmtId="14" fontId="0" fillId="0" borderId="0" xfId="0" applyNumberFormat="1"/>
    <xf numFmtId="0" fontId="6" fillId="5" borderId="2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6" fontId="0" fillId="0" borderId="1" xfId="3" applyNumberFormat="1" applyFont="1" applyBorder="1"/>
    <xf numFmtId="165" fontId="0" fillId="0" borderId="1" xfId="1" applyNumberFormat="1" applyFont="1" applyBorder="1"/>
    <xf numFmtId="9" fontId="0" fillId="0" borderId="1" xfId="2" applyFont="1" applyBorder="1"/>
    <xf numFmtId="165" fontId="0" fillId="0" borderId="1" xfId="0" applyNumberFormat="1" applyBorder="1"/>
    <xf numFmtId="0" fontId="12" fillId="2" borderId="0" xfId="4" applyFont="1" applyFill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0" fontId="10" fillId="8" borderId="1" xfId="0" applyFont="1" applyFill="1" applyBorder="1" applyAlignment="1">
      <alignment horizontal="center"/>
    </xf>
    <xf numFmtId="168" fontId="0" fillId="0" borderId="1" xfId="1" applyNumberFormat="1" applyFont="1" applyBorder="1"/>
    <xf numFmtId="0" fontId="10" fillId="9" borderId="1" xfId="0" applyFont="1" applyFill="1" applyBorder="1" applyAlignment="1">
      <alignment horizontal="center"/>
    </xf>
    <xf numFmtId="169" fontId="0" fillId="0" borderId="1" xfId="3" applyNumberFormat="1" applyFont="1" applyBorder="1"/>
    <xf numFmtId="0" fontId="10" fillId="0" borderId="1" xfId="0" applyFont="1" applyFill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65" fontId="8" fillId="0" borderId="3" xfId="1" applyNumberFormat="1" applyFont="1" applyBorder="1"/>
    <xf numFmtId="9" fontId="8" fillId="0" borderId="3" xfId="2" applyFont="1" applyBorder="1"/>
    <xf numFmtId="171" fontId="0" fillId="0" borderId="1" xfId="1" applyNumberFormat="1" applyFont="1" applyBorder="1"/>
    <xf numFmtId="0" fontId="10" fillId="10" borderId="1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 wrapText="1"/>
    </xf>
    <xf numFmtId="164" fontId="2" fillId="0" borderId="5" xfId="2" applyNumberFormat="1" applyFont="1" applyBorder="1" applyAlignment="1">
      <alignment horizontal="center"/>
    </xf>
    <xf numFmtId="164" fontId="2" fillId="0" borderId="6" xfId="2" applyNumberFormat="1" applyFont="1" applyBorder="1" applyAlignment="1">
      <alignment horizontal="center"/>
    </xf>
    <xf numFmtId="20" fontId="0" fillId="0" borderId="0" xfId="0" applyNumberFormat="1"/>
    <xf numFmtId="0" fontId="0" fillId="0" borderId="0" xfId="0" applyFill="1"/>
    <xf numFmtId="0" fontId="6" fillId="5" borderId="7" xfId="0" applyFont="1" applyFill="1" applyBorder="1" applyAlignment="1">
      <alignment horizontal="center" vertical="center"/>
    </xf>
    <xf numFmtId="44" fontId="6" fillId="5" borderId="7" xfId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165" fontId="14" fillId="0" borderId="0" xfId="1" applyNumberFormat="1" applyFont="1" applyFill="1" applyBorder="1"/>
    <xf numFmtId="0" fontId="13" fillId="0" borderId="0" xfId="0" applyFont="1"/>
    <xf numFmtId="0" fontId="6" fillId="6" borderId="0" xfId="0" applyFont="1" applyFill="1" applyBorder="1" applyAlignment="1">
      <alignment horizontal="center" vertical="center"/>
    </xf>
  </cellXfs>
  <cellStyles count="5">
    <cellStyle name="Lien hypertexte" xfId="4" builtinId="8"/>
    <cellStyle name="Milliers" xfId="3" builtinId="3"/>
    <cellStyle name="Monétaire" xfId="1" builtinId="4"/>
    <cellStyle name="Normal" xfId="0" builtinId="0"/>
    <cellStyle name="Pourcentage" xfId="2" builtinId="5"/>
  </cellStyles>
  <dxfs count="7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Portfolio!$C$19</c:f>
              <c:strCache>
                <c:ptCount val="1"/>
                <c:pt idx="0">
                  <c:v>Valeur d'achat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dLbl>
              <c:idx val="6"/>
              <c:layout>
                <c:manualLayout>
                  <c:x val="-8.333333333333344E-2"/>
                  <c:y val="9.501185279097944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F4C-4545-B0D3-16F60E6267B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Portfolio!$B$20:$B$26</c:f>
              <c:strCache>
                <c:ptCount val="7"/>
                <c:pt idx="0">
                  <c:v>Bitcoin</c:v>
                </c:pt>
                <c:pt idx="1">
                  <c:v>Litecoin</c:v>
                </c:pt>
                <c:pt idx="2">
                  <c:v>Ethereum</c:v>
                </c:pt>
                <c:pt idx="3">
                  <c:v>Stellar</c:v>
                </c:pt>
                <c:pt idx="4">
                  <c:v>Ripple</c:v>
                </c:pt>
                <c:pt idx="5">
                  <c:v>Bitcoin Cash</c:v>
                </c:pt>
                <c:pt idx="6">
                  <c:v>Total</c:v>
                </c:pt>
              </c:strCache>
            </c:strRef>
          </c:cat>
          <c:val>
            <c:numRef>
              <c:f>Portfolio!$C$20:$C$26</c:f>
              <c:numCache>
                <c:formatCode>_-* #\ ##0\ "€"_-;\-* #\ ##0\ "€"_-;_-* "-"??\ "€"_-;_-@_-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77F-4DC6-8B28-282EEEDF66FE}"/>
            </c:ext>
          </c:extLst>
        </c:ser>
        <c:ser>
          <c:idx val="1"/>
          <c:order val="1"/>
          <c:tx>
            <c:strRef>
              <c:f>Portfolio!$D$19</c:f>
              <c:strCache>
                <c:ptCount val="1"/>
                <c:pt idx="0">
                  <c:v>Valorisation Actuelle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dLbls>
            <c:dLbl>
              <c:idx val="6"/>
              <c:layout>
                <c:manualLayout>
                  <c:x val="2.777777777777676E-3"/>
                  <c:y val="-3.800474111639176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F4C-4545-B0D3-16F60E6267B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Portfolio!$B$20:$B$26</c:f>
              <c:strCache>
                <c:ptCount val="7"/>
                <c:pt idx="0">
                  <c:v>Bitcoin</c:v>
                </c:pt>
                <c:pt idx="1">
                  <c:v>Litecoin</c:v>
                </c:pt>
                <c:pt idx="2">
                  <c:v>Ethereum</c:v>
                </c:pt>
                <c:pt idx="3">
                  <c:v>Stellar</c:v>
                </c:pt>
                <c:pt idx="4">
                  <c:v>Ripple</c:v>
                </c:pt>
                <c:pt idx="5">
                  <c:v>Bitcoin Cash</c:v>
                </c:pt>
                <c:pt idx="6">
                  <c:v>Total</c:v>
                </c:pt>
              </c:strCache>
            </c:strRef>
          </c:cat>
          <c:val>
            <c:numRef>
              <c:f>Portfolio!$D$20:$D$26</c:f>
              <c:numCache>
                <c:formatCode>_-* #\ ##0\ "€"_-;\-* #\ ##0\ "€"_-;_-* "-"??\ "€"_-;_-@_-</c:formatCode>
                <c:ptCount val="7"/>
                <c:pt idx="0">
                  <c:v>12600.497947399999</c:v>
                </c:pt>
                <c:pt idx="1">
                  <c:v>420.36164486799998</c:v>
                </c:pt>
                <c:pt idx="2">
                  <c:v>1479.9471189359999</c:v>
                </c:pt>
                <c:pt idx="3">
                  <c:v>0.6695599176</c:v>
                </c:pt>
                <c:pt idx="4">
                  <c:v>2.3610674908</c:v>
                </c:pt>
                <c:pt idx="5">
                  <c:v>2317.5483469599999</c:v>
                </c:pt>
                <c:pt idx="6">
                  <c:v>16821.385685572397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77F-4DC6-8B28-282EEEDF66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37268688"/>
        <c:axId val="537269672"/>
      </c:barChart>
      <c:catAx>
        <c:axId val="537268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7269672"/>
        <c:crosses val="autoZero"/>
        <c:auto val="1"/>
        <c:lblAlgn val="ctr"/>
        <c:lblOffset val="100"/>
        <c:noMultiLvlLbl val="0"/>
      </c:catAx>
      <c:valAx>
        <c:axId val="537269672"/>
        <c:scaling>
          <c:orientation val="minMax"/>
        </c:scaling>
        <c:delete val="0"/>
        <c:axPos val="l"/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7268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 dir="row">_xlchart.v1.0</cx:f>
      </cx:strDim>
      <cx:numDim type="val">
        <cx:f dir="row">_xlchart.v1.1</cx:f>
      </cx:numDim>
    </cx:data>
  </cx:chartData>
  <cx:chart>
    <cx:plotArea>
      <cx:plotAreaRegion>
        <cx:series layoutId="waterfall" uniqueId="{2474855B-CA9F-44E7-8826-E2BA996D408E}">
          <cx:dataLabels pos="outEnd">
            <cx:visibility seriesName="0" categoryName="0" value="1"/>
          </cx:dataLabels>
          <cx:dataId val="0"/>
          <cx:layoutPr>
            <cx:subtotals>
              <cx:idx val="0"/>
              <cx:idx val="2"/>
            </cx:subtotals>
          </cx:layoutPr>
        </cx:series>
      </cx:plotAreaRegion>
      <cx:axis id="0">
        <cx:catScaling gapWidth="0.5"/>
        <cx:tickLabels/>
      </cx:axis>
      <cx:axis id="1">
        <cx:valScaling/>
        <cx:tickLabels/>
      </cx:axis>
    </cx:plotArea>
  </cx:chart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</cx:f>
      </cx:strDim>
      <cx:numDim type="size">
        <cx:f>_xlchart.v1.3</cx:f>
      </cx:numDim>
    </cx:data>
  </cx:chartData>
  <cx:chart>
    <cx:plotArea>
      <cx:plotAreaRegion>
        <cx:series layoutId="treemap" uniqueId="{15D28987-DCC7-422F-A25C-666230168D84}">
          <cx:dataLabels>
            <cx:visibility seriesName="0" categoryName="1" value="1"/>
            <cx:separator>, </cx:separator>
          </cx:dataLabels>
          <cx:dataId val="0"/>
          <cx:layoutPr/>
        </cx:series>
      </cx:plotAreaRegion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9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412">
  <cs:axisTitle>
    <cs:lnRef idx="0"/>
    <cs:fillRef idx="0"/>
    <cs:effectRef idx="0"/>
    <cs:fontRef idx="minor">
      <a:schemeClr val="tx1">
        <a:lumMod val="50000"/>
        <a:lumOff val="50000"/>
      </a:schemeClr>
    </cs:fontRef>
    <cs:spPr>
      <a:solidFill>
        <a:schemeClr val="bg1">
          <a:lumMod val="85000"/>
        </a:schemeClr>
      </a:solidFill>
      <a:ln>
        <a:solidFill>
          <a:schemeClr val="bg1">
            <a:lumMod val="75000"/>
          </a:schemeClr>
        </a:solidFill>
      </a:ln>
    </cs:spPr>
    <cs:defRPr sz="9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dataLabel>
  <cs:dataLabelCallout>
    <cs:lnRef idx="0"/>
    <cs:fillRef idx="0"/>
    <cs:effectRef idx="0"/>
    <cs:fontRef idx="minor">
      <a:schemeClr val="dk1">
        <a:lumMod val="50000"/>
        <a:lumOff val="50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ln w="9525" cap="flat" cmpd="sng" algn="ctr">
        <a:solidFill>
          <a:schemeClr val="phClr">
            <a:alpha val="50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cap="none" spc="2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microsoft.com/office/2014/relationships/chartEx" Target="../charts/chartEx2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93889</xdr:colOff>
      <xdr:row>17</xdr:row>
      <xdr:rowOff>166006</xdr:rowOff>
    </xdr:from>
    <xdr:to>
      <xdr:col>18</xdr:col>
      <xdr:colOff>66675</xdr:colOff>
      <xdr:row>34</xdr:row>
      <xdr:rowOff>70757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35B86752-3B36-4DAB-A3DC-E529FC7A68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52039" y="3147331"/>
              <a:ext cx="3706586" cy="31337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6</xdr:col>
      <xdr:colOff>213632</xdr:colOff>
      <xdr:row>17</xdr:row>
      <xdr:rowOff>183697</xdr:rowOff>
    </xdr:from>
    <xdr:to>
      <xdr:col>9</xdr:col>
      <xdr:colOff>1329418</xdr:colOff>
      <xdr:row>32</xdr:row>
      <xdr:rowOff>13608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B38AEFA6-96B0-4E4B-A854-9603D86DB6C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28507" y="3145972"/>
              <a:ext cx="3125561" cy="269693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</xdr:col>
      <xdr:colOff>47625</xdr:colOff>
      <xdr:row>26</xdr:row>
      <xdr:rowOff>119062</xdr:rowOff>
    </xdr:from>
    <xdr:to>
      <xdr:col>6</xdr:col>
      <xdr:colOff>9525</xdr:colOff>
      <xdr:row>37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0A91D52-725D-4D02-BE06-DCC3F6C634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552451</xdr:colOff>
      <xdr:row>17</xdr:row>
      <xdr:rowOff>9525</xdr:rowOff>
    </xdr:from>
    <xdr:to>
      <xdr:col>19</xdr:col>
      <xdr:colOff>238126</xdr:colOff>
      <xdr:row>19</xdr:row>
      <xdr:rowOff>76200</xdr:rowOff>
    </xdr:to>
    <xdr:sp macro="[0]!Refres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B3E8042-F538-45E5-8C1A-D60B822297E7}"/>
            </a:ext>
          </a:extLst>
        </xdr:cNvPr>
        <xdr:cNvSpPr/>
      </xdr:nvSpPr>
      <xdr:spPr>
        <a:xfrm>
          <a:off x="12344401" y="3076575"/>
          <a:ext cx="7429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Refresh</a:t>
          </a:r>
        </a:p>
      </xdr:txBody>
    </xdr:sp>
    <xdr:clientData/>
  </xdr:twoCellAnchor>
  <xdr:twoCellAnchor>
    <xdr:from>
      <xdr:col>18</xdr:col>
      <xdr:colOff>552450</xdr:colOff>
      <xdr:row>19</xdr:row>
      <xdr:rowOff>142875</xdr:rowOff>
    </xdr:from>
    <xdr:to>
      <xdr:col>19</xdr:col>
      <xdr:colOff>238125</xdr:colOff>
      <xdr:row>21</xdr:row>
      <xdr:rowOff>95250</xdr:rowOff>
    </xdr:to>
    <xdr:sp macro="[0]!historiqu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B8C8430-C37A-47EE-8868-FC2C5DBC13E3}"/>
            </a:ext>
          </a:extLst>
        </xdr:cNvPr>
        <xdr:cNvSpPr/>
      </xdr:nvSpPr>
      <xdr:spPr>
        <a:xfrm>
          <a:off x="12344400" y="3476625"/>
          <a:ext cx="7429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Histo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9">
    <queryTableFields count="18">
      <queryTableField id="1" name="Column1.rank" tableColumnId="19"/>
      <queryTableField id="2" name="Column1.id" tableColumnId="2"/>
      <queryTableField id="3" name="Column1.name" tableColumnId="3"/>
      <queryTableField id="4" name="Column1.symbol" tableColumnId="4"/>
      <queryTableField id="5" name="Column1.price_usd" tableColumnId="5"/>
      <queryTableField id="6" name="Column1.price_btc" tableColumnId="6"/>
      <queryTableField id="7" name="Column1.24h_volume_usd" tableColumnId="7"/>
      <queryTableField id="8" name="Column1.market_cap_usd" tableColumnId="8"/>
      <queryTableField id="9" name="Column1.available_supply" tableColumnId="9"/>
      <queryTableField id="10" name="Column1.total_supply" tableColumnId="10"/>
      <queryTableField id="11" name="Column1.max_supply" tableColumnId="11"/>
      <queryTableField id="12" name="Column1.percent_change_1h" tableColumnId="12"/>
      <queryTableField id="13" name="Column1.percent_change_24h" tableColumnId="13"/>
      <queryTableField id="14" name="Column1.percent_change_7d" tableColumnId="14"/>
      <queryTableField id="15" name="Column1.last_updated" tableColumnId="15"/>
      <queryTableField id="16" name="Column1.price_eur" tableColumnId="16"/>
      <queryTableField id="17" name="Column1.24h_volume_eur" tableColumnId="17"/>
      <queryTableField id="18" name="Column1.market_cap_eur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Coins_EUR" displayName="Coins_EUR" ref="A1:R101" tableType="queryTable" totalsRowShown="0">
  <autoFilter ref="A1:R101"/>
  <tableColumns count="18">
    <tableColumn id="19" uniqueName="19" name="Column1.rank" queryTableFieldId="1" dataDxfId="17"/>
    <tableColumn id="2" uniqueName="2" name="Column1.id" queryTableFieldId="2" dataDxfId="16"/>
    <tableColumn id="3" uniqueName="3" name="Column1.name" queryTableFieldId="3" dataDxfId="15"/>
    <tableColumn id="4" uniqueName="4" name="Column1.symbol" queryTableFieldId="4" dataDxfId="14"/>
    <tableColumn id="5" uniqueName="5" name="Column1.price_usd" queryTableFieldId="5" dataDxfId="13"/>
    <tableColumn id="6" uniqueName="6" name="Column1.price_btc" queryTableFieldId="6" dataDxfId="12"/>
    <tableColumn id="7" uniqueName="7" name="Column1.24h_volume_usd" queryTableFieldId="7" dataDxfId="11"/>
    <tableColumn id="8" uniqueName="8" name="Column1.market_cap_usd" queryTableFieldId="8" dataDxfId="10"/>
    <tableColumn id="9" uniqueName="9" name="Column1.available_supply" queryTableFieldId="9" dataDxfId="9"/>
    <tableColumn id="10" uniqueName="10" name="Column1.total_supply" queryTableFieldId="10" dataDxfId="8"/>
    <tableColumn id="11" uniqueName="11" name="Column1.max_supply" queryTableFieldId="11" dataDxfId="7"/>
    <tableColumn id="12" uniqueName="12" name="Column1.percent_change_1h" queryTableFieldId="12" dataDxfId="6"/>
    <tableColumn id="13" uniqueName="13" name="Column1.percent_change_24h" queryTableFieldId="13" dataDxfId="5"/>
    <tableColumn id="14" uniqueName="14" name="Column1.percent_change_7d" queryTableFieldId="14" dataDxfId="4"/>
    <tableColumn id="15" uniqueName="15" name="Column1.last_updated" queryTableFieldId="15" dataDxfId="3"/>
    <tableColumn id="16" uniqueName="16" name="Column1.price_eur" queryTableFieldId="16" dataDxfId="2"/>
    <tableColumn id="17" uniqueName="17" name="Column1.24h_volume_eur" queryTableFieldId="17" dataDxfId="1"/>
    <tableColumn id="18" uniqueName="18" name="Column1.market_cap_eur" queryTableFieldId="1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coinmarketcap.com/currencies/ripple/" TargetMode="External"/><Relationship Id="rId3" Type="http://schemas.openxmlformats.org/officeDocument/2006/relationships/hyperlink" Target="https://coinmarketcap.com/currencies/ethereum/" TargetMode="External"/><Relationship Id="rId7" Type="http://schemas.openxmlformats.org/officeDocument/2006/relationships/hyperlink" Target="https://coinmarketcap.com/currencies/bitcoin-cash/" TargetMode="External"/><Relationship Id="rId2" Type="http://schemas.openxmlformats.org/officeDocument/2006/relationships/hyperlink" Target="https://coinmarketcap.com/currencies/ethereum/" TargetMode="External"/><Relationship Id="rId1" Type="http://schemas.openxmlformats.org/officeDocument/2006/relationships/hyperlink" Target="https://coinmarketcap.com/currencies/bitcoin/" TargetMode="External"/><Relationship Id="rId6" Type="http://schemas.openxmlformats.org/officeDocument/2006/relationships/hyperlink" Target="https://coinmarketcap.com/currencies/stellar/" TargetMode="External"/><Relationship Id="rId5" Type="http://schemas.openxmlformats.org/officeDocument/2006/relationships/hyperlink" Target="https://coinmarketcap.com/currencies/litecoin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coinmarketcap.com/currencies/litecoin/" TargetMode="External"/><Relationship Id="rId9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B1:N103"/>
  <sheetViews>
    <sheetView showGridLines="0" workbookViewId="0">
      <pane xSplit="2" ySplit="3" topLeftCell="C4" activePane="bottomRight" state="frozen"/>
      <selection pane="topRight" activeCell="C1" sqref="C1"/>
      <selection pane="bottomLeft" activeCell="A3" sqref="A3"/>
      <selection pane="bottomRight" activeCell="N8" sqref="N8"/>
    </sheetView>
  </sheetViews>
  <sheetFormatPr baseColWidth="10" defaultColWidth="11.42578125" defaultRowHeight="15" x14ac:dyDescent="0.25"/>
  <cols>
    <col min="1" max="1" width="1.42578125" customWidth="1"/>
    <col min="2" max="2" width="9.140625" bestFit="1" customWidth="1"/>
    <col min="3" max="3" width="21.28515625" bestFit="1" customWidth="1"/>
    <col min="4" max="4" width="10.85546875" bestFit="1" customWidth="1"/>
    <col min="5" max="5" width="13.5703125" style="4" bestFit="1" customWidth="1"/>
    <col min="6" max="6" width="11.140625" style="2" bestFit="1" customWidth="1"/>
    <col min="7" max="7" width="16.42578125" bestFit="1" customWidth="1"/>
    <col min="8" max="8" width="17.28515625" bestFit="1" customWidth="1"/>
    <col min="9" max="9" width="15" style="4" bestFit="1" customWidth="1"/>
    <col min="10" max="10" width="14.5703125" style="4" bestFit="1" customWidth="1"/>
    <col min="11" max="11" width="15.42578125" style="4" bestFit="1" customWidth="1"/>
    <col min="12" max="12" width="17.5703125" style="4" bestFit="1" customWidth="1"/>
    <col min="14" max="14" width="4.5703125" bestFit="1" customWidth="1"/>
  </cols>
  <sheetData>
    <row r="1" spans="2:14" ht="5.25" customHeight="1" thickBot="1" x14ac:dyDescent="0.3"/>
    <row r="2" spans="2:14" ht="16.5" customHeight="1" thickBot="1" x14ac:dyDescent="0.3">
      <c r="I2" s="41" t="s">
        <v>0</v>
      </c>
      <c r="J2" s="42">
        <f>AVERAGE(J4:J103)</f>
        <v>2.1254999999999993E-2</v>
      </c>
      <c r="K2" s="42">
        <f t="shared" ref="K2:L2" si="0">AVERAGE(K4:K103)</f>
        <v>8.2262000000000016E-2</v>
      </c>
      <c r="L2" s="43">
        <f t="shared" si="0"/>
        <v>0.49702099999999982</v>
      </c>
    </row>
    <row r="3" spans="2:14" s="5" customFormat="1" x14ac:dyDescent="0.25">
      <c r="B3" s="6" t="s">
        <v>1</v>
      </c>
      <c r="C3" s="6" t="s">
        <v>2</v>
      </c>
      <c r="D3" s="6" t="s">
        <v>3</v>
      </c>
      <c r="E3" s="6" t="s">
        <v>4</v>
      </c>
      <c r="F3" s="7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11</v>
      </c>
    </row>
    <row r="4" spans="2:14" x14ac:dyDescent="0.25">
      <c r="B4" s="8">
        <v>1</v>
      </c>
      <c r="C4" s="50" t="str">
        <f>'zzRAW DATA'!C2</f>
        <v>Bitcoin</v>
      </c>
      <c r="D4" s="10" t="str">
        <f>'zzRAW DATA'!D2</f>
        <v>BTC</v>
      </c>
      <c r="E4" s="11">
        <f t="shared" ref="E4:E35" si="1">H4/SUM($H$4:$H$103)</f>
        <v>0.3718501700236006</v>
      </c>
      <c r="F4" s="12">
        <f>VALUE(SUBSTITUTE(VLOOKUP(D4,'zzRAW DATA'!D:R,13,FALSE),".",","))</f>
        <v>12600.497947399999</v>
      </c>
      <c r="G4" s="12">
        <f>VALUE(SUBSTITUTE(VLOOKUP(D4,'zzRAW DATA'!D:R,14,FALSE),".",","))</f>
        <v>14643567809.200001</v>
      </c>
      <c r="H4" s="12">
        <f>VALUE(SUBSTITUTE(VLOOKUP(D4,'zzRAW DATA'!D:R,15,FALSE),".",","))</f>
        <v>211429740296</v>
      </c>
      <c r="I4" s="11">
        <f>G4/H4</f>
        <v>6.9259735119094973E-2</v>
      </c>
      <c r="J4" s="13">
        <f>VALUE(SUBSTITUTE(VLOOKUP(D4,'zzRAW DATA'!D:R,9,FALSE),".",","))/100</f>
        <v>1.2699999999999999E-2</v>
      </c>
      <c r="K4" s="13">
        <f>VALUE(SUBSTITUTE(VLOOKUP(D4,'zzRAW DATA'!D:R,10,FALSE),".",","))/100</f>
        <v>8.5500000000000007E-2</v>
      </c>
      <c r="L4" s="13">
        <f>VALUE(SUBSTITUTE(VLOOKUP(D4,'zzRAW DATA'!D:R,11,FALSE),".",","))/100</f>
        <v>-4.9200000000000001E-2</v>
      </c>
      <c r="N4" s="3"/>
    </row>
    <row r="5" spans="2:14" x14ac:dyDescent="0.25">
      <c r="B5" s="8">
        <v>2</v>
      </c>
      <c r="C5" s="50" t="str">
        <f>'zzRAW DATA'!C3</f>
        <v>Ripple</v>
      </c>
      <c r="D5" s="10" t="str">
        <f>'zzRAW DATA'!D3</f>
        <v>XRP</v>
      </c>
      <c r="E5" s="11">
        <f t="shared" si="1"/>
        <v>0.16086454656798083</v>
      </c>
      <c r="F5" s="12">
        <f>VALUE(SUBSTITUTE(VLOOKUP(D5,'zzRAW DATA'!D:R,13,FALSE),".",","))</f>
        <v>2.3610674908</v>
      </c>
      <c r="G5" s="12">
        <f>VALUE(SUBSTITUTE(VLOOKUP(D5,'zzRAW DATA'!D:R,14,FALSE),".",","))</f>
        <v>3608710585.04</v>
      </c>
      <c r="H5" s="12">
        <f>VALUE(SUBSTITUTE(VLOOKUP(D5,'zzRAW DATA'!D:R,15,FALSE),".",","))</f>
        <v>91465735518</v>
      </c>
      <c r="I5" s="11">
        <f t="shared" ref="I5:I68" si="2">G5/H5</f>
        <v>3.9454234578694486E-2</v>
      </c>
      <c r="J5" s="13">
        <f>VALUE(SUBSTITUTE(VLOOKUP(D5,'zzRAW DATA'!D:R,9,FALSE),".",","))/100</f>
        <v>3.6699999999999997E-2</v>
      </c>
      <c r="K5" s="13">
        <f>VALUE(SUBSTITUTE(VLOOKUP(D5,'zzRAW DATA'!D:R,10,FALSE),".",","))/100</f>
        <v>0.17059999999999997</v>
      </c>
      <c r="L5" s="13">
        <f>VALUE(SUBSTITUTE(VLOOKUP(D5,'zzRAW DATA'!D:R,11,FALSE),".",","))/100</f>
        <v>1.1960999999999999</v>
      </c>
      <c r="N5" s="3"/>
    </row>
    <row r="6" spans="2:14" x14ac:dyDescent="0.25">
      <c r="B6" s="8">
        <v>3</v>
      </c>
      <c r="C6" s="50" t="str">
        <f>'zzRAW DATA'!C4</f>
        <v>Ethereum</v>
      </c>
      <c r="D6" s="10" t="str">
        <f>'zzRAW DATA'!D4</f>
        <v>ETH</v>
      </c>
      <c r="E6" s="11">
        <f t="shared" si="1"/>
        <v>0.1259064539763782</v>
      </c>
      <c r="F6" s="12">
        <f>VALUE(SUBSTITUTE(VLOOKUP(D6,'zzRAW DATA'!D:R,13,FALSE),".",","))</f>
        <v>739.97355946799996</v>
      </c>
      <c r="G6" s="12">
        <f>VALUE(SUBSTITUTE(VLOOKUP(D6,'zzRAW DATA'!D:R,14,FALSE),".",","))</f>
        <v>3884279129.0599999</v>
      </c>
      <c r="H6" s="12">
        <f>VALUE(SUBSTITUTE(VLOOKUP(D6,'zzRAW DATA'!D:R,15,FALSE),".",","))</f>
        <v>71588965158</v>
      </c>
      <c r="I6" s="11">
        <f t="shared" si="2"/>
        <v>5.4258070646603491E-2</v>
      </c>
      <c r="J6" s="13">
        <f>VALUE(SUBSTITUTE(VLOOKUP(D6,'zzRAW DATA'!D:R,9,FALSE),".",","))/100</f>
        <v>1.2699999999999999E-2</v>
      </c>
      <c r="K6" s="13">
        <f>VALUE(SUBSTITUTE(VLOOKUP(D6,'zzRAW DATA'!D:R,10,FALSE),".",","))/100</f>
        <v>4.8999999999999998E-3</v>
      </c>
      <c r="L6" s="13">
        <f>VALUE(SUBSTITUTE(VLOOKUP(D6,'zzRAW DATA'!D:R,11,FALSE),".",","))/100</f>
        <v>0.16</v>
      </c>
      <c r="N6" s="3"/>
    </row>
    <row r="7" spans="2:14" x14ac:dyDescent="0.25">
      <c r="B7" s="8">
        <v>4</v>
      </c>
      <c r="C7" s="50" t="str">
        <f>'zzRAW DATA'!C5</f>
        <v>Bitcoin Cash</v>
      </c>
      <c r="D7" s="10" t="str">
        <f>'zzRAW DATA'!D5</f>
        <v>BCH</v>
      </c>
      <c r="E7" s="11">
        <f t="shared" si="1"/>
        <v>6.8848440532056243E-2</v>
      </c>
      <c r="F7" s="12">
        <f>VALUE(SUBSTITUTE(VLOOKUP(D7,'zzRAW DATA'!D:R,13,FALSE),".",","))</f>
        <v>2317.5483469599999</v>
      </c>
      <c r="G7" s="12">
        <f>VALUE(SUBSTITUTE(VLOOKUP(D7,'zzRAW DATA'!D:R,14,FALSE),".",","))</f>
        <v>1744493586.8800001</v>
      </c>
      <c r="H7" s="12">
        <f>VALUE(SUBSTITUTE(VLOOKUP(D7,'zzRAW DATA'!D:R,15,FALSE),".",","))</f>
        <v>39146433362</v>
      </c>
      <c r="I7" s="11">
        <f t="shared" si="2"/>
        <v>4.4563282962411715E-2</v>
      </c>
      <c r="J7" s="13">
        <f>VALUE(SUBSTITUTE(VLOOKUP(D7,'zzRAW DATA'!D:R,9,FALSE),".",","))/100</f>
        <v>1.7100000000000001E-2</v>
      </c>
      <c r="K7" s="13">
        <f>VALUE(SUBSTITUTE(VLOOKUP(D7,'zzRAW DATA'!D:R,10,FALSE),".",","))/100</f>
        <v>6.1100000000000002E-2</v>
      </c>
      <c r="L7" s="13">
        <f>VALUE(SUBSTITUTE(VLOOKUP(D7,'zzRAW DATA'!D:R,11,FALSE),".",","))/100</f>
        <v>-4.6399999999999997E-2</v>
      </c>
      <c r="N7" s="3"/>
    </row>
    <row r="8" spans="2:14" x14ac:dyDescent="0.25">
      <c r="B8" s="8">
        <v>5</v>
      </c>
      <c r="C8" s="9" t="str">
        <f>'zzRAW DATA'!C6</f>
        <v>Cardano</v>
      </c>
      <c r="D8" s="10" t="str">
        <f>'zzRAW DATA'!D6</f>
        <v>ADA</v>
      </c>
      <c r="E8" s="11">
        <f t="shared" si="1"/>
        <v>3.7980009787545968E-2</v>
      </c>
      <c r="F8" s="12">
        <f>VALUE(SUBSTITUTE(VLOOKUP(D8,'zzRAW DATA'!D:R,13,FALSE),".",","))</f>
        <v>0.83291314279999995</v>
      </c>
      <c r="G8" s="12">
        <f>VALUE(SUBSTITUTE(VLOOKUP(D8,'zzRAW DATA'!D:R,14,FALSE),".",","))</f>
        <v>437183499.764</v>
      </c>
      <c r="H8" s="12">
        <f>VALUE(SUBSTITUTE(VLOOKUP(D8,'zzRAW DATA'!D:R,15,FALSE),".",","))</f>
        <v>21594997806</v>
      </c>
      <c r="I8" s="11">
        <f t="shared" si="2"/>
        <v>2.0244665162342919E-2</v>
      </c>
      <c r="J8" s="13">
        <f>VALUE(SUBSTITUTE(VLOOKUP(D8,'zzRAW DATA'!D:R,9,FALSE),".",","))/100</f>
        <v>2.6099999999999998E-2</v>
      </c>
      <c r="K8" s="13">
        <f>VALUE(SUBSTITUTE(VLOOKUP(D8,'zzRAW DATA'!D:R,10,FALSE),".",","))/100</f>
        <v>0.2989</v>
      </c>
      <c r="L8" s="13">
        <f>VALUE(SUBSTITUTE(VLOOKUP(D8,'zzRAW DATA'!D:R,11,FALSE),".",","))/100</f>
        <v>1.4056999999999999</v>
      </c>
      <c r="N8" s="3"/>
    </row>
    <row r="9" spans="2:14" x14ac:dyDescent="0.25">
      <c r="B9" s="8">
        <v>6</v>
      </c>
      <c r="C9" s="50" t="str">
        <f>'zzRAW DATA'!C7</f>
        <v>Stellar</v>
      </c>
      <c r="D9" s="10" t="str">
        <f>'zzRAW DATA'!D7</f>
        <v>XLM</v>
      </c>
      <c r="E9" s="11">
        <f t="shared" si="1"/>
        <v>2.1051876878730738E-2</v>
      </c>
      <c r="F9" s="12">
        <f>VALUE(SUBSTITUTE(VLOOKUP(D9,'zzRAW DATA'!D:R,13,FALSE),".",","))</f>
        <v>0.6695599176</v>
      </c>
      <c r="G9" s="12">
        <f>VALUE(SUBSTITUTE(VLOOKUP(D9,'zzRAW DATA'!D:R,14,FALSE),".",","))</f>
        <v>927199073.67999995</v>
      </c>
      <c r="H9" s="12">
        <f>VALUE(SUBSTITUTE(VLOOKUP(D9,'zzRAW DATA'!D:R,15,FALSE),".",","))</f>
        <v>11969855657</v>
      </c>
      <c r="I9" s="11">
        <f t="shared" si="2"/>
        <v>7.7461174156914059E-2</v>
      </c>
      <c r="J9" s="13">
        <f>VALUE(SUBSTITUTE(VLOOKUP(D9,'zzRAW DATA'!D:R,9,FALSE),".",","))/100</f>
        <v>8.1199999999999994E-2</v>
      </c>
      <c r="K9" s="13">
        <f>VALUE(SUBSTITUTE(VLOOKUP(D9,'zzRAW DATA'!D:R,10,FALSE),".",","))/100</f>
        <v>0.42049999999999998</v>
      </c>
      <c r="L9" s="13">
        <f>VALUE(SUBSTITUTE(VLOOKUP(D9,'zzRAW DATA'!D:R,11,FALSE),".",","))/100</f>
        <v>2.6061999999999999</v>
      </c>
      <c r="N9" s="3"/>
    </row>
    <row r="10" spans="2:14" x14ac:dyDescent="0.25">
      <c r="B10" s="8">
        <v>7</v>
      </c>
      <c r="C10" s="50" t="str">
        <f>'zzRAW DATA'!C8</f>
        <v>Litecoin</v>
      </c>
      <c r="D10" s="10" t="str">
        <f>'zzRAW DATA'!D8</f>
        <v>LTC</v>
      </c>
      <c r="E10" s="11">
        <f t="shared" si="1"/>
        <v>2.0181936964636788E-2</v>
      </c>
      <c r="F10" s="12">
        <f>VALUE(SUBSTITUTE(VLOOKUP(D10,'zzRAW DATA'!D:R,13,FALSE),".",","))</f>
        <v>210.18082243399999</v>
      </c>
      <c r="G10" s="12">
        <f>VALUE(SUBSTITUTE(VLOOKUP(D10,'zzRAW DATA'!D:R,14,FALSE),".",","))</f>
        <v>892783169.51999998</v>
      </c>
      <c r="H10" s="12">
        <f>VALUE(SUBSTITUTE(VLOOKUP(D10,'zzRAW DATA'!D:R,15,FALSE),".",","))</f>
        <v>11475217803</v>
      </c>
      <c r="I10" s="11">
        <f t="shared" si="2"/>
        <v>7.7800978146715175E-2</v>
      </c>
      <c r="J10" s="13">
        <f>VALUE(SUBSTITUTE(VLOOKUP(D10,'zzRAW DATA'!D:R,9,FALSE),".",","))/100</f>
        <v>1.4999999999999999E-2</v>
      </c>
      <c r="K10" s="13">
        <f>VALUE(SUBSTITUTE(VLOOKUP(D10,'zzRAW DATA'!D:R,10,FALSE),".",","))/100</f>
        <v>-2.6699999999999998E-2</v>
      </c>
      <c r="L10" s="13">
        <f>VALUE(SUBSTITUTE(VLOOKUP(D10,'zzRAW DATA'!D:R,11,FALSE),".",","))/100</f>
        <v>-9.3800000000000008E-2</v>
      </c>
      <c r="N10" s="3"/>
    </row>
    <row r="11" spans="2:14" x14ac:dyDescent="0.25">
      <c r="B11" s="8">
        <v>8</v>
      </c>
      <c r="C11" s="9" t="str">
        <f>'zzRAW DATA'!C9</f>
        <v>NEM</v>
      </c>
      <c r="D11" s="10" t="str">
        <f>'zzRAW DATA'!D9</f>
        <v>XEM</v>
      </c>
      <c r="E11" s="11">
        <f t="shared" si="1"/>
        <v>1.7214404863630173E-2</v>
      </c>
      <c r="F11" s="12">
        <f>VALUE(SUBSTITUTE(VLOOKUP(D11,'zzRAW DATA'!D:R,13,FALSE),".",","))</f>
        <v>1.0875458999000001</v>
      </c>
      <c r="G11" s="12">
        <f>VALUE(SUBSTITUTE(VLOOKUP(D11,'zzRAW DATA'!D:R,14,FALSE),".",","))</f>
        <v>116702866.5</v>
      </c>
      <c r="H11" s="12">
        <f>VALUE(SUBSTITUTE(VLOOKUP(D11,'zzRAW DATA'!D:R,15,FALSE),".",","))</f>
        <v>9787913098</v>
      </c>
      <c r="I11" s="11">
        <f t="shared" si="2"/>
        <v>1.1923161283874325E-2</v>
      </c>
      <c r="J11" s="13">
        <f>VALUE(SUBSTITUTE(VLOOKUP(D11,'zzRAW DATA'!D:R,9,FALSE),".",","))/100</f>
        <v>2.81E-2</v>
      </c>
      <c r="K11" s="13">
        <f>VALUE(SUBSTITUTE(VLOOKUP(D11,'zzRAW DATA'!D:R,10,FALSE),".",","))/100</f>
        <v>0.17679999999999998</v>
      </c>
      <c r="L11" s="13">
        <f>VALUE(SUBSTITUTE(VLOOKUP(D11,'zzRAW DATA'!D:R,11,FALSE),".",","))/100</f>
        <v>0.38090000000000002</v>
      </c>
      <c r="N11" s="3"/>
    </row>
    <row r="12" spans="2:14" x14ac:dyDescent="0.25">
      <c r="B12" s="8">
        <v>9</v>
      </c>
      <c r="C12" s="9" t="str">
        <f>'zzRAW DATA'!C10</f>
        <v>IOTA</v>
      </c>
      <c r="D12" s="10" t="str">
        <f>'zzRAW DATA'!D10</f>
        <v>MIOTA</v>
      </c>
      <c r="E12" s="11">
        <f t="shared" si="1"/>
        <v>1.6475602604465067E-2</v>
      </c>
      <c r="F12" s="12">
        <f>VALUE(SUBSTITUTE(VLOOKUP(D12,'zzRAW DATA'!D:R,13,FALSE),".",","))</f>
        <v>3.3702955739</v>
      </c>
      <c r="G12" s="12">
        <f>VALUE(SUBSTITUTE(VLOOKUP(D12,'zzRAW DATA'!D:R,14,FALSE),".",","))</f>
        <v>190289328.50400001</v>
      </c>
      <c r="H12" s="12">
        <f>VALUE(SUBSTITUTE(VLOOKUP(D12,'zzRAW DATA'!D:R,15,FALSE),".",","))</f>
        <v>9367838610</v>
      </c>
      <c r="I12" s="11">
        <f t="shared" si="2"/>
        <v>2.0313045135178735E-2</v>
      </c>
      <c r="J12" s="13">
        <f>VALUE(SUBSTITUTE(VLOOKUP(D12,'zzRAW DATA'!D:R,9,FALSE),".",","))/100</f>
        <v>5.1000000000000004E-3</v>
      </c>
      <c r="K12" s="13">
        <f>VALUE(SUBSTITUTE(VLOOKUP(D12,'zzRAW DATA'!D:R,10,FALSE),".",","))/100</f>
        <v>-2.6600000000000002E-2</v>
      </c>
      <c r="L12" s="13">
        <f>VALUE(SUBSTITUTE(VLOOKUP(D12,'zzRAW DATA'!D:R,11,FALSE),".",","))/100</f>
        <v>1.5900000000000001E-2</v>
      </c>
      <c r="N12" s="3"/>
    </row>
    <row r="13" spans="2:14" x14ac:dyDescent="0.25">
      <c r="B13" s="8">
        <v>10</v>
      </c>
      <c r="C13" s="9" t="str">
        <f>'zzRAW DATA'!C11</f>
        <v>Dash</v>
      </c>
      <c r="D13" s="10" t="str">
        <f>'zzRAW DATA'!D11</f>
        <v>DASH</v>
      </c>
      <c r="E13" s="11">
        <f t="shared" si="1"/>
        <v>1.342069579631199E-2</v>
      </c>
      <c r="F13" s="12">
        <f>VALUE(SUBSTITUTE(VLOOKUP(D13,'zzRAW DATA'!D:R,13,FALSE),".",","))</f>
        <v>978.82292991999998</v>
      </c>
      <c r="G13" s="12">
        <f>VALUE(SUBSTITUTE(VLOOKUP(D13,'zzRAW DATA'!D:R,14,FALSE),".",","))</f>
        <v>184740845.69600001</v>
      </c>
      <c r="H13" s="12">
        <f>VALUE(SUBSTITUTE(VLOOKUP(D13,'zzRAW DATA'!D:R,15,FALSE),".",","))</f>
        <v>7630853649</v>
      </c>
      <c r="I13" s="11">
        <f t="shared" si="2"/>
        <v>2.4209722030275046E-2</v>
      </c>
      <c r="J13" s="13">
        <f>VALUE(SUBSTITUTE(VLOOKUP(D13,'zzRAW DATA'!D:R,9,FALSE),".",","))/100</f>
        <v>1.37E-2</v>
      </c>
      <c r="K13" s="13">
        <f>VALUE(SUBSTITUTE(VLOOKUP(D13,'zzRAW DATA'!D:R,10,FALSE),".",","))/100</f>
        <v>2.3700000000000002E-2</v>
      </c>
      <c r="L13" s="13">
        <f>VALUE(SUBSTITUTE(VLOOKUP(D13,'zzRAW DATA'!D:R,11,FALSE),".",","))/100</f>
        <v>-2.5699999999999997E-2</v>
      </c>
      <c r="N13" s="3"/>
    </row>
    <row r="14" spans="2:14" x14ac:dyDescent="0.25">
      <c r="B14" s="8">
        <v>11</v>
      </c>
      <c r="C14" s="9" t="str">
        <f>'zzRAW DATA'!C12</f>
        <v>Monero</v>
      </c>
      <c r="D14" s="10" t="str">
        <f>'zzRAW DATA'!D12</f>
        <v>XMR</v>
      </c>
      <c r="E14" s="11">
        <f t="shared" si="1"/>
        <v>9.0849292822250838E-3</v>
      </c>
      <c r="F14" s="12">
        <f>VALUE(SUBSTITUTE(VLOOKUP(D14,'zzRAW DATA'!D:R,13,FALSE),".",","))</f>
        <v>332.01778295399998</v>
      </c>
      <c r="G14" s="12">
        <f>VALUE(SUBSTITUTE(VLOOKUP(D14,'zzRAW DATA'!D:R,14,FALSE),".",","))</f>
        <v>165648173.52599999</v>
      </c>
      <c r="H14" s="12">
        <f>VALUE(SUBSTITUTE(VLOOKUP(D14,'zzRAW DATA'!D:R,15,FALSE),".",","))</f>
        <v>5165586555</v>
      </c>
      <c r="I14" s="11">
        <f t="shared" si="2"/>
        <v>3.2067640675899969E-2</v>
      </c>
      <c r="J14" s="13">
        <f>VALUE(SUBSTITUTE(VLOOKUP(D14,'zzRAW DATA'!D:R,9,FALSE),".",","))/100</f>
        <v>6.0999999999999995E-3</v>
      </c>
      <c r="K14" s="13">
        <f>VALUE(SUBSTITUTE(VLOOKUP(D14,'zzRAW DATA'!D:R,10,FALSE),".",","))/100</f>
        <v>4.2900000000000001E-2</v>
      </c>
      <c r="L14" s="13">
        <f>VALUE(SUBSTITUTE(VLOOKUP(D14,'zzRAW DATA'!D:R,11,FALSE),".",","))/100</f>
        <v>-2.4700000000000003E-2</v>
      </c>
    </row>
    <row r="15" spans="2:14" x14ac:dyDescent="0.25">
      <c r="B15" s="8">
        <v>12</v>
      </c>
      <c r="C15" s="9" t="str">
        <f>'zzRAW DATA'!C13</f>
        <v>NEO</v>
      </c>
      <c r="D15" s="10" t="str">
        <f>'zzRAW DATA'!D13</f>
        <v>NEO</v>
      </c>
      <c r="E15" s="11">
        <f t="shared" si="1"/>
        <v>9.0677939593265221E-3</v>
      </c>
      <c r="F15" s="12">
        <f>VALUE(SUBSTITUTE(VLOOKUP(D15,'zzRAW DATA'!D:R,13,FALSE),".",","))</f>
        <v>79.320670871199994</v>
      </c>
      <c r="G15" s="12">
        <f>VALUE(SUBSTITUTE(VLOOKUP(D15,'zzRAW DATA'!D:R,14,FALSE),".",","))</f>
        <v>275443728.12</v>
      </c>
      <c r="H15" s="12">
        <f>VALUE(SUBSTITUTE(VLOOKUP(D15,'zzRAW DATA'!D:R,15,FALSE),".",","))</f>
        <v>5155843607</v>
      </c>
      <c r="I15" s="11">
        <f t="shared" si="2"/>
        <v>5.3423600309760136E-2</v>
      </c>
      <c r="J15" s="13">
        <f>VALUE(SUBSTITUTE(VLOOKUP(D15,'zzRAW DATA'!D:R,9,FALSE),".",","))/100</f>
        <v>2.1499999999999998E-2</v>
      </c>
      <c r="K15" s="13">
        <f>VALUE(SUBSTITUTE(VLOOKUP(D15,'zzRAW DATA'!D:R,10,FALSE),".",","))/100</f>
        <v>2.1400000000000002E-2</v>
      </c>
      <c r="L15" s="13">
        <f>VALUE(SUBSTITUTE(VLOOKUP(D15,'zzRAW DATA'!D:R,11,FALSE),".",","))/100</f>
        <v>0.42590000000000006</v>
      </c>
    </row>
    <row r="16" spans="2:14" x14ac:dyDescent="0.25">
      <c r="B16" s="8">
        <v>13</v>
      </c>
      <c r="C16" s="9" t="str">
        <f>'zzRAW DATA'!C14</f>
        <v>TRON</v>
      </c>
      <c r="D16" s="10" t="str">
        <f>'zzRAW DATA'!D14</f>
        <v>TRX</v>
      </c>
      <c r="E16" s="11">
        <f t="shared" si="1"/>
        <v>7.8335605512494869E-3</v>
      </c>
      <c r="F16" s="12">
        <f>VALUE(SUBSTITUTE(VLOOKUP(D16,'zzRAW DATA'!D:R,13,FALSE),".",","))</f>
        <v>6.7744412200000007E-2</v>
      </c>
      <c r="G16" s="12">
        <f>VALUE(SUBSTITUTE(VLOOKUP(D16,'zzRAW DATA'!D:R,14,FALSE),".",","))</f>
        <v>1317140587.4000001</v>
      </c>
      <c r="H16" s="12">
        <f>VALUE(SUBSTITUTE(VLOOKUP(D16,'zzRAW DATA'!D:R,15,FALSE),".",","))</f>
        <v>4454072652</v>
      </c>
      <c r="I16" s="11">
        <f t="shared" si="2"/>
        <v>0.29571600876527421</v>
      </c>
      <c r="J16" s="13">
        <f>VALUE(SUBSTITUTE(VLOOKUP(D16,'zzRAW DATA'!D:R,9,FALSE),".",","))/100</f>
        <v>-8.0000000000000002E-3</v>
      </c>
      <c r="K16" s="13">
        <f>VALUE(SUBSTITUTE(VLOOKUP(D16,'zzRAW DATA'!D:R,10,FALSE),".",","))/100</f>
        <v>0.20199999999999999</v>
      </c>
      <c r="L16" s="13">
        <f>VALUE(SUBSTITUTE(VLOOKUP(D16,'zzRAW DATA'!D:R,11,FALSE),".",","))/100</f>
        <v>1.1259999999999999</v>
      </c>
    </row>
    <row r="17" spans="2:12" x14ac:dyDescent="0.25">
      <c r="B17" s="8">
        <v>14</v>
      </c>
      <c r="C17" s="9" t="str">
        <f>'zzRAW DATA'!C15</f>
        <v>EOS</v>
      </c>
      <c r="D17" s="10" t="str">
        <f>'zzRAW DATA'!D15</f>
        <v>EOS</v>
      </c>
      <c r="E17" s="11">
        <f t="shared" si="1"/>
        <v>7.7222652594212959E-3</v>
      </c>
      <c r="F17" s="12">
        <f>VALUE(SUBSTITUTE(VLOOKUP(D17,'zzRAW DATA'!D:R,13,FALSE),".",","))</f>
        <v>7.5579855138000003</v>
      </c>
      <c r="G17" s="12">
        <f>VALUE(SUBSTITUTE(VLOOKUP(D17,'zzRAW DATA'!D:R,14,FALSE),".",","))</f>
        <v>375890571.80400002</v>
      </c>
      <c r="H17" s="12">
        <f>VALUE(SUBSTITUTE(VLOOKUP(D17,'zzRAW DATA'!D:R,15,FALSE),".",","))</f>
        <v>4390791426</v>
      </c>
      <c r="I17" s="11">
        <f t="shared" si="2"/>
        <v>8.5608842537627752E-2</v>
      </c>
      <c r="J17" s="13">
        <f>VALUE(SUBSTITUTE(VLOOKUP(D17,'zzRAW DATA'!D:R,9,FALSE),".",","))/100</f>
        <v>1.0800000000000001E-2</v>
      </c>
      <c r="K17" s="13">
        <f>VALUE(SUBSTITUTE(VLOOKUP(D17,'zzRAW DATA'!D:R,10,FALSE),".",","))/100</f>
        <v>-1.6200000000000003E-2</v>
      </c>
      <c r="L17" s="13">
        <f>VALUE(SUBSTITUTE(VLOOKUP(D17,'zzRAW DATA'!D:R,11,FALSE),".",","))/100</f>
        <v>-0.13059999999999999</v>
      </c>
    </row>
    <row r="18" spans="2:12" x14ac:dyDescent="0.25">
      <c r="B18" s="8">
        <v>15</v>
      </c>
      <c r="C18" s="9" t="str">
        <f>'zzRAW DATA'!C16</f>
        <v>Bitcoin Gold</v>
      </c>
      <c r="D18" s="10" t="str">
        <f>'zzRAW DATA'!D16</f>
        <v>BTG</v>
      </c>
      <c r="E18" s="11">
        <f t="shared" si="1"/>
        <v>6.7665207226236864E-3</v>
      </c>
      <c r="F18" s="12">
        <f>VALUE(SUBSTITUTE(VLOOKUP(D18,'zzRAW DATA'!D:R,13,FALSE),".",","))</f>
        <v>229.79023243</v>
      </c>
      <c r="G18" s="12">
        <f>VALUE(SUBSTITUTE(VLOOKUP(D18,'zzRAW DATA'!D:R,14,FALSE),".",","))</f>
        <v>95519111.952000007</v>
      </c>
      <c r="H18" s="12">
        <f>VALUE(SUBSTITUTE(VLOOKUP(D18,'zzRAW DATA'!D:R,15,FALSE),".",","))</f>
        <v>3847366048</v>
      </c>
      <c r="I18" s="11">
        <f t="shared" si="2"/>
        <v>2.4827144274887566E-2</v>
      </c>
      <c r="J18" s="13">
        <f>VALUE(SUBSTITUTE(VLOOKUP(D18,'zzRAW DATA'!D:R,9,FALSE),".",","))/100</f>
        <v>6.1999999999999998E-3</v>
      </c>
      <c r="K18" s="13">
        <f>VALUE(SUBSTITUTE(VLOOKUP(D18,'zzRAW DATA'!D:R,10,FALSE),".",","))/100</f>
        <v>1.06E-2</v>
      </c>
      <c r="L18" s="13">
        <f>VALUE(SUBSTITUTE(VLOOKUP(D18,'zzRAW DATA'!D:R,11,FALSE),".",","))/100</f>
        <v>-0.11380000000000001</v>
      </c>
    </row>
    <row r="19" spans="2:12" x14ac:dyDescent="0.25">
      <c r="B19" s="8">
        <v>16</v>
      </c>
      <c r="C19" s="9" t="str">
        <f>'zzRAW DATA'!C17</f>
        <v>Qtum</v>
      </c>
      <c r="D19" s="10" t="str">
        <f>'zzRAW DATA'!D17</f>
        <v>QTUM</v>
      </c>
      <c r="E19" s="11">
        <f t="shared" si="1"/>
        <v>6.4121717099927724E-3</v>
      </c>
      <c r="F19" s="12">
        <f>VALUE(SUBSTITUTE(VLOOKUP(D19,'zzRAW DATA'!D:R,13,FALSE),".",","))</f>
        <v>49.415280494800001</v>
      </c>
      <c r="G19" s="12">
        <f>VALUE(SUBSTITUTE(VLOOKUP(D19,'zzRAW DATA'!D:R,14,FALSE),".",","))</f>
        <v>543270357.91600001</v>
      </c>
      <c r="H19" s="12">
        <f>VALUE(SUBSTITUTE(VLOOKUP(D19,'zzRAW DATA'!D:R,15,FALSE),".",","))</f>
        <v>3645887265</v>
      </c>
      <c r="I19" s="11">
        <f t="shared" si="2"/>
        <v>0.14900909392655068</v>
      </c>
      <c r="J19" s="13">
        <f>VALUE(SUBSTITUTE(VLOOKUP(D19,'zzRAW DATA'!D:R,9,FALSE),".",","))/100</f>
        <v>1.24E-2</v>
      </c>
      <c r="K19" s="13">
        <f>VALUE(SUBSTITUTE(VLOOKUP(D19,'zzRAW DATA'!D:R,10,FALSE),".",","))/100</f>
        <v>-2.2599999999999999E-2</v>
      </c>
      <c r="L19" s="13">
        <f>VALUE(SUBSTITUTE(VLOOKUP(D19,'zzRAW DATA'!D:R,11,FALSE),".",","))/100</f>
        <v>0.1026</v>
      </c>
    </row>
    <row r="20" spans="2:12" x14ac:dyDescent="0.25">
      <c r="B20" s="8">
        <v>17</v>
      </c>
      <c r="C20" s="9" t="str">
        <f>'zzRAW DATA'!C18</f>
        <v>RaiBlocks</v>
      </c>
      <c r="D20" s="10" t="str">
        <f>'zzRAW DATA'!D18</f>
        <v>XRB</v>
      </c>
      <c r="E20" s="11">
        <f t="shared" si="1"/>
        <v>5.3660453054748241E-3</v>
      </c>
      <c r="F20" s="12">
        <f>VALUE(SUBSTITUTE(VLOOKUP(D20,'zzRAW DATA'!D:R,13,FALSE),".",","))</f>
        <v>22.8976432762</v>
      </c>
      <c r="G20" s="12">
        <f>VALUE(SUBSTITUTE(VLOOKUP(D20,'zzRAW DATA'!D:R,14,FALSE),".",","))</f>
        <v>58617374.327600002</v>
      </c>
      <c r="H20" s="12">
        <f>VALUE(SUBSTITUTE(VLOOKUP(D20,'zzRAW DATA'!D:R,15,FALSE),".",","))</f>
        <v>3051071794</v>
      </c>
      <c r="I20" s="11">
        <f t="shared" si="2"/>
        <v>1.9212059985894911E-2</v>
      </c>
      <c r="J20" s="13">
        <f>VALUE(SUBSTITUTE(VLOOKUP(D20,'zzRAW DATA'!D:R,9,FALSE),".",","))/100</f>
        <v>0.27149999999999996</v>
      </c>
      <c r="K20" s="13">
        <f>VALUE(SUBSTITUTE(VLOOKUP(D20,'zzRAW DATA'!D:R,10,FALSE),".",","))/100</f>
        <v>-8.8900000000000007E-2</v>
      </c>
      <c r="L20" s="13">
        <f>VALUE(SUBSTITUTE(VLOOKUP(D20,'zzRAW DATA'!D:R,11,FALSE),".",","))/100</f>
        <v>1.8129</v>
      </c>
    </row>
    <row r="21" spans="2:12" x14ac:dyDescent="0.25">
      <c r="B21" s="8">
        <v>18</v>
      </c>
      <c r="C21" s="9" t="str">
        <f>'zzRAW DATA'!C19</f>
        <v>Ethereum Classic</v>
      </c>
      <c r="D21" s="10" t="str">
        <f>'zzRAW DATA'!D19</f>
        <v>ETC</v>
      </c>
      <c r="E21" s="11">
        <f t="shared" si="1"/>
        <v>4.9247570693352772E-3</v>
      </c>
      <c r="F21" s="12">
        <f>VALUE(SUBSTITUTE(VLOOKUP(D21,'zzRAW DATA'!D:R,13,FALSE),".",","))</f>
        <v>28.328216663999999</v>
      </c>
      <c r="G21" s="12">
        <f>VALUE(SUBSTITUTE(VLOOKUP(D21,'zzRAW DATA'!D:R,14,FALSE),".",","))</f>
        <v>478807938.20200002</v>
      </c>
      <c r="H21" s="12">
        <f>VALUE(SUBSTITUTE(VLOOKUP(D21,'zzRAW DATA'!D:R,15,FALSE),".",","))</f>
        <v>2800160366</v>
      </c>
      <c r="I21" s="11">
        <f t="shared" si="2"/>
        <v>0.17099304168995585</v>
      </c>
      <c r="J21" s="13">
        <f>VALUE(SUBSTITUTE(VLOOKUP(D21,'zzRAW DATA'!D:R,9,FALSE),".",","))/100</f>
        <v>4.7999999999999996E-3</v>
      </c>
      <c r="K21" s="13">
        <f>VALUE(SUBSTITUTE(VLOOKUP(D21,'zzRAW DATA'!D:R,10,FALSE),".",","))/100</f>
        <v>-4.4299999999999999E-2</v>
      </c>
      <c r="L21" s="13">
        <f>VALUE(SUBSTITUTE(VLOOKUP(D21,'zzRAW DATA'!D:R,11,FALSE),".",","))/100</f>
        <v>5.5899999999999998E-2</v>
      </c>
    </row>
    <row r="22" spans="2:12" x14ac:dyDescent="0.25">
      <c r="B22" s="8">
        <v>19</v>
      </c>
      <c r="C22" s="9" t="str">
        <f>'zzRAW DATA'!C20</f>
        <v>BitConnect</v>
      </c>
      <c r="D22" s="10" t="str">
        <f>'zzRAW DATA'!D20</f>
        <v>BCC</v>
      </c>
      <c r="E22" s="11">
        <f t="shared" si="1"/>
        <v>3.9122979076544225E-3</v>
      </c>
      <c r="F22" s="12">
        <f>VALUE(SUBSTITUTE(VLOOKUP(D22,'zzRAW DATA'!D:R,13,FALSE),".",","))</f>
        <v>361.243841992</v>
      </c>
      <c r="G22" s="12">
        <f>VALUE(SUBSTITUTE(VLOOKUP(D22,'zzRAW DATA'!D:R,14,FALSE),".",","))</f>
        <v>23373441.487</v>
      </c>
      <c r="H22" s="12">
        <f>VALUE(SUBSTITUTE(VLOOKUP(D22,'zzRAW DATA'!D:R,15,FALSE),".",","))</f>
        <v>2224487703</v>
      </c>
      <c r="I22" s="11">
        <f t="shared" si="2"/>
        <v>1.050733679286156E-2</v>
      </c>
      <c r="J22" s="13">
        <f>VALUE(SUBSTITUTE(VLOOKUP(D22,'zzRAW DATA'!D:R,9,FALSE),".",","))/100</f>
        <v>1.67E-2</v>
      </c>
      <c r="K22" s="13">
        <f>VALUE(SUBSTITUTE(VLOOKUP(D22,'zzRAW DATA'!D:R,10,FALSE),".",","))/100</f>
        <v>9.8800000000000013E-2</v>
      </c>
      <c r="L22" s="13">
        <f>VALUE(SUBSTITUTE(VLOOKUP(D22,'zzRAW DATA'!D:R,11,FALSE),".",","))/100</f>
        <v>3.3700000000000001E-2</v>
      </c>
    </row>
    <row r="23" spans="2:12" x14ac:dyDescent="0.25">
      <c r="B23" s="8">
        <v>20</v>
      </c>
      <c r="C23" s="9" t="str">
        <f>'zzRAW DATA'!C21</f>
        <v>ICON</v>
      </c>
      <c r="D23" s="10" t="str">
        <f>'zzRAW DATA'!D21</f>
        <v>ICX</v>
      </c>
      <c r="E23" s="11">
        <f t="shared" si="1"/>
        <v>3.7183656423375811E-3</v>
      </c>
      <c r="F23" s="12">
        <f>VALUE(SUBSTITUTE(VLOOKUP(D23,'zzRAW DATA'!D:R,13,FALSE),".",","))</f>
        <v>5.5999152799000003</v>
      </c>
      <c r="G23" s="12">
        <f>VALUE(SUBSTITUTE(VLOOKUP(D23,'zzRAW DATA'!D:R,14,FALSE),".",","))</f>
        <v>136674242.60600001</v>
      </c>
      <c r="H23" s="12">
        <f>VALUE(SUBSTITUTE(VLOOKUP(D23,'zzRAW DATA'!D:R,15,FALSE),".",","))</f>
        <v>2114220042</v>
      </c>
      <c r="I23" s="11">
        <f t="shared" si="2"/>
        <v>6.4645230813680843E-2</v>
      </c>
      <c r="J23" s="13">
        <f>VALUE(SUBSTITUTE(VLOOKUP(D23,'zzRAW DATA'!D:R,9,FALSE),".",","))/100</f>
        <v>2.0899999999999998E-2</v>
      </c>
      <c r="K23" s="13">
        <f>VALUE(SUBSTITUTE(VLOOKUP(D23,'zzRAW DATA'!D:R,10,FALSE),".",","))/100</f>
        <v>6.7299999999999999E-2</v>
      </c>
      <c r="L23" s="13">
        <f>VALUE(SUBSTITUTE(VLOOKUP(D23,'zzRAW DATA'!D:R,11,FALSE),".",","))/100</f>
        <v>0.28520000000000001</v>
      </c>
    </row>
    <row r="24" spans="2:12" x14ac:dyDescent="0.25">
      <c r="B24" s="8">
        <v>21</v>
      </c>
      <c r="C24" s="9" t="str">
        <f>'zzRAW DATA'!C22</f>
        <v>Lisk</v>
      </c>
      <c r="D24" s="10" t="str">
        <f>'zzRAW DATA'!D22</f>
        <v>LSK</v>
      </c>
      <c r="E24" s="11">
        <f t="shared" si="1"/>
        <v>3.6079810881971186E-3</v>
      </c>
      <c r="F24" s="12">
        <f>VALUE(SUBSTITUTE(VLOOKUP(D24,'zzRAW DATA'!D:R,13,FALSE),".",","))</f>
        <v>17.591885788399999</v>
      </c>
      <c r="G24" s="12">
        <f>VALUE(SUBSTITUTE(VLOOKUP(D24,'zzRAW DATA'!D:R,14,FALSE),".",","))</f>
        <v>62296031.743000001</v>
      </c>
      <c r="H24" s="12">
        <f>VALUE(SUBSTITUTE(VLOOKUP(D24,'zzRAW DATA'!D:R,15,FALSE),".",","))</f>
        <v>2051456651</v>
      </c>
      <c r="I24" s="11">
        <f t="shared" si="2"/>
        <v>3.0366730738684275E-2</v>
      </c>
      <c r="J24" s="13">
        <f>VALUE(SUBSTITUTE(VLOOKUP(D24,'zzRAW DATA'!D:R,9,FALSE),".",","))/100</f>
        <v>1.5300000000000001E-2</v>
      </c>
      <c r="K24" s="13">
        <f>VALUE(SUBSTITUTE(VLOOKUP(D24,'zzRAW DATA'!D:R,10,FALSE),".",","))/100</f>
        <v>-4.2800000000000005E-2</v>
      </c>
      <c r="L24" s="13">
        <f>VALUE(SUBSTITUTE(VLOOKUP(D24,'zzRAW DATA'!D:R,11,FALSE),".",","))/100</f>
        <v>-0.1353</v>
      </c>
    </row>
    <row r="25" spans="2:12" x14ac:dyDescent="0.25">
      <c r="B25" s="8">
        <v>22</v>
      </c>
      <c r="C25" s="9" t="str">
        <f>'zzRAW DATA'!C23</f>
        <v>BitShares</v>
      </c>
      <c r="D25" s="10" t="str">
        <f>'zzRAW DATA'!D23</f>
        <v>BTS</v>
      </c>
      <c r="E25" s="11">
        <f t="shared" si="1"/>
        <v>3.131762360022901E-3</v>
      </c>
      <c r="F25" s="12">
        <f>VALUE(SUBSTITUTE(VLOOKUP(D25,'zzRAW DATA'!D:R,13,FALSE),".",","))</f>
        <v>0.68315486550000004</v>
      </c>
      <c r="G25" s="12">
        <f>VALUE(SUBSTITUTE(VLOOKUP(D25,'zzRAW DATA'!D:R,14,FALSE),".",","))</f>
        <v>76834754.196199998</v>
      </c>
      <c r="H25" s="12">
        <f>VALUE(SUBSTITUTE(VLOOKUP(D25,'zzRAW DATA'!D:R,15,FALSE),".",","))</f>
        <v>1780684146</v>
      </c>
      <c r="I25" s="11">
        <f t="shared" si="2"/>
        <v>4.3149007851165537E-2</v>
      </c>
      <c r="J25" s="13">
        <f>VALUE(SUBSTITUTE(VLOOKUP(D25,'zzRAW DATA'!D:R,9,FALSE),".",","))/100</f>
        <v>2.7900000000000001E-2</v>
      </c>
      <c r="K25" s="13">
        <f>VALUE(SUBSTITUTE(VLOOKUP(D25,'zzRAW DATA'!D:R,10,FALSE),".",","))/100</f>
        <v>-1.6200000000000003E-2</v>
      </c>
      <c r="L25" s="13">
        <f>VALUE(SUBSTITUTE(VLOOKUP(D25,'zzRAW DATA'!D:R,11,FALSE),".",","))/100</f>
        <v>0.42579999999999996</v>
      </c>
    </row>
    <row r="26" spans="2:12" x14ac:dyDescent="0.25">
      <c r="B26" s="8">
        <v>23</v>
      </c>
      <c r="C26" s="9" t="str">
        <f>'zzRAW DATA'!C24</f>
        <v>OmiseGO</v>
      </c>
      <c r="D26" s="10" t="str">
        <f>'zzRAW DATA'!D24</f>
        <v>OMG</v>
      </c>
      <c r="E26" s="11">
        <f t="shared" si="1"/>
        <v>3.0426278196171315E-3</v>
      </c>
      <c r="F26" s="12">
        <f>VALUE(SUBSTITUTE(VLOOKUP(D26,'zzRAW DATA'!D:R,13,FALSE),".",","))</f>
        <v>16.953743697</v>
      </c>
      <c r="G26" s="12">
        <f>VALUE(SUBSTITUTE(VLOOKUP(D26,'zzRAW DATA'!D:R,14,FALSE),".",","))</f>
        <v>183289652.83199999</v>
      </c>
      <c r="H26" s="12">
        <f>VALUE(SUBSTITUTE(VLOOKUP(D26,'zzRAW DATA'!D:R,15,FALSE),".",","))</f>
        <v>1730003269</v>
      </c>
      <c r="I26" s="11">
        <f t="shared" si="2"/>
        <v>0.10594757600541851</v>
      </c>
      <c r="J26" s="13">
        <f>VALUE(SUBSTITUTE(VLOOKUP(D26,'zzRAW DATA'!D:R,9,FALSE),".",","))/100</f>
        <v>4.0999999999999995E-2</v>
      </c>
      <c r="K26" s="13">
        <f>VALUE(SUBSTITUTE(VLOOKUP(D26,'zzRAW DATA'!D:R,10,FALSE),".",","))/100</f>
        <v>1.9199999999999998E-2</v>
      </c>
      <c r="L26" s="13">
        <f>VALUE(SUBSTITUTE(VLOOKUP(D26,'zzRAW DATA'!D:R,11,FALSE),".",","))/100</f>
        <v>0.34990000000000004</v>
      </c>
    </row>
    <row r="27" spans="2:12" x14ac:dyDescent="0.25">
      <c r="B27" s="8">
        <v>24</v>
      </c>
      <c r="C27" s="9" t="str">
        <f>'zzRAW DATA'!C25</f>
        <v>Verge</v>
      </c>
      <c r="D27" s="10" t="str">
        <f>'zzRAW DATA'!D25</f>
        <v>XVG</v>
      </c>
      <c r="E27" s="11">
        <f t="shared" si="1"/>
        <v>2.9559103346665202E-3</v>
      </c>
      <c r="F27" s="12">
        <f>VALUE(SUBSTITUTE(VLOOKUP(D27,'zzRAW DATA'!D:R,13,FALSE),".",","))</f>
        <v>0.1165048253</v>
      </c>
      <c r="G27" s="12">
        <f>VALUE(SUBSTITUTE(VLOOKUP(D27,'zzRAW DATA'!D:R,14,FALSE),".",","))</f>
        <v>365341131.93599999</v>
      </c>
      <c r="H27" s="12">
        <f>VALUE(SUBSTITUTE(VLOOKUP(D27,'zzRAW DATA'!D:R,15,FALSE),".",","))</f>
        <v>1680696702</v>
      </c>
      <c r="I27" s="11">
        <f t="shared" si="2"/>
        <v>0.21737481337426934</v>
      </c>
      <c r="J27" s="13">
        <f>VALUE(SUBSTITUTE(VLOOKUP(D27,'zzRAW DATA'!D:R,9,FALSE),".",","))/100</f>
        <v>-1.5300000000000001E-2</v>
      </c>
      <c r="K27" s="13">
        <f>VALUE(SUBSTITUTE(VLOOKUP(D27,'zzRAW DATA'!D:R,10,FALSE),".",","))/100</f>
        <v>-0.1043</v>
      </c>
      <c r="L27" s="13">
        <f>VALUE(SUBSTITUTE(VLOOKUP(D27,'zzRAW DATA'!D:R,11,FALSE),".",","))/100</f>
        <v>-0.17579999999999998</v>
      </c>
    </row>
    <row r="28" spans="2:12" x14ac:dyDescent="0.25">
      <c r="B28" s="8">
        <v>25</v>
      </c>
      <c r="C28" s="9" t="str">
        <f>'zzRAW DATA'!C26</f>
        <v>Steem</v>
      </c>
      <c r="D28" s="10" t="str">
        <f>'zzRAW DATA'!D26</f>
        <v>STEEM</v>
      </c>
      <c r="E28" s="11">
        <f t="shared" si="1"/>
        <v>2.9422360488938894E-3</v>
      </c>
      <c r="F28" s="12">
        <f>VALUE(SUBSTITUTE(VLOOKUP(D28,'zzRAW DATA'!D:R,13,FALSE),".",","))</f>
        <v>6.7906589658999996</v>
      </c>
      <c r="G28" s="12">
        <f>VALUE(SUBSTITUTE(VLOOKUP(D28,'zzRAW DATA'!D:R,14,FALSE),".",","))</f>
        <v>76440086.3204</v>
      </c>
      <c r="H28" s="12">
        <f>VALUE(SUBSTITUTE(VLOOKUP(D28,'zzRAW DATA'!D:R,15,FALSE),".",","))</f>
        <v>1672921660</v>
      </c>
      <c r="I28" s="11">
        <f t="shared" si="2"/>
        <v>4.5692567768176304E-2</v>
      </c>
      <c r="J28" s="13">
        <f>VALUE(SUBSTITUTE(VLOOKUP(D28,'zzRAW DATA'!D:R,9,FALSE),".",","))/100</f>
        <v>5.3899999999999997E-2</v>
      </c>
      <c r="K28" s="13">
        <f>VALUE(SUBSTITUTE(VLOOKUP(D28,'zzRAW DATA'!D:R,10,FALSE),".",","))/100</f>
        <v>0.39600000000000002</v>
      </c>
      <c r="L28" s="13">
        <f>VALUE(SUBSTITUTE(VLOOKUP(D28,'zzRAW DATA'!D:R,11,FALSE),".",","))/100</f>
        <v>1.5256999999999998</v>
      </c>
    </row>
    <row r="29" spans="2:12" x14ac:dyDescent="0.25">
      <c r="B29" s="8">
        <v>26</v>
      </c>
      <c r="C29" s="9" t="str">
        <f>'zzRAW DATA'!C27</f>
        <v>Status</v>
      </c>
      <c r="D29" s="10" t="str">
        <f>'zzRAW DATA'!D27</f>
        <v>SNT</v>
      </c>
      <c r="E29" s="11">
        <f t="shared" si="1"/>
        <v>2.8931507232260365E-3</v>
      </c>
      <c r="F29" s="12">
        <f>VALUE(SUBSTITUTE(VLOOKUP(D29,'zzRAW DATA'!D:R,13,FALSE),".",","))</f>
        <v>0.47400086180000001</v>
      </c>
      <c r="G29" s="12">
        <f>VALUE(SUBSTITUTE(VLOOKUP(D29,'zzRAW DATA'!D:R,14,FALSE),".",","))</f>
        <v>395362684.31</v>
      </c>
      <c r="H29" s="12">
        <f>VALUE(SUBSTITUTE(VLOOKUP(D29,'zzRAW DATA'!D:R,15,FALSE),".",","))</f>
        <v>1645012307</v>
      </c>
      <c r="I29" s="11">
        <f t="shared" si="2"/>
        <v>0.24034025923551952</v>
      </c>
      <c r="J29" s="13">
        <f>VALUE(SUBSTITUTE(VLOOKUP(D29,'zzRAW DATA'!D:R,9,FALSE),".",","))/100</f>
        <v>1.9400000000000001E-2</v>
      </c>
      <c r="K29" s="13">
        <f>VALUE(SUBSTITUTE(VLOOKUP(D29,'zzRAW DATA'!D:R,10,FALSE),".",","))/100</f>
        <v>0.85150000000000003</v>
      </c>
      <c r="L29" s="13">
        <f>VALUE(SUBSTITUTE(VLOOKUP(D29,'zzRAW DATA'!D:R,11,FALSE),".",","))/100</f>
        <v>2.9087999999999998</v>
      </c>
    </row>
    <row r="30" spans="2:12" x14ac:dyDescent="0.25">
      <c r="B30" s="8">
        <v>27</v>
      </c>
      <c r="C30" s="9" t="str">
        <f>'zzRAW DATA'!C28</f>
        <v>Ardor</v>
      </c>
      <c r="D30" s="10" t="str">
        <f>'zzRAW DATA'!D28</f>
        <v>ARDR</v>
      </c>
      <c r="E30" s="11">
        <f t="shared" si="1"/>
        <v>2.81603591885093E-3</v>
      </c>
      <c r="F30" s="12">
        <f>VALUE(SUBSTITUTE(VLOOKUP(D30,'zzRAW DATA'!D:R,13,FALSE),".",","))</f>
        <v>1.6027692929999999</v>
      </c>
      <c r="G30" s="12">
        <f>VALUE(SUBSTITUTE(VLOOKUP(D30,'zzRAW DATA'!D:R,14,FALSE),".",","))</f>
        <v>33390333.515000001</v>
      </c>
      <c r="H30" s="12">
        <f>VALUE(SUBSTITUTE(VLOOKUP(D30,'zzRAW DATA'!D:R,15,FALSE),".",","))</f>
        <v>1601165714</v>
      </c>
      <c r="I30" s="11">
        <f t="shared" si="2"/>
        <v>2.0853764993246666E-2</v>
      </c>
      <c r="J30" s="13">
        <f>VALUE(SUBSTITUTE(VLOOKUP(D30,'zzRAW DATA'!D:R,9,FALSE),".",","))/100</f>
        <v>-1.5E-3</v>
      </c>
      <c r="K30" s="13">
        <f>VALUE(SUBSTITUTE(VLOOKUP(D30,'zzRAW DATA'!D:R,10,FALSE),".",","))/100</f>
        <v>2.5899999999999999E-2</v>
      </c>
      <c r="L30" s="13">
        <f>VALUE(SUBSTITUTE(VLOOKUP(D30,'zzRAW DATA'!D:R,11,FALSE),".",","))/100</f>
        <v>0.2072</v>
      </c>
    </row>
    <row r="31" spans="2:12" x14ac:dyDescent="0.25">
      <c r="B31" s="8">
        <v>28</v>
      </c>
      <c r="C31" s="9" t="str">
        <f>'zzRAW DATA'!C29</f>
        <v>Zcash</v>
      </c>
      <c r="D31" s="10" t="str">
        <f>'zzRAW DATA'!D29</f>
        <v>ZEC</v>
      </c>
      <c r="E31" s="11">
        <f t="shared" si="1"/>
        <v>2.5122392136522789E-3</v>
      </c>
      <c r="F31" s="12">
        <f>VALUE(SUBSTITUTE(VLOOKUP(D31,'zzRAW DATA'!D:R,13,FALSE),".",","))</f>
        <v>479.95208395200001</v>
      </c>
      <c r="G31" s="12">
        <f>VALUE(SUBSTITUTE(VLOOKUP(D31,'zzRAW DATA'!D:R,14,FALSE),".",","))</f>
        <v>141317394.086</v>
      </c>
      <c r="H31" s="12">
        <f>VALUE(SUBSTITUTE(VLOOKUP(D31,'zzRAW DATA'!D:R,15,FALSE),".",","))</f>
        <v>1428430393</v>
      </c>
      <c r="I31" s="11">
        <f t="shared" si="2"/>
        <v>9.8931942906370238E-2</v>
      </c>
      <c r="J31" s="13">
        <f>VALUE(SUBSTITUTE(VLOOKUP(D31,'zzRAW DATA'!D:R,9,FALSE),".",","))/100</f>
        <v>1.0800000000000001E-2</v>
      </c>
      <c r="K31" s="13">
        <f>VALUE(SUBSTITUTE(VLOOKUP(D31,'zzRAW DATA'!D:R,10,FALSE),".",","))/100</f>
        <v>-4.87E-2</v>
      </c>
      <c r="L31" s="13">
        <f>VALUE(SUBSTITUTE(VLOOKUP(D31,'zzRAW DATA'!D:R,11,FALSE),".",","))/100</f>
        <v>2.3300000000000001E-2</v>
      </c>
    </row>
    <row r="32" spans="2:12" x14ac:dyDescent="0.25">
      <c r="B32" s="8">
        <v>29</v>
      </c>
      <c r="C32" s="9" t="str">
        <f>'zzRAW DATA'!C30</f>
        <v>Populous</v>
      </c>
      <c r="D32" s="10" t="str">
        <f>'zzRAW DATA'!D30</f>
        <v>PPT</v>
      </c>
      <c r="E32" s="11">
        <f t="shared" si="1"/>
        <v>2.3631397822859736E-3</v>
      </c>
      <c r="F32" s="12">
        <f>VALUE(SUBSTITUTE(VLOOKUP(D32,'zzRAW DATA'!D:R,13,FALSE),".",","))</f>
        <v>36.311025575000002</v>
      </c>
      <c r="G32" s="12">
        <f>VALUE(SUBSTITUTE(VLOOKUP(D32,'zzRAW DATA'!D:R,14,FALSE),".",","))</f>
        <v>1912071.4142199999</v>
      </c>
      <c r="H32" s="12">
        <f>VALUE(SUBSTITUTE(VLOOKUP(D32,'zzRAW DATA'!D:R,15,FALSE),".",","))</f>
        <v>1343654167</v>
      </c>
      <c r="I32" s="11">
        <f t="shared" si="2"/>
        <v>1.4230383540499226E-3</v>
      </c>
      <c r="J32" s="13">
        <f>VALUE(SUBSTITUTE(VLOOKUP(D32,'zzRAW DATA'!D:R,9,FALSE),".",","))/100</f>
        <v>2.4199999999999999E-2</v>
      </c>
      <c r="K32" s="13">
        <f>VALUE(SUBSTITUTE(VLOOKUP(D32,'zzRAW DATA'!D:R,10,FALSE),".",","))/100</f>
        <v>0</v>
      </c>
      <c r="L32" s="13">
        <f>VALUE(SUBSTITUTE(VLOOKUP(D32,'zzRAW DATA'!D:R,11,FALSE),".",","))/100</f>
        <v>0.19500000000000001</v>
      </c>
    </row>
    <row r="33" spans="2:12" x14ac:dyDescent="0.25">
      <c r="B33" s="8">
        <v>30</v>
      </c>
      <c r="C33" s="9" t="str">
        <f>'zzRAW DATA'!C31</f>
        <v>Stratis</v>
      </c>
      <c r="D33" s="10" t="str">
        <f>'zzRAW DATA'!D31</f>
        <v>STRAT</v>
      </c>
      <c r="E33" s="11">
        <f t="shared" si="1"/>
        <v>2.266980680509323E-3</v>
      </c>
      <c r="F33" s="12">
        <f>VALUE(SUBSTITUTE(VLOOKUP(D33,'zzRAW DATA'!D:R,13,FALSE),".",","))</f>
        <v>13.061401460800001</v>
      </c>
      <c r="G33" s="12">
        <f>VALUE(SUBSTITUTE(VLOOKUP(D33,'zzRAW DATA'!D:R,14,FALSE),".",","))</f>
        <v>52952729.522</v>
      </c>
      <c r="H33" s="12">
        <f>VALUE(SUBSTITUTE(VLOOKUP(D33,'zzRAW DATA'!D:R,15,FALSE),".",","))</f>
        <v>1288979205</v>
      </c>
      <c r="I33" s="11">
        <f t="shared" si="2"/>
        <v>4.1081135612269247E-2</v>
      </c>
      <c r="J33" s="13">
        <f>VALUE(SUBSTITUTE(VLOOKUP(D33,'zzRAW DATA'!D:R,9,FALSE),".",","))/100</f>
        <v>2.6099999999999998E-2</v>
      </c>
      <c r="K33" s="13">
        <f>VALUE(SUBSTITUTE(VLOOKUP(D33,'zzRAW DATA'!D:R,10,FALSE),".",","))/100</f>
        <v>-1.84E-2</v>
      </c>
      <c r="L33" s="13">
        <f>VALUE(SUBSTITUTE(VLOOKUP(D33,'zzRAW DATA'!D:R,11,FALSE),".",","))/100</f>
        <v>0.12230000000000001</v>
      </c>
    </row>
    <row r="34" spans="2:12" x14ac:dyDescent="0.25">
      <c r="B34" s="8">
        <v>31</v>
      </c>
      <c r="C34" s="9" t="str">
        <f>'zzRAW DATA'!C32</f>
        <v>Tether</v>
      </c>
      <c r="D34" s="10" t="str">
        <f>'zzRAW DATA'!D32</f>
        <v>USDT</v>
      </c>
      <c r="E34" s="11">
        <f t="shared" si="1"/>
        <v>2.0174798106200528E-3</v>
      </c>
      <c r="F34" s="12">
        <f>VALUE(SUBSTITUTE(VLOOKUP(D34,'zzRAW DATA'!D:R,13,FALSE),".",","))</f>
        <v>0.83847993200000004</v>
      </c>
      <c r="G34" s="12">
        <f>VALUE(SUBSTITUTE(VLOOKUP(D34,'zzRAW DATA'!D:R,14,FALSE),".",","))</f>
        <v>2135816396.5599999</v>
      </c>
      <c r="H34" s="12">
        <f>VALUE(SUBSTITUTE(VLOOKUP(D34,'zzRAW DATA'!D:R,15,FALSE),".",","))</f>
        <v>1147115873</v>
      </c>
      <c r="I34" s="11">
        <f t="shared" si="2"/>
        <v>1.8619011791496674</v>
      </c>
      <c r="J34" s="13">
        <f>VALUE(SUBSTITUTE(VLOOKUP(D34,'zzRAW DATA'!D:R,9,FALSE),".",","))/100</f>
        <v>-4.1999999999999997E-3</v>
      </c>
      <c r="K34" s="13">
        <f>VALUE(SUBSTITUTE(VLOOKUP(D34,'zzRAW DATA'!D:R,10,FALSE),".",","))/100</f>
        <v>1.6000000000000001E-3</v>
      </c>
      <c r="L34" s="13">
        <f>VALUE(SUBSTITUTE(VLOOKUP(D34,'zzRAW DATA'!D:R,11,FALSE),".",","))/100</f>
        <v>1.1000000000000001E-3</v>
      </c>
    </row>
    <row r="35" spans="2:12" x14ac:dyDescent="0.25">
      <c r="B35" s="8">
        <v>32</v>
      </c>
      <c r="C35" s="9" t="str">
        <f>'zzRAW DATA'!C33</f>
        <v>Waves</v>
      </c>
      <c r="D35" s="10" t="str">
        <f>'zzRAW DATA'!D33</f>
        <v>WAVES</v>
      </c>
      <c r="E35" s="11">
        <f t="shared" si="1"/>
        <v>1.8998771157541364E-3</v>
      </c>
      <c r="F35" s="12">
        <f>VALUE(SUBSTITUTE(VLOOKUP(D35,'zzRAW DATA'!D:R,13,FALSE),".",","))</f>
        <v>10.802483302600001</v>
      </c>
      <c r="G35" s="12">
        <f>VALUE(SUBSTITUTE(VLOOKUP(D35,'zzRAW DATA'!D:R,14,FALSE),".",","))</f>
        <v>45464774.049199998</v>
      </c>
      <c r="H35" s="12">
        <f>VALUE(SUBSTITUTE(VLOOKUP(D35,'zzRAW DATA'!D:R,15,FALSE),".",","))</f>
        <v>1080248330</v>
      </c>
      <c r="I35" s="11">
        <f t="shared" si="2"/>
        <v>4.2087335649202064E-2</v>
      </c>
      <c r="J35" s="13">
        <f>VALUE(SUBSTITUTE(VLOOKUP(D35,'zzRAW DATA'!D:R,9,FALSE),".",","))/100</f>
        <v>2.7300000000000001E-2</v>
      </c>
      <c r="K35" s="13">
        <f>VALUE(SUBSTITUTE(VLOOKUP(D35,'zzRAW DATA'!D:R,10,FALSE),".",","))/100</f>
        <v>-1.1699999999999999E-2</v>
      </c>
      <c r="L35" s="13">
        <f>VALUE(SUBSTITUTE(VLOOKUP(D35,'zzRAW DATA'!D:R,11,FALSE),".",","))/100</f>
        <v>-6.54E-2</v>
      </c>
    </row>
    <row r="36" spans="2:12" x14ac:dyDescent="0.25">
      <c r="B36" s="8">
        <v>33</v>
      </c>
      <c r="C36" s="9" t="str">
        <f>'zzRAW DATA'!C34</f>
        <v>Bytecoin</v>
      </c>
      <c r="D36" s="10" t="str">
        <f>'zzRAW DATA'!D34</f>
        <v>BCN</v>
      </c>
      <c r="E36" s="11">
        <f t="shared" ref="E36:E67" si="3">H36/SUM($H$4:$H$103)</f>
        <v>1.6678391993632021E-3</v>
      </c>
      <c r="F36" s="12">
        <f>VALUE(SUBSTITUTE(VLOOKUP(D36,'zzRAW DATA'!D:R,13,FALSE),".",","))</f>
        <v>5.1748755000000004E-3</v>
      </c>
      <c r="G36" s="12">
        <f>VALUE(SUBSTITUTE(VLOOKUP(D36,'zzRAW DATA'!D:R,14,FALSE),".",","))</f>
        <v>8574519.4876000006</v>
      </c>
      <c r="H36" s="12">
        <f>VALUE(SUBSTITUTE(VLOOKUP(D36,'zzRAW DATA'!D:R,15,FALSE),".",","))</f>
        <v>948314233</v>
      </c>
      <c r="I36" s="11">
        <f t="shared" si="2"/>
        <v>9.0418546819385354E-3</v>
      </c>
      <c r="J36" s="13">
        <f>VALUE(SUBSTITUTE(VLOOKUP(D36,'zzRAW DATA'!D:R,9,FALSE),".",","))/100</f>
        <v>2.35E-2</v>
      </c>
      <c r="K36" s="13">
        <f>VALUE(SUBSTITUTE(VLOOKUP(D36,'zzRAW DATA'!D:R,10,FALSE),".",","))/100</f>
        <v>6.6E-3</v>
      </c>
      <c r="L36" s="13">
        <f>VALUE(SUBSTITUTE(VLOOKUP(D36,'zzRAW DATA'!D:R,11,FALSE),".",","))/100</f>
        <v>-2.86E-2</v>
      </c>
    </row>
    <row r="37" spans="2:12" x14ac:dyDescent="0.25">
      <c r="B37" s="8">
        <v>34</v>
      </c>
      <c r="C37" s="9" t="str">
        <f>'zzRAW DATA'!C35</f>
        <v>Hshare</v>
      </c>
      <c r="D37" s="10" t="str">
        <f>'zzRAW DATA'!D35</f>
        <v>HSR</v>
      </c>
      <c r="E37" s="11">
        <f t="shared" si="3"/>
        <v>1.5480936895389025E-3</v>
      </c>
      <c r="F37" s="12">
        <f>VALUE(SUBSTITUTE(VLOOKUP(D37,'zzRAW DATA'!D:R,13,FALSE),".",","))</f>
        <v>20.734999782199999</v>
      </c>
      <c r="G37" s="12">
        <f>VALUE(SUBSTITUTE(VLOOKUP(D37,'zzRAW DATA'!D:R,14,FALSE),".",","))</f>
        <v>191782126.66800001</v>
      </c>
      <c r="H37" s="12">
        <f>VALUE(SUBSTITUTE(VLOOKUP(D37,'zzRAW DATA'!D:R,15,FALSE),".",","))</f>
        <v>880228310</v>
      </c>
      <c r="I37" s="11">
        <f t="shared" si="2"/>
        <v>0.21787770796419853</v>
      </c>
      <c r="J37" s="13">
        <f>VALUE(SUBSTITUTE(VLOOKUP(D37,'zzRAW DATA'!D:R,9,FALSE),".",","))/100</f>
        <v>1.9199999999999998E-2</v>
      </c>
      <c r="K37" s="13">
        <f>VALUE(SUBSTITUTE(VLOOKUP(D37,'zzRAW DATA'!D:R,10,FALSE),".",","))/100</f>
        <v>-7.9100000000000004E-2</v>
      </c>
      <c r="L37" s="13">
        <f>VALUE(SUBSTITUTE(VLOOKUP(D37,'zzRAW DATA'!D:R,11,FALSE),".",","))/100</f>
        <v>-0.19899999999999998</v>
      </c>
    </row>
    <row r="38" spans="2:12" x14ac:dyDescent="0.25">
      <c r="B38" s="8">
        <v>35</v>
      </c>
      <c r="C38" s="9" t="str">
        <f>'zzRAW DATA'!C36</f>
        <v>Komodo</v>
      </c>
      <c r="D38" s="10" t="str">
        <f>'zzRAW DATA'!D36</f>
        <v>KMD</v>
      </c>
      <c r="E38" s="11">
        <f t="shared" si="3"/>
        <v>1.534613493155758E-3</v>
      </c>
      <c r="F38" s="12">
        <f>VALUE(SUBSTITUTE(VLOOKUP(D38,'zzRAW DATA'!D:R,13,FALSE),".",","))</f>
        <v>8.3990283322000003</v>
      </c>
      <c r="G38" s="12">
        <f>VALUE(SUBSTITUTE(VLOOKUP(D38,'zzRAW DATA'!D:R,14,FALSE),".",","))</f>
        <v>10747065.043</v>
      </c>
      <c r="H38" s="12">
        <f>VALUE(SUBSTITUTE(VLOOKUP(D38,'zzRAW DATA'!D:R,15,FALSE),".",","))</f>
        <v>872563625</v>
      </c>
      <c r="I38" s="11">
        <f t="shared" si="2"/>
        <v>1.2316654894936744E-2</v>
      </c>
      <c r="J38" s="13">
        <f>VALUE(SUBSTITUTE(VLOOKUP(D38,'zzRAW DATA'!D:R,9,FALSE),".",","))/100</f>
        <v>4.2699999999999995E-2</v>
      </c>
      <c r="K38" s="13">
        <f>VALUE(SUBSTITUTE(VLOOKUP(D38,'zzRAW DATA'!D:R,10,FALSE),".",","))/100</f>
        <v>-1.0500000000000001E-2</v>
      </c>
      <c r="L38" s="13">
        <f>VALUE(SUBSTITUTE(VLOOKUP(D38,'zzRAW DATA'!D:R,11,FALSE),".",","))/100</f>
        <v>3.6299999999999999E-2</v>
      </c>
    </row>
    <row r="39" spans="2:12" x14ac:dyDescent="0.25">
      <c r="B39" s="8">
        <v>36</v>
      </c>
      <c r="C39" s="9" t="str">
        <f>'zzRAW DATA'!C37</f>
        <v>Dogecoin</v>
      </c>
      <c r="D39" s="10" t="str">
        <f>'zzRAW DATA'!D37</f>
        <v>DOGE</v>
      </c>
      <c r="E39" s="11">
        <f t="shared" si="3"/>
        <v>1.5158629881755871E-3</v>
      </c>
      <c r="F39" s="12">
        <f>VALUE(SUBSTITUTE(VLOOKUP(D39,'zzRAW DATA'!D:R,13,FALSE),".",","))</f>
        <v>7.6541020999999999E-3</v>
      </c>
      <c r="G39" s="12">
        <f>VALUE(SUBSTITUTE(VLOOKUP(D39,'zzRAW DATA'!D:R,14,FALSE),".",","))</f>
        <v>66499997.676200002</v>
      </c>
      <c r="H39" s="12">
        <f>VALUE(SUBSTITUTE(VLOOKUP(D39,'zzRAW DATA'!D:R,15,FALSE),".",","))</f>
        <v>861902303</v>
      </c>
      <c r="I39" s="11">
        <f t="shared" si="2"/>
        <v>7.7154913549639284E-2</v>
      </c>
      <c r="J39" s="13">
        <f>VALUE(SUBSTITUTE(VLOOKUP(D39,'zzRAW DATA'!D:R,9,FALSE),".",","))/100</f>
        <v>1.3500000000000002E-2</v>
      </c>
      <c r="K39" s="13">
        <f>VALUE(SUBSTITUTE(VLOOKUP(D39,'zzRAW DATA'!D:R,10,FALSE),".",","))/100</f>
        <v>-1.2E-2</v>
      </c>
      <c r="L39" s="13">
        <f>VALUE(SUBSTITUTE(VLOOKUP(D39,'zzRAW DATA'!D:R,11,FALSE),".",","))/100</f>
        <v>-4.5999999999999999E-3</v>
      </c>
    </row>
    <row r="40" spans="2:12" x14ac:dyDescent="0.25">
      <c r="B40" s="8">
        <v>37</v>
      </c>
      <c r="C40" s="9" t="str">
        <f>'zzRAW DATA'!C38</f>
        <v>Siacoin</v>
      </c>
      <c r="D40" s="10" t="str">
        <f>'zzRAW DATA'!D38</f>
        <v>SC</v>
      </c>
      <c r="E40" s="11">
        <f t="shared" si="3"/>
        <v>1.3782483717401303E-3</v>
      </c>
      <c r="F40" s="12">
        <f>VALUE(SUBSTITUTE(VLOOKUP(D40,'zzRAW DATA'!D:R,13,FALSE),".",","))</f>
        <v>2.4960267599999999E-2</v>
      </c>
      <c r="G40" s="12">
        <f>VALUE(SUBSTITUTE(VLOOKUP(D40,'zzRAW DATA'!D:R,14,FALSE),".",","))</f>
        <v>37167179.4384</v>
      </c>
      <c r="H40" s="12">
        <f>VALUE(SUBSTITUTE(VLOOKUP(D40,'zzRAW DATA'!D:R,15,FALSE),".",","))</f>
        <v>783656211</v>
      </c>
      <c r="I40" s="11">
        <f t="shared" si="2"/>
        <v>4.7427914073407379E-2</v>
      </c>
      <c r="J40" s="13">
        <f>VALUE(SUBSTITUTE(VLOOKUP(D40,'zzRAW DATA'!D:R,9,FALSE),".",","))/100</f>
        <v>7.4999999999999997E-3</v>
      </c>
      <c r="K40" s="13">
        <f>VALUE(SUBSTITUTE(VLOOKUP(D40,'zzRAW DATA'!D:R,10,FALSE),".",","))/100</f>
        <v>-2.1299999999999999E-2</v>
      </c>
      <c r="L40" s="13">
        <f>VALUE(SUBSTITUTE(VLOOKUP(D40,'zzRAW DATA'!D:R,11,FALSE),".",","))/100</f>
        <v>1.72E-2</v>
      </c>
    </row>
    <row r="41" spans="2:12" x14ac:dyDescent="0.25">
      <c r="B41" s="8">
        <v>38</v>
      </c>
      <c r="C41" s="9" t="str">
        <f>'zzRAW DATA'!C39</f>
        <v>Golem</v>
      </c>
      <c r="D41" s="10" t="str">
        <f>'zzRAW DATA'!D39</f>
        <v>GNT</v>
      </c>
      <c r="E41" s="11">
        <f t="shared" si="3"/>
        <v>1.3277499169597705E-3</v>
      </c>
      <c r="F41" s="12">
        <f>VALUE(SUBSTITUTE(VLOOKUP(D41,'zzRAW DATA'!D:R,13,FALSE),".",","))</f>
        <v>0.90492359609999995</v>
      </c>
      <c r="G41" s="12">
        <f>VALUE(SUBSTITUTE(VLOOKUP(D41,'zzRAW DATA'!D:R,14,FALSE),".",","))</f>
        <v>48949301.134800002</v>
      </c>
      <c r="H41" s="12">
        <f>VALUE(SUBSTITUTE(VLOOKUP(D41,'zzRAW DATA'!D:R,15,FALSE),".",","))</f>
        <v>754943369</v>
      </c>
      <c r="I41" s="11">
        <f t="shared" si="2"/>
        <v>6.4838374830205311E-2</v>
      </c>
      <c r="J41" s="13">
        <f>VALUE(SUBSTITUTE(VLOOKUP(D41,'zzRAW DATA'!D:R,9,FALSE),".",","))/100</f>
        <v>7.6E-3</v>
      </c>
      <c r="K41" s="13">
        <f>VALUE(SUBSTITUTE(VLOOKUP(D41,'zzRAW DATA'!D:R,10,FALSE),".",","))/100</f>
        <v>1.2500000000000001E-2</v>
      </c>
      <c r="L41" s="13">
        <f>VALUE(SUBSTITUTE(VLOOKUP(D41,'zzRAW DATA'!D:R,11,FALSE),".",","))/100</f>
        <v>0.33590000000000003</v>
      </c>
    </row>
    <row r="42" spans="2:12" x14ac:dyDescent="0.25">
      <c r="B42" s="8">
        <v>39</v>
      </c>
      <c r="C42" s="9" t="str">
        <f>'zzRAW DATA'!C40</f>
        <v>Binance Coin</v>
      </c>
      <c r="D42" s="10" t="str">
        <f>'zzRAW DATA'!D40</f>
        <v>BNB</v>
      </c>
      <c r="E42" s="11">
        <f t="shared" si="3"/>
        <v>1.285029612446201E-3</v>
      </c>
      <c r="F42" s="12">
        <f>VALUE(SUBSTITUTE(VLOOKUP(D42,'zzRAW DATA'!D:R,13,FALSE),".",","))</f>
        <v>7.3792907503</v>
      </c>
      <c r="G42" s="12">
        <f>VALUE(SUBSTITUTE(VLOOKUP(D42,'zzRAW DATA'!D:R,14,FALSE),".",","))</f>
        <v>88353015.079999998</v>
      </c>
      <c r="H42" s="12">
        <f>VALUE(SUBSTITUTE(VLOOKUP(D42,'zzRAW DATA'!D:R,15,FALSE),".",","))</f>
        <v>730653094</v>
      </c>
      <c r="I42" s="11">
        <f t="shared" si="2"/>
        <v>0.120923343520393</v>
      </c>
      <c r="J42" s="13">
        <f>VALUE(SUBSTITUTE(VLOOKUP(D42,'zzRAW DATA'!D:R,9,FALSE),".",","))/100</f>
        <v>1.8500000000000003E-2</v>
      </c>
      <c r="K42" s="13">
        <f>VALUE(SUBSTITUTE(VLOOKUP(D42,'zzRAW DATA'!D:R,10,FALSE),".",","))/100</f>
        <v>2.2599999999999999E-2</v>
      </c>
      <c r="L42" s="13">
        <f>VALUE(SUBSTITUTE(VLOOKUP(D42,'zzRAW DATA'!D:R,11,FALSE),".",","))/100</f>
        <v>-9.3599999999999989E-2</v>
      </c>
    </row>
    <row r="43" spans="2:12" x14ac:dyDescent="0.25">
      <c r="B43" s="8">
        <v>40</v>
      </c>
      <c r="C43" s="9" t="str">
        <f>'zzRAW DATA'!C41</f>
        <v>Augur</v>
      </c>
      <c r="D43" s="10" t="str">
        <f>'zzRAW DATA'!D41</f>
        <v>REP</v>
      </c>
      <c r="E43" s="11">
        <f t="shared" si="3"/>
        <v>1.2459342650035443E-3</v>
      </c>
      <c r="F43" s="12">
        <f>VALUE(SUBSTITUTE(VLOOKUP(D43,'zzRAW DATA'!D:R,13,FALSE),".",","))</f>
        <v>64.402175239599998</v>
      </c>
      <c r="G43" s="12">
        <f>VALUE(SUBSTITUTE(VLOOKUP(D43,'zzRAW DATA'!D:R,14,FALSE),".",","))</f>
        <v>12248517.1094</v>
      </c>
      <c r="H43" s="12">
        <f>VALUE(SUBSTITUTE(VLOOKUP(D43,'zzRAW DATA'!D:R,15,FALSE),".",","))</f>
        <v>708423928</v>
      </c>
      <c r="I43" s="11">
        <f t="shared" si="2"/>
        <v>1.7289812815865249E-2</v>
      </c>
      <c r="J43" s="13">
        <f>VALUE(SUBSTITUTE(VLOOKUP(D43,'zzRAW DATA'!D:R,9,FALSE),".",","))/100</f>
        <v>1.7100000000000001E-2</v>
      </c>
      <c r="K43" s="13">
        <f>VALUE(SUBSTITUTE(VLOOKUP(D43,'zzRAW DATA'!D:R,10,FALSE),".",","))/100</f>
        <v>-3.9900000000000005E-2</v>
      </c>
      <c r="L43" s="13">
        <f>VALUE(SUBSTITUTE(VLOOKUP(D43,'zzRAW DATA'!D:R,11,FALSE),".",","))/100</f>
        <v>-3.9800000000000002E-2</v>
      </c>
    </row>
    <row r="44" spans="2:12" x14ac:dyDescent="0.25">
      <c r="B44" s="8">
        <v>41</v>
      </c>
      <c r="C44" s="9" t="str">
        <f>'zzRAW DATA'!C42</f>
        <v>Veritaseum</v>
      </c>
      <c r="D44" s="10" t="str">
        <f>'zzRAW DATA'!D42</f>
        <v>VERI</v>
      </c>
      <c r="E44" s="11">
        <f t="shared" si="3"/>
        <v>1.1454272351835524E-3</v>
      </c>
      <c r="F44" s="12">
        <f>VALUE(SUBSTITUTE(VLOOKUP(D44,'zzRAW DATA'!D:R,13,FALSE),".",","))</f>
        <v>319.779167906</v>
      </c>
      <c r="G44" s="12">
        <f>VALUE(SUBSTITUTE(VLOOKUP(D44,'zzRAW DATA'!D:R,14,FALSE),".",","))</f>
        <v>1138171.2289199999</v>
      </c>
      <c r="H44" s="12">
        <f>VALUE(SUBSTITUTE(VLOOKUP(D44,'zzRAW DATA'!D:R,15,FALSE),".",","))</f>
        <v>651276784</v>
      </c>
      <c r="I44" s="11">
        <f t="shared" si="2"/>
        <v>1.7475998790093521E-3</v>
      </c>
      <c r="J44" s="13">
        <f>VALUE(SUBSTITUTE(VLOOKUP(D44,'zzRAW DATA'!D:R,9,FALSE),".",","))/100</f>
        <v>4.7300000000000002E-2</v>
      </c>
      <c r="K44" s="13">
        <f>VALUE(SUBSTITUTE(VLOOKUP(D44,'zzRAW DATA'!D:R,10,FALSE),".",","))/100</f>
        <v>2.0000000000000001E-4</v>
      </c>
      <c r="L44" s="13">
        <f>VALUE(SUBSTITUTE(VLOOKUP(D44,'zzRAW DATA'!D:R,11,FALSE),".",","))/100</f>
        <v>0.16239999999999999</v>
      </c>
    </row>
    <row r="45" spans="2:12" x14ac:dyDescent="0.25">
      <c r="B45" s="8">
        <v>42</v>
      </c>
      <c r="C45" s="9" t="str">
        <f>'zzRAW DATA'!C43</f>
        <v>VeChain</v>
      </c>
      <c r="D45" s="10" t="str">
        <f>'zzRAW DATA'!D43</f>
        <v>VEN</v>
      </c>
      <c r="E45" s="11">
        <f t="shared" si="3"/>
        <v>1.1416066603771541E-3</v>
      </c>
      <c r="F45" s="12">
        <f>VALUE(SUBSTITUTE(VLOOKUP(D45,'zzRAW DATA'!D:R,13,FALSE),".",","))</f>
        <v>2.341962337</v>
      </c>
      <c r="G45" s="12">
        <f>VALUE(SUBSTITUTE(VLOOKUP(D45,'zzRAW DATA'!D:R,14,FALSE),".",","))</f>
        <v>149256517.43200001</v>
      </c>
      <c r="H45" s="12">
        <f>VALUE(SUBSTITUTE(VLOOKUP(D45,'zzRAW DATA'!D:R,15,FALSE),".",","))</f>
        <v>649104449</v>
      </c>
      <c r="I45" s="11">
        <f t="shared" si="2"/>
        <v>0.22994221910193688</v>
      </c>
      <c r="J45" s="13">
        <f>VALUE(SUBSTITUTE(VLOOKUP(D45,'zzRAW DATA'!D:R,9,FALSE),".",","))/100</f>
        <v>1.06E-2</v>
      </c>
      <c r="K45" s="13">
        <f>VALUE(SUBSTITUTE(VLOOKUP(D45,'zzRAW DATA'!D:R,10,FALSE),".",","))/100</f>
        <v>0.156</v>
      </c>
      <c r="L45" s="13">
        <f>VALUE(SUBSTITUTE(VLOOKUP(D45,'zzRAW DATA'!D:R,11,FALSE),".",","))/100</f>
        <v>0.61060000000000003</v>
      </c>
    </row>
    <row r="46" spans="2:12" x14ac:dyDescent="0.25">
      <c r="B46" s="8">
        <v>43</v>
      </c>
      <c r="C46" s="9" t="str">
        <f>'zzRAW DATA'!C44</f>
        <v>Ark</v>
      </c>
      <c r="D46" s="10" t="str">
        <f>'zzRAW DATA'!D44</f>
        <v>ARK</v>
      </c>
      <c r="E46" s="11">
        <f t="shared" si="3"/>
        <v>1.1092257379031383E-3</v>
      </c>
      <c r="F46" s="12">
        <f>VALUE(SUBSTITUTE(VLOOKUP(D46,'zzRAW DATA'!D:R,13,FALSE),".",","))</f>
        <v>6.4368724577999998</v>
      </c>
      <c r="G46" s="12">
        <f>VALUE(SUBSTITUTE(VLOOKUP(D46,'zzRAW DATA'!D:R,14,FALSE),".",","))</f>
        <v>19310434.310199998</v>
      </c>
      <c r="H46" s="12">
        <f>VALUE(SUBSTITUTE(VLOOKUP(D46,'zzRAW DATA'!D:R,15,FALSE),".",","))</f>
        <v>630693028</v>
      </c>
      <c r="I46" s="11">
        <f t="shared" si="2"/>
        <v>3.0617802088974414E-2</v>
      </c>
      <c r="J46" s="13">
        <f>VALUE(SUBSTITUTE(VLOOKUP(D46,'zzRAW DATA'!D:R,9,FALSE),".",","))/100</f>
        <v>4.24E-2</v>
      </c>
      <c r="K46" s="13">
        <f>VALUE(SUBSTITUTE(VLOOKUP(D46,'zzRAW DATA'!D:R,10,FALSE),".",","))/100</f>
        <v>-4.24E-2</v>
      </c>
      <c r="L46" s="13">
        <f>VALUE(SUBSTITUTE(VLOOKUP(D46,'zzRAW DATA'!D:R,11,FALSE),".",","))/100</f>
        <v>3.3799999999999997E-2</v>
      </c>
    </row>
    <row r="47" spans="2:12" x14ac:dyDescent="0.25">
      <c r="B47" s="8">
        <v>44</v>
      </c>
      <c r="C47" s="9" t="str">
        <f>'zzRAW DATA'!C45</f>
        <v>Decred</v>
      </c>
      <c r="D47" s="10" t="str">
        <f>'zzRAW DATA'!D45</f>
        <v>DCR</v>
      </c>
      <c r="E47" s="11">
        <f t="shared" si="3"/>
        <v>9.798102141010442E-4</v>
      </c>
      <c r="F47" s="12">
        <f>VALUE(SUBSTITUTE(VLOOKUP(D47,'zzRAW DATA'!D:R,13,FALSE),".",","))</f>
        <v>85.915776605999994</v>
      </c>
      <c r="G47" s="12">
        <f>VALUE(SUBSTITUTE(VLOOKUP(D47,'zzRAW DATA'!D:R,14,FALSE),".",","))</f>
        <v>6060693.9773599999</v>
      </c>
      <c r="H47" s="12">
        <f>VALUE(SUBSTITUTE(VLOOKUP(D47,'zzRAW DATA'!D:R,15,FALSE),".",","))</f>
        <v>557108846</v>
      </c>
      <c r="I47" s="11">
        <f t="shared" si="2"/>
        <v>1.0878832782633647E-2</v>
      </c>
      <c r="J47" s="13">
        <f>VALUE(SUBSTITUTE(VLOOKUP(D47,'zzRAW DATA'!D:R,9,FALSE),".",","))/100</f>
        <v>1.3899999999999999E-2</v>
      </c>
      <c r="K47" s="13">
        <f>VALUE(SUBSTITUTE(VLOOKUP(D47,'zzRAW DATA'!D:R,10,FALSE),".",","))/100</f>
        <v>-4.7400000000000005E-2</v>
      </c>
      <c r="L47" s="13">
        <f>VALUE(SUBSTITUTE(VLOOKUP(D47,'zzRAW DATA'!D:R,11,FALSE),".",","))/100</f>
        <v>4.9100000000000005E-2</v>
      </c>
    </row>
    <row r="48" spans="2:12" x14ac:dyDescent="0.25">
      <c r="B48" s="8">
        <v>45</v>
      </c>
      <c r="C48" s="9" t="str">
        <f>'zzRAW DATA'!C46</f>
        <v>DigiByte</v>
      </c>
      <c r="D48" s="10" t="str">
        <f>'zzRAW DATA'!D46</f>
        <v>DGB</v>
      </c>
      <c r="E48" s="11">
        <f t="shared" si="3"/>
        <v>9.559195157065087E-4</v>
      </c>
      <c r="F48" s="12">
        <f>VALUE(SUBSTITUTE(VLOOKUP(D48,'zzRAW DATA'!D:R,13,FALSE),".",","))</f>
        <v>5.63611189E-2</v>
      </c>
      <c r="G48" s="12">
        <f>VALUE(SUBSTITUTE(VLOOKUP(D48,'zzRAW DATA'!D:R,14,FALSE),".",","))</f>
        <v>50204699.457000002</v>
      </c>
      <c r="H48" s="12">
        <f>VALUE(SUBSTITUTE(VLOOKUP(D48,'zzRAW DATA'!D:R,15,FALSE),".",","))</f>
        <v>543524869</v>
      </c>
      <c r="I48" s="11">
        <f t="shared" si="2"/>
        <v>9.2368725555039874E-2</v>
      </c>
      <c r="J48" s="13">
        <f>VALUE(SUBSTITUTE(VLOOKUP(D48,'zzRAW DATA'!D:R,9,FALSE),".",","))/100</f>
        <v>2.5499999999999998E-2</v>
      </c>
      <c r="K48" s="13">
        <f>VALUE(SUBSTITUTE(VLOOKUP(D48,'zzRAW DATA'!D:R,10,FALSE),".",","))/100</f>
        <v>-4.07E-2</v>
      </c>
      <c r="L48" s="13">
        <f>VALUE(SUBSTITUTE(VLOOKUP(D48,'zzRAW DATA'!D:R,11,FALSE),".",","))/100</f>
        <v>3.5999999999999999E-3</v>
      </c>
    </row>
    <row r="49" spans="2:12" x14ac:dyDescent="0.25">
      <c r="B49" s="8">
        <v>46</v>
      </c>
      <c r="C49" s="9" t="str">
        <f>'zzRAW DATA'!C47</f>
        <v>SALT</v>
      </c>
      <c r="D49" s="10" t="str">
        <f>'zzRAW DATA'!D47</f>
        <v>SALT</v>
      </c>
      <c r="E49" s="11">
        <f t="shared" si="3"/>
        <v>9.4910308551390539E-4</v>
      </c>
      <c r="F49" s="12">
        <f>VALUE(SUBSTITUTE(VLOOKUP(D49,'zzRAW DATA'!D:R,13,FALSE),".",","))</f>
        <v>9.8976512381999999</v>
      </c>
      <c r="G49" s="12">
        <f>VALUE(SUBSTITUTE(VLOOKUP(D49,'zzRAW DATA'!D:R,14,FALSE),".",","))</f>
        <v>38821406.1664</v>
      </c>
      <c r="H49" s="12">
        <f>VALUE(SUBSTITUTE(VLOOKUP(D49,'zzRAW DATA'!D:R,15,FALSE),".",","))</f>
        <v>539649125</v>
      </c>
      <c r="I49" s="11">
        <f t="shared" si="2"/>
        <v>7.1938236101837472E-2</v>
      </c>
      <c r="J49" s="13">
        <f>VALUE(SUBSTITUTE(VLOOKUP(D49,'zzRAW DATA'!D:R,9,FALSE),".",","))/100</f>
        <v>-1.6799999999999999E-2</v>
      </c>
      <c r="K49" s="13">
        <f>VALUE(SUBSTITUTE(VLOOKUP(D49,'zzRAW DATA'!D:R,10,FALSE),".",","))/100</f>
        <v>-3.73E-2</v>
      </c>
      <c r="L49" s="13">
        <f>VALUE(SUBSTITUTE(VLOOKUP(D49,'zzRAW DATA'!D:R,11,FALSE),".",","))/100</f>
        <v>-7.0900000000000005E-2</v>
      </c>
    </row>
    <row r="50" spans="2:12" x14ac:dyDescent="0.25">
      <c r="B50" s="8">
        <v>47</v>
      </c>
      <c r="C50" s="9" t="str">
        <f>'zzRAW DATA'!C48</f>
        <v>KuCoin Shares</v>
      </c>
      <c r="D50" s="10" t="str">
        <f>'zzRAW DATA'!D48</f>
        <v>KCS</v>
      </c>
      <c r="E50" s="11">
        <f t="shared" si="3"/>
        <v>9.4425102665085634E-4</v>
      </c>
      <c r="F50" s="12">
        <f>VALUE(SUBSTITUTE(VLOOKUP(D50,'zzRAW DATA'!D:R,13,FALSE),".",","))</f>
        <v>5.8971019377999996</v>
      </c>
      <c r="G50" s="12">
        <f>VALUE(SUBSTITUTE(VLOOKUP(D50,'zzRAW DATA'!D:R,14,FALSE),".",","))</f>
        <v>12635113.557</v>
      </c>
      <c r="H50" s="12">
        <f>VALUE(SUBSTITUTE(VLOOKUP(D50,'zzRAW DATA'!D:R,15,FALSE),".",","))</f>
        <v>536890300</v>
      </c>
      <c r="I50" s="11">
        <f t="shared" si="2"/>
        <v>2.3533883098651624E-2</v>
      </c>
      <c r="J50" s="13">
        <f>VALUE(SUBSTITUTE(VLOOKUP(D50,'zzRAW DATA'!D:R,9,FALSE),".",","))/100</f>
        <v>-4.1700000000000001E-2</v>
      </c>
      <c r="K50" s="13">
        <f>VALUE(SUBSTITUTE(VLOOKUP(D50,'zzRAW DATA'!D:R,10,FALSE),".",","))/100</f>
        <v>0.37439999999999996</v>
      </c>
      <c r="L50" s="13">
        <f>VALUE(SUBSTITUTE(VLOOKUP(D50,'zzRAW DATA'!D:R,11,FALSE),".",","))/100</f>
        <v>2.9767000000000001</v>
      </c>
    </row>
    <row r="51" spans="2:12" x14ac:dyDescent="0.25">
      <c r="B51" s="8">
        <v>48</v>
      </c>
      <c r="C51" s="9" t="str">
        <f>'zzRAW DATA'!C49</f>
        <v>PIVX</v>
      </c>
      <c r="D51" s="10" t="str">
        <f>'zzRAW DATA'!D49</f>
        <v>PIVX</v>
      </c>
      <c r="E51" s="11">
        <f t="shared" si="3"/>
        <v>9.1085989736978869E-4</v>
      </c>
      <c r="F51" s="12">
        <f>VALUE(SUBSTITUTE(VLOOKUP(D51,'zzRAW DATA'!D:R,13,FALSE),".",","))</f>
        <v>9.3710113507999999</v>
      </c>
      <c r="G51" s="12">
        <f>VALUE(SUBSTITUTE(VLOOKUP(D51,'zzRAW DATA'!D:R,14,FALSE),".",","))</f>
        <v>5649741.7871399997</v>
      </c>
      <c r="H51" s="12">
        <f>VALUE(SUBSTITUTE(VLOOKUP(D51,'zzRAW DATA'!D:R,15,FALSE),".",","))</f>
        <v>517904487</v>
      </c>
      <c r="I51" s="11">
        <f t="shared" si="2"/>
        <v>1.0908848888076923E-2</v>
      </c>
      <c r="J51" s="13">
        <f>VALUE(SUBSTITUTE(VLOOKUP(D51,'zzRAW DATA'!D:R,9,FALSE),".",","))/100</f>
        <v>1.7500000000000002E-2</v>
      </c>
      <c r="K51" s="13">
        <f>VALUE(SUBSTITUTE(VLOOKUP(D51,'zzRAW DATA'!D:R,10,FALSE),".",","))/100</f>
        <v>-2.8799999999999999E-2</v>
      </c>
      <c r="L51" s="13">
        <f>VALUE(SUBSTITUTE(VLOOKUP(D51,'zzRAW DATA'!D:R,11,FALSE),".",","))/100</f>
        <v>-7.6100000000000001E-2</v>
      </c>
    </row>
    <row r="52" spans="2:12" x14ac:dyDescent="0.25">
      <c r="B52" s="8">
        <v>49</v>
      </c>
      <c r="C52" s="9" t="str">
        <f>'zzRAW DATA'!C50</f>
        <v>Dragonchain</v>
      </c>
      <c r="D52" s="10" t="str">
        <f>'zzRAW DATA'!D50</f>
        <v>DRGN</v>
      </c>
      <c r="E52" s="11">
        <f t="shared" si="3"/>
        <v>8.753060459400409E-4</v>
      </c>
      <c r="F52" s="12">
        <f>VALUE(SUBSTITUTE(VLOOKUP(D52,'zzRAW DATA'!D:R,13,FALSE),".",","))</f>
        <v>2.0874294327</v>
      </c>
      <c r="G52" s="12">
        <f>VALUE(SUBSTITUTE(VLOOKUP(D52,'zzRAW DATA'!D:R,14,FALSE),".",","))</f>
        <v>15863019.1522</v>
      </c>
      <c r="H52" s="12">
        <f>VALUE(SUBSTITUTE(VLOOKUP(D52,'zzRAW DATA'!D:R,15,FALSE),".",","))</f>
        <v>497688975</v>
      </c>
      <c r="I52" s="11">
        <f t="shared" si="2"/>
        <v>3.1873358561338438E-2</v>
      </c>
      <c r="J52" s="13">
        <f>VALUE(SUBSTITUTE(VLOOKUP(D52,'zzRAW DATA'!D:R,9,FALSE),".",","))/100</f>
        <v>-3.3E-3</v>
      </c>
      <c r="K52" s="13">
        <f>VALUE(SUBSTITUTE(VLOOKUP(D52,'zzRAW DATA'!D:R,10,FALSE),".",","))/100</f>
        <v>-2.7099999999999999E-2</v>
      </c>
      <c r="L52" s="13">
        <f>VALUE(SUBSTITUTE(VLOOKUP(D52,'zzRAW DATA'!D:R,11,FALSE),".",","))/100</f>
        <v>1.9069</v>
      </c>
    </row>
    <row r="53" spans="2:12" x14ac:dyDescent="0.25">
      <c r="B53" s="8">
        <v>50</v>
      </c>
      <c r="C53" s="9" t="str">
        <f>'zzRAW DATA'!C51</f>
        <v>Nxt</v>
      </c>
      <c r="D53" s="10" t="str">
        <f>'zzRAW DATA'!D51</f>
        <v>NXT</v>
      </c>
      <c r="E53" s="11">
        <f t="shared" si="3"/>
        <v>8.7192824475325456E-4</v>
      </c>
      <c r="F53" s="12">
        <f>VALUE(SUBSTITUTE(VLOOKUP(D53,'zzRAW DATA'!D:R,13,FALSE),".",","))</f>
        <v>0.49626469000000001</v>
      </c>
      <c r="G53" s="12">
        <f>VALUE(SUBSTITUTE(VLOOKUP(D53,'zzRAW DATA'!D:R,14,FALSE),".",","))</f>
        <v>70202786.165600002</v>
      </c>
      <c r="H53" s="12">
        <f>VALUE(SUBSTITUTE(VLOOKUP(D53,'zzRAW DATA'!D:R,15,FALSE),".",","))</f>
        <v>495768396</v>
      </c>
      <c r="I53" s="11">
        <f t="shared" si="2"/>
        <v>0.14160399640641877</v>
      </c>
      <c r="J53" s="13">
        <f>VALUE(SUBSTITUTE(VLOOKUP(D53,'zzRAW DATA'!D:R,9,FALSE),".",","))/100</f>
        <v>4.6999999999999993E-3</v>
      </c>
      <c r="K53" s="13">
        <f>VALUE(SUBSTITUTE(VLOOKUP(D53,'zzRAW DATA'!D:R,10,FALSE),".",","))/100</f>
        <v>-7.8200000000000006E-2</v>
      </c>
      <c r="L53" s="13">
        <f>VALUE(SUBSTITUTE(VLOOKUP(D53,'zzRAW DATA'!D:R,11,FALSE),".",","))/100</f>
        <v>-0.59850000000000003</v>
      </c>
    </row>
    <row r="54" spans="2:12" x14ac:dyDescent="0.25">
      <c r="B54" s="8">
        <v>51</v>
      </c>
      <c r="C54" s="9" t="str">
        <f>'zzRAW DATA'!C52</f>
        <v>MonaCoin</v>
      </c>
      <c r="D54" s="10" t="str">
        <f>'zzRAW DATA'!D52</f>
        <v>MONA</v>
      </c>
      <c r="E54" s="11">
        <f t="shared" si="3"/>
        <v>8.2701657699249943E-4</v>
      </c>
      <c r="F54" s="12">
        <f>VALUE(SUBSTITUTE(VLOOKUP(D54,'zzRAW DATA'!D:R,13,FALSE),".",","))</f>
        <v>8.3283825327999992</v>
      </c>
      <c r="G54" s="12">
        <f>VALUE(SUBSTITUTE(VLOOKUP(D54,'zzRAW DATA'!D:R,14,FALSE),".",","))</f>
        <v>11711808.739399999</v>
      </c>
      <c r="H54" s="12">
        <f>VALUE(SUBSTITUTE(VLOOKUP(D54,'zzRAW DATA'!D:R,15,FALSE),".",","))</f>
        <v>470232137</v>
      </c>
      <c r="I54" s="11">
        <f t="shared" si="2"/>
        <v>2.4906440495792825E-2</v>
      </c>
      <c r="J54" s="13">
        <f>VALUE(SUBSTITUTE(VLOOKUP(D54,'zzRAW DATA'!D:R,9,FALSE),".",","))/100</f>
        <v>-7.9000000000000008E-3</v>
      </c>
      <c r="K54" s="13">
        <f>VALUE(SUBSTITUTE(VLOOKUP(D54,'zzRAW DATA'!D:R,10,FALSE),".",","))/100</f>
        <v>-7.400000000000001E-2</v>
      </c>
      <c r="L54" s="13">
        <f>VALUE(SUBSTITUTE(VLOOKUP(D54,'zzRAW DATA'!D:R,11,FALSE),".",","))/100</f>
        <v>-0.13980000000000001</v>
      </c>
    </row>
    <row r="55" spans="2:12" x14ac:dyDescent="0.25">
      <c r="B55" s="8">
        <v>52</v>
      </c>
      <c r="C55" s="9" t="str">
        <f>'zzRAW DATA'!C53</f>
        <v>Factom</v>
      </c>
      <c r="D55" s="10" t="str">
        <f>'zzRAW DATA'!D53</f>
        <v>FCT</v>
      </c>
      <c r="E55" s="11">
        <f t="shared" si="3"/>
        <v>8.181939420549868E-4</v>
      </c>
      <c r="F55" s="12">
        <f>VALUE(SUBSTITUTE(VLOOKUP(D55,'zzRAW DATA'!D:R,13,FALSE),".",","))</f>
        <v>53.197285475400001</v>
      </c>
      <c r="G55" s="12">
        <f>VALUE(SUBSTITUTE(VLOOKUP(D55,'zzRAW DATA'!D:R,14,FALSE),".",","))</f>
        <v>53844164.679799996</v>
      </c>
      <c r="H55" s="12">
        <f>VALUE(SUBSTITUTE(VLOOKUP(D55,'zzRAW DATA'!D:R,15,FALSE),".",","))</f>
        <v>465215688</v>
      </c>
      <c r="I55" s="11">
        <f t="shared" si="2"/>
        <v>0.11574021699758327</v>
      </c>
      <c r="J55" s="13">
        <f>VALUE(SUBSTITUTE(VLOOKUP(D55,'zzRAW DATA'!D:R,9,FALSE),".",","))/100</f>
        <v>-5.8999999999999999E-3</v>
      </c>
      <c r="K55" s="13">
        <f>VALUE(SUBSTITUTE(VLOOKUP(D55,'zzRAW DATA'!D:R,10,FALSE),".",","))/100</f>
        <v>-4.3499999999999997E-2</v>
      </c>
      <c r="L55" s="13">
        <f>VALUE(SUBSTITUTE(VLOOKUP(D55,'zzRAW DATA'!D:R,11,FALSE),".",","))/100</f>
        <v>0.42479999999999996</v>
      </c>
    </row>
    <row r="56" spans="2:12" x14ac:dyDescent="0.25">
      <c r="B56" s="8">
        <v>53</v>
      </c>
      <c r="C56" s="9" t="str">
        <f>'zzRAW DATA'!C54</f>
        <v>Basic Attention Token</v>
      </c>
      <c r="D56" s="10" t="str">
        <f>'zzRAW DATA'!D54</f>
        <v>BAT</v>
      </c>
      <c r="E56" s="11">
        <f t="shared" si="3"/>
        <v>8.0089257641095856E-4</v>
      </c>
      <c r="F56" s="12">
        <f>VALUE(SUBSTITUTE(VLOOKUP(D56,'zzRAW DATA'!D:R,13,FALSE),".",","))</f>
        <v>0.45537832960000002</v>
      </c>
      <c r="G56" s="12">
        <f>VALUE(SUBSTITUTE(VLOOKUP(D56,'zzRAW DATA'!D:R,14,FALSE),".",","))</f>
        <v>47267448.487599999</v>
      </c>
      <c r="H56" s="12">
        <f>VALUE(SUBSTITUTE(VLOOKUP(D56,'zzRAW DATA'!D:R,15,FALSE),".",","))</f>
        <v>455378330</v>
      </c>
      <c r="I56" s="11">
        <f t="shared" si="2"/>
        <v>0.10379819454210744</v>
      </c>
      <c r="J56" s="13">
        <f>VALUE(SUBSTITUTE(VLOOKUP(D56,'zzRAW DATA'!D:R,9,FALSE),".",","))/100</f>
        <v>6.0999999999999995E-3</v>
      </c>
      <c r="K56" s="13">
        <f>VALUE(SUBSTITUTE(VLOOKUP(D56,'zzRAW DATA'!D:R,10,FALSE),".",","))/100</f>
        <v>-4.8300000000000003E-2</v>
      </c>
      <c r="L56" s="13">
        <f>VALUE(SUBSTITUTE(VLOOKUP(D56,'zzRAW DATA'!D:R,11,FALSE),".",","))/100</f>
        <v>0.3705</v>
      </c>
    </row>
    <row r="57" spans="2:12" x14ac:dyDescent="0.25">
      <c r="B57" s="8">
        <v>54</v>
      </c>
      <c r="C57" s="9" t="str">
        <f>'zzRAW DATA'!C55</f>
        <v>Aion</v>
      </c>
      <c r="D57" s="10" t="str">
        <f>'zzRAW DATA'!D55</f>
        <v>AION</v>
      </c>
      <c r="E57" s="11">
        <f t="shared" si="3"/>
        <v>7.6797801144189387E-4</v>
      </c>
      <c r="F57" s="12">
        <f>VALUE(SUBSTITUTE(VLOOKUP(D57,'zzRAW DATA'!D:R,13,FALSE),".",","))</f>
        <v>7.1234015131000001</v>
      </c>
      <c r="G57" s="12">
        <f>VALUE(SUBSTITUTE(VLOOKUP(D57,'zzRAW DATA'!D:R,14,FALSE),".",","))</f>
        <v>67001341.541199997</v>
      </c>
      <c r="H57" s="12">
        <f>VALUE(SUBSTITUTE(VLOOKUP(D57,'zzRAW DATA'!D:R,15,FALSE),".",","))</f>
        <v>436663486</v>
      </c>
      <c r="I57" s="11">
        <f t="shared" si="2"/>
        <v>0.15343930438278047</v>
      </c>
      <c r="J57" s="13">
        <f>VALUE(SUBSTITUTE(VLOOKUP(D57,'zzRAW DATA'!D:R,9,FALSE),".",","))/100</f>
        <v>-5.96E-2</v>
      </c>
      <c r="K57" s="13">
        <f>VALUE(SUBSTITUTE(VLOOKUP(D57,'zzRAW DATA'!D:R,10,FALSE),".",","))/100</f>
        <v>0.42810000000000004</v>
      </c>
      <c r="L57" s="13">
        <f>VALUE(SUBSTITUTE(VLOOKUP(D57,'zzRAW DATA'!D:R,11,FALSE),".",","))/100</f>
        <v>0.60319999999999996</v>
      </c>
    </row>
    <row r="58" spans="2:12" x14ac:dyDescent="0.25">
      <c r="B58" s="8">
        <v>55</v>
      </c>
      <c r="C58" s="9" t="str">
        <f>'zzRAW DATA'!C56</f>
        <v>MaidSafeCoin</v>
      </c>
      <c r="D58" s="10" t="str">
        <f>'zzRAW DATA'!D56</f>
        <v>MAID</v>
      </c>
      <c r="E58" s="11">
        <f t="shared" si="3"/>
        <v>7.6371528561022643E-4</v>
      </c>
      <c r="F58" s="12">
        <f>VALUE(SUBSTITUTE(VLOOKUP(D58,'zzRAW DATA'!D:R,13,FALSE),".",","))</f>
        <v>0.95953471280000002</v>
      </c>
      <c r="G58" s="12">
        <f>VALUE(SUBSTITUTE(VLOOKUP(D58,'zzRAW DATA'!D:R,14,FALSE),".",","))</f>
        <v>11563943.5032</v>
      </c>
      <c r="H58" s="12">
        <f>VALUE(SUBSTITUTE(VLOOKUP(D58,'zzRAW DATA'!D:R,15,FALSE),".",","))</f>
        <v>434239749</v>
      </c>
      <c r="I58" s="11">
        <f t="shared" si="2"/>
        <v>2.663032007049175E-2</v>
      </c>
      <c r="J58" s="13">
        <f>VALUE(SUBSTITUTE(VLOOKUP(D58,'zzRAW DATA'!D:R,9,FALSE),".",","))/100</f>
        <v>3.85E-2</v>
      </c>
      <c r="K58" s="13">
        <f>VALUE(SUBSTITUTE(VLOOKUP(D58,'zzRAW DATA'!D:R,10,FALSE),".",","))/100</f>
        <v>-0.02</v>
      </c>
      <c r="L58" s="13">
        <f>VALUE(SUBSTITUTE(VLOOKUP(D58,'zzRAW DATA'!D:R,11,FALSE),".",","))/100</f>
        <v>0.1905</v>
      </c>
    </row>
    <row r="59" spans="2:12" x14ac:dyDescent="0.25">
      <c r="B59" s="8">
        <v>56</v>
      </c>
      <c r="C59" s="9" t="str">
        <f>'zzRAW DATA'!C57</f>
        <v>Byteball Bytes</v>
      </c>
      <c r="D59" s="10" t="str">
        <f>'zzRAW DATA'!D57</f>
        <v>GBYTE</v>
      </c>
      <c r="E59" s="11">
        <f t="shared" si="3"/>
        <v>7.5204893342498754E-4</v>
      </c>
      <c r="F59" s="12">
        <f>VALUE(SUBSTITUTE(VLOOKUP(D59,'zzRAW DATA'!D:R,13,FALSE),".",","))</f>
        <v>662.72749527600001</v>
      </c>
      <c r="G59" s="12">
        <f>VALUE(SUBSTITUTE(VLOOKUP(D59,'zzRAW DATA'!D:R,14,FALSE),".",","))</f>
        <v>2413648.2689</v>
      </c>
      <c r="H59" s="12">
        <f>VALUE(SUBSTITUTE(VLOOKUP(D59,'zzRAW DATA'!D:R,15,FALSE),".",","))</f>
        <v>427606395</v>
      </c>
      <c r="I59" s="11">
        <f t="shared" si="2"/>
        <v>5.6445560616557198E-3</v>
      </c>
      <c r="J59" s="13">
        <f>VALUE(SUBSTITUTE(VLOOKUP(D59,'zzRAW DATA'!D:R,9,FALSE),".",","))/100</f>
        <v>-4.8300000000000003E-2</v>
      </c>
      <c r="K59" s="13">
        <f>VALUE(SUBSTITUTE(VLOOKUP(D59,'zzRAW DATA'!D:R,10,FALSE),".",","))/100</f>
        <v>4.4400000000000002E-2</v>
      </c>
      <c r="L59" s="13">
        <f>VALUE(SUBSTITUTE(VLOOKUP(D59,'zzRAW DATA'!D:R,11,FALSE),".",","))/100</f>
        <v>0.19089999999999999</v>
      </c>
    </row>
    <row r="60" spans="2:12" x14ac:dyDescent="0.25">
      <c r="B60" s="8">
        <v>57</v>
      </c>
      <c r="C60" s="9" t="str">
        <f>'zzRAW DATA'!C58</f>
        <v>Enigma</v>
      </c>
      <c r="D60" s="10" t="str">
        <f>'zzRAW DATA'!D58</f>
        <v>ENG</v>
      </c>
      <c r="E60" s="11">
        <f t="shared" si="3"/>
        <v>7.4755935285749308E-4</v>
      </c>
      <c r="F60" s="12">
        <f>VALUE(SUBSTITUTE(VLOOKUP(D60,'zzRAW DATA'!D:R,13,FALSE),".",","))</f>
        <v>5.6797891348</v>
      </c>
      <c r="G60" s="12">
        <f>VALUE(SUBSTITUTE(VLOOKUP(D60,'zzRAW DATA'!D:R,14,FALSE),".",","))</f>
        <v>106353964.178</v>
      </c>
      <c r="H60" s="12">
        <f>VALUE(SUBSTITUTE(VLOOKUP(D60,'zzRAW DATA'!D:R,15,FALSE),".",","))</f>
        <v>425053671</v>
      </c>
      <c r="I60" s="11">
        <f t="shared" si="2"/>
        <v>0.25021302351721131</v>
      </c>
      <c r="J60" s="13">
        <f>VALUE(SUBSTITUTE(VLOOKUP(D60,'zzRAW DATA'!D:R,9,FALSE),".",","))/100</f>
        <v>-6.7000000000000002E-3</v>
      </c>
      <c r="K60" s="13">
        <f>VALUE(SUBSTITUTE(VLOOKUP(D60,'zzRAW DATA'!D:R,10,FALSE),".",","))/100</f>
        <v>0.50929999999999997</v>
      </c>
      <c r="L60" s="13">
        <f>VALUE(SUBSTITUTE(VLOOKUP(D60,'zzRAW DATA'!D:R,11,FALSE),".",","))/100</f>
        <v>1.5913999999999999</v>
      </c>
    </row>
    <row r="61" spans="2:12" x14ac:dyDescent="0.25">
      <c r="B61" s="8">
        <v>58</v>
      </c>
      <c r="C61" s="9" t="str">
        <f>'zzRAW DATA'!C59</f>
        <v>Request Network</v>
      </c>
      <c r="D61" s="10" t="str">
        <f>'zzRAW DATA'!D59</f>
        <v>REQ</v>
      </c>
      <c r="E61" s="11">
        <f t="shared" si="3"/>
        <v>7.4276937579586557E-4</v>
      </c>
      <c r="F61" s="12">
        <f>VALUE(SUBSTITUTE(VLOOKUP(D61,'zzRAW DATA'!D:R,13,FALSE),".",","))</f>
        <v>0.65908786360000005</v>
      </c>
      <c r="G61" s="12">
        <f>VALUE(SUBSTITUTE(VLOOKUP(D61,'zzRAW DATA'!D:R,14,FALSE),".",","))</f>
        <v>37598792.820600003</v>
      </c>
      <c r="H61" s="12">
        <f>VALUE(SUBSTITUTE(VLOOKUP(D61,'zzRAW DATA'!D:R,15,FALSE),".",","))</f>
        <v>422330145</v>
      </c>
      <c r="I61" s="11">
        <f t="shared" si="2"/>
        <v>8.9027016578700546E-2</v>
      </c>
      <c r="J61" s="13">
        <f>VALUE(SUBSTITUTE(VLOOKUP(D61,'zzRAW DATA'!D:R,9,FALSE),".",","))/100</f>
        <v>1.6E-2</v>
      </c>
      <c r="K61" s="13">
        <f>VALUE(SUBSTITUTE(VLOOKUP(D61,'zzRAW DATA'!D:R,10,FALSE),".",","))/100</f>
        <v>8.0000000000000002E-3</v>
      </c>
      <c r="L61" s="13">
        <f>VALUE(SUBSTITUTE(VLOOKUP(D61,'zzRAW DATA'!D:R,11,FALSE),".",","))/100</f>
        <v>1.5284</v>
      </c>
    </row>
    <row r="62" spans="2:12" x14ac:dyDescent="0.25">
      <c r="B62" s="8">
        <v>59</v>
      </c>
      <c r="C62" s="9" t="str">
        <f>'zzRAW DATA'!C60</f>
        <v>Power Ledger</v>
      </c>
      <c r="D62" s="10" t="str">
        <f>'zzRAW DATA'!D60</f>
        <v>POWR</v>
      </c>
      <c r="E62" s="11">
        <f t="shared" si="3"/>
        <v>7.221256317691653E-4</v>
      </c>
      <c r="F62" s="12">
        <f>VALUE(SUBSTITUTE(VLOOKUP(D62,'zzRAW DATA'!D:R,13,FALSE),".",","))</f>
        <v>1.1462842624</v>
      </c>
      <c r="G62" s="12">
        <f>VALUE(SUBSTITUTE(VLOOKUP(D62,'zzRAW DATA'!D:R,14,FALSE),".",","))</f>
        <v>60301140.818599999</v>
      </c>
      <c r="H62" s="12">
        <f>VALUE(SUBSTITUTE(VLOOKUP(D62,'zzRAW DATA'!D:R,15,FALSE),".",","))</f>
        <v>410592349</v>
      </c>
      <c r="I62" s="11">
        <f t="shared" si="2"/>
        <v>0.14686377124528446</v>
      </c>
      <c r="J62" s="13">
        <f>VALUE(SUBSTITUTE(VLOOKUP(D62,'zzRAW DATA'!D:R,9,FALSE),".",","))/100</f>
        <v>5.67E-2</v>
      </c>
      <c r="K62" s="13">
        <f>VALUE(SUBSTITUTE(VLOOKUP(D62,'zzRAW DATA'!D:R,10,FALSE),".",","))/100</f>
        <v>0.107</v>
      </c>
      <c r="L62" s="13">
        <f>VALUE(SUBSTITUTE(VLOOKUP(D62,'zzRAW DATA'!D:R,11,FALSE),".",","))/100</f>
        <v>0.51029999999999998</v>
      </c>
    </row>
    <row r="63" spans="2:12" x14ac:dyDescent="0.25">
      <c r="B63" s="8">
        <v>60</v>
      </c>
      <c r="C63" s="9" t="str">
        <f>'zzRAW DATA'!C61</f>
        <v>ZCoin</v>
      </c>
      <c r="D63" s="10" t="str">
        <f>'zzRAW DATA'!D61</f>
        <v>XZC</v>
      </c>
      <c r="E63" s="11">
        <f t="shared" si="3"/>
        <v>7.0190762091974226E-4</v>
      </c>
      <c r="F63" s="12">
        <f>VALUE(SUBSTITUTE(VLOOKUP(D63,'zzRAW DATA'!D:R,13,FALSE),".",","))</f>
        <v>104.972668218</v>
      </c>
      <c r="G63" s="12">
        <f>VALUE(SUBSTITUTE(VLOOKUP(D63,'zzRAW DATA'!D:R,14,FALSE),".",","))</f>
        <v>15000291.6514</v>
      </c>
      <c r="H63" s="12">
        <f>VALUE(SUBSTITUTE(VLOOKUP(D63,'zzRAW DATA'!D:R,15,FALSE),".",","))</f>
        <v>399096620</v>
      </c>
      <c r="I63" s="11">
        <f t="shared" si="2"/>
        <v>3.7585614359249647E-2</v>
      </c>
      <c r="J63" s="13">
        <f>VALUE(SUBSTITUTE(VLOOKUP(D63,'zzRAW DATA'!D:R,9,FALSE),".",","))/100</f>
        <v>-6.1999999999999998E-3</v>
      </c>
      <c r="K63" s="13">
        <f>VALUE(SUBSTITUTE(VLOOKUP(D63,'zzRAW DATA'!D:R,10,FALSE),".",","))/100</f>
        <v>-7.2700000000000001E-2</v>
      </c>
      <c r="L63" s="13">
        <f>VALUE(SUBSTITUTE(VLOOKUP(D63,'zzRAW DATA'!D:R,11,FALSE),".",","))/100</f>
        <v>-0.04</v>
      </c>
    </row>
    <row r="64" spans="2:12" x14ac:dyDescent="0.25">
      <c r="B64" s="8">
        <v>61</v>
      </c>
      <c r="C64" s="9" t="str">
        <f>'zzRAW DATA'!C62</f>
        <v>BitcoinDark</v>
      </c>
      <c r="D64" s="10" t="str">
        <f>'zzRAW DATA'!D62</f>
        <v>BTCD</v>
      </c>
      <c r="E64" s="11">
        <f t="shared" si="3"/>
        <v>7.0107866645102593E-4</v>
      </c>
      <c r="F64" s="12">
        <f>VALUE(SUBSTITUTE(VLOOKUP(D64,'zzRAW DATA'!D:R,13,FALSE),".",","))</f>
        <v>309.28464703399999</v>
      </c>
      <c r="G64" s="12">
        <f>VALUE(SUBSTITUTE(VLOOKUP(D64,'zzRAW DATA'!D:R,14,FALSE),".",","))</f>
        <v>489367.363342</v>
      </c>
      <c r="H64" s="12">
        <f>VALUE(SUBSTITUTE(VLOOKUP(D64,'zzRAW DATA'!D:R,15,FALSE),".",","))</f>
        <v>398625286</v>
      </c>
      <c r="I64" s="11">
        <f t="shared" si="2"/>
        <v>1.2276375346194171E-3</v>
      </c>
      <c r="J64" s="13">
        <f>VALUE(SUBSTITUTE(VLOOKUP(D64,'zzRAW DATA'!D:R,9,FALSE),".",","))/100</f>
        <v>3.5400000000000001E-2</v>
      </c>
      <c r="K64" s="13">
        <f>VALUE(SUBSTITUTE(VLOOKUP(D64,'zzRAW DATA'!D:R,10,FALSE),".",","))/100</f>
        <v>0.15130000000000002</v>
      </c>
      <c r="L64" s="13">
        <f>VALUE(SUBSTITUTE(VLOOKUP(D64,'zzRAW DATA'!D:R,11,FALSE),".",","))/100</f>
        <v>0.27739999999999998</v>
      </c>
    </row>
    <row r="65" spans="2:12" x14ac:dyDescent="0.25">
      <c r="B65" s="8">
        <v>62</v>
      </c>
      <c r="C65" s="9" t="str">
        <f>'zzRAW DATA'!C63</f>
        <v>ReddCoin</v>
      </c>
      <c r="D65" s="10" t="str">
        <f>'zzRAW DATA'!D63</f>
        <v>RDD</v>
      </c>
      <c r="E65" s="11">
        <f t="shared" si="3"/>
        <v>6.4856056662641502E-4</v>
      </c>
      <c r="F65" s="12">
        <f>VALUE(SUBSTITUTE(VLOOKUP(D65,'zzRAW DATA'!D:R,13,FALSE),".",","))</f>
        <v>1.28439722E-2</v>
      </c>
      <c r="G65" s="12">
        <f>VALUE(SUBSTITUTE(VLOOKUP(D65,'zzRAW DATA'!D:R,14,FALSE),".",","))</f>
        <v>68643835.574599996</v>
      </c>
      <c r="H65" s="12">
        <f>VALUE(SUBSTITUTE(VLOOKUP(D65,'zzRAW DATA'!D:R,15,FALSE),".",","))</f>
        <v>368764097</v>
      </c>
      <c r="I65" s="11">
        <f t="shared" si="2"/>
        <v>0.18614565824882892</v>
      </c>
      <c r="J65" s="13">
        <f>VALUE(SUBSTITUTE(VLOOKUP(D65,'zzRAW DATA'!D:R,9,FALSE),".",","))/100</f>
        <v>3.8900000000000004E-2</v>
      </c>
      <c r="K65" s="13">
        <f>VALUE(SUBSTITUTE(VLOOKUP(D65,'zzRAW DATA'!D:R,10,FALSE),".",","))/100</f>
        <v>0.50470000000000004</v>
      </c>
      <c r="L65" s="13">
        <f>VALUE(SUBSTITUTE(VLOOKUP(D65,'zzRAW DATA'!D:R,11,FALSE),".",","))/100</f>
        <v>0.10150000000000001</v>
      </c>
    </row>
    <row r="66" spans="2:12" x14ac:dyDescent="0.25">
      <c r="B66" s="8">
        <v>63</v>
      </c>
      <c r="C66" s="9" t="str">
        <f>'zzRAW DATA'!C64</f>
        <v>Civic</v>
      </c>
      <c r="D66" s="10" t="str">
        <f>'zzRAW DATA'!D64</f>
        <v>CVC</v>
      </c>
      <c r="E66" s="11">
        <f t="shared" si="3"/>
        <v>6.4713077168342353E-4</v>
      </c>
      <c r="F66" s="12">
        <f>VALUE(SUBSTITUTE(VLOOKUP(D66,'zzRAW DATA'!D:R,13,FALSE),".",","))</f>
        <v>1.0736830139</v>
      </c>
      <c r="G66" s="12">
        <f>VALUE(SUBSTITUTE(VLOOKUP(D66,'zzRAW DATA'!D:R,14,FALSE),".",","))</f>
        <v>63882525.042599998</v>
      </c>
      <c r="H66" s="12">
        <f>VALUE(SUBSTITUTE(VLOOKUP(D66,'zzRAW DATA'!D:R,15,FALSE),".",","))</f>
        <v>367951132</v>
      </c>
      <c r="I66" s="11">
        <f t="shared" si="2"/>
        <v>0.17361687323902567</v>
      </c>
      <c r="J66" s="13">
        <f>VALUE(SUBSTITUTE(VLOOKUP(D66,'zzRAW DATA'!D:R,9,FALSE),".",","))/100</f>
        <v>1.41E-2</v>
      </c>
      <c r="K66" s="13">
        <f>VALUE(SUBSTITUTE(VLOOKUP(D66,'zzRAW DATA'!D:R,10,FALSE),".",","))/100</f>
        <v>0.29849999999999999</v>
      </c>
      <c r="L66" s="13">
        <f>VALUE(SUBSTITUTE(VLOOKUP(D66,'zzRAW DATA'!D:R,11,FALSE),".",","))/100</f>
        <v>0.36530000000000001</v>
      </c>
    </row>
    <row r="67" spans="2:12" x14ac:dyDescent="0.25">
      <c r="B67" s="8">
        <v>64</v>
      </c>
      <c r="C67" s="9" t="str">
        <f>'zzRAW DATA'!C65</f>
        <v>Electroneum</v>
      </c>
      <c r="D67" s="10" t="str">
        <f>'zzRAW DATA'!D65</f>
        <v>ETN</v>
      </c>
      <c r="E67" s="11">
        <f t="shared" si="3"/>
        <v>6.4595303247721005E-4</v>
      </c>
      <c r="F67" s="12">
        <f>VALUE(SUBSTITUTE(VLOOKUP(D67,'zzRAW DATA'!D:R,13,FALSE),".",","))</f>
        <v>7.3492933299999993E-2</v>
      </c>
      <c r="G67" s="12">
        <f>VALUE(SUBSTITUTE(VLOOKUP(D67,'zzRAW DATA'!D:R,14,FALSE),".",","))</f>
        <v>5028516.41072</v>
      </c>
      <c r="H67" s="12">
        <f>VALUE(SUBSTITUTE(VLOOKUP(D67,'zzRAW DATA'!D:R,15,FALSE),".",","))</f>
        <v>367281483</v>
      </c>
      <c r="I67" s="11">
        <f t="shared" si="2"/>
        <v>1.3691178683026609E-2</v>
      </c>
      <c r="J67" s="13">
        <f>VALUE(SUBSTITUTE(VLOOKUP(D67,'zzRAW DATA'!D:R,9,FALSE),".",","))/100</f>
        <v>1.95E-2</v>
      </c>
      <c r="K67" s="13">
        <f>VALUE(SUBSTITUTE(VLOOKUP(D67,'zzRAW DATA'!D:R,10,FALSE),".",","))/100</f>
        <v>4.99E-2</v>
      </c>
      <c r="L67" s="13">
        <f>VALUE(SUBSTITUTE(VLOOKUP(D67,'zzRAW DATA'!D:R,11,FALSE),".",","))/100</f>
        <v>2.8500000000000001E-2</v>
      </c>
    </row>
    <row r="68" spans="2:12" x14ac:dyDescent="0.25">
      <c r="B68" s="8">
        <v>65</v>
      </c>
      <c r="C68" s="9" t="str">
        <f>'zzRAW DATA'!C66</f>
        <v>Kyber Network</v>
      </c>
      <c r="D68" s="10" t="str">
        <f>'zzRAW DATA'!D66</f>
        <v>KNC</v>
      </c>
      <c r="E68" s="11">
        <f t="shared" ref="E68:E103" si="4">H68/SUM($H$4:$H$103)</f>
        <v>6.3868205916968001E-4</v>
      </c>
      <c r="F68" s="12">
        <f>VALUE(SUBSTITUTE(VLOOKUP(D68,'zzRAW DATA'!D:R,13,FALSE),".",","))</f>
        <v>2.7073733658000001</v>
      </c>
      <c r="G68" s="12">
        <f>VALUE(SUBSTITUTE(VLOOKUP(D68,'zzRAW DATA'!D:R,14,FALSE),".",","))</f>
        <v>19720912.199999999</v>
      </c>
      <c r="H68" s="12">
        <f>VALUE(SUBSTITUTE(VLOOKUP(D68,'zzRAW DATA'!D:R,15,FALSE),".",","))</f>
        <v>363147291</v>
      </c>
      <c r="I68" s="11">
        <f t="shared" si="2"/>
        <v>5.4305546781567481E-2</v>
      </c>
      <c r="J68" s="13">
        <f>VALUE(SUBSTITUTE(VLOOKUP(D68,'zzRAW DATA'!D:R,9,FALSE),".",","))/100</f>
        <v>3.1800000000000002E-2</v>
      </c>
      <c r="K68" s="13">
        <f>VALUE(SUBSTITUTE(VLOOKUP(D68,'zzRAW DATA'!D:R,10,FALSE),".",","))/100</f>
        <v>-6.6500000000000004E-2</v>
      </c>
      <c r="L68" s="13">
        <f>VALUE(SUBSTITUTE(VLOOKUP(D68,'zzRAW DATA'!D:R,11,FALSE),".",","))/100</f>
        <v>0.33189999999999997</v>
      </c>
    </row>
    <row r="69" spans="2:12" x14ac:dyDescent="0.25">
      <c r="B69" s="8">
        <v>66</v>
      </c>
      <c r="C69" s="9" t="str">
        <f>'zzRAW DATA'!C67</f>
        <v>TenX</v>
      </c>
      <c r="D69" s="10" t="str">
        <f>'zzRAW DATA'!D67</f>
        <v>PAY</v>
      </c>
      <c r="E69" s="11">
        <f t="shared" si="4"/>
        <v>6.18870368513481E-4</v>
      </c>
      <c r="F69" s="12">
        <f>VALUE(SUBSTITUTE(VLOOKUP(D69,'zzRAW DATA'!D:R,13,FALSE),".",","))</f>
        <v>3.3621076509000001</v>
      </c>
      <c r="G69" s="12">
        <f>VALUE(SUBSTITUTE(VLOOKUP(D69,'zzRAW DATA'!D:R,14,FALSE),".",","))</f>
        <v>25628115.904599998</v>
      </c>
      <c r="H69" s="12">
        <f>VALUE(SUBSTITUTE(VLOOKUP(D69,'zzRAW DATA'!D:R,15,FALSE),".",","))</f>
        <v>351882591</v>
      </c>
      <c r="I69" s="11">
        <f t="shared" ref="I69:I103" si="5">G69/H69</f>
        <v>7.2831440259003885E-2</v>
      </c>
      <c r="J69" s="13">
        <f>VALUE(SUBSTITUTE(VLOOKUP(D69,'zzRAW DATA'!D:R,9,FALSE),".",","))/100</f>
        <v>-4.0000000000000002E-4</v>
      </c>
      <c r="K69" s="13">
        <f>VALUE(SUBSTITUTE(VLOOKUP(D69,'zzRAW DATA'!D:R,10,FALSE),".",","))/100</f>
        <v>-0.06</v>
      </c>
      <c r="L69" s="13">
        <f>VALUE(SUBSTITUTE(VLOOKUP(D69,'zzRAW DATA'!D:R,11,FALSE),".",","))/100</f>
        <v>-5.3499999999999999E-2</v>
      </c>
    </row>
    <row r="70" spans="2:12" x14ac:dyDescent="0.25">
      <c r="B70" s="8">
        <v>67</v>
      </c>
      <c r="C70" s="9" t="str">
        <f>'zzRAW DATA'!C68</f>
        <v>0x</v>
      </c>
      <c r="D70" s="10" t="str">
        <f>'zzRAW DATA'!D68</f>
        <v>ZRX</v>
      </c>
      <c r="E70" s="11">
        <f t="shared" si="4"/>
        <v>6.0824937509328168E-4</v>
      </c>
      <c r="F70" s="12">
        <f>VALUE(SUBSTITUTE(VLOOKUP(D70,'zzRAW DATA'!D:R,13,FALSE),".",","))</f>
        <v>0.72582359689999998</v>
      </c>
      <c r="G70" s="12">
        <f>VALUE(SUBSTITUTE(VLOOKUP(D70,'zzRAW DATA'!D:R,14,FALSE),".",","))</f>
        <v>16949333.5352</v>
      </c>
      <c r="H70" s="12">
        <f>VALUE(SUBSTITUTE(VLOOKUP(D70,'zzRAW DATA'!D:R,15,FALSE),".",","))</f>
        <v>345843616</v>
      </c>
      <c r="I70" s="11">
        <f t="shared" si="5"/>
        <v>4.9008663890444636E-2</v>
      </c>
      <c r="J70" s="13">
        <f>VALUE(SUBSTITUTE(VLOOKUP(D70,'zzRAW DATA'!D:R,9,FALSE),".",","))/100</f>
        <v>1.8799999999999997E-2</v>
      </c>
      <c r="K70" s="13">
        <f>VALUE(SUBSTITUTE(VLOOKUP(D70,'zzRAW DATA'!D:R,10,FALSE),".",","))/100</f>
        <v>-5.1900000000000002E-2</v>
      </c>
      <c r="L70" s="13">
        <f>VALUE(SUBSTITUTE(VLOOKUP(D70,'zzRAW DATA'!D:R,11,FALSE),".",","))/100</f>
        <v>0.3357</v>
      </c>
    </row>
    <row r="71" spans="2:12" x14ac:dyDescent="0.25">
      <c r="B71" s="8">
        <v>68</v>
      </c>
      <c r="C71" s="9" t="str">
        <f>'zzRAW DATA'!C69</f>
        <v>Syscoin</v>
      </c>
      <c r="D71" s="10" t="str">
        <f>'zzRAW DATA'!D69</f>
        <v>SYS</v>
      </c>
      <c r="E71" s="11">
        <f t="shared" si="4"/>
        <v>5.9990517049205903E-4</v>
      </c>
      <c r="F71" s="12">
        <f>VALUE(SUBSTITUTE(VLOOKUP(D71,'zzRAW DATA'!D:R,13,FALSE),".",","))</f>
        <v>0.64359821039999998</v>
      </c>
      <c r="G71" s="12">
        <f>VALUE(SUBSTITUTE(VLOOKUP(D71,'zzRAW DATA'!D:R,14,FALSE),".",","))</f>
        <v>15443637.7282</v>
      </c>
      <c r="H71" s="12">
        <f>VALUE(SUBSTITUTE(VLOOKUP(D71,'zzRAW DATA'!D:R,15,FALSE),".",","))</f>
        <v>341099197</v>
      </c>
      <c r="I71" s="11">
        <f t="shared" si="5"/>
        <v>4.5276089372324142E-2</v>
      </c>
      <c r="J71" s="13">
        <f>VALUE(SUBSTITUTE(VLOOKUP(D71,'zzRAW DATA'!D:R,9,FALSE),".",","))/100</f>
        <v>4.5000000000000005E-3</v>
      </c>
      <c r="K71" s="13">
        <f>VALUE(SUBSTITUTE(VLOOKUP(D71,'zzRAW DATA'!D:R,10,FALSE),".",","))/100</f>
        <v>-5.6600000000000004E-2</v>
      </c>
      <c r="L71" s="13">
        <f>VALUE(SUBSTITUTE(VLOOKUP(D71,'zzRAW DATA'!D:R,11,FALSE),".",","))/100</f>
        <v>-0.12809999999999999</v>
      </c>
    </row>
    <row r="72" spans="2:12" x14ac:dyDescent="0.25">
      <c r="B72" s="8">
        <v>69</v>
      </c>
      <c r="C72" s="9" t="str">
        <f>'zzRAW DATA'!C70</f>
        <v>WAX</v>
      </c>
      <c r="D72" s="10" t="str">
        <f>'zzRAW DATA'!D70</f>
        <v>WAX</v>
      </c>
      <c r="E72" s="11">
        <f t="shared" si="4"/>
        <v>5.9594599985350626E-4</v>
      </c>
      <c r="F72" s="12">
        <f>VALUE(SUBSTITUTE(VLOOKUP(D72,'zzRAW DATA'!D:R,13,FALSE),".",","))</f>
        <v>0.68738196399999996</v>
      </c>
      <c r="G72" s="12">
        <f>VALUE(SUBSTITUTE(VLOOKUP(D72,'zzRAW DATA'!D:R,14,FALSE),".",","))</f>
        <v>11344433.940400001</v>
      </c>
      <c r="H72" s="12">
        <f>VALUE(SUBSTITUTE(VLOOKUP(D72,'zzRAW DATA'!D:R,15,FALSE),".",","))</f>
        <v>338848058</v>
      </c>
      <c r="I72" s="11">
        <f t="shared" si="5"/>
        <v>3.3479412593829888E-2</v>
      </c>
      <c r="J72" s="13">
        <f>VALUE(SUBSTITUTE(VLOOKUP(D72,'zzRAW DATA'!D:R,9,FALSE),".",","))/100</f>
        <v>2.07E-2</v>
      </c>
      <c r="K72" s="13">
        <f>VALUE(SUBSTITUTE(VLOOKUP(D72,'zzRAW DATA'!D:R,10,FALSE),".",","))/100</f>
        <v>-3.1200000000000002E-2</v>
      </c>
      <c r="L72" s="13">
        <f>VALUE(SUBSTITUTE(VLOOKUP(D72,'zzRAW DATA'!D:R,11,FALSE),".",","))/100</f>
        <v>3.4999999999999996E-3</v>
      </c>
    </row>
    <row r="73" spans="2:12" x14ac:dyDescent="0.25">
      <c r="B73" s="8">
        <v>70</v>
      </c>
      <c r="C73" s="9" t="str">
        <f>'zzRAW DATA'!C71</f>
        <v>Experience Points</v>
      </c>
      <c r="D73" s="10" t="str">
        <f>'zzRAW DATA'!D71</f>
        <v>XP</v>
      </c>
      <c r="E73" s="11">
        <f t="shared" si="4"/>
        <v>5.8058198248232135E-4</v>
      </c>
      <c r="F73" s="12">
        <f>VALUE(SUBSTITUTE(VLOOKUP(D73,'zzRAW DATA'!D:R,13,FALSE),".",","))</f>
        <v>1.6646114E-3</v>
      </c>
      <c r="G73" s="12">
        <f>VALUE(SUBSTITUTE(VLOOKUP(D73,'zzRAW DATA'!D:R,14,FALSE),".",","))</f>
        <v>12771745.362199999</v>
      </c>
      <c r="H73" s="12">
        <f>VALUE(SUBSTITUTE(VLOOKUP(D73,'zzRAW DATA'!D:R,15,FALSE),".",","))</f>
        <v>330112254</v>
      </c>
      <c r="I73" s="11">
        <f t="shared" si="5"/>
        <v>3.8689098049053336E-2</v>
      </c>
      <c r="J73" s="13">
        <f>VALUE(SUBSTITUTE(VLOOKUP(D73,'zzRAW DATA'!D:R,9,FALSE),".",","))/100</f>
        <v>-9.1400000000000009E-2</v>
      </c>
      <c r="K73" s="13">
        <f>VALUE(SUBSTITUTE(VLOOKUP(D73,'zzRAW DATA'!D:R,10,FALSE),".",","))/100</f>
        <v>0.63429999999999997</v>
      </c>
      <c r="L73" s="13">
        <f>VALUE(SUBSTITUTE(VLOOKUP(D73,'zzRAW DATA'!D:R,11,FALSE),".",","))/100</f>
        <v>5.0663999999999998</v>
      </c>
    </row>
    <row r="74" spans="2:12" x14ac:dyDescent="0.25">
      <c r="B74" s="8">
        <v>71</v>
      </c>
      <c r="C74" s="9" t="str">
        <f>'zzRAW DATA'!C72</f>
        <v>RChain</v>
      </c>
      <c r="D74" s="10" t="str">
        <f>'zzRAW DATA'!D72</f>
        <v>RHOC</v>
      </c>
      <c r="E74" s="11">
        <f t="shared" si="4"/>
        <v>5.7947361154182841E-4</v>
      </c>
      <c r="F74" s="12">
        <f>VALUE(SUBSTITUTE(VLOOKUP(D74,'zzRAW DATA'!D:R,13,FALSE),".",","))</f>
        <v>1.8008105210000001</v>
      </c>
      <c r="G74" s="12">
        <f>VALUE(SUBSTITUTE(VLOOKUP(D74,'zzRAW DATA'!D:R,14,FALSE),".",","))</f>
        <v>2831506.9389200001</v>
      </c>
      <c r="H74" s="12">
        <f>VALUE(SUBSTITUTE(VLOOKUP(D74,'zzRAW DATA'!D:R,15,FALSE),".",","))</f>
        <v>329482047</v>
      </c>
      <c r="I74" s="11">
        <f t="shared" si="5"/>
        <v>8.5938125148287674E-3</v>
      </c>
      <c r="J74" s="13">
        <f>VALUE(SUBSTITUTE(VLOOKUP(D74,'zzRAW DATA'!D:R,9,FALSE),".",","))/100</f>
        <v>0.02</v>
      </c>
      <c r="K74" s="13">
        <f>VALUE(SUBSTITUTE(VLOOKUP(D74,'zzRAW DATA'!D:R,10,FALSE),".",","))/100</f>
        <v>0.1085</v>
      </c>
      <c r="L74" s="13">
        <f>VALUE(SUBSTITUTE(VLOOKUP(D74,'zzRAW DATA'!D:R,11,FALSE),".",","))/100</f>
        <v>2.1983999999999999</v>
      </c>
    </row>
    <row r="75" spans="2:12" x14ac:dyDescent="0.25">
      <c r="B75" s="8">
        <v>72</v>
      </c>
      <c r="C75" s="9" t="str">
        <f>'zzRAW DATA'!C73</f>
        <v>FunFair</v>
      </c>
      <c r="D75" s="10" t="str">
        <f>'zzRAW DATA'!D73</f>
        <v>FUN</v>
      </c>
      <c r="E75" s="11">
        <f t="shared" si="4"/>
        <v>5.7430200525301434E-4</v>
      </c>
      <c r="F75" s="12">
        <f>VALUE(SUBSTITUTE(VLOOKUP(D75,'zzRAW DATA'!D:R,13,FALSE),".",","))</f>
        <v>7.6835586299999994E-2</v>
      </c>
      <c r="G75" s="12">
        <f>VALUE(SUBSTITUTE(VLOOKUP(D75,'zzRAW DATA'!D:R,14,FALSE),".",","))</f>
        <v>26504406.733199999</v>
      </c>
      <c r="H75" s="12">
        <f>VALUE(SUBSTITUTE(VLOOKUP(D75,'zzRAW DATA'!D:R,15,FALSE),".",","))</f>
        <v>326541531</v>
      </c>
      <c r="I75" s="11">
        <f t="shared" si="5"/>
        <v>8.116703150142332E-2</v>
      </c>
      <c r="J75" s="13">
        <f>VALUE(SUBSTITUTE(VLOOKUP(D75,'zzRAW DATA'!D:R,9,FALSE),".",","))/100</f>
        <v>1.66E-2</v>
      </c>
      <c r="K75" s="13">
        <f>VALUE(SUBSTITUTE(VLOOKUP(D75,'zzRAW DATA'!D:R,10,FALSE),".",","))/100</f>
        <v>2.5499999999999998E-2</v>
      </c>
      <c r="L75" s="13">
        <f>VALUE(SUBSTITUTE(VLOOKUP(D75,'zzRAW DATA'!D:R,11,FALSE),".",","))/100</f>
        <v>0.66559999999999997</v>
      </c>
    </row>
    <row r="76" spans="2:12" x14ac:dyDescent="0.25">
      <c r="B76" s="8">
        <v>73</v>
      </c>
      <c r="C76" s="9" t="str">
        <f>'zzRAW DATA'!C74</f>
        <v>Santiment Network Token</v>
      </c>
      <c r="D76" s="10" t="str">
        <f>'zzRAW DATA'!D74</f>
        <v>SAN</v>
      </c>
      <c r="E76" s="11">
        <f t="shared" si="4"/>
        <v>5.6377351281997512E-4</v>
      </c>
      <c r="F76" s="12">
        <f>VALUE(SUBSTITUTE(VLOOKUP(D76,'zzRAW DATA'!D:R,13,FALSE),".",","))</f>
        <v>5.2964462217000001</v>
      </c>
      <c r="G76" s="12">
        <f>VALUE(SUBSTITUTE(VLOOKUP(D76,'zzRAW DATA'!D:R,14,FALSE),".",","))</f>
        <v>7636727.7045400003</v>
      </c>
      <c r="H76" s="12">
        <f>VALUE(SUBSTITUTE(VLOOKUP(D76,'zzRAW DATA'!D:R,15,FALSE),".",","))</f>
        <v>320555151</v>
      </c>
      <c r="I76" s="11">
        <f t="shared" si="5"/>
        <v>2.3823444049226962E-2</v>
      </c>
      <c r="J76" s="13">
        <f>VALUE(SUBSTITUTE(VLOOKUP(D76,'zzRAW DATA'!D:R,9,FALSE),".",","))/100</f>
        <v>-2E-3</v>
      </c>
      <c r="K76" s="13">
        <f>VALUE(SUBSTITUTE(VLOOKUP(D76,'zzRAW DATA'!D:R,10,FALSE),".",","))/100</f>
        <v>1.5700000000000002E-2</v>
      </c>
      <c r="L76" s="13">
        <f>VALUE(SUBSTITUTE(VLOOKUP(D76,'zzRAW DATA'!D:R,11,FALSE),".",","))/100</f>
        <v>9.0299999999999991E-2</v>
      </c>
    </row>
    <row r="77" spans="2:12" x14ac:dyDescent="0.25">
      <c r="B77" s="8">
        <v>74</v>
      </c>
      <c r="C77" s="9" t="str">
        <f>'zzRAW DATA'!C75</f>
        <v>Ethos</v>
      </c>
      <c r="D77" s="10" t="str">
        <f>'zzRAW DATA'!D75</f>
        <v>ETHOS</v>
      </c>
      <c r="E77" s="11">
        <f t="shared" si="4"/>
        <v>5.5445957883768209E-4</v>
      </c>
      <c r="F77" s="12">
        <f>VALUE(SUBSTITUTE(VLOOKUP(D77,'zzRAW DATA'!D:R,13,FALSE),".",","))</f>
        <v>4.1810497340000001</v>
      </c>
      <c r="G77" s="12">
        <f>VALUE(SUBSTITUTE(VLOOKUP(D77,'zzRAW DATA'!D:R,14,FALSE),".",","))</f>
        <v>10782762.3904</v>
      </c>
      <c r="H77" s="12">
        <f>VALUE(SUBSTITUTE(VLOOKUP(D77,'zzRAW DATA'!D:R,15,FALSE),".",","))</f>
        <v>315259355</v>
      </c>
      <c r="I77" s="11">
        <f t="shared" si="5"/>
        <v>3.4202830841926955E-2</v>
      </c>
      <c r="J77" s="13">
        <f>VALUE(SUBSTITUTE(VLOOKUP(D77,'zzRAW DATA'!D:R,9,FALSE),".",","))/100</f>
        <v>1.5300000000000001E-2</v>
      </c>
      <c r="K77" s="13">
        <f>VALUE(SUBSTITUTE(VLOOKUP(D77,'zzRAW DATA'!D:R,10,FALSE),".",","))/100</f>
        <v>0.10769999999999999</v>
      </c>
      <c r="L77" s="13">
        <f>VALUE(SUBSTITUTE(VLOOKUP(D77,'zzRAW DATA'!D:R,11,FALSE),".",","))/100</f>
        <v>0.9899</v>
      </c>
    </row>
    <row r="78" spans="2:12" x14ac:dyDescent="0.25">
      <c r="B78" s="8">
        <v>75</v>
      </c>
      <c r="C78" s="9" t="str">
        <f>'zzRAW DATA'!C76</f>
        <v>Bytom</v>
      </c>
      <c r="D78" s="10" t="str">
        <f>'zzRAW DATA'!D76</f>
        <v>BTM</v>
      </c>
      <c r="E78" s="11">
        <f t="shared" si="4"/>
        <v>5.296494070884686E-4</v>
      </c>
      <c r="F78" s="12">
        <f>VALUE(SUBSTITUTE(VLOOKUP(D78,'zzRAW DATA'!D:R,13,FALSE),".",","))</f>
        <v>0.3051191244</v>
      </c>
      <c r="G78" s="12">
        <f>VALUE(SUBSTITUTE(VLOOKUP(D78,'zzRAW DATA'!D:R,14,FALSE),".",","))</f>
        <v>17579154.566599999</v>
      </c>
      <c r="H78" s="12">
        <f>VALUE(SUBSTITUTE(VLOOKUP(D78,'zzRAW DATA'!D:R,15,FALSE),".",","))</f>
        <v>301152576</v>
      </c>
      <c r="I78" s="11">
        <f t="shared" si="5"/>
        <v>5.8372917808280675E-2</v>
      </c>
      <c r="J78" s="13">
        <f>VALUE(SUBSTITUTE(VLOOKUP(D78,'zzRAW DATA'!D:R,9,FALSE),".",","))/100</f>
        <v>1.67E-2</v>
      </c>
      <c r="K78" s="13">
        <f>VALUE(SUBSTITUTE(VLOOKUP(D78,'zzRAW DATA'!D:R,10,FALSE),".",","))/100</f>
        <v>-2.0899999999999998E-2</v>
      </c>
      <c r="L78" s="13">
        <f>VALUE(SUBSTITUTE(VLOOKUP(D78,'zzRAW DATA'!D:R,11,FALSE),".",","))/100</f>
        <v>-6.6000000000000003E-2</v>
      </c>
    </row>
    <row r="79" spans="2:12" x14ac:dyDescent="0.25">
      <c r="B79" s="8">
        <v>76</v>
      </c>
      <c r="C79" s="9" t="str">
        <f>'zzRAW DATA'!C77</f>
        <v>Kin</v>
      </c>
      <c r="D79" s="10" t="str">
        <f>'zzRAW DATA'!D77</f>
        <v>KIN</v>
      </c>
      <c r="E79" s="11">
        <f t="shared" si="4"/>
        <v>5.2440312113586913E-4</v>
      </c>
      <c r="F79" s="12">
        <f>VALUE(SUBSTITUTE(VLOOKUP(D79,'zzRAW DATA'!D:R,13,FALSE),".",","))</f>
        <v>3.943533E-4</v>
      </c>
      <c r="G79" s="12">
        <f>VALUE(SUBSTITUTE(VLOOKUP(D79,'zzRAW DATA'!D:R,14,FALSE),".",","))</f>
        <v>621747.93898800004</v>
      </c>
      <c r="H79" s="12">
        <f>VALUE(SUBSTITUTE(VLOOKUP(D79,'zzRAW DATA'!D:R,15,FALSE),".",","))</f>
        <v>298169598</v>
      </c>
      <c r="I79" s="11">
        <f t="shared" si="5"/>
        <v>2.0852157401640928E-3</v>
      </c>
      <c r="J79" s="13">
        <f>VALUE(SUBSTITUTE(VLOOKUP(D79,'zzRAW DATA'!D:R,9,FALSE),".",","))/100</f>
        <v>-1.2E-2</v>
      </c>
      <c r="K79" s="13">
        <f>VALUE(SUBSTITUTE(VLOOKUP(D79,'zzRAW DATA'!D:R,10,FALSE),".",","))/100</f>
        <v>0.25090000000000001</v>
      </c>
      <c r="L79" s="13">
        <f>VALUE(SUBSTITUTE(VLOOKUP(D79,'zzRAW DATA'!D:R,11,FALSE),".",","))/100</f>
        <v>2.3705000000000003</v>
      </c>
    </row>
    <row r="80" spans="2:12" x14ac:dyDescent="0.25">
      <c r="B80" s="8">
        <v>77</v>
      </c>
      <c r="C80" s="9" t="str">
        <f>'zzRAW DATA'!C78</f>
        <v>Decentraland</v>
      </c>
      <c r="D80" s="10" t="str">
        <f>'zzRAW DATA'!D78</f>
        <v>MANA</v>
      </c>
      <c r="E80" s="11">
        <f t="shared" si="4"/>
        <v>5.201456943910791E-4</v>
      </c>
      <c r="F80" s="12">
        <f>VALUE(SUBSTITUTE(VLOOKUP(D80,'zzRAW DATA'!D:R,13,FALSE),".",","))</f>
        <v>0.13007064939999999</v>
      </c>
      <c r="G80" s="12">
        <f>VALUE(SUBSTITUTE(VLOOKUP(D80,'zzRAW DATA'!D:R,14,FALSE),".",","))</f>
        <v>52363099.2104</v>
      </c>
      <c r="H80" s="12">
        <f>VALUE(SUBSTITUTE(VLOOKUP(D80,'zzRAW DATA'!D:R,15,FALSE),".",","))</f>
        <v>295748874</v>
      </c>
      <c r="I80" s="11">
        <f t="shared" si="5"/>
        <v>0.17705257336127678</v>
      </c>
      <c r="J80" s="13">
        <f>VALUE(SUBSTITUTE(VLOOKUP(D80,'zzRAW DATA'!D:R,9,FALSE),".",","))/100</f>
        <v>0.2167</v>
      </c>
      <c r="K80" s="13">
        <f>VALUE(SUBSTITUTE(VLOOKUP(D80,'zzRAW DATA'!D:R,10,FALSE),".",","))/100</f>
        <v>0.4451</v>
      </c>
      <c r="L80" s="13">
        <f>VALUE(SUBSTITUTE(VLOOKUP(D80,'zzRAW DATA'!D:R,11,FALSE),".",","))/100</f>
        <v>0.84970000000000001</v>
      </c>
    </row>
    <row r="81" spans="2:12" x14ac:dyDescent="0.25">
      <c r="B81" s="8">
        <v>78</v>
      </c>
      <c r="C81" s="9" t="str">
        <f>'zzRAW DATA'!C79</f>
        <v>QASH</v>
      </c>
      <c r="D81" s="10" t="str">
        <f>'zzRAW DATA'!D79</f>
        <v>QASH</v>
      </c>
      <c r="E81" s="11">
        <f t="shared" si="4"/>
        <v>5.0518209839553224E-4</v>
      </c>
      <c r="F81" s="12">
        <f>VALUE(SUBSTITUTE(VLOOKUP(D81,'zzRAW DATA'!D:R,13,FALSE),".",","))</f>
        <v>0.82068784149999996</v>
      </c>
      <c r="G81" s="12">
        <f>VALUE(SUBSTITUTE(VLOOKUP(D81,'zzRAW DATA'!D:R,14,FALSE),".",","))</f>
        <v>12203583.385399999</v>
      </c>
      <c r="H81" s="12">
        <f>VALUE(SUBSTITUTE(VLOOKUP(D81,'zzRAW DATA'!D:R,15,FALSE),".",","))</f>
        <v>287240745</v>
      </c>
      <c r="I81" s="11">
        <f t="shared" si="5"/>
        <v>4.2485558187087977E-2</v>
      </c>
      <c r="J81" s="13">
        <f>VALUE(SUBSTITUTE(VLOOKUP(D81,'zzRAW DATA'!D:R,9,FALSE),".",","))/100</f>
        <v>1.6299999999999999E-2</v>
      </c>
      <c r="K81" s="13">
        <f>VALUE(SUBSTITUTE(VLOOKUP(D81,'zzRAW DATA'!D:R,10,FALSE),".",","))/100</f>
        <v>-1.3000000000000001E-2</v>
      </c>
      <c r="L81" s="13">
        <f>VALUE(SUBSTITUTE(VLOOKUP(D81,'zzRAW DATA'!D:R,11,FALSE),".",","))/100</f>
        <v>5.5999999999999994E-2</v>
      </c>
    </row>
    <row r="82" spans="2:12" x14ac:dyDescent="0.25">
      <c r="B82" s="8">
        <v>79</v>
      </c>
      <c r="C82" s="9" t="str">
        <f>'zzRAW DATA'!C80</f>
        <v>DigixDAO</v>
      </c>
      <c r="D82" s="10" t="str">
        <f>'zzRAW DATA'!D80</f>
        <v>DGD</v>
      </c>
      <c r="E82" s="11">
        <f t="shared" si="4"/>
        <v>5.0278597547672116E-4</v>
      </c>
      <c r="F82" s="12">
        <f>VALUE(SUBSTITUTE(VLOOKUP(D82,'zzRAW DATA'!D:R,13,FALSE),".",","))</f>
        <v>142.93916867999999</v>
      </c>
      <c r="G82" s="12">
        <f>VALUE(SUBSTITUTE(VLOOKUP(D82,'zzRAW DATA'!D:R,14,FALSE),".",","))</f>
        <v>5324063.8197999997</v>
      </c>
      <c r="H82" s="12">
        <f>VALUE(SUBSTITUTE(VLOOKUP(D82,'zzRAW DATA'!D:R,15,FALSE),".",","))</f>
        <v>285878337</v>
      </c>
      <c r="I82" s="11">
        <f t="shared" si="5"/>
        <v>1.8623530120087411E-2</v>
      </c>
      <c r="J82" s="13">
        <f>VALUE(SUBSTITUTE(VLOOKUP(D82,'zzRAW DATA'!D:R,9,FALSE),".",","))/100</f>
        <v>1.52E-2</v>
      </c>
      <c r="K82" s="13">
        <f>VALUE(SUBSTITUTE(VLOOKUP(D82,'zzRAW DATA'!D:R,10,FALSE),".",","))/100</f>
        <v>-2.29E-2</v>
      </c>
      <c r="L82" s="13">
        <f>VALUE(SUBSTITUTE(VLOOKUP(D82,'zzRAW DATA'!D:R,11,FALSE),".",","))/100</f>
        <v>-5.5199999999999999E-2</v>
      </c>
    </row>
    <row r="83" spans="2:12" x14ac:dyDescent="0.25">
      <c r="B83" s="8">
        <v>80</v>
      </c>
      <c r="C83" s="9" t="str">
        <f>'zzRAW DATA'!C81</f>
        <v>XTRABYTES</v>
      </c>
      <c r="D83" s="10" t="str">
        <f>'zzRAW DATA'!D81</f>
        <v>XBY</v>
      </c>
      <c r="E83" s="11">
        <f t="shared" si="4"/>
        <v>4.9711499928030564E-4</v>
      </c>
      <c r="F83" s="12">
        <f>VALUE(SUBSTITUTE(VLOOKUP(D83,'zzRAW DATA'!D:R,13,FALSE),".",","))</f>
        <v>0.65733461630000001</v>
      </c>
      <c r="G83" s="12">
        <f>VALUE(SUBSTITUTE(VLOOKUP(D83,'zzRAW DATA'!D:R,14,FALSE),".",","))</f>
        <v>9160904.5857999995</v>
      </c>
      <c r="H83" s="12">
        <f>VALUE(SUBSTITUTE(VLOOKUP(D83,'zzRAW DATA'!D:R,15,FALSE),".",","))</f>
        <v>282653885</v>
      </c>
      <c r="I83" s="11">
        <f t="shared" si="5"/>
        <v>3.2410326098295091E-2</v>
      </c>
      <c r="J83" s="13">
        <f>VALUE(SUBSTITUTE(VLOOKUP(D83,'zzRAW DATA'!D:R,9,FALSE),".",","))/100</f>
        <v>7.400000000000001E-2</v>
      </c>
      <c r="K83" s="13">
        <f>VALUE(SUBSTITUTE(VLOOKUP(D83,'zzRAW DATA'!D:R,10,FALSE),".",","))/100</f>
        <v>0.68920000000000003</v>
      </c>
      <c r="L83" s="13">
        <f>VALUE(SUBSTITUTE(VLOOKUP(D83,'zzRAW DATA'!D:R,11,FALSE),".",","))/100</f>
        <v>2.2999000000000001</v>
      </c>
    </row>
    <row r="84" spans="2:12" x14ac:dyDescent="0.25">
      <c r="B84" s="8">
        <v>81</v>
      </c>
      <c r="C84" s="9" t="str">
        <f>'zzRAW DATA'!C82</f>
        <v>Aeternity</v>
      </c>
      <c r="D84" s="10" t="str">
        <f>'zzRAW DATA'!D82</f>
        <v>AE</v>
      </c>
      <c r="E84" s="11">
        <f t="shared" si="4"/>
        <v>4.8903727385146711E-4</v>
      </c>
      <c r="F84" s="12">
        <f>VALUE(SUBSTITUTE(VLOOKUP(D84,'zzRAW DATA'!D:R,13,FALSE),".",","))</f>
        <v>1.1932899304</v>
      </c>
      <c r="G84" s="12">
        <f>VALUE(SUBSTITUTE(VLOOKUP(D84,'zzRAW DATA'!D:R,14,FALSE),".",","))</f>
        <v>2460121.389</v>
      </c>
      <c r="H84" s="12">
        <f>VALUE(SUBSTITUTE(VLOOKUP(D84,'zzRAW DATA'!D:R,15,FALSE),".",","))</f>
        <v>278060983</v>
      </c>
      <c r="I84" s="11">
        <f t="shared" si="5"/>
        <v>8.8474167157784958E-3</v>
      </c>
      <c r="J84" s="13">
        <f>VALUE(SUBSTITUTE(VLOOKUP(D84,'zzRAW DATA'!D:R,9,FALSE),".",","))/100</f>
        <v>2.23E-2</v>
      </c>
      <c r="K84" s="13">
        <f>VALUE(SUBSTITUTE(VLOOKUP(D84,'zzRAW DATA'!D:R,10,FALSE),".",","))/100</f>
        <v>4.7E-2</v>
      </c>
      <c r="L84" s="13">
        <f>VALUE(SUBSTITUTE(VLOOKUP(D84,'zzRAW DATA'!D:R,11,FALSE),".",","))/100</f>
        <v>-3.4300000000000004E-2</v>
      </c>
    </row>
    <row r="85" spans="2:12" x14ac:dyDescent="0.25">
      <c r="B85" s="8">
        <v>82</v>
      </c>
      <c r="C85" s="9" t="str">
        <f>'zzRAW DATA'!C83</f>
        <v>Gas</v>
      </c>
      <c r="D85" s="10" t="str">
        <f>'zzRAW DATA'!D83</f>
        <v>GAS</v>
      </c>
      <c r="E85" s="11">
        <f t="shared" si="4"/>
        <v>4.6725572107605848E-4</v>
      </c>
      <c r="F85" s="12">
        <f>VALUE(SUBSTITUTE(VLOOKUP(D85,'zzRAW DATA'!D:R,13,FALSE),".",","))</f>
        <v>29.075115009600001</v>
      </c>
      <c r="G85" s="12">
        <f>VALUE(SUBSTITUTE(VLOOKUP(D85,'zzRAW DATA'!D:R,14,FALSE),".",","))</f>
        <v>21920251.568599999</v>
      </c>
      <c r="H85" s="12">
        <f>VALUE(SUBSTITUTE(VLOOKUP(D85,'zzRAW DATA'!D:R,15,FALSE),".",","))</f>
        <v>265676242</v>
      </c>
      <c r="I85" s="11">
        <f t="shared" si="5"/>
        <v>8.250738343626525E-2</v>
      </c>
      <c r="J85" s="13">
        <f>VALUE(SUBSTITUTE(VLOOKUP(D85,'zzRAW DATA'!D:R,9,FALSE),".",","))/100</f>
        <v>6.4000000000000003E-3</v>
      </c>
      <c r="K85" s="13">
        <f>VALUE(SUBSTITUTE(VLOOKUP(D85,'zzRAW DATA'!D:R,10,FALSE),".",","))/100</f>
        <v>-1.9199999999999998E-2</v>
      </c>
      <c r="L85" s="13">
        <f>VALUE(SUBSTITUTE(VLOOKUP(D85,'zzRAW DATA'!D:R,11,FALSE),".",","))/100</f>
        <v>0.18309999999999998</v>
      </c>
    </row>
    <row r="86" spans="2:12" x14ac:dyDescent="0.25">
      <c r="B86" s="8">
        <v>83</v>
      </c>
      <c r="C86" s="9" t="str">
        <f>'zzRAW DATA'!C84</f>
        <v>Vertcoin</v>
      </c>
      <c r="D86" s="10" t="str">
        <f>'zzRAW DATA'!D84</f>
        <v>VTC</v>
      </c>
      <c r="E86" s="11">
        <f t="shared" si="4"/>
        <v>4.5116621069773478E-4</v>
      </c>
      <c r="F86" s="12">
        <f>VALUE(SUBSTITUTE(VLOOKUP(D86,'zzRAW DATA'!D:R,13,FALSE),".",","))</f>
        <v>6.0612015619999999</v>
      </c>
      <c r="G86" s="12">
        <f>VALUE(SUBSTITUTE(VLOOKUP(D86,'zzRAW DATA'!D:R,14,FALSE),".",","))</f>
        <v>15949058.912599999</v>
      </c>
      <c r="H86" s="12">
        <f>VALUE(SUBSTITUTE(VLOOKUP(D86,'zzRAW DATA'!D:R,15,FALSE),".",","))</f>
        <v>256527931</v>
      </c>
      <c r="I86" s="11">
        <f t="shared" si="5"/>
        <v>6.2172796741575873E-2</v>
      </c>
      <c r="J86" s="13">
        <f>VALUE(SUBSTITUTE(VLOOKUP(D86,'zzRAW DATA'!D:R,9,FALSE),".",","))/100</f>
        <v>2.0899999999999998E-2</v>
      </c>
      <c r="K86" s="13">
        <f>VALUE(SUBSTITUTE(VLOOKUP(D86,'zzRAW DATA'!D:R,10,FALSE),".",","))/100</f>
        <v>-2.87E-2</v>
      </c>
      <c r="L86" s="13">
        <f>VALUE(SUBSTITUTE(VLOOKUP(D86,'zzRAW DATA'!D:R,11,FALSE),".",","))/100</f>
        <v>-1.8200000000000001E-2</v>
      </c>
    </row>
    <row r="87" spans="2:12" x14ac:dyDescent="0.25">
      <c r="B87" s="8">
        <v>84</v>
      </c>
      <c r="C87" s="9" t="str">
        <f>'zzRAW DATA'!C85</f>
        <v>Storj</v>
      </c>
      <c r="D87" s="10" t="str">
        <f>'zzRAW DATA'!D85</f>
        <v>STORJ</v>
      </c>
      <c r="E87" s="11">
        <f t="shared" si="4"/>
        <v>4.3944279791686085E-4</v>
      </c>
      <c r="F87" s="12">
        <f>VALUE(SUBSTITUTE(VLOOKUP(D87,'zzRAW DATA'!D:R,13,FALSE),".",","))</f>
        <v>1.8879902665999999</v>
      </c>
      <c r="G87" s="12">
        <f>VALUE(SUBSTITUTE(VLOOKUP(D87,'zzRAW DATA'!D:R,14,FALSE),".",","))</f>
        <v>21593733.174199998</v>
      </c>
      <c r="H87" s="12">
        <f>VALUE(SUBSTITUTE(VLOOKUP(D87,'zzRAW DATA'!D:R,15,FALSE),".",","))</f>
        <v>249862133</v>
      </c>
      <c r="I87" s="11">
        <f t="shared" si="5"/>
        <v>8.6422591990759953E-2</v>
      </c>
      <c r="J87" s="13">
        <f>VALUE(SUBSTITUTE(VLOOKUP(D87,'zzRAW DATA'!D:R,9,FALSE),".",","))/100</f>
        <v>7.3499999999999996E-2</v>
      </c>
      <c r="K87" s="13">
        <f>VALUE(SUBSTITUTE(VLOOKUP(D87,'zzRAW DATA'!D:R,10,FALSE),".",","))/100</f>
        <v>-2.7099999999999999E-2</v>
      </c>
      <c r="L87" s="13">
        <f>VALUE(SUBSTITUTE(VLOOKUP(D87,'zzRAW DATA'!D:R,11,FALSE),".",","))/100</f>
        <v>0.5605</v>
      </c>
    </row>
    <row r="88" spans="2:12" x14ac:dyDescent="0.25">
      <c r="B88" s="8">
        <v>85</v>
      </c>
      <c r="C88" s="9" t="str">
        <f>'zzRAW DATA'!C86</f>
        <v>Substratum</v>
      </c>
      <c r="D88" s="10" t="str">
        <f>'zzRAW DATA'!D86</f>
        <v>SUB</v>
      </c>
      <c r="E88" s="11">
        <f t="shared" si="4"/>
        <v>4.3221944428284263E-4</v>
      </c>
      <c r="F88" s="12">
        <f>VALUE(SUBSTITUTE(VLOOKUP(D88,'zzRAW DATA'!D:R,13,FALSE),".",","))</f>
        <v>1.0869717467</v>
      </c>
      <c r="G88" s="12">
        <f>VALUE(SUBSTITUTE(VLOOKUP(D88,'zzRAW DATA'!D:R,14,FALSE),".",","))</f>
        <v>18024996.961399999</v>
      </c>
      <c r="H88" s="12">
        <f>VALUE(SUBSTITUTE(VLOOKUP(D88,'zzRAW DATA'!D:R,15,FALSE),".",","))</f>
        <v>245755017</v>
      </c>
      <c r="I88" s="11">
        <f t="shared" si="5"/>
        <v>7.3345387538517673E-2</v>
      </c>
      <c r="J88" s="13">
        <f>VALUE(SUBSTITUTE(VLOOKUP(D88,'zzRAW DATA'!D:R,9,FALSE),".",","))/100</f>
        <v>5.1299999999999998E-2</v>
      </c>
      <c r="K88" s="13">
        <f>VALUE(SUBSTITUTE(VLOOKUP(D88,'zzRAW DATA'!D:R,10,FALSE),".",","))/100</f>
        <v>0.14940000000000001</v>
      </c>
      <c r="L88" s="13">
        <f>VALUE(SUBSTITUTE(VLOOKUP(D88,'zzRAW DATA'!D:R,11,FALSE),".",","))/100</f>
        <v>0.17899999999999999</v>
      </c>
    </row>
    <row r="89" spans="2:12" x14ac:dyDescent="0.25">
      <c r="B89" s="8">
        <v>86</v>
      </c>
      <c r="C89" s="9" t="str">
        <f>'zzRAW DATA'!C87</f>
        <v>GameCredits</v>
      </c>
      <c r="D89" s="10" t="str">
        <f>'zzRAW DATA'!D87</f>
        <v>GAME</v>
      </c>
      <c r="E89" s="11">
        <f t="shared" si="4"/>
        <v>4.3080747418070795E-4</v>
      </c>
      <c r="F89" s="12">
        <f>VALUE(SUBSTITUTE(VLOOKUP(D89,'zzRAW DATA'!D:R,13,FALSE),".",","))</f>
        <v>3.8062442284000002</v>
      </c>
      <c r="G89" s="12">
        <f>VALUE(SUBSTITUTE(VLOOKUP(D89,'zzRAW DATA'!D:R,14,FALSE),".",","))</f>
        <v>11248741.750399999</v>
      </c>
      <c r="H89" s="12">
        <f>VALUE(SUBSTITUTE(VLOOKUP(D89,'zzRAW DATA'!D:R,15,FALSE),".",","))</f>
        <v>244952187</v>
      </c>
      <c r="I89" s="11">
        <f t="shared" si="5"/>
        <v>4.5922193584660667E-2</v>
      </c>
      <c r="J89" s="13">
        <f>VALUE(SUBSTITUTE(VLOOKUP(D89,'zzRAW DATA'!D:R,9,FALSE),".",","))/100</f>
        <v>-3.5999999999999999E-3</v>
      </c>
      <c r="K89" s="13">
        <f>VALUE(SUBSTITUTE(VLOOKUP(D89,'zzRAW DATA'!D:R,10,FALSE),".",","))/100</f>
        <v>-2.7000000000000003E-2</v>
      </c>
      <c r="L89" s="13">
        <f>VALUE(SUBSTITUTE(VLOOKUP(D89,'zzRAW DATA'!D:R,11,FALSE),".",","))/100</f>
        <v>9.64E-2</v>
      </c>
    </row>
    <row r="90" spans="2:12" x14ac:dyDescent="0.25">
      <c r="B90" s="8">
        <v>87</v>
      </c>
      <c r="C90" s="9" t="str">
        <f>'zzRAW DATA'!C88</f>
        <v>Gnosis</v>
      </c>
      <c r="D90" s="10" t="str">
        <f>'zzRAW DATA'!D88</f>
        <v>GNO</v>
      </c>
      <c r="E90" s="11">
        <f t="shared" si="4"/>
        <v>4.2965543194043034E-4</v>
      </c>
      <c r="F90" s="12">
        <f>VALUE(SUBSTITUTE(VLOOKUP(D90,'zzRAW DATA'!D:R,13,FALSE),".",","))</f>
        <v>221.16545374</v>
      </c>
      <c r="G90" s="12">
        <f>VALUE(SUBSTITUTE(VLOOKUP(D90,'zzRAW DATA'!D:R,14,FALSE),".",","))</f>
        <v>6418274.8887400003</v>
      </c>
      <c r="H90" s="12">
        <f>VALUE(SUBSTITUTE(VLOOKUP(D90,'zzRAW DATA'!D:R,15,FALSE),".",","))</f>
        <v>244297149</v>
      </c>
      <c r="I90" s="11">
        <f t="shared" si="5"/>
        <v>2.6272410116173726E-2</v>
      </c>
      <c r="J90" s="13">
        <f>VALUE(SUBSTITUTE(VLOOKUP(D90,'zzRAW DATA'!D:R,9,FALSE),".",","))/100</f>
        <v>1.2800000000000001E-2</v>
      </c>
      <c r="K90" s="13">
        <f>VALUE(SUBSTITUTE(VLOOKUP(D90,'zzRAW DATA'!D:R,10,FALSE),".",","))/100</f>
        <v>-2.87E-2</v>
      </c>
      <c r="L90" s="13">
        <f>VALUE(SUBSTITUTE(VLOOKUP(D90,'zzRAW DATA'!D:R,11,FALSE),".",","))/100</f>
        <v>0.26929999999999998</v>
      </c>
    </row>
    <row r="91" spans="2:12" x14ac:dyDescent="0.25">
      <c r="B91" s="8">
        <v>88</v>
      </c>
      <c r="C91" s="9" t="str">
        <f>'zzRAW DATA'!C89</f>
        <v>Iconomi</v>
      </c>
      <c r="D91" s="10" t="str">
        <f>'zzRAW DATA'!D89</f>
        <v>ICN</v>
      </c>
      <c r="E91" s="11">
        <f t="shared" si="4"/>
        <v>4.1578962278155046E-4</v>
      </c>
      <c r="F91" s="12">
        <f>VALUE(SUBSTITUTE(VLOOKUP(D91,'zzRAW DATA'!D:R,13,FALSE),".",","))</f>
        <v>2.3691472400000002</v>
      </c>
      <c r="G91" s="12">
        <f>VALUE(SUBSTITUTE(VLOOKUP(D91,'zzRAW DATA'!D:R,14,FALSE),".",","))</f>
        <v>4142739.5737200002</v>
      </c>
      <c r="H91" s="12">
        <f>VALUE(SUBSTITUTE(VLOOKUP(D91,'zzRAW DATA'!D:R,15,FALSE),".",","))</f>
        <v>236413209</v>
      </c>
      <c r="I91" s="11">
        <f t="shared" si="5"/>
        <v>1.7523299951146133E-2</v>
      </c>
      <c r="J91" s="13">
        <f>VALUE(SUBSTITUTE(VLOOKUP(D91,'zzRAW DATA'!D:R,9,FALSE),".",","))/100</f>
        <v>1.29E-2</v>
      </c>
      <c r="K91" s="13">
        <f>VALUE(SUBSTITUTE(VLOOKUP(D91,'zzRAW DATA'!D:R,10,FALSE),".",","))/100</f>
        <v>1.23E-2</v>
      </c>
      <c r="L91" s="13">
        <f>VALUE(SUBSTITUTE(VLOOKUP(D91,'zzRAW DATA'!D:R,11,FALSE),".",","))/100</f>
        <v>0.21479999999999999</v>
      </c>
    </row>
    <row r="92" spans="2:12" x14ac:dyDescent="0.25">
      <c r="B92" s="8">
        <v>89</v>
      </c>
      <c r="C92" s="9" t="str">
        <f>'zzRAW DATA'!C90</f>
        <v>GXShares</v>
      </c>
      <c r="D92" s="10" t="str">
        <f>'zzRAW DATA'!D90</f>
        <v>GXS</v>
      </c>
      <c r="E92" s="11">
        <f t="shared" si="4"/>
        <v>4.1541754879465746E-4</v>
      </c>
      <c r="F92" s="12">
        <f>VALUE(SUBSTITUTE(VLOOKUP(D92,'zzRAW DATA'!D:R,13,FALSE),".",","))</f>
        <v>5.830699879</v>
      </c>
      <c r="G92" s="12">
        <f>VALUE(SUBSTITUTE(VLOOKUP(D92,'zzRAW DATA'!D:R,14,FALSE),".",","))</f>
        <v>18800103.700399999</v>
      </c>
      <c r="H92" s="12">
        <f>VALUE(SUBSTITUTE(VLOOKUP(D92,'zzRAW DATA'!D:R,15,FALSE),".",","))</f>
        <v>236201652</v>
      </c>
      <c r="I92" s="11">
        <f t="shared" si="5"/>
        <v>7.9593447129658518E-2</v>
      </c>
      <c r="J92" s="13">
        <f>VALUE(SUBSTITUTE(VLOOKUP(D92,'zzRAW DATA'!D:R,9,FALSE),".",","))/100</f>
        <v>1.37E-2</v>
      </c>
      <c r="K92" s="13">
        <f>VALUE(SUBSTITUTE(VLOOKUP(D92,'zzRAW DATA'!D:R,10,FALSE),".",","))/100</f>
        <v>0.1613</v>
      </c>
      <c r="L92" s="13">
        <f>VALUE(SUBSTITUTE(VLOOKUP(D92,'zzRAW DATA'!D:R,11,FALSE),".",","))/100</f>
        <v>0.19469999999999998</v>
      </c>
    </row>
    <row r="93" spans="2:12" x14ac:dyDescent="0.25">
      <c r="B93" s="8">
        <v>90</v>
      </c>
      <c r="C93" s="9" t="str">
        <f>'zzRAW DATA'!C91</f>
        <v>Quantstamp</v>
      </c>
      <c r="D93" s="10" t="str">
        <f>'zzRAW DATA'!D91</f>
        <v>QSP</v>
      </c>
      <c r="E93" s="11">
        <f t="shared" si="4"/>
        <v>4.1329473248110738E-4</v>
      </c>
      <c r="F93" s="12">
        <f>VALUE(SUBSTITUTE(VLOOKUP(D93,'zzRAW DATA'!D:R,13,FALSE),".",","))</f>
        <v>0.38067268500000001</v>
      </c>
      <c r="G93" s="12">
        <f>VALUE(SUBSTITUTE(VLOOKUP(D93,'zzRAW DATA'!D:R,14,FALSE),".",","))</f>
        <v>42376995.104400001</v>
      </c>
      <c r="H93" s="12">
        <f>VALUE(SUBSTITUTE(VLOOKUP(D93,'zzRAW DATA'!D:R,15,FALSE),".",","))</f>
        <v>234994643</v>
      </c>
      <c r="I93" s="11">
        <f t="shared" si="5"/>
        <v>0.180331749538648</v>
      </c>
      <c r="J93" s="13">
        <f>VALUE(SUBSTITUTE(VLOOKUP(D93,'zzRAW DATA'!D:R,9,FALSE),".",","))/100</f>
        <v>2.0899999999999998E-2</v>
      </c>
      <c r="K93" s="13">
        <f>VALUE(SUBSTITUTE(VLOOKUP(D93,'zzRAW DATA'!D:R,10,FALSE),".",","))/100</f>
        <v>-7.9899999999999999E-2</v>
      </c>
      <c r="L93" s="13">
        <f>VALUE(SUBSTITUTE(VLOOKUP(D93,'zzRAW DATA'!D:R,11,FALSE),".",","))/100</f>
        <v>1.6906000000000001</v>
      </c>
    </row>
    <row r="94" spans="2:12" x14ac:dyDescent="0.25">
      <c r="B94" s="8">
        <v>91</v>
      </c>
      <c r="C94" s="9" t="str">
        <f>'zzRAW DATA'!C92</f>
        <v>Centra</v>
      </c>
      <c r="D94" s="10" t="str">
        <f>'zzRAW DATA'!D92</f>
        <v>CTR</v>
      </c>
      <c r="E94" s="11">
        <f t="shared" si="4"/>
        <v>4.1328667744695591E-4</v>
      </c>
      <c r="F94" s="12">
        <f>VALUE(SUBSTITUTE(VLOOKUP(D94,'zzRAW DATA'!D:R,13,FALSE),".",","))</f>
        <v>3.4557362180000002</v>
      </c>
      <c r="G94" s="12">
        <f>VALUE(SUBSTITUTE(VLOOKUP(D94,'zzRAW DATA'!D:R,14,FALSE),".",","))</f>
        <v>32456377.740600001</v>
      </c>
      <c r="H94" s="12">
        <f>VALUE(SUBSTITUTE(VLOOKUP(D94,'zzRAW DATA'!D:R,15,FALSE),".",","))</f>
        <v>234990063</v>
      </c>
      <c r="I94" s="11">
        <f t="shared" si="5"/>
        <v>0.13811808604264258</v>
      </c>
      <c r="J94" s="13">
        <f>VALUE(SUBSTITUTE(VLOOKUP(D94,'zzRAW DATA'!D:R,9,FALSE),".",","))/100</f>
        <v>0.1008</v>
      </c>
      <c r="K94" s="13">
        <f>VALUE(SUBSTITUTE(VLOOKUP(D94,'zzRAW DATA'!D:R,10,FALSE),".",","))/100</f>
        <v>0.44920000000000004</v>
      </c>
      <c r="L94" s="13">
        <f>VALUE(SUBSTITUTE(VLOOKUP(D94,'zzRAW DATA'!D:R,11,FALSE),".",","))/100</f>
        <v>0.93469999999999998</v>
      </c>
    </row>
    <row r="95" spans="2:12" x14ac:dyDescent="0.25">
      <c r="B95" s="8">
        <v>92</v>
      </c>
      <c r="C95" s="9" t="str">
        <f>'zzRAW DATA'!C93</f>
        <v>Dent</v>
      </c>
      <c r="D95" s="10" t="str">
        <f>'zzRAW DATA'!D93</f>
        <v>DENT</v>
      </c>
      <c r="E95" s="11">
        <f t="shared" si="4"/>
        <v>4.1155245673401457E-4</v>
      </c>
      <c r="F95" s="12">
        <f>VALUE(SUBSTITUTE(VLOOKUP(D95,'zzRAW DATA'!D:R,13,FALSE),".",","))</f>
        <v>2.2045150699999998E-2</v>
      </c>
      <c r="G95" s="12">
        <f>VALUE(SUBSTITUTE(VLOOKUP(D95,'zzRAW DATA'!D:R,14,FALSE),".",","))</f>
        <v>13359378.6194</v>
      </c>
      <c r="H95" s="12">
        <f>VALUE(SUBSTITUTE(VLOOKUP(D95,'zzRAW DATA'!D:R,15,FALSE),".",","))</f>
        <v>234004005</v>
      </c>
      <c r="I95" s="11">
        <f t="shared" si="5"/>
        <v>5.709038449747901E-2</v>
      </c>
      <c r="J95" s="13">
        <f>VALUE(SUBSTITUTE(VLOOKUP(D95,'zzRAW DATA'!D:R,9,FALSE),".",","))/100</f>
        <v>3.32E-2</v>
      </c>
      <c r="K95" s="13">
        <f>VALUE(SUBSTITUTE(VLOOKUP(D95,'zzRAW DATA'!D:R,10,FALSE),".",","))/100</f>
        <v>0.13539999999999999</v>
      </c>
      <c r="L95" s="13">
        <f>VALUE(SUBSTITUTE(VLOOKUP(D95,'zzRAW DATA'!D:R,11,FALSE),".",","))/100</f>
        <v>-7.22E-2</v>
      </c>
    </row>
    <row r="96" spans="2:12" x14ac:dyDescent="0.25">
      <c r="B96" s="8">
        <v>93</v>
      </c>
      <c r="C96" s="9" t="str">
        <f>'zzRAW DATA'!C94</f>
        <v>aelf</v>
      </c>
      <c r="D96" s="10" t="str">
        <f>'zzRAW DATA'!D94</f>
        <v>ELF</v>
      </c>
      <c r="E96" s="11">
        <f t="shared" si="4"/>
        <v>4.0639890743988011E-4</v>
      </c>
      <c r="F96" s="12">
        <f>VALUE(SUBSTITUTE(VLOOKUP(D96,'zzRAW DATA'!D:R,13,FALSE),".",","))</f>
        <v>0.92429502370000005</v>
      </c>
      <c r="G96" s="12">
        <f>VALUE(SUBSTITUTE(VLOOKUP(D96,'zzRAW DATA'!D:R,14,FALSE),".",","))</f>
        <v>73999769.054199994</v>
      </c>
      <c r="H96" s="12">
        <f>VALUE(SUBSTITUTE(VLOOKUP(D96,'zzRAW DATA'!D:R,15,FALSE),".",","))</f>
        <v>231073756</v>
      </c>
      <c r="I96" s="11">
        <f t="shared" si="5"/>
        <v>0.32024307015721853</v>
      </c>
      <c r="J96" s="13">
        <f>VALUE(SUBSTITUTE(VLOOKUP(D96,'zzRAW DATA'!D:R,9,FALSE),".",","))/100</f>
        <v>4.8799999999999996E-2</v>
      </c>
      <c r="K96" s="13">
        <f>VALUE(SUBSTITUTE(VLOOKUP(D96,'zzRAW DATA'!D:R,10,FALSE),".",","))/100</f>
        <v>4.0099999999999997E-2</v>
      </c>
      <c r="L96" s="13">
        <f>VALUE(SUBSTITUTE(VLOOKUP(D96,'zzRAW DATA'!D:R,11,FALSE),".",","))/100</f>
        <v>9.4499999999999987E-2</v>
      </c>
    </row>
    <row r="97" spans="2:12" x14ac:dyDescent="0.25">
      <c r="B97" s="8">
        <v>94</v>
      </c>
      <c r="C97" s="9" t="str">
        <f>'zzRAW DATA'!C95</f>
        <v>Ubiq</v>
      </c>
      <c r="D97" s="10" t="str">
        <f>'zzRAW DATA'!D95</f>
        <v>UBQ</v>
      </c>
      <c r="E97" s="11">
        <f t="shared" si="4"/>
        <v>4.0240796338495631E-4</v>
      </c>
      <c r="F97" s="12">
        <f>VALUE(SUBSTITUTE(VLOOKUP(D97,'zzRAW DATA'!D:R,13,FALSE),".",","))</f>
        <v>5.8652988464</v>
      </c>
      <c r="G97" s="12">
        <f>VALUE(SUBSTITUTE(VLOOKUP(D97,'zzRAW DATA'!D:R,14,FALSE),".",","))</f>
        <v>6752140.7791200001</v>
      </c>
      <c r="H97" s="12">
        <f>VALUE(SUBSTITUTE(VLOOKUP(D97,'zzRAW DATA'!D:R,15,FALSE),".",","))</f>
        <v>228804551</v>
      </c>
      <c r="I97" s="11">
        <f t="shared" si="5"/>
        <v>2.9510517817978192E-2</v>
      </c>
      <c r="J97" s="13">
        <f>VALUE(SUBSTITUTE(VLOOKUP(D97,'zzRAW DATA'!D:R,9,FALSE),".",","))/100</f>
        <v>-2.9999999999999997E-4</v>
      </c>
      <c r="K97" s="13">
        <f>VALUE(SUBSTITUTE(VLOOKUP(D97,'zzRAW DATA'!D:R,10,FALSE),".",","))/100</f>
        <v>0.1971</v>
      </c>
      <c r="L97" s="13">
        <f>VALUE(SUBSTITUTE(VLOOKUP(D97,'zzRAW DATA'!D:R,11,FALSE),".",","))/100</f>
        <v>0.6409999999999999</v>
      </c>
    </row>
    <row r="98" spans="2:12" x14ac:dyDescent="0.25">
      <c r="B98" s="8">
        <v>95</v>
      </c>
      <c r="C98" s="9" t="str">
        <f>'zzRAW DATA'!C96</f>
        <v>Raiden Network Token</v>
      </c>
      <c r="D98" s="10" t="str">
        <f>'zzRAW DATA'!D96</f>
        <v>RDN</v>
      </c>
      <c r="E98" s="11">
        <f t="shared" si="4"/>
        <v>3.9576783291580392E-4</v>
      </c>
      <c r="F98" s="12">
        <f>VALUE(SUBSTITUTE(VLOOKUP(D98,'zzRAW DATA'!D:R,13,FALSE),".",","))</f>
        <v>4.4872148155999998</v>
      </c>
      <c r="G98" s="12">
        <f>VALUE(SUBSTITUTE(VLOOKUP(D98,'zzRAW DATA'!D:R,14,FALSE),".",","))</f>
        <v>20463982.857999999</v>
      </c>
      <c r="H98" s="12">
        <f>VALUE(SUBSTITUTE(VLOOKUP(D98,'zzRAW DATA'!D:R,15,FALSE),".",","))</f>
        <v>225029049</v>
      </c>
      <c r="I98" s="11">
        <f t="shared" si="5"/>
        <v>9.0939294055319933E-2</v>
      </c>
      <c r="J98" s="13">
        <f>VALUE(SUBSTITUTE(VLOOKUP(D98,'zzRAW DATA'!D:R,9,FALSE),".",","))/100</f>
        <v>6.4699999999999994E-2</v>
      </c>
      <c r="K98" s="13">
        <f>VALUE(SUBSTITUTE(VLOOKUP(D98,'zzRAW DATA'!D:R,10,FALSE),".",","))/100</f>
        <v>-9.7999999999999997E-3</v>
      </c>
      <c r="L98" s="13">
        <f>VALUE(SUBSTITUTE(VLOOKUP(D98,'zzRAW DATA'!D:R,11,FALSE),".",","))/100</f>
        <v>0.34360000000000002</v>
      </c>
    </row>
    <row r="99" spans="2:12" x14ac:dyDescent="0.25">
      <c r="B99" s="8">
        <v>96</v>
      </c>
      <c r="C99" s="9" t="str">
        <f>'zzRAW DATA'!C97</f>
        <v>Skycoin</v>
      </c>
      <c r="D99" s="10" t="str">
        <f>'zzRAW DATA'!D97</f>
        <v>SKY</v>
      </c>
      <c r="E99" s="11">
        <f t="shared" si="4"/>
        <v>3.8571104011693739E-4</v>
      </c>
      <c r="F99" s="12">
        <f>VALUE(SUBSTITUTE(VLOOKUP(D99,'zzRAW DATA'!D:R,13,FALSE),".",","))</f>
        <v>32.091915312600001</v>
      </c>
      <c r="G99" s="12">
        <f>VALUE(SUBSTITUTE(VLOOKUP(D99,'zzRAW DATA'!D:R,14,FALSE),".",","))</f>
        <v>679541.02911200002</v>
      </c>
      <c r="H99" s="12">
        <f>VALUE(SUBSTITUTE(VLOOKUP(D99,'zzRAW DATA'!D:R,15,FALSE),".",","))</f>
        <v>219310872</v>
      </c>
      <c r="I99" s="11">
        <f t="shared" si="5"/>
        <v>3.0985286908712852E-3</v>
      </c>
      <c r="J99" s="13">
        <f>VALUE(SUBSTITUTE(VLOOKUP(D99,'zzRAW DATA'!D:R,9,FALSE),".",","))/100</f>
        <v>-6.8000000000000005E-3</v>
      </c>
      <c r="K99" s="13">
        <f>VALUE(SUBSTITUTE(VLOOKUP(D99,'zzRAW DATA'!D:R,10,FALSE),".",","))/100</f>
        <v>-1.9299999999999998E-2</v>
      </c>
      <c r="L99" s="13">
        <f>VALUE(SUBSTITUTE(VLOOKUP(D99,'zzRAW DATA'!D:R,11,FALSE),".",","))/100</f>
        <v>3.9100000000000003E-2</v>
      </c>
    </row>
    <row r="100" spans="2:12" x14ac:dyDescent="0.25">
      <c r="B100" s="8">
        <v>97</v>
      </c>
      <c r="C100" s="9" t="str">
        <f>'zzRAW DATA'!C98</f>
        <v>Walton</v>
      </c>
      <c r="D100" s="10" t="str">
        <f>'zzRAW DATA'!D98</f>
        <v>WTC</v>
      </c>
      <c r="E100" s="11">
        <f t="shared" si="4"/>
        <v>3.8434600202055173E-4</v>
      </c>
      <c r="F100" s="12">
        <f>VALUE(SUBSTITUTE(VLOOKUP(D100,'zzRAW DATA'!D:R,13,FALSE),".",","))</f>
        <v>8.7771372985999996</v>
      </c>
      <c r="G100" s="12">
        <f>VALUE(SUBSTITUTE(VLOOKUP(D100,'zzRAW DATA'!D:R,14,FALSE),".",","))</f>
        <v>22804613.825399999</v>
      </c>
      <c r="H100" s="12">
        <f>VALUE(SUBSTITUTE(VLOOKUP(D100,'zzRAW DATA'!D:R,15,FALSE),".",","))</f>
        <v>218534727</v>
      </c>
      <c r="I100" s="11">
        <f t="shared" si="5"/>
        <v>0.10435235689291615</v>
      </c>
      <c r="J100" s="13">
        <f>VALUE(SUBSTITUTE(VLOOKUP(D100,'zzRAW DATA'!D:R,9,FALSE),".",","))/100</f>
        <v>1.8700000000000001E-2</v>
      </c>
      <c r="K100" s="13">
        <f>VALUE(SUBSTITUTE(VLOOKUP(D100,'zzRAW DATA'!D:R,10,FALSE),".",","))/100</f>
        <v>-0.1125</v>
      </c>
      <c r="L100" s="13">
        <f>VALUE(SUBSTITUTE(VLOOKUP(D100,'zzRAW DATA'!D:R,11,FALSE),".",","))/100</f>
        <v>-8.5000000000000006E-2</v>
      </c>
    </row>
    <row r="101" spans="2:12" x14ac:dyDescent="0.25">
      <c r="B101" s="8">
        <v>98</v>
      </c>
      <c r="C101" s="9" t="str">
        <f>'zzRAW DATA'!C99</f>
        <v>IoT Chain</v>
      </c>
      <c r="D101" s="10" t="str">
        <f>'zzRAW DATA'!D99</f>
        <v>ITC</v>
      </c>
      <c r="E101" s="11">
        <f t="shared" si="4"/>
        <v>3.6941943983594952E-4</v>
      </c>
      <c r="F101" s="12">
        <f>VALUE(SUBSTITUTE(VLOOKUP(D101,'zzRAW DATA'!D:R,13,FALSE),".",","))</f>
        <v>5.5203160199000001</v>
      </c>
      <c r="G101" s="12">
        <f>VALUE(SUBSTITUTE(VLOOKUP(D101,'zzRAW DATA'!D:R,14,FALSE),".",","))</f>
        <v>52373334.114200003</v>
      </c>
      <c r="H101" s="12">
        <f>VALUE(SUBSTITUTE(VLOOKUP(D101,'zzRAW DATA'!D:R,15,FALSE),".",","))</f>
        <v>210047655</v>
      </c>
      <c r="I101" s="11">
        <f t="shared" si="5"/>
        <v>0.24934024668925728</v>
      </c>
      <c r="J101" s="13">
        <f>VALUE(SUBSTITUTE(VLOOKUP(D101,'zzRAW DATA'!D:R,9,FALSE),".",","))/100</f>
        <v>9.6699999999999994E-2</v>
      </c>
      <c r="K101" s="13">
        <f>VALUE(SUBSTITUTE(VLOOKUP(D101,'zzRAW DATA'!D:R,10,FALSE),".",","))/100</f>
        <v>0.81069999999999998</v>
      </c>
      <c r="L101" s="13">
        <f>VALUE(SUBSTITUTE(VLOOKUP(D101,'zzRAW DATA'!D:R,11,FALSE),".",","))/100</f>
        <v>3.5564999999999998</v>
      </c>
    </row>
    <row r="102" spans="2:12" x14ac:dyDescent="0.25">
      <c r="B102" s="8">
        <v>99</v>
      </c>
      <c r="C102" s="9" t="str">
        <f>'zzRAW DATA'!C100</f>
        <v>BitBay</v>
      </c>
      <c r="D102" s="10" t="str">
        <f>'zzRAW DATA'!D100</f>
        <v>BAY</v>
      </c>
      <c r="E102" s="11">
        <f t="shared" si="4"/>
        <v>3.6899632542414208E-4</v>
      </c>
      <c r="F102" s="12">
        <f>VALUE(SUBSTITUTE(VLOOKUP(D102,'zzRAW DATA'!D:R,13,FALSE),".",","))</f>
        <v>0.20798406259999999</v>
      </c>
      <c r="G102" s="12">
        <f>VALUE(SUBSTITUTE(VLOOKUP(D102,'zzRAW DATA'!D:R,14,FALSE),".",","))</f>
        <v>22801118.9802</v>
      </c>
      <c r="H102" s="12">
        <f>VALUE(SUBSTITUTE(VLOOKUP(D102,'zzRAW DATA'!D:R,15,FALSE),".",","))</f>
        <v>209807077</v>
      </c>
      <c r="I102" s="11">
        <f t="shared" si="5"/>
        <v>0.10867659616744005</v>
      </c>
      <c r="J102" s="13">
        <f>VALUE(SUBSTITUTE(VLOOKUP(D102,'zzRAW DATA'!D:R,9,FALSE),".",","))/100</f>
        <v>-7.6E-3</v>
      </c>
      <c r="K102" s="13">
        <f>VALUE(SUBSTITUTE(VLOOKUP(D102,'zzRAW DATA'!D:R,10,FALSE),".",","))/100</f>
        <v>0.16930000000000001</v>
      </c>
      <c r="L102" s="13">
        <f>VALUE(SUBSTITUTE(VLOOKUP(D102,'zzRAW DATA'!D:R,11,FALSE),".",","))/100</f>
        <v>0.20180000000000001</v>
      </c>
    </row>
    <row r="103" spans="2:12" x14ac:dyDescent="0.25">
      <c r="B103" s="8">
        <v>100</v>
      </c>
      <c r="C103" s="9" t="str">
        <f>'zzRAW DATA'!C101</f>
        <v>Bancor</v>
      </c>
      <c r="D103" s="10" t="str">
        <f>'zzRAW DATA'!D101</f>
        <v>BNT</v>
      </c>
      <c r="E103" s="11">
        <f t="shared" si="4"/>
        <v>3.5849629118053604E-4</v>
      </c>
      <c r="F103" s="12">
        <f>VALUE(SUBSTITUTE(VLOOKUP(D103,'zzRAW DATA'!D:R,13,FALSE),".",","))</f>
        <v>4.9993261322000002</v>
      </c>
      <c r="G103" s="12">
        <f>VALUE(SUBSTITUTE(VLOOKUP(D103,'zzRAW DATA'!D:R,14,FALSE),".",","))</f>
        <v>9652346.3893999998</v>
      </c>
      <c r="H103" s="12">
        <f>VALUE(SUBSTITUTE(VLOOKUP(D103,'zzRAW DATA'!D:R,15,FALSE),".",","))</f>
        <v>203836878</v>
      </c>
      <c r="I103" s="11">
        <f t="shared" si="5"/>
        <v>4.7353288002183781E-2</v>
      </c>
      <c r="J103" s="13">
        <f>VALUE(SUBSTITUTE(VLOOKUP(D103,'zzRAW DATA'!D:R,9,FALSE),".",","))/100</f>
        <v>8.8999999999999999E-3</v>
      </c>
      <c r="K103" s="13">
        <f>VALUE(SUBSTITUTE(VLOOKUP(D103,'zzRAW DATA'!D:R,10,FALSE),".",","))/100</f>
        <v>-9.3999999999999986E-3</v>
      </c>
      <c r="L103" s="13">
        <f>VALUE(SUBSTITUTE(VLOOKUP(D103,'zzRAW DATA'!D:R,11,FALSE),".",","))/100</f>
        <v>0.22750000000000001</v>
      </c>
    </row>
  </sheetData>
  <autoFilter ref="B3:L3"/>
  <conditionalFormatting sqref="J14:J15 J17:J103">
    <cfRule type="cellIs" dxfId="73" priority="67" operator="lessThan">
      <formula>-0.3</formula>
    </cfRule>
    <cfRule type="cellIs" dxfId="72" priority="68" operator="lessThan">
      <formula>-0.1</formula>
    </cfRule>
    <cfRule type="cellIs" dxfId="71" priority="69" operator="lessThan">
      <formula>0</formula>
    </cfRule>
    <cfRule type="cellIs" dxfId="70" priority="70" operator="greaterThan">
      <formula>0.3</formula>
    </cfRule>
    <cfRule type="cellIs" dxfId="69" priority="71" operator="greaterThan">
      <formula>0.1</formula>
    </cfRule>
    <cfRule type="cellIs" dxfId="68" priority="72" operator="greaterThan">
      <formula>0</formula>
    </cfRule>
  </conditionalFormatting>
  <conditionalFormatting sqref="K14:L15 K17:L103">
    <cfRule type="cellIs" dxfId="67" priority="61" operator="lessThan">
      <formula>-0.3</formula>
    </cfRule>
    <cfRule type="cellIs" dxfId="66" priority="62" operator="lessThan">
      <formula>-0.1</formula>
    </cfRule>
    <cfRule type="cellIs" dxfId="65" priority="63" operator="lessThan">
      <formula>0</formula>
    </cfRule>
    <cfRule type="cellIs" dxfId="64" priority="64" operator="greaterThan">
      <formula>0.3</formula>
    </cfRule>
    <cfRule type="cellIs" dxfId="63" priority="65" operator="greaterThan">
      <formula>0.1</formula>
    </cfRule>
    <cfRule type="cellIs" dxfId="62" priority="66" operator="greaterThan">
      <formula>0</formula>
    </cfRule>
  </conditionalFormatting>
  <conditionalFormatting sqref="J2">
    <cfRule type="cellIs" dxfId="61" priority="55" operator="lessThan">
      <formula>-0.3</formula>
    </cfRule>
    <cfRule type="cellIs" dxfId="60" priority="56" operator="lessThan">
      <formula>-0.1</formula>
    </cfRule>
    <cfRule type="cellIs" dxfId="59" priority="57" operator="lessThan">
      <formula>0</formula>
    </cfRule>
    <cfRule type="cellIs" dxfId="58" priority="58" operator="greaterThan">
      <formula>0.3</formula>
    </cfRule>
    <cfRule type="cellIs" dxfId="57" priority="59" operator="greaterThan">
      <formula>0.1</formula>
    </cfRule>
    <cfRule type="cellIs" dxfId="56" priority="60" operator="greaterThan">
      <formula>0</formula>
    </cfRule>
  </conditionalFormatting>
  <conditionalFormatting sqref="K2:L2">
    <cfRule type="cellIs" dxfId="55" priority="49" operator="lessThan">
      <formula>-0.3</formula>
    </cfRule>
    <cfRule type="cellIs" dxfId="54" priority="50" operator="lessThan">
      <formula>-0.1</formula>
    </cfRule>
    <cfRule type="cellIs" dxfId="53" priority="51" operator="lessThan">
      <formula>0</formula>
    </cfRule>
    <cfRule type="cellIs" dxfId="52" priority="52" operator="greaterThan">
      <formula>0.3</formula>
    </cfRule>
    <cfRule type="cellIs" dxfId="51" priority="53" operator="greaterThan">
      <formula>0.1</formula>
    </cfRule>
    <cfRule type="cellIs" dxfId="50" priority="54" operator="greaterThan">
      <formula>0</formula>
    </cfRule>
  </conditionalFormatting>
  <conditionalFormatting sqref="J16">
    <cfRule type="cellIs" dxfId="49" priority="19" operator="lessThan">
      <formula>-0.3</formula>
    </cfRule>
    <cfRule type="cellIs" dxfId="48" priority="20" operator="lessThan">
      <formula>-0.1</formula>
    </cfRule>
    <cfRule type="cellIs" dxfId="47" priority="21" operator="lessThan">
      <formula>0</formula>
    </cfRule>
    <cfRule type="cellIs" dxfId="46" priority="22" operator="greaterThan">
      <formula>0.3</formula>
    </cfRule>
    <cfRule type="cellIs" dxfId="45" priority="23" operator="greaterThan">
      <formula>0.1</formula>
    </cfRule>
    <cfRule type="cellIs" dxfId="44" priority="24" operator="greaterThan">
      <formula>0</formula>
    </cfRule>
  </conditionalFormatting>
  <conditionalFormatting sqref="K16:L16">
    <cfRule type="cellIs" dxfId="43" priority="13" operator="lessThan">
      <formula>-0.3</formula>
    </cfRule>
    <cfRule type="cellIs" dxfId="42" priority="14" operator="lessThan">
      <formula>-0.1</formula>
    </cfRule>
    <cfRule type="cellIs" dxfId="41" priority="15" operator="lessThan">
      <formula>0</formula>
    </cfRule>
    <cfRule type="cellIs" dxfId="40" priority="16" operator="greaterThan">
      <formula>0.3</formula>
    </cfRule>
    <cfRule type="cellIs" dxfId="39" priority="17" operator="greaterThan">
      <formula>0.1</formula>
    </cfRule>
    <cfRule type="cellIs" dxfId="38" priority="18" operator="greaterThan">
      <formula>0</formula>
    </cfRule>
  </conditionalFormatting>
  <conditionalFormatting sqref="J4:J13">
    <cfRule type="cellIs" dxfId="37" priority="7" operator="lessThan">
      <formula>-0.3</formula>
    </cfRule>
    <cfRule type="cellIs" dxfId="36" priority="8" operator="lessThan">
      <formula>-0.1</formula>
    </cfRule>
    <cfRule type="cellIs" dxfId="35" priority="9" operator="lessThan">
      <formula>0</formula>
    </cfRule>
    <cfRule type="cellIs" dxfId="34" priority="10" operator="greaterThan">
      <formula>0.3</formula>
    </cfRule>
    <cfRule type="cellIs" dxfId="33" priority="11" operator="greaterThan">
      <formula>0.1</formula>
    </cfRule>
    <cfRule type="cellIs" dxfId="32" priority="12" operator="greaterThan">
      <formula>0</formula>
    </cfRule>
  </conditionalFormatting>
  <conditionalFormatting sqref="K4:L13">
    <cfRule type="cellIs" dxfId="31" priority="1" operator="lessThan">
      <formula>-0.3</formula>
    </cfRule>
    <cfRule type="cellIs" dxfId="30" priority="2" operator="lessThan">
      <formula>-0.1</formula>
    </cfRule>
    <cfRule type="cellIs" dxfId="29" priority="3" operator="lessThan">
      <formula>0</formula>
    </cfRule>
    <cfRule type="cellIs" dxfId="28" priority="4" operator="greaterThan">
      <formula>0.3</formula>
    </cfRule>
    <cfRule type="cellIs" dxfId="27" priority="5" operator="greaterThan">
      <formula>0.1</formula>
    </cfRule>
    <cfRule type="cellIs" dxfId="26" priority="6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B1:T27"/>
  <sheetViews>
    <sheetView showGridLines="0" tabSelected="1" workbookViewId="0">
      <selection activeCell="D20" sqref="D20"/>
    </sheetView>
  </sheetViews>
  <sheetFormatPr baseColWidth="10" defaultColWidth="11.42578125" defaultRowHeight="15" outlineLevelRow="1" x14ac:dyDescent="0.25"/>
  <cols>
    <col min="1" max="1" width="1.5703125" customWidth="1"/>
    <col min="2" max="2" width="11.85546875" customWidth="1"/>
    <col min="3" max="3" width="15.5703125" customWidth="1"/>
    <col min="4" max="4" width="18.5703125" customWidth="1"/>
    <col min="5" max="5" width="10.42578125" customWidth="1"/>
    <col min="6" max="6" width="12.7109375" customWidth="1"/>
    <col min="7" max="7" width="12.5703125" style="2" customWidth="1"/>
    <col min="8" max="8" width="3.42578125" customWidth="1"/>
    <col min="9" max="9" width="14.42578125" customWidth="1"/>
    <col min="10" max="10" width="19.7109375" customWidth="1"/>
    <col min="11" max="11" width="3.7109375" customWidth="1"/>
    <col min="12" max="12" width="11.140625" customWidth="1"/>
    <col min="13" max="13" width="15.85546875" customWidth="1"/>
    <col min="14" max="14" width="2" customWidth="1"/>
    <col min="15" max="15" width="4.28515625" style="4" customWidth="1"/>
    <col min="16" max="16" width="1.5703125" customWidth="1"/>
    <col min="17" max="17" width="11.42578125" style="18"/>
    <col min="18" max="18" width="6" customWidth="1"/>
    <col min="19" max="19" width="15.85546875" bestFit="1" customWidth="1"/>
  </cols>
  <sheetData>
    <row r="1" spans="2:20" ht="6.75" customHeight="1" x14ac:dyDescent="0.25"/>
    <row r="2" spans="2:20" x14ac:dyDescent="0.25">
      <c r="B2" s="51" t="s">
        <v>12</v>
      </c>
      <c r="C2" s="51"/>
      <c r="F2" s="2"/>
      <c r="G2"/>
      <c r="I2" s="19"/>
      <c r="J2" s="20"/>
    </row>
    <row r="3" spans="2:20" ht="6.75" customHeight="1" outlineLevel="1" x14ac:dyDescent="0.25">
      <c r="G3"/>
    </row>
    <row r="4" spans="2:20" outlineLevel="1" x14ac:dyDescent="0.25">
      <c r="B4" s="15" t="s">
        <v>13</v>
      </c>
      <c r="C4" s="15" t="s">
        <v>14</v>
      </c>
      <c r="D4" s="15" t="s">
        <v>15</v>
      </c>
      <c r="E4" s="15" t="s">
        <v>16</v>
      </c>
      <c r="F4" s="14" t="s">
        <v>17</v>
      </c>
      <c r="G4" s="15" t="s">
        <v>18</v>
      </c>
      <c r="I4" s="21" t="s">
        <v>19</v>
      </c>
      <c r="J4" s="16" t="s">
        <v>20</v>
      </c>
      <c r="L4" s="15" t="s">
        <v>21</v>
      </c>
      <c r="M4" s="15" t="s">
        <v>22</v>
      </c>
    </row>
    <row r="5" spans="2:20" outlineLevel="1" x14ac:dyDescent="0.25">
      <c r="B5" s="22" t="s">
        <v>23</v>
      </c>
      <c r="C5" s="23"/>
      <c r="D5" s="24">
        <v>1</v>
      </c>
      <c r="E5" s="25"/>
      <c r="F5" s="25"/>
      <c r="G5" s="25">
        <v>9406.81</v>
      </c>
      <c r="I5" s="25">
        <f>VLOOKUP(B5,Cockpit!C:F,4,FALSE)</f>
        <v>12600.497947399999</v>
      </c>
      <c r="J5" s="25">
        <f>I5*D5</f>
        <v>12600.497947399999</v>
      </c>
      <c r="L5" s="26">
        <f t="shared" ref="L5:L12" si="0">IFERROR((J5-F5)/F5,0)</f>
        <v>0</v>
      </c>
      <c r="M5" s="27">
        <f>J5-F5</f>
        <v>12600.497947399999</v>
      </c>
      <c r="O5" s="28" t="s">
        <v>24</v>
      </c>
    </row>
    <row r="6" spans="2:20" outlineLevel="1" x14ac:dyDescent="0.25">
      <c r="B6" s="29" t="s">
        <v>25</v>
      </c>
      <c r="C6" s="23"/>
      <c r="D6" s="24">
        <v>1</v>
      </c>
      <c r="E6" s="25"/>
      <c r="F6" s="25"/>
      <c r="G6" s="25">
        <v>87.7</v>
      </c>
      <c r="I6" s="25">
        <f>VLOOKUP(B6,Cockpit!C:F,4,FALSE)</f>
        <v>210.18082243399999</v>
      </c>
      <c r="J6" s="25">
        <f t="shared" ref="J6:J15" si="1">I6*D6</f>
        <v>210.18082243399999</v>
      </c>
      <c r="L6" s="26">
        <f t="shared" si="0"/>
        <v>0</v>
      </c>
      <c r="M6" s="27">
        <f t="shared" ref="M6:M15" si="2">J6-F6</f>
        <v>210.18082243399999</v>
      </c>
      <c r="O6" s="28" t="s">
        <v>24</v>
      </c>
    </row>
    <row r="7" spans="2:20" outlineLevel="1" x14ac:dyDescent="0.25">
      <c r="B7" s="29" t="s">
        <v>25</v>
      </c>
      <c r="C7" s="23"/>
      <c r="D7" s="24">
        <v>1</v>
      </c>
      <c r="E7" s="25"/>
      <c r="F7" s="25"/>
      <c r="G7" s="25">
        <v>292.3</v>
      </c>
      <c r="I7" s="25">
        <f>VLOOKUP(B7,Cockpit!C:F,4,FALSE)</f>
        <v>210.18082243399999</v>
      </c>
      <c r="J7" s="25">
        <f t="shared" si="1"/>
        <v>210.18082243399999</v>
      </c>
      <c r="L7" s="26">
        <f t="shared" si="0"/>
        <v>0</v>
      </c>
      <c r="M7" s="27">
        <f t="shared" si="2"/>
        <v>210.18082243399999</v>
      </c>
      <c r="O7" s="28" t="s">
        <v>24</v>
      </c>
      <c r="T7" s="3"/>
    </row>
    <row r="8" spans="2:20" outlineLevel="1" x14ac:dyDescent="0.25">
      <c r="B8" s="30" t="s">
        <v>26</v>
      </c>
      <c r="C8" s="23"/>
      <c r="D8" s="24">
        <v>1</v>
      </c>
      <c r="E8" s="25"/>
      <c r="F8" s="25"/>
      <c r="G8" s="25">
        <v>388.88</v>
      </c>
      <c r="I8" s="25">
        <f>VLOOKUP(B8,Cockpit!C:F,4,FALSE)</f>
        <v>739.97355946799996</v>
      </c>
      <c r="J8" s="25">
        <f t="shared" si="1"/>
        <v>739.97355946799996</v>
      </c>
      <c r="L8" s="26">
        <f t="shared" si="0"/>
        <v>0</v>
      </c>
      <c r="M8" s="27">
        <f t="shared" si="2"/>
        <v>739.97355946799996</v>
      </c>
      <c r="O8" s="28" t="s">
        <v>24</v>
      </c>
    </row>
    <row r="9" spans="2:20" outlineLevel="1" x14ac:dyDescent="0.25">
      <c r="B9" s="30" t="s">
        <v>26</v>
      </c>
      <c r="C9" s="23"/>
      <c r="D9" s="24">
        <v>1</v>
      </c>
      <c r="E9" s="25"/>
      <c r="F9" s="25"/>
      <c r="G9" s="25">
        <v>520.07000000000005</v>
      </c>
      <c r="I9" s="25">
        <f>VLOOKUP(B9,Cockpit!C:F,4,FALSE)</f>
        <v>739.97355946799996</v>
      </c>
      <c r="J9" s="25">
        <f t="shared" si="1"/>
        <v>739.97355946799996</v>
      </c>
      <c r="L9" s="26">
        <f t="shared" si="0"/>
        <v>0</v>
      </c>
      <c r="M9" s="27">
        <f t="shared" si="2"/>
        <v>739.97355946799996</v>
      </c>
      <c r="O9" s="28" t="s">
        <v>24</v>
      </c>
    </row>
    <row r="10" spans="2:20" outlineLevel="1" x14ac:dyDescent="0.25">
      <c r="B10" s="31" t="s">
        <v>27</v>
      </c>
      <c r="C10" s="23"/>
      <c r="D10" s="24">
        <v>1</v>
      </c>
      <c r="E10" s="25"/>
      <c r="F10" s="25"/>
      <c r="G10" s="32">
        <v>0.23188128850048007</v>
      </c>
      <c r="I10" s="39">
        <f>VLOOKUP(B10,Cockpit!C:F,4,FALSE)</f>
        <v>0.6695599176</v>
      </c>
      <c r="J10" s="25">
        <f t="shared" si="1"/>
        <v>0.6695599176</v>
      </c>
      <c r="L10" s="26">
        <f t="shared" si="0"/>
        <v>0</v>
      </c>
      <c r="M10" s="27">
        <f t="shared" si="2"/>
        <v>0.6695599176</v>
      </c>
      <c r="O10" s="28" t="s">
        <v>24</v>
      </c>
    </row>
    <row r="11" spans="2:20" outlineLevel="1" x14ac:dyDescent="0.25">
      <c r="B11" s="33" t="s">
        <v>28</v>
      </c>
      <c r="C11" s="23"/>
      <c r="D11" s="24">
        <v>1</v>
      </c>
      <c r="E11" s="25"/>
      <c r="F11" s="25"/>
      <c r="G11" s="25">
        <v>2900</v>
      </c>
      <c r="I11" s="25">
        <f>VLOOKUP(B11,Cockpit!C:F,4,FALSE)</f>
        <v>2317.5483469599999</v>
      </c>
      <c r="J11" s="25">
        <f t="shared" si="1"/>
        <v>2317.5483469599999</v>
      </c>
      <c r="L11" s="26">
        <f t="shared" si="0"/>
        <v>0</v>
      </c>
      <c r="M11" s="27">
        <f t="shared" si="2"/>
        <v>2317.5483469599999</v>
      </c>
      <c r="O11" s="28" t="s">
        <v>24</v>
      </c>
    </row>
    <row r="12" spans="2:20" outlineLevel="1" x14ac:dyDescent="0.25">
      <c r="B12" s="40" t="s">
        <v>29</v>
      </c>
      <c r="C12" s="23"/>
      <c r="D12" s="24">
        <v>1</v>
      </c>
      <c r="E12" s="25"/>
      <c r="F12" s="25"/>
      <c r="G12" s="32">
        <v>0.79898000000000002</v>
      </c>
      <c r="I12" s="39">
        <f>VLOOKUP(B12,Cockpit!C:F,4,FALSE)</f>
        <v>2.3610674908</v>
      </c>
      <c r="J12" s="25">
        <f t="shared" si="1"/>
        <v>2.3610674908</v>
      </c>
      <c r="L12" s="26">
        <f t="shared" si="0"/>
        <v>0</v>
      </c>
      <c r="M12" s="27">
        <f t="shared" si="2"/>
        <v>2.3610674908</v>
      </c>
      <c r="O12" s="28" t="s">
        <v>24</v>
      </c>
    </row>
    <row r="13" spans="2:20" outlineLevel="1" x14ac:dyDescent="0.25">
      <c r="B13" s="35"/>
      <c r="C13" s="36"/>
      <c r="D13" s="34"/>
      <c r="E13" s="25"/>
      <c r="F13" s="25"/>
      <c r="G13" s="25"/>
      <c r="I13" s="25"/>
      <c r="J13" s="25">
        <f t="shared" si="1"/>
        <v>0</v>
      </c>
      <c r="L13" s="26"/>
      <c r="M13" s="27">
        <f t="shared" si="2"/>
        <v>0</v>
      </c>
    </row>
    <row r="14" spans="2:20" outlineLevel="1" x14ac:dyDescent="0.25">
      <c r="B14" s="35"/>
      <c r="C14" s="36"/>
      <c r="D14" s="34"/>
      <c r="E14" s="25"/>
      <c r="F14" s="25"/>
      <c r="G14" s="25"/>
      <c r="I14" s="25"/>
      <c r="J14" s="25">
        <f t="shared" si="1"/>
        <v>0</v>
      </c>
      <c r="L14" s="26"/>
      <c r="M14" s="27">
        <f t="shared" si="2"/>
        <v>0</v>
      </c>
    </row>
    <row r="15" spans="2:20" outlineLevel="1" x14ac:dyDescent="0.25">
      <c r="B15" s="35"/>
      <c r="C15" s="36"/>
      <c r="D15" s="34"/>
      <c r="E15" s="25"/>
      <c r="F15" s="25"/>
      <c r="G15" s="25"/>
      <c r="I15" s="25"/>
      <c r="J15" s="25">
        <f t="shared" si="1"/>
        <v>0</v>
      </c>
      <c r="L15" s="26"/>
      <c r="M15" s="27">
        <f t="shared" si="2"/>
        <v>0</v>
      </c>
    </row>
    <row r="16" spans="2:20" ht="15.75" outlineLevel="1" thickBot="1" x14ac:dyDescent="0.3">
      <c r="F16" s="37">
        <f>SUM(F5:F15)</f>
        <v>0</v>
      </c>
      <c r="G16" s="3"/>
      <c r="J16" s="37">
        <f>SUM(J5:J15)</f>
        <v>16821.385685572401</v>
      </c>
      <c r="L16" s="38">
        <f>IFERROR((J16-F16)/F16,0)</f>
        <v>0</v>
      </c>
      <c r="M16" s="37">
        <f>SUM(M5:M15)</f>
        <v>16821.385685572401</v>
      </c>
    </row>
    <row r="17" spans="2:6" ht="15.75" outlineLevel="1" thickTop="1" x14ac:dyDescent="0.25"/>
    <row r="18" spans="2:6" ht="6" customHeight="1" x14ac:dyDescent="0.25"/>
    <row r="19" spans="2:6" x14ac:dyDescent="0.25">
      <c r="B19" s="15" t="s">
        <v>13</v>
      </c>
      <c r="C19" s="14" t="s">
        <v>30</v>
      </c>
      <c r="D19" s="16" t="s">
        <v>20</v>
      </c>
      <c r="E19" s="15" t="s">
        <v>21</v>
      </c>
      <c r="F19" s="15" t="s">
        <v>22</v>
      </c>
    </row>
    <row r="20" spans="2:6" x14ac:dyDescent="0.25">
      <c r="B20" s="22" t="s">
        <v>23</v>
      </c>
      <c r="C20" s="25">
        <f>SUMIF($B$4:$B$15,B20,$F$4:$F$15)</f>
        <v>0</v>
      </c>
      <c r="D20" s="25">
        <f>SUMIF($B$4:$B$15,B20,$J$4:$J$15)</f>
        <v>12600.497947399999</v>
      </c>
      <c r="E20" s="26">
        <f>IFERROR((D20-C20)/C20,0)</f>
        <v>0</v>
      </c>
      <c r="F20" s="27">
        <f>D20-C20</f>
        <v>12600.497947399999</v>
      </c>
    </row>
    <row r="21" spans="2:6" x14ac:dyDescent="0.25">
      <c r="B21" s="29" t="s">
        <v>25</v>
      </c>
      <c r="C21" s="25">
        <f t="shared" ref="C21:C25" si="3">SUMIF($B$4:$B$15,B21,$F$4:$F$15)</f>
        <v>0</v>
      </c>
      <c r="D21" s="25">
        <f t="shared" ref="D21:D25" si="4">SUMIF($B$4:$B$15,B21,$J$4:$J$15)</f>
        <v>420.36164486799998</v>
      </c>
      <c r="E21" s="26">
        <f t="shared" ref="E21:E25" si="5">IFERROR((D21-C21)/C21,0)</f>
        <v>0</v>
      </c>
      <c r="F21" s="27">
        <f t="shared" ref="F21:F25" si="6">D21-C21</f>
        <v>420.36164486799998</v>
      </c>
    </row>
    <row r="22" spans="2:6" x14ac:dyDescent="0.25">
      <c r="B22" s="30" t="s">
        <v>26</v>
      </c>
      <c r="C22" s="25">
        <f t="shared" si="3"/>
        <v>0</v>
      </c>
      <c r="D22" s="25">
        <f t="shared" si="4"/>
        <v>1479.9471189359999</v>
      </c>
      <c r="E22" s="26">
        <f t="shared" si="5"/>
        <v>0</v>
      </c>
      <c r="F22" s="27">
        <f t="shared" si="6"/>
        <v>1479.9471189359999</v>
      </c>
    </row>
    <row r="23" spans="2:6" x14ac:dyDescent="0.25">
      <c r="B23" s="31" t="s">
        <v>27</v>
      </c>
      <c r="C23" s="25">
        <f t="shared" si="3"/>
        <v>0</v>
      </c>
      <c r="D23" s="25">
        <f t="shared" si="4"/>
        <v>0.6695599176</v>
      </c>
      <c r="E23" s="26">
        <f t="shared" si="5"/>
        <v>0</v>
      </c>
      <c r="F23" s="27">
        <f t="shared" si="6"/>
        <v>0.6695599176</v>
      </c>
    </row>
    <row r="24" spans="2:6" x14ac:dyDescent="0.25">
      <c r="B24" s="40" t="s">
        <v>29</v>
      </c>
      <c r="C24" s="25">
        <f t="shared" ref="C24" si="7">SUMIF($B$4:$B$15,B24,$F$4:$F$15)</f>
        <v>0</v>
      </c>
      <c r="D24" s="25">
        <f t="shared" ref="D24" si="8">SUMIF($B$4:$B$15,B24,$J$4:$J$15)</f>
        <v>2.3610674908</v>
      </c>
      <c r="E24" s="26">
        <f t="shared" ref="E24" si="9">IFERROR((D24-C24)/C24,0)</f>
        <v>0</v>
      </c>
      <c r="F24" s="27">
        <f t="shared" ref="F24" si="10">D24-C24</f>
        <v>2.3610674908</v>
      </c>
    </row>
    <row r="25" spans="2:6" x14ac:dyDescent="0.25">
      <c r="B25" s="33" t="s">
        <v>28</v>
      </c>
      <c r="C25" s="25">
        <f t="shared" si="3"/>
        <v>0</v>
      </c>
      <c r="D25" s="25">
        <f t="shared" si="4"/>
        <v>2317.5483469599999</v>
      </c>
      <c r="E25" s="26">
        <f t="shared" si="5"/>
        <v>0</v>
      </c>
      <c r="F25" s="27">
        <f t="shared" si="6"/>
        <v>2317.5483469599999</v>
      </c>
    </row>
    <row r="26" spans="2:6" ht="15.75" thickBot="1" x14ac:dyDescent="0.3">
      <c r="B26" s="37" t="s">
        <v>31</v>
      </c>
      <c r="C26" s="37">
        <f>SUM(C20:C25)</f>
        <v>0</v>
      </c>
      <c r="D26" s="37">
        <f>SUM(D20:D25)</f>
        <v>16821.385685572397</v>
      </c>
      <c r="E26" s="38">
        <f>IFERROR((D26-C26)/C26,0)</f>
        <v>0</v>
      </c>
      <c r="F26" s="37">
        <f>SUM(F20:F25)</f>
        <v>16821.385685572397</v>
      </c>
    </row>
    <row r="27" spans="2:6" ht="15.75" thickTop="1" x14ac:dyDescent="0.25"/>
  </sheetData>
  <mergeCells count="1">
    <mergeCell ref="B2:C2"/>
  </mergeCells>
  <conditionalFormatting sqref="M16">
    <cfRule type="cellIs" dxfId="25" priority="10" operator="lessThan">
      <formula>0</formula>
    </cfRule>
    <cfRule type="cellIs" dxfId="24" priority="11" operator="greaterThan">
      <formula>0</formula>
    </cfRule>
  </conditionalFormatting>
  <conditionalFormatting sqref="L16">
    <cfRule type="cellIs" dxfId="23" priority="8" operator="lessThan">
      <formula>0</formula>
    </cfRule>
    <cfRule type="cellIs" dxfId="22" priority="9" operator="greaterThan">
      <formula>0</formula>
    </cfRule>
  </conditionalFormatting>
  <conditionalFormatting sqref="F26">
    <cfRule type="cellIs" dxfId="21" priority="6" operator="lessThan">
      <formula>0</formula>
    </cfRule>
    <cfRule type="cellIs" dxfId="20" priority="7" operator="greaterThan">
      <formula>0</formula>
    </cfRule>
  </conditionalFormatting>
  <conditionalFormatting sqref="E26">
    <cfRule type="cellIs" dxfId="19" priority="4" operator="lessThan">
      <formula>0</formula>
    </cfRule>
    <cfRule type="cellIs" dxfId="18" priority="5" operator="greaterThan">
      <formula>0</formula>
    </cfRule>
  </conditionalFormatting>
  <conditionalFormatting sqref="E20:E25">
    <cfRule type="colorScale" priority="3">
      <colorScale>
        <cfvo type="min"/>
        <cfvo type="max"/>
        <color rgb="FFFFEF9C"/>
        <color rgb="FF63BE7B"/>
      </colorScale>
    </cfRule>
  </conditionalFormatting>
  <conditionalFormatting sqref="L5:L1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hyperlinks>
    <hyperlink ref="O5" r:id="rId1"/>
    <hyperlink ref="O8" r:id="rId2"/>
    <hyperlink ref="O9" r:id="rId3"/>
    <hyperlink ref="O6" r:id="rId4"/>
    <hyperlink ref="O7" r:id="rId5"/>
    <hyperlink ref="O10" r:id="rId6"/>
    <hyperlink ref="O11" r:id="rId7"/>
    <hyperlink ref="O12" r:id="rId8"/>
  </hyperlinks>
  <pageMargins left="0.7" right="0.7" top="0.75" bottom="0.75" header="0.3" footer="0.3"/>
  <pageSetup paperSize="9" orientation="portrait" r:id="rId9"/>
  <drawing r:id="rId1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44"/>
  <sheetViews>
    <sheetView showGridLines="0" workbookViewId="0">
      <selection activeCell="D8" sqref="D8"/>
    </sheetView>
  </sheetViews>
  <sheetFormatPr baseColWidth="10" defaultRowHeight="15" x14ac:dyDescent="0.25"/>
  <cols>
    <col min="1" max="1" width="11.7109375" style="45" bestFit="1" customWidth="1"/>
    <col min="2" max="2" width="11.85546875" bestFit="1" customWidth="1"/>
  </cols>
  <sheetData>
    <row r="1" spans="1:4" x14ac:dyDescent="0.25">
      <c r="A1" s="46" t="s">
        <v>560</v>
      </c>
      <c r="B1" s="47" t="s">
        <v>561</v>
      </c>
      <c r="C1" s="15" t="s">
        <v>14</v>
      </c>
      <c r="D1" s="15" t="s">
        <v>562</v>
      </c>
    </row>
    <row r="2" spans="1:4" x14ac:dyDescent="0.25">
      <c r="A2" s="48"/>
      <c r="B2" s="49"/>
      <c r="C2" s="20"/>
      <c r="D2" s="44"/>
    </row>
    <row r="3" spans="1:4" x14ac:dyDescent="0.25">
      <c r="A3" s="48"/>
      <c r="B3" s="49"/>
      <c r="C3" s="20"/>
      <c r="D3" s="44"/>
    </row>
    <row r="4" spans="1:4" x14ac:dyDescent="0.25">
      <c r="A4" s="48"/>
      <c r="B4" s="49"/>
      <c r="C4" s="20"/>
      <c r="D4" s="44"/>
    </row>
    <row r="5" spans="1:4" x14ac:dyDescent="0.25">
      <c r="A5" s="48"/>
      <c r="B5" s="49"/>
      <c r="C5" s="20"/>
      <c r="D5" s="44"/>
    </row>
    <row r="6" spans="1:4" x14ac:dyDescent="0.25">
      <c r="A6" s="48"/>
      <c r="B6" s="49"/>
      <c r="C6" s="20"/>
      <c r="D6" s="44"/>
    </row>
    <row r="7" spans="1:4" x14ac:dyDescent="0.25">
      <c r="A7" s="48"/>
      <c r="B7" s="49"/>
      <c r="C7" s="20"/>
      <c r="D7" s="44"/>
    </row>
    <row r="8" spans="1:4" x14ac:dyDescent="0.25">
      <c r="A8" s="48"/>
      <c r="B8" s="49"/>
      <c r="C8" s="20"/>
      <c r="D8" s="44"/>
    </row>
    <row r="9" spans="1:4" x14ac:dyDescent="0.25">
      <c r="A9" s="48"/>
      <c r="B9" s="49"/>
      <c r="C9" s="20"/>
      <c r="D9" s="44"/>
    </row>
    <row r="10" spans="1:4" x14ac:dyDescent="0.25">
      <c r="A10" s="48"/>
      <c r="B10" s="49"/>
      <c r="C10" s="20"/>
      <c r="D10" s="44"/>
    </row>
    <row r="11" spans="1:4" x14ac:dyDescent="0.25">
      <c r="A11" s="48"/>
      <c r="B11" s="49"/>
      <c r="C11" s="20"/>
      <c r="D11" s="44"/>
    </row>
    <row r="12" spans="1:4" x14ac:dyDescent="0.25">
      <c r="A12" s="48"/>
      <c r="B12" s="49"/>
      <c r="C12" s="20"/>
      <c r="D12" s="44"/>
    </row>
    <row r="13" spans="1:4" x14ac:dyDescent="0.25">
      <c r="A13" s="48"/>
      <c r="B13" s="49"/>
      <c r="C13" s="20"/>
      <c r="D13" s="44"/>
    </row>
    <row r="14" spans="1:4" x14ac:dyDescent="0.25">
      <c r="A14" s="48"/>
      <c r="B14" s="49"/>
      <c r="C14" s="20"/>
      <c r="D14" s="44"/>
    </row>
    <row r="15" spans="1:4" x14ac:dyDescent="0.25">
      <c r="A15" s="48"/>
      <c r="B15" s="49"/>
      <c r="C15" s="20"/>
      <c r="D15" s="44"/>
    </row>
    <row r="16" spans="1:4" x14ac:dyDescent="0.25">
      <c r="A16" s="48"/>
      <c r="B16" s="49"/>
      <c r="C16" s="20"/>
      <c r="D16" s="44"/>
    </row>
    <row r="17" spans="1:4" x14ac:dyDescent="0.25">
      <c r="A17" s="48"/>
      <c r="B17" s="49"/>
      <c r="C17" s="20"/>
      <c r="D17" s="44"/>
    </row>
    <row r="18" spans="1:4" x14ac:dyDescent="0.25">
      <c r="A18" s="48"/>
      <c r="B18" s="49"/>
      <c r="C18" s="20"/>
      <c r="D18" s="44"/>
    </row>
    <row r="19" spans="1:4" x14ac:dyDescent="0.25">
      <c r="A19" s="48"/>
      <c r="B19" s="49"/>
      <c r="C19" s="20"/>
      <c r="D19" s="44"/>
    </row>
    <row r="20" spans="1:4" x14ac:dyDescent="0.25">
      <c r="A20" s="48"/>
      <c r="B20" s="49"/>
      <c r="C20" s="20"/>
      <c r="D20" s="44"/>
    </row>
    <row r="21" spans="1:4" x14ac:dyDescent="0.25">
      <c r="A21" s="48"/>
      <c r="B21" s="49"/>
      <c r="C21" s="20"/>
      <c r="D21" s="44"/>
    </row>
    <row r="22" spans="1:4" x14ac:dyDescent="0.25">
      <c r="A22" s="48"/>
      <c r="B22" s="49"/>
      <c r="C22" s="20"/>
      <c r="D22" s="44"/>
    </row>
    <row r="23" spans="1:4" x14ac:dyDescent="0.25">
      <c r="A23" s="48"/>
      <c r="B23" s="49"/>
      <c r="C23" s="20"/>
      <c r="D23" s="44"/>
    </row>
    <row r="24" spans="1:4" x14ac:dyDescent="0.25">
      <c r="A24" s="48"/>
      <c r="B24" s="49"/>
      <c r="C24" s="20"/>
      <c r="D24" s="44"/>
    </row>
    <row r="25" spans="1:4" x14ac:dyDescent="0.25">
      <c r="A25" s="48"/>
      <c r="B25" s="49"/>
      <c r="C25" s="20"/>
      <c r="D25" s="44"/>
    </row>
    <row r="26" spans="1:4" x14ac:dyDescent="0.25">
      <c r="A26" s="48"/>
      <c r="B26" s="49"/>
      <c r="C26" s="20"/>
      <c r="D26" s="44"/>
    </row>
    <row r="27" spans="1:4" x14ac:dyDescent="0.25">
      <c r="A27" s="48"/>
      <c r="B27" s="49"/>
      <c r="C27" s="20"/>
      <c r="D27" s="44"/>
    </row>
    <row r="28" spans="1:4" x14ac:dyDescent="0.25">
      <c r="A28" s="48"/>
      <c r="B28" s="49"/>
      <c r="C28" s="20"/>
      <c r="D28" s="44"/>
    </row>
    <row r="29" spans="1:4" x14ac:dyDescent="0.25">
      <c r="A29" s="48"/>
      <c r="B29" s="49"/>
      <c r="C29" s="20"/>
      <c r="D29" s="44"/>
    </row>
    <row r="30" spans="1:4" x14ac:dyDescent="0.25">
      <c r="A30" s="48"/>
      <c r="B30" s="49"/>
      <c r="C30" s="20"/>
      <c r="D30" s="44"/>
    </row>
    <row r="31" spans="1:4" x14ac:dyDescent="0.25">
      <c r="A31" s="48"/>
      <c r="B31" s="49"/>
      <c r="C31" s="20"/>
      <c r="D31" s="44"/>
    </row>
    <row r="32" spans="1:4" x14ac:dyDescent="0.25">
      <c r="A32" s="48"/>
      <c r="B32" s="49"/>
      <c r="C32" s="20"/>
      <c r="D32" s="44"/>
    </row>
    <row r="33" spans="1:4" x14ac:dyDescent="0.25">
      <c r="A33" s="48"/>
      <c r="B33" s="49"/>
      <c r="C33" s="20"/>
      <c r="D33" s="44"/>
    </row>
    <row r="34" spans="1:4" x14ac:dyDescent="0.25">
      <c r="A34" s="48"/>
      <c r="B34" s="49"/>
      <c r="C34" s="20"/>
      <c r="D34" s="44"/>
    </row>
    <row r="35" spans="1:4" x14ac:dyDescent="0.25">
      <c r="A35" s="48"/>
      <c r="B35" s="49"/>
      <c r="C35" s="20"/>
      <c r="D35" s="44"/>
    </row>
    <row r="36" spans="1:4" x14ac:dyDescent="0.25">
      <c r="A36" s="48"/>
      <c r="B36" s="49"/>
      <c r="C36" s="20"/>
      <c r="D36" s="44"/>
    </row>
    <row r="37" spans="1:4" x14ac:dyDescent="0.25">
      <c r="A37" s="48"/>
      <c r="B37" s="49"/>
      <c r="C37" s="20"/>
      <c r="D37" s="44"/>
    </row>
    <row r="38" spans="1:4" x14ac:dyDescent="0.25">
      <c r="A38" s="48"/>
      <c r="B38" s="49"/>
      <c r="C38" s="20"/>
      <c r="D38" s="44"/>
    </row>
    <row r="39" spans="1:4" x14ac:dyDescent="0.25">
      <c r="A39" s="48"/>
      <c r="B39" s="49"/>
      <c r="C39" s="20"/>
      <c r="D39" s="44"/>
    </row>
    <row r="40" spans="1:4" x14ac:dyDescent="0.25">
      <c r="A40" s="48"/>
      <c r="B40" s="49"/>
      <c r="C40" s="20"/>
      <c r="D40" s="44"/>
    </row>
    <row r="41" spans="1:4" x14ac:dyDescent="0.25">
      <c r="A41" s="48"/>
      <c r="B41" s="49"/>
      <c r="C41" s="20"/>
      <c r="D41" s="44"/>
    </row>
    <row r="42" spans="1:4" x14ac:dyDescent="0.25">
      <c r="A42" s="48"/>
      <c r="B42" s="49"/>
      <c r="C42" s="20"/>
      <c r="D42" s="44"/>
    </row>
    <row r="43" spans="1:4" x14ac:dyDescent="0.25">
      <c r="A43" s="48"/>
      <c r="B43" s="49"/>
      <c r="C43" s="20"/>
      <c r="D43" s="44"/>
    </row>
    <row r="44" spans="1:4" x14ac:dyDescent="0.25">
      <c r="A44" s="48"/>
      <c r="B44" s="49"/>
      <c r="C44" s="20"/>
      <c r="D44" s="44"/>
    </row>
    <row r="45" spans="1:4" x14ac:dyDescent="0.25">
      <c r="A45" s="48"/>
      <c r="B45" s="49"/>
      <c r="C45" s="20"/>
      <c r="D45" s="44"/>
    </row>
    <row r="46" spans="1:4" x14ac:dyDescent="0.25">
      <c r="A46" s="48"/>
      <c r="B46" s="49"/>
      <c r="C46" s="20"/>
      <c r="D46" s="44"/>
    </row>
    <row r="47" spans="1:4" x14ac:dyDescent="0.25">
      <c r="A47" s="48"/>
      <c r="B47" s="49"/>
      <c r="C47" s="20"/>
      <c r="D47" s="44"/>
    </row>
    <row r="48" spans="1:4" x14ac:dyDescent="0.25">
      <c r="A48" s="48"/>
      <c r="B48" s="49"/>
      <c r="C48" s="20"/>
      <c r="D48" s="44"/>
    </row>
    <row r="49" spans="1:4" x14ac:dyDescent="0.25">
      <c r="A49" s="48"/>
      <c r="B49" s="49"/>
      <c r="C49" s="20"/>
      <c r="D49" s="44"/>
    </row>
    <row r="50" spans="1:4" x14ac:dyDescent="0.25">
      <c r="A50" s="48"/>
      <c r="B50" s="49"/>
      <c r="C50" s="20"/>
      <c r="D50" s="44"/>
    </row>
    <row r="51" spans="1:4" x14ac:dyDescent="0.25">
      <c r="A51" s="48"/>
      <c r="B51" s="49"/>
      <c r="C51" s="20"/>
      <c r="D51" s="44"/>
    </row>
    <row r="52" spans="1:4" x14ac:dyDescent="0.25">
      <c r="A52" s="48"/>
      <c r="B52" s="49"/>
      <c r="C52" s="20"/>
      <c r="D52" s="44"/>
    </row>
    <row r="53" spans="1:4" x14ac:dyDescent="0.25">
      <c r="A53" s="48"/>
      <c r="B53" s="49"/>
      <c r="C53" s="20"/>
      <c r="D53" s="44"/>
    </row>
    <row r="54" spans="1:4" x14ac:dyDescent="0.25">
      <c r="A54" s="48"/>
      <c r="B54" s="49"/>
      <c r="C54" s="20"/>
      <c r="D54" s="44"/>
    </row>
    <row r="55" spans="1:4" x14ac:dyDescent="0.25">
      <c r="A55" s="48"/>
      <c r="B55" s="49"/>
      <c r="C55" s="20"/>
      <c r="D55" s="44"/>
    </row>
    <row r="56" spans="1:4" x14ac:dyDescent="0.25">
      <c r="A56" s="48"/>
      <c r="B56" s="49"/>
      <c r="C56" s="20"/>
      <c r="D56" s="44"/>
    </row>
    <row r="57" spans="1:4" x14ac:dyDescent="0.25">
      <c r="A57" s="48"/>
      <c r="B57" s="49"/>
      <c r="C57" s="20"/>
      <c r="D57" s="44"/>
    </row>
    <row r="58" spans="1:4" x14ac:dyDescent="0.25">
      <c r="A58" s="48"/>
      <c r="B58" s="49"/>
      <c r="C58" s="20"/>
      <c r="D58" s="44"/>
    </row>
    <row r="59" spans="1:4" x14ac:dyDescent="0.25">
      <c r="A59" s="48"/>
      <c r="B59" s="49"/>
      <c r="C59" s="20"/>
      <c r="D59" s="44"/>
    </row>
    <row r="60" spans="1:4" x14ac:dyDescent="0.25">
      <c r="A60" s="48"/>
      <c r="B60" s="49"/>
      <c r="C60" s="20"/>
      <c r="D60" s="44"/>
    </row>
    <row r="61" spans="1:4" x14ac:dyDescent="0.25">
      <c r="A61" s="48"/>
      <c r="B61" s="49"/>
      <c r="C61" s="20"/>
      <c r="D61" s="44"/>
    </row>
    <row r="62" spans="1:4" x14ac:dyDescent="0.25">
      <c r="A62" s="48"/>
      <c r="B62" s="49"/>
      <c r="C62" s="20"/>
      <c r="D62" s="44"/>
    </row>
    <row r="63" spans="1:4" x14ac:dyDescent="0.25">
      <c r="A63" s="48"/>
      <c r="B63" s="49"/>
      <c r="C63" s="20"/>
      <c r="D63" s="44"/>
    </row>
    <row r="64" spans="1:4" x14ac:dyDescent="0.25">
      <c r="A64" s="48"/>
      <c r="B64" s="49"/>
      <c r="C64" s="20"/>
      <c r="D64" s="44"/>
    </row>
    <row r="65" spans="1:4" x14ac:dyDescent="0.25">
      <c r="A65" s="48"/>
      <c r="B65" s="49"/>
      <c r="C65" s="20"/>
      <c r="D65" s="44"/>
    </row>
    <row r="66" spans="1:4" x14ac:dyDescent="0.25">
      <c r="A66" s="48"/>
      <c r="B66" s="49"/>
      <c r="C66" s="20"/>
      <c r="D66" s="44"/>
    </row>
    <row r="67" spans="1:4" x14ac:dyDescent="0.25">
      <c r="A67" s="48"/>
      <c r="B67" s="49"/>
      <c r="C67" s="20"/>
      <c r="D67" s="44"/>
    </row>
    <row r="68" spans="1:4" x14ac:dyDescent="0.25">
      <c r="A68" s="48"/>
      <c r="B68" s="49"/>
      <c r="C68" s="20"/>
      <c r="D68" s="44"/>
    </row>
    <row r="69" spans="1:4" x14ac:dyDescent="0.25">
      <c r="A69" s="48"/>
      <c r="B69" s="49"/>
      <c r="C69" s="20"/>
      <c r="D69" s="44"/>
    </row>
    <row r="70" spans="1:4" x14ac:dyDescent="0.25">
      <c r="A70" s="48"/>
      <c r="B70" s="49"/>
      <c r="C70" s="20"/>
      <c r="D70" s="44"/>
    </row>
    <row r="71" spans="1:4" x14ac:dyDescent="0.25">
      <c r="A71" s="48"/>
      <c r="B71" s="49"/>
      <c r="C71" s="20"/>
      <c r="D71" s="44"/>
    </row>
    <row r="72" spans="1:4" x14ac:dyDescent="0.25">
      <c r="A72" s="48"/>
      <c r="B72" s="49"/>
      <c r="C72" s="20"/>
      <c r="D72" s="44"/>
    </row>
    <row r="73" spans="1:4" x14ac:dyDescent="0.25">
      <c r="A73" s="48"/>
      <c r="B73" s="49"/>
      <c r="C73" s="20"/>
      <c r="D73" s="44"/>
    </row>
    <row r="74" spans="1:4" x14ac:dyDescent="0.25">
      <c r="A74" s="48"/>
      <c r="B74" s="49"/>
      <c r="C74" s="20"/>
      <c r="D74" s="44"/>
    </row>
    <row r="75" spans="1:4" x14ac:dyDescent="0.25">
      <c r="A75" s="48"/>
      <c r="B75" s="49"/>
      <c r="C75" s="20"/>
      <c r="D75" s="44"/>
    </row>
    <row r="76" spans="1:4" x14ac:dyDescent="0.25">
      <c r="A76" s="48"/>
      <c r="B76" s="49"/>
      <c r="C76" s="20"/>
      <c r="D76" s="44"/>
    </row>
    <row r="77" spans="1:4" x14ac:dyDescent="0.25">
      <c r="A77" s="48"/>
      <c r="B77" s="49"/>
      <c r="C77" s="20"/>
      <c r="D77" s="44"/>
    </row>
    <row r="78" spans="1:4" x14ac:dyDescent="0.25">
      <c r="A78" s="48"/>
      <c r="B78" s="49"/>
      <c r="C78" s="20"/>
      <c r="D78" s="44"/>
    </row>
    <row r="79" spans="1:4" x14ac:dyDescent="0.25">
      <c r="A79" s="48"/>
      <c r="B79" s="49"/>
      <c r="C79" s="20"/>
      <c r="D79" s="44"/>
    </row>
    <row r="80" spans="1:4" x14ac:dyDescent="0.25">
      <c r="A80" s="48"/>
      <c r="B80" s="49"/>
      <c r="C80" s="20"/>
      <c r="D80" s="44"/>
    </row>
    <row r="81" spans="1:4" x14ac:dyDescent="0.25">
      <c r="A81" s="48"/>
      <c r="B81" s="49"/>
      <c r="C81" s="20"/>
      <c r="D81" s="44"/>
    </row>
    <row r="82" spans="1:4" x14ac:dyDescent="0.25">
      <c r="A82" s="48"/>
      <c r="B82" s="49"/>
      <c r="C82" s="20"/>
      <c r="D82" s="44"/>
    </row>
    <row r="83" spans="1:4" x14ac:dyDescent="0.25">
      <c r="A83" s="48"/>
      <c r="B83" s="49"/>
      <c r="C83" s="20"/>
      <c r="D83" s="44"/>
    </row>
    <row r="84" spans="1:4" x14ac:dyDescent="0.25">
      <c r="A84" s="48"/>
      <c r="B84" s="49"/>
      <c r="C84" s="20"/>
      <c r="D84" s="44"/>
    </row>
    <row r="85" spans="1:4" x14ac:dyDescent="0.25">
      <c r="A85" s="48"/>
      <c r="B85" s="49"/>
      <c r="C85" s="20"/>
      <c r="D85" s="44"/>
    </row>
    <row r="86" spans="1:4" x14ac:dyDescent="0.25">
      <c r="A86" s="48"/>
      <c r="B86" s="49"/>
      <c r="C86" s="20"/>
      <c r="D86" s="44"/>
    </row>
    <row r="87" spans="1:4" x14ac:dyDescent="0.25">
      <c r="A87" s="48"/>
      <c r="B87" s="49"/>
      <c r="C87" s="20"/>
      <c r="D87" s="44"/>
    </row>
    <row r="88" spans="1:4" x14ac:dyDescent="0.25">
      <c r="A88" s="48"/>
      <c r="B88" s="49"/>
      <c r="C88" s="20"/>
      <c r="D88" s="44"/>
    </row>
    <row r="89" spans="1:4" x14ac:dyDescent="0.25">
      <c r="A89" s="48"/>
      <c r="B89" s="49"/>
      <c r="C89" s="20"/>
      <c r="D89" s="44"/>
    </row>
    <row r="90" spans="1:4" x14ac:dyDescent="0.25">
      <c r="A90" s="48"/>
      <c r="B90" s="49"/>
      <c r="C90" s="20"/>
      <c r="D90" s="44"/>
    </row>
    <row r="91" spans="1:4" x14ac:dyDescent="0.25">
      <c r="A91" s="48"/>
      <c r="B91" s="49"/>
      <c r="C91" s="20"/>
      <c r="D91" s="44"/>
    </row>
    <row r="92" spans="1:4" x14ac:dyDescent="0.25">
      <c r="A92" s="48"/>
      <c r="B92" s="49"/>
      <c r="C92" s="20"/>
      <c r="D92" s="44"/>
    </row>
    <row r="93" spans="1:4" x14ac:dyDescent="0.25">
      <c r="A93" s="48"/>
      <c r="B93" s="49"/>
      <c r="C93" s="20"/>
      <c r="D93" s="44"/>
    </row>
    <row r="94" spans="1:4" x14ac:dyDescent="0.25">
      <c r="A94" s="48"/>
      <c r="B94" s="49"/>
      <c r="C94" s="20"/>
      <c r="D94" s="44"/>
    </row>
    <row r="95" spans="1:4" x14ac:dyDescent="0.25">
      <c r="A95" s="48"/>
      <c r="B95" s="49"/>
      <c r="C95" s="20"/>
      <c r="D95" s="44"/>
    </row>
    <row r="96" spans="1:4" x14ac:dyDescent="0.25">
      <c r="A96" s="48"/>
      <c r="B96" s="49"/>
      <c r="C96" s="20"/>
      <c r="D96" s="44"/>
    </row>
    <row r="97" spans="1:4" x14ac:dyDescent="0.25">
      <c r="A97" s="48"/>
      <c r="B97" s="49"/>
      <c r="C97" s="20"/>
      <c r="D97" s="44"/>
    </row>
    <row r="98" spans="1:4" x14ac:dyDescent="0.25">
      <c r="A98" s="48"/>
      <c r="B98" s="49"/>
      <c r="C98" s="20"/>
      <c r="D98" s="44"/>
    </row>
    <row r="99" spans="1:4" x14ac:dyDescent="0.25">
      <c r="A99" s="48"/>
      <c r="B99" s="49"/>
      <c r="C99" s="20"/>
      <c r="D99" s="44"/>
    </row>
    <row r="100" spans="1:4" x14ac:dyDescent="0.25">
      <c r="A100" s="48"/>
      <c r="B100" s="49"/>
      <c r="C100" s="20"/>
      <c r="D100" s="44"/>
    </row>
    <row r="101" spans="1:4" x14ac:dyDescent="0.25">
      <c r="A101" s="48"/>
      <c r="B101" s="49"/>
      <c r="C101" s="20"/>
      <c r="D101" s="44"/>
    </row>
    <row r="102" spans="1:4" x14ac:dyDescent="0.25">
      <c r="A102" s="48"/>
      <c r="B102" s="49"/>
      <c r="C102" s="20"/>
      <c r="D102" s="44"/>
    </row>
    <row r="103" spans="1:4" x14ac:dyDescent="0.25">
      <c r="A103" s="48"/>
      <c r="B103" s="49"/>
      <c r="C103" s="20"/>
      <c r="D103" s="44"/>
    </row>
    <row r="104" spans="1:4" x14ac:dyDescent="0.25">
      <c r="A104" s="48"/>
      <c r="B104" s="49"/>
      <c r="C104" s="20"/>
      <c r="D104" s="44"/>
    </row>
    <row r="105" spans="1:4" x14ac:dyDescent="0.25">
      <c r="A105" s="48"/>
      <c r="B105" s="49"/>
      <c r="C105" s="20"/>
      <c r="D105" s="44"/>
    </row>
    <row r="106" spans="1:4" x14ac:dyDescent="0.25">
      <c r="A106" s="48"/>
      <c r="B106" s="49"/>
      <c r="C106" s="20"/>
      <c r="D106" s="44"/>
    </row>
    <row r="107" spans="1:4" x14ac:dyDescent="0.25">
      <c r="A107" s="48"/>
      <c r="B107" s="49"/>
      <c r="C107" s="20"/>
      <c r="D107" s="44"/>
    </row>
    <row r="108" spans="1:4" x14ac:dyDescent="0.25">
      <c r="A108" s="48"/>
      <c r="B108" s="49"/>
      <c r="C108" s="20"/>
      <c r="D108" s="44"/>
    </row>
    <row r="109" spans="1:4" x14ac:dyDescent="0.25">
      <c r="A109" s="48"/>
      <c r="B109" s="49"/>
      <c r="C109" s="20"/>
      <c r="D109" s="44"/>
    </row>
    <row r="110" spans="1:4" x14ac:dyDescent="0.25">
      <c r="A110" s="48"/>
      <c r="B110" s="49"/>
      <c r="C110" s="20"/>
      <c r="D110" s="44"/>
    </row>
    <row r="111" spans="1:4" x14ac:dyDescent="0.25">
      <c r="A111" s="48"/>
      <c r="B111" s="49"/>
      <c r="C111" s="20"/>
      <c r="D111" s="44"/>
    </row>
    <row r="112" spans="1:4" x14ac:dyDescent="0.25">
      <c r="A112" s="48"/>
      <c r="B112" s="49"/>
      <c r="C112" s="20"/>
      <c r="D112" s="44"/>
    </row>
    <row r="113" spans="1:4" x14ac:dyDescent="0.25">
      <c r="A113" s="48"/>
      <c r="B113" s="49"/>
      <c r="C113" s="20"/>
      <c r="D113" s="44"/>
    </row>
    <row r="114" spans="1:4" x14ac:dyDescent="0.25">
      <c r="A114" s="48"/>
      <c r="B114" s="49"/>
      <c r="C114" s="20"/>
      <c r="D114" s="44"/>
    </row>
    <row r="115" spans="1:4" x14ac:dyDescent="0.25">
      <c r="A115" s="48"/>
      <c r="B115" s="49"/>
      <c r="C115" s="20"/>
      <c r="D115" s="44"/>
    </row>
    <row r="116" spans="1:4" x14ac:dyDescent="0.25">
      <c r="A116" s="48"/>
      <c r="B116" s="49"/>
      <c r="C116" s="20"/>
      <c r="D116" s="44"/>
    </row>
    <row r="117" spans="1:4" x14ac:dyDescent="0.25">
      <c r="A117" s="48"/>
      <c r="B117" s="49"/>
      <c r="C117" s="20"/>
      <c r="D117" s="44"/>
    </row>
    <row r="118" spans="1:4" x14ac:dyDescent="0.25">
      <c r="A118" s="48"/>
      <c r="B118" s="49"/>
      <c r="C118" s="20"/>
      <c r="D118" s="44"/>
    </row>
    <row r="119" spans="1:4" x14ac:dyDescent="0.25">
      <c r="A119" s="48"/>
      <c r="B119" s="49"/>
      <c r="C119" s="20"/>
      <c r="D119" s="44"/>
    </row>
    <row r="120" spans="1:4" x14ac:dyDescent="0.25">
      <c r="A120" s="48"/>
      <c r="B120" s="49"/>
      <c r="C120" s="20"/>
      <c r="D120" s="44"/>
    </row>
    <row r="121" spans="1:4" x14ac:dyDescent="0.25">
      <c r="A121" s="48"/>
      <c r="B121" s="49"/>
      <c r="C121" s="20"/>
      <c r="D121" s="44"/>
    </row>
    <row r="122" spans="1:4" x14ac:dyDescent="0.25">
      <c r="A122" s="48"/>
      <c r="B122" s="49"/>
      <c r="C122" s="20"/>
      <c r="D122" s="44"/>
    </row>
    <row r="123" spans="1:4" x14ac:dyDescent="0.25">
      <c r="A123" s="48"/>
      <c r="B123" s="49"/>
      <c r="C123" s="20"/>
      <c r="D123" s="44"/>
    </row>
    <row r="124" spans="1:4" x14ac:dyDescent="0.25">
      <c r="A124" s="48"/>
      <c r="B124" s="49"/>
      <c r="C124" s="20"/>
      <c r="D124" s="44"/>
    </row>
    <row r="125" spans="1:4" x14ac:dyDescent="0.25">
      <c r="A125" s="48"/>
      <c r="B125" s="49"/>
      <c r="C125" s="20"/>
      <c r="D125" s="44"/>
    </row>
    <row r="126" spans="1:4" x14ac:dyDescent="0.25">
      <c r="A126" s="48"/>
      <c r="B126" s="49"/>
      <c r="C126" s="20"/>
      <c r="D126" s="44"/>
    </row>
    <row r="127" spans="1:4" x14ac:dyDescent="0.25">
      <c r="A127" s="48"/>
      <c r="B127" s="49"/>
      <c r="C127" s="20"/>
      <c r="D127" s="44"/>
    </row>
    <row r="128" spans="1:4" x14ac:dyDescent="0.25">
      <c r="A128" s="48"/>
      <c r="B128" s="49"/>
      <c r="C128" s="20"/>
      <c r="D128" s="44"/>
    </row>
    <row r="129" spans="1:4" x14ac:dyDescent="0.25">
      <c r="A129" s="48"/>
      <c r="B129" s="49"/>
      <c r="C129" s="20"/>
      <c r="D129" s="44"/>
    </row>
    <row r="130" spans="1:4" x14ac:dyDescent="0.25">
      <c r="A130" s="48"/>
      <c r="B130" s="49"/>
      <c r="C130" s="20"/>
      <c r="D130" s="44"/>
    </row>
    <row r="131" spans="1:4" x14ac:dyDescent="0.25">
      <c r="A131" s="48"/>
      <c r="B131" s="49"/>
      <c r="C131" s="20"/>
      <c r="D131" s="44"/>
    </row>
    <row r="132" spans="1:4" x14ac:dyDescent="0.25">
      <c r="A132" s="48"/>
      <c r="B132" s="49"/>
      <c r="C132" s="20"/>
      <c r="D132" s="44"/>
    </row>
    <row r="133" spans="1:4" x14ac:dyDescent="0.25">
      <c r="A133" s="48"/>
      <c r="B133" s="49"/>
      <c r="C133" s="20"/>
      <c r="D133" s="44"/>
    </row>
    <row r="134" spans="1:4" x14ac:dyDescent="0.25">
      <c r="A134" s="48"/>
      <c r="B134" s="49"/>
      <c r="C134" s="20"/>
      <c r="D134" s="44"/>
    </row>
    <row r="135" spans="1:4" x14ac:dyDescent="0.25">
      <c r="A135" s="48"/>
      <c r="B135" s="49"/>
      <c r="C135" s="20"/>
      <c r="D135" s="44"/>
    </row>
    <row r="136" spans="1:4" x14ac:dyDescent="0.25">
      <c r="A136" s="48"/>
      <c r="B136" s="49"/>
      <c r="C136" s="20"/>
      <c r="D136" s="44"/>
    </row>
    <row r="137" spans="1:4" x14ac:dyDescent="0.25">
      <c r="A137" s="48"/>
      <c r="B137" s="49"/>
      <c r="C137" s="20"/>
      <c r="D137" s="44"/>
    </row>
    <row r="138" spans="1:4" x14ac:dyDescent="0.25">
      <c r="A138" s="48"/>
      <c r="B138" s="49"/>
      <c r="C138" s="20"/>
      <c r="D138" s="44"/>
    </row>
    <row r="139" spans="1:4" x14ac:dyDescent="0.25">
      <c r="A139" s="48"/>
      <c r="B139" s="49"/>
      <c r="C139" s="20"/>
      <c r="D139" s="44"/>
    </row>
    <row r="140" spans="1:4" x14ac:dyDescent="0.25">
      <c r="A140" s="48"/>
      <c r="B140" s="49"/>
      <c r="C140" s="20"/>
      <c r="D140" s="44"/>
    </row>
    <row r="141" spans="1:4" x14ac:dyDescent="0.25">
      <c r="A141" s="48"/>
      <c r="B141" s="49"/>
      <c r="C141" s="20"/>
      <c r="D141" s="44"/>
    </row>
    <row r="142" spans="1:4" x14ac:dyDescent="0.25">
      <c r="A142" s="48"/>
      <c r="B142" s="49"/>
      <c r="C142" s="20"/>
      <c r="D142" s="44"/>
    </row>
    <row r="143" spans="1:4" x14ac:dyDescent="0.25">
      <c r="A143" s="48"/>
      <c r="B143" s="49"/>
      <c r="C143" s="20"/>
      <c r="D143" s="44"/>
    </row>
    <row r="144" spans="1:4" x14ac:dyDescent="0.25">
      <c r="A144" s="48"/>
      <c r="B144" s="49"/>
      <c r="C144" s="20"/>
      <c r="D144" s="44"/>
    </row>
    <row r="145" spans="1:4" x14ac:dyDescent="0.25">
      <c r="A145" s="48"/>
      <c r="B145" s="49"/>
      <c r="C145" s="20"/>
      <c r="D145" s="44"/>
    </row>
    <row r="146" spans="1:4" x14ac:dyDescent="0.25">
      <c r="A146" s="48"/>
      <c r="B146" s="49"/>
      <c r="C146" s="20"/>
      <c r="D146" s="44"/>
    </row>
    <row r="147" spans="1:4" x14ac:dyDescent="0.25">
      <c r="A147" s="48"/>
      <c r="B147" s="49"/>
      <c r="C147" s="20"/>
      <c r="D147" s="44"/>
    </row>
    <row r="148" spans="1:4" x14ac:dyDescent="0.25">
      <c r="A148" s="48"/>
      <c r="B148" s="49"/>
      <c r="C148" s="20"/>
      <c r="D148" s="44"/>
    </row>
    <row r="149" spans="1:4" x14ac:dyDescent="0.25">
      <c r="A149" s="48"/>
      <c r="B149" s="49"/>
      <c r="C149" s="20"/>
      <c r="D149" s="44"/>
    </row>
    <row r="150" spans="1:4" x14ac:dyDescent="0.25">
      <c r="A150" s="48"/>
      <c r="B150" s="49"/>
      <c r="C150" s="20"/>
      <c r="D150" s="44"/>
    </row>
    <row r="151" spans="1:4" x14ac:dyDescent="0.25">
      <c r="A151" s="48"/>
      <c r="B151" s="49"/>
      <c r="C151" s="20"/>
      <c r="D151" s="44"/>
    </row>
    <row r="152" spans="1:4" x14ac:dyDescent="0.25">
      <c r="A152" s="48"/>
      <c r="B152" s="49"/>
      <c r="C152" s="20"/>
      <c r="D152" s="44"/>
    </row>
    <row r="153" spans="1:4" x14ac:dyDescent="0.25">
      <c r="A153" s="48"/>
      <c r="B153" s="49"/>
      <c r="C153" s="20"/>
      <c r="D153" s="44"/>
    </row>
    <row r="154" spans="1:4" x14ac:dyDescent="0.25">
      <c r="A154" s="48"/>
      <c r="B154" s="49"/>
      <c r="C154" s="20"/>
      <c r="D154" s="44"/>
    </row>
    <row r="155" spans="1:4" x14ac:dyDescent="0.25">
      <c r="A155" s="48"/>
      <c r="B155" s="49"/>
      <c r="C155" s="20"/>
      <c r="D155" s="44"/>
    </row>
    <row r="156" spans="1:4" x14ac:dyDescent="0.25">
      <c r="A156" s="48"/>
      <c r="B156" s="49"/>
      <c r="C156" s="20"/>
      <c r="D156" s="44"/>
    </row>
    <row r="157" spans="1:4" x14ac:dyDescent="0.25">
      <c r="A157" s="48"/>
      <c r="B157" s="49"/>
      <c r="C157" s="20"/>
      <c r="D157" s="44"/>
    </row>
    <row r="158" spans="1:4" x14ac:dyDescent="0.25">
      <c r="A158" s="48"/>
      <c r="B158" s="49"/>
      <c r="C158" s="20"/>
      <c r="D158" s="44"/>
    </row>
    <row r="159" spans="1:4" x14ac:dyDescent="0.25">
      <c r="A159" s="48"/>
      <c r="B159" s="49"/>
      <c r="C159" s="20"/>
      <c r="D159" s="44"/>
    </row>
    <row r="160" spans="1:4" x14ac:dyDescent="0.25">
      <c r="A160" s="48"/>
      <c r="B160" s="49"/>
      <c r="C160" s="20"/>
      <c r="D160" s="44"/>
    </row>
    <row r="161" spans="1:4" x14ac:dyDescent="0.25">
      <c r="A161" s="48"/>
      <c r="B161" s="49"/>
      <c r="C161" s="20"/>
      <c r="D161" s="44"/>
    </row>
    <row r="162" spans="1:4" x14ac:dyDescent="0.25">
      <c r="A162" s="48"/>
      <c r="B162" s="49"/>
      <c r="C162" s="20"/>
      <c r="D162" s="44"/>
    </row>
    <row r="163" spans="1:4" x14ac:dyDescent="0.25">
      <c r="A163" s="48"/>
      <c r="B163" s="49"/>
      <c r="C163" s="20"/>
      <c r="D163" s="44"/>
    </row>
    <row r="164" spans="1:4" x14ac:dyDescent="0.25">
      <c r="A164" s="48"/>
      <c r="B164" s="49"/>
      <c r="C164" s="20"/>
      <c r="D164" s="44"/>
    </row>
    <row r="165" spans="1:4" x14ac:dyDescent="0.25">
      <c r="A165" s="48"/>
      <c r="B165" s="49"/>
      <c r="C165" s="20"/>
      <c r="D165" s="44"/>
    </row>
    <row r="166" spans="1:4" x14ac:dyDescent="0.25">
      <c r="A166" s="48"/>
      <c r="B166" s="49"/>
      <c r="C166" s="20"/>
      <c r="D166" s="44"/>
    </row>
    <row r="167" spans="1:4" x14ac:dyDescent="0.25">
      <c r="A167" s="48"/>
      <c r="B167" s="49"/>
      <c r="C167" s="20"/>
      <c r="D167" s="44"/>
    </row>
    <row r="168" spans="1:4" x14ac:dyDescent="0.25">
      <c r="A168" s="48"/>
      <c r="B168" s="49"/>
      <c r="C168" s="20"/>
      <c r="D168" s="44"/>
    </row>
    <row r="169" spans="1:4" x14ac:dyDescent="0.25">
      <c r="A169" s="48"/>
      <c r="B169" s="49"/>
      <c r="C169" s="20"/>
      <c r="D169" s="44"/>
    </row>
    <row r="170" spans="1:4" x14ac:dyDescent="0.25">
      <c r="A170" s="48"/>
      <c r="B170" s="49"/>
      <c r="C170" s="20"/>
      <c r="D170" s="44"/>
    </row>
    <row r="171" spans="1:4" x14ac:dyDescent="0.25">
      <c r="A171" s="48"/>
      <c r="B171" s="49"/>
      <c r="C171" s="20"/>
      <c r="D171" s="44"/>
    </row>
    <row r="172" spans="1:4" x14ac:dyDescent="0.25">
      <c r="A172" s="48"/>
      <c r="B172" s="49"/>
      <c r="C172" s="20"/>
      <c r="D172" s="44"/>
    </row>
    <row r="173" spans="1:4" x14ac:dyDescent="0.25">
      <c r="A173" s="48"/>
      <c r="B173" s="49"/>
      <c r="C173" s="20"/>
      <c r="D173" s="44"/>
    </row>
    <row r="174" spans="1:4" x14ac:dyDescent="0.25">
      <c r="A174" s="48"/>
      <c r="B174" s="49"/>
      <c r="C174" s="20"/>
      <c r="D174" s="44"/>
    </row>
    <row r="175" spans="1:4" x14ac:dyDescent="0.25">
      <c r="A175" s="48"/>
      <c r="B175" s="49"/>
      <c r="C175" s="20"/>
      <c r="D175" s="44"/>
    </row>
    <row r="176" spans="1:4" x14ac:dyDescent="0.25">
      <c r="A176" s="48"/>
      <c r="B176" s="49"/>
      <c r="C176" s="20"/>
      <c r="D176" s="44"/>
    </row>
    <row r="177" spans="1:4" x14ac:dyDescent="0.25">
      <c r="A177" s="48"/>
      <c r="B177" s="49"/>
      <c r="C177" s="20"/>
      <c r="D177" s="44"/>
    </row>
    <row r="178" spans="1:4" x14ac:dyDescent="0.25">
      <c r="A178" s="48"/>
      <c r="B178" s="49"/>
      <c r="C178" s="20"/>
      <c r="D178" s="44"/>
    </row>
    <row r="179" spans="1:4" x14ac:dyDescent="0.25">
      <c r="A179" s="48"/>
      <c r="B179" s="49"/>
      <c r="C179" s="20"/>
      <c r="D179" s="44"/>
    </row>
    <row r="180" spans="1:4" x14ac:dyDescent="0.25">
      <c r="A180" s="48"/>
      <c r="B180" s="49"/>
      <c r="C180" s="20"/>
      <c r="D180" s="44"/>
    </row>
    <row r="181" spans="1:4" x14ac:dyDescent="0.25">
      <c r="A181" s="48"/>
      <c r="B181" s="49"/>
      <c r="C181" s="20"/>
      <c r="D181" s="44"/>
    </row>
    <row r="182" spans="1:4" x14ac:dyDescent="0.25">
      <c r="A182" s="48"/>
      <c r="B182" s="49"/>
      <c r="C182" s="20"/>
      <c r="D182" s="44"/>
    </row>
    <row r="183" spans="1:4" x14ac:dyDescent="0.25">
      <c r="A183" s="48"/>
      <c r="B183" s="49"/>
      <c r="C183" s="20"/>
      <c r="D183" s="44"/>
    </row>
    <row r="184" spans="1:4" x14ac:dyDescent="0.25">
      <c r="A184" s="48"/>
      <c r="B184" s="49"/>
      <c r="C184" s="20"/>
      <c r="D184" s="44"/>
    </row>
    <row r="185" spans="1:4" x14ac:dyDescent="0.25">
      <c r="A185" s="48"/>
      <c r="B185" s="49"/>
      <c r="C185" s="20"/>
      <c r="D185" s="44"/>
    </row>
    <row r="186" spans="1:4" x14ac:dyDescent="0.25">
      <c r="A186" s="48"/>
      <c r="B186" s="49"/>
      <c r="C186" s="20"/>
      <c r="D186" s="44"/>
    </row>
    <row r="187" spans="1:4" x14ac:dyDescent="0.25">
      <c r="A187" s="48"/>
      <c r="B187" s="49"/>
      <c r="C187" s="20"/>
      <c r="D187" s="44"/>
    </row>
    <row r="188" spans="1:4" x14ac:dyDescent="0.25">
      <c r="A188" s="48"/>
      <c r="B188" s="49"/>
      <c r="C188" s="20"/>
      <c r="D188" s="44"/>
    </row>
    <row r="189" spans="1:4" x14ac:dyDescent="0.25">
      <c r="A189" s="48"/>
      <c r="B189" s="49"/>
      <c r="C189" s="20"/>
      <c r="D189" s="44"/>
    </row>
    <row r="190" spans="1:4" x14ac:dyDescent="0.25">
      <c r="A190" s="48"/>
      <c r="B190" s="49"/>
      <c r="C190" s="20"/>
      <c r="D190" s="44"/>
    </row>
    <row r="191" spans="1:4" x14ac:dyDescent="0.25">
      <c r="A191" s="48"/>
      <c r="B191" s="49"/>
      <c r="C191" s="20"/>
      <c r="D191" s="44"/>
    </row>
    <row r="192" spans="1:4" x14ac:dyDescent="0.25">
      <c r="A192" s="48"/>
      <c r="B192" s="49"/>
      <c r="C192" s="20"/>
      <c r="D192" s="44"/>
    </row>
    <row r="193" spans="1:4" x14ac:dyDescent="0.25">
      <c r="A193" s="48"/>
      <c r="B193" s="49"/>
      <c r="C193" s="20"/>
      <c r="D193" s="44"/>
    </row>
    <row r="194" spans="1:4" x14ac:dyDescent="0.25">
      <c r="A194" s="48"/>
      <c r="B194" s="49"/>
      <c r="C194" s="20"/>
      <c r="D194" s="44"/>
    </row>
    <row r="195" spans="1:4" x14ac:dyDescent="0.25">
      <c r="A195" s="48"/>
      <c r="B195" s="49"/>
      <c r="C195" s="20"/>
      <c r="D195" s="44"/>
    </row>
    <row r="196" spans="1:4" x14ac:dyDescent="0.25">
      <c r="A196" s="48"/>
      <c r="B196" s="49"/>
      <c r="C196" s="20"/>
      <c r="D196" s="44"/>
    </row>
    <row r="197" spans="1:4" x14ac:dyDescent="0.25">
      <c r="A197" s="48"/>
      <c r="B197" s="49"/>
      <c r="C197" s="20"/>
      <c r="D197" s="44"/>
    </row>
    <row r="198" spans="1:4" x14ac:dyDescent="0.25">
      <c r="A198" s="48"/>
      <c r="B198" s="49"/>
      <c r="C198" s="20"/>
      <c r="D198" s="44"/>
    </row>
    <row r="199" spans="1:4" x14ac:dyDescent="0.25">
      <c r="A199" s="48"/>
      <c r="B199" s="49"/>
      <c r="C199" s="20"/>
      <c r="D199" s="44"/>
    </row>
    <row r="200" spans="1:4" x14ac:dyDescent="0.25">
      <c r="A200" s="48"/>
      <c r="B200" s="49"/>
      <c r="C200" s="20"/>
      <c r="D200" s="44"/>
    </row>
    <row r="201" spans="1:4" x14ac:dyDescent="0.25">
      <c r="A201" s="48"/>
      <c r="B201" s="49"/>
      <c r="C201" s="20"/>
      <c r="D201" s="44"/>
    </row>
    <row r="202" spans="1:4" x14ac:dyDescent="0.25">
      <c r="A202" s="48"/>
      <c r="B202" s="49"/>
      <c r="C202" s="20"/>
      <c r="D202" s="44"/>
    </row>
    <row r="203" spans="1:4" x14ac:dyDescent="0.25">
      <c r="A203" s="48"/>
      <c r="B203" s="49"/>
      <c r="C203" s="20"/>
      <c r="D203" s="44"/>
    </row>
    <row r="204" spans="1:4" x14ac:dyDescent="0.25">
      <c r="A204" s="48"/>
      <c r="B204" s="49"/>
      <c r="C204" s="20"/>
      <c r="D204" s="44"/>
    </row>
    <row r="205" spans="1:4" x14ac:dyDescent="0.25">
      <c r="A205" s="48"/>
      <c r="B205" s="49"/>
      <c r="C205" s="20"/>
      <c r="D205" s="44"/>
    </row>
    <row r="206" spans="1:4" x14ac:dyDescent="0.25">
      <c r="A206" s="48"/>
      <c r="B206" s="49"/>
      <c r="C206" s="20"/>
      <c r="D206" s="44"/>
    </row>
    <row r="207" spans="1:4" x14ac:dyDescent="0.25">
      <c r="A207" s="48"/>
      <c r="B207" s="49"/>
      <c r="C207" s="20"/>
      <c r="D207" s="44"/>
    </row>
    <row r="208" spans="1:4" x14ac:dyDescent="0.25">
      <c r="A208" s="48"/>
      <c r="B208" s="49"/>
      <c r="C208" s="20"/>
      <c r="D208" s="44"/>
    </row>
    <row r="209" spans="1:4" x14ac:dyDescent="0.25">
      <c r="A209" s="48"/>
      <c r="B209" s="49"/>
      <c r="C209" s="20"/>
      <c r="D209" s="44"/>
    </row>
    <row r="210" spans="1:4" x14ac:dyDescent="0.25">
      <c r="A210" s="48"/>
      <c r="B210" s="49"/>
      <c r="C210" s="20"/>
      <c r="D210" s="44"/>
    </row>
    <row r="211" spans="1:4" x14ac:dyDescent="0.25">
      <c r="A211" s="48"/>
      <c r="B211" s="49"/>
      <c r="C211" s="20"/>
      <c r="D211" s="44"/>
    </row>
    <row r="212" spans="1:4" x14ac:dyDescent="0.25">
      <c r="A212" s="48"/>
      <c r="B212" s="49"/>
      <c r="C212" s="20"/>
      <c r="D212" s="44"/>
    </row>
    <row r="213" spans="1:4" x14ac:dyDescent="0.25">
      <c r="A213" s="48"/>
      <c r="B213" s="49"/>
      <c r="C213" s="20"/>
      <c r="D213" s="44"/>
    </row>
    <row r="214" spans="1:4" x14ac:dyDescent="0.25">
      <c r="A214" s="48"/>
      <c r="B214" s="49"/>
      <c r="C214" s="20"/>
      <c r="D214" s="44"/>
    </row>
    <row r="215" spans="1:4" x14ac:dyDescent="0.25">
      <c r="A215" s="48"/>
      <c r="B215" s="49"/>
      <c r="C215" s="20"/>
      <c r="D215" s="44"/>
    </row>
    <row r="216" spans="1:4" x14ac:dyDescent="0.25">
      <c r="A216" s="48"/>
      <c r="B216" s="49"/>
      <c r="C216" s="20"/>
      <c r="D216" s="44"/>
    </row>
    <row r="217" spans="1:4" x14ac:dyDescent="0.25">
      <c r="A217" s="48"/>
      <c r="B217" s="49"/>
      <c r="C217" s="20"/>
      <c r="D217" s="44"/>
    </row>
    <row r="218" spans="1:4" x14ac:dyDescent="0.25">
      <c r="A218" s="48"/>
      <c r="B218" s="49"/>
      <c r="C218" s="20"/>
      <c r="D218" s="44"/>
    </row>
    <row r="219" spans="1:4" x14ac:dyDescent="0.25">
      <c r="A219" s="48"/>
      <c r="B219" s="49"/>
      <c r="C219" s="20"/>
      <c r="D219" s="44"/>
    </row>
    <row r="220" spans="1:4" x14ac:dyDescent="0.25">
      <c r="A220" s="48"/>
      <c r="B220" s="49"/>
      <c r="C220" s="20"/>
      <c r="D220" s="44"/>
    </row>
    <row r="221" spans="1:4" x14ac:dyDescent="0.25">
      <c r="A221" s="48"/>
      <c r="B221" s="49"/>
      <c r="C221" s="20"/>
      <c r="D221" s="44"/>
    </row>
    <row r="222" spans="1:4" x14ac:dyDescent="0.25">
      <c r="A222" s="48"/>
      <c r="B222" s="49"/>
      <c r="C222" s="20"/>
      <c r="D222" s="44"/>
    </row>
    <row r="223" spans="1:4" x14ac:dyDescent="0.25">
      <c r="A223" s="48"/>
      <c r="B223" s="49"/>
      <c r="C223" s="20"/>
      <c r="D223" s="44"/>
    </row>
    <row r="224" spans="1:4" x14ac:dyDescent="0.25">
      <c r="A224" s="48"/>
      <c r="B224" s="49"/>
      <c r="C224" s="20"/>
      <c r="D224" s="44"/>
    </row>
    <row r="225" spans="1:4" x14ac:dyDescent="0.25">
      <c r="A225" s="48"/>
      <c r="B225" s="49"/>
      <c r="C225" s="20"/>
      <c r="D225" s="44"/>
    </row>
    <row r="226" spans="1:4" x14ac:dyDescent="0.25">
      <c r="A226" s="48"/>
      <c r="B226" s="49"/>
      <c r="C226" s="20"/>
      <c r="D226" s="44"/>
    </row>
    <row r="227" spans="1:4" x14ac:dyDescent="0.25">
      <c r="A227" s="48"/>
      <c r="B227" s="49"/>
      <c r="C227" s="20"/>
      <c r="D227" s="44"/>
    </row>
    <row r="228" spans="1:4" x14ac:dyDescent="0.25">
      <c r="A228" s="48"/>
      <c r="B228" s="49"/>
      <c r="C228" s="20"/>
      <c r="D228" s="44"/>
    </row>
    <row r="229" spans="1:4" x14ac:dyDescent="0.25">
      <c r="A229" s="48"/>
      <c r="B229" s="49"/>
      <c r="C229" s="20"/>
      <c r="D229" s="44"/>
    </row>
    <row r="230" spans="1:4" x14ac:dyDescent="0.25">
      <c r="A230" s="48"/>
      <c r="B230" s="49"/>
      <c r="C230" s="20"/>
      <c r="D230" s="44"/>
    </row>
    <row r="231" spans="1:4" x14ac:dyDescent="0.25">
      <c r="A231" s="48"/>
      <c r="B231" s="49"/>
      <c r="C231" s="20"/>
      <c r="D231" s="44"/>
    </row>
    <row r="232" spans="1:4" x14ac:dyDescent="0.25">
      <c r="A232" s="48"/>
      <c r="B232" s="49"/>
      <c r="C232" s="20"/>
      <c r="D232" s="44"/>
    </row>
    <row r="233" spans="1:4" x14ac:dyDescent="0.25">
      <c r="A233" s="48"/>
      <c r="B233" s="49"/>
      <c r="C233" s="20"/>
      <c r="D233" s="44"/>
    </row>
    <row r="234" spans="1:4" x14ac:dyDescent="0.25">
      <c r="A234" s="48"/>
      <c r="B234" s="49"/>
      <c r="C234" s="20"/>
      <c r="D234" s="44"/>
    </row>
    <row r="235" spans="1:4" x14ac:dyDescent="0.25">
      <c r="A235" s="48"/>
      <c r="B235" s="49"/>
      <c r="C235" s="20"/>
      <c r="D235" s="44"/>
    </row>
    <row r="236" spans="1:4" x14ac:dyDescent="0.25">
      <c r="A236" s="48"/>
      <c r="B236" s="49"/>
      <c r="C236" s="20"/>
      <c r="D236" s="44"/>
    </row>
    <row r="237" spans="1:4" x14ac:dyDescent="0.25">
      <c r="A237" s="48"/>
      <c r="B237" s="49"/>
      <c r="C237" s="20"/>
      <c r="D237" s="44"/>
    </row>
    <row r="238" spans="1:4" x14ac:dyDescent="0.25">
      <c r="A238" s="48"/>
      <c r="B238" s="49"/>
      <c r="C238" s="20"/>
      <c r="D238" s="44"/>
    </row>
    <row r="239" spans="1:4" x14ac:dyDescent="0.25">
      <c r="A239" s="48"/>
      <c r="B239" s="49"/>
      <c r="C239" s="20"/>
      <c r="D239" s="44"/>
    </row>
    <row r="240" spans="1:4" x14ac:dyDescent="0.25">
      <c r="A240" s="48"/>
      <c r="B240" s="49"/>
      <c r="C240" s="20"/>
      <c r="D240" s="44"/>
    </row>
    <row r="241" spans="1:4" x14ac:dyDescent="0.25">
      <c r="A241" s="48"/>
      <c r="B241" s="49"/>
      <c r="C241" s="20"/>
      <c r="D241" s="44"/>
    </row>
    <row r="242" spans="1:4" x14ac:dyDescent="0.25">
      <c r="A242" s="48"/>
      <c r="B242" s="49"/>
      <c r="C242" s="20"/>
      <c r="D242" s="44"/>
    </row>
    <row r="243" spans="1:4" x14ac:dyDescent="0.25">
      <c r="A243" s="48"/>
      <c r="B243" s="49"/>
      <c r="C243" s="20"/>
      <c r="D243" s="44"/>
    </row>
    <row r="244" spans="1:4" x14ac:dyDescent="0.25">
      <c r="A244" s="48"/>
      <c r="B244" s="49"/>
      <c r="C244" s="20"/>
      <c r="D244" s="4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R101"/>
  <sheetViews>
    <sheetView workbookViewId="0">
      <selection activeCell="C2" sqref="C2:F11"/>
    </sheetView>
  </sheetViews>
  <sheetFormatPr baseColWidth="10" defaultColWidth="11.42578125" defaultRowHeight="15" x14ac:dyDescent="0.25"/>
  <cols>
    <col min="1" max="1" width="15.5703125" bestFit="1" customWidth="1"/>
    <col min="2" max="2" width="21.7109375" bestFit="1" customWidth="1"/>
    <col min="3" max="3" width="24.42578125" bestFit="1" customWidth="1"/>
    <col min="4" max="4" width="18.140625" bestFit="1" customWidth="1"/>
    <col min="5" max="5" width="20.42578125" bestFit="1" customWidth="1"/>
    <col min="6" max="6" width="20" bestFit="1" customWidth="1"/>
    <col min="7" max="7" width="27" bestFit="1" customWidth="1"/>
    <col min="8" max="8" width="26.42578125" bestFit="1" customWidth="1"/>
    <col min="9" max="9" width="26.85546875" bestFit="1" customWidth="1"/>
    <col min="10" max="10" width="22.85546875" bestFit="1" customWidth="1"/>
    <col min="11" max="11" width="22.42578125" bestFit="1" customWidth="1"/>
    <col min="12" max="12" width="29.42578125" bestFit="1" customWidth="1"/>
    <col min="13" max="13" width="30.42578125" bestFit="1" customWidth="1"/>
    <col min="14" max="14" width="29.42578125" bestFit="1" customWidth="1"/>
    <col min="15" max="15" width="23.5703125" bestFit="1" customWidth="1"/>
    <col min="16" max="16" width="20.28515625" bestFit="1" customWidth="1"/>
    <col min="17" max="17" width="26.85546875" bestFit="1" customWidth="1"/>
    <col min="18" max="18" width="26.28515625" bestFit="1" customWidth="1"/>
  </cols>
  <sheetData>
    <row r="1" spans="1:18" x14ac:dyDescent="0.25">
      <c r="A1" s="1" t="s">
        <v>32</v>
      </c>
      <c r="B1" s="1" t="s">
        <v>33</v>
      </c>
      <c r="C1" s="1" t="s">
        <v>34</v>
      </c>
      <c r="D1" s="1" t="s">
        <v>35</v>
      </c>
      <c r="E1" s="1" t="s">
        <v>36</v>
      </c>
      <c r="F1" s="1" t="s">
        <v>37</v>
      </c>
      <c r="G1" s="1" t="s">
        <v>38</v>
      </c>
      <c r="H1" s="1" t="s">
        <v>39</v>
      </c>
      <c r="I1" s="1" t="s">
        <v>40</v>
      </c>
      <c r="J1" s="1" t="s">
        <v>41</v>
      </c>
      <c r="K1" s="1" t="s">
        <v>42</v>
      </c>
      <c r="L1" s="1" t="s">
        <v>43</v>
      </c>
      <c r="M1" s="1" t="s">
        <v>44</v>
      </c>
      <c r="N1" s="1" t="s">
        <v>45</v>
      </c>
      <c r="O1" s="1" t="s">
        <v>46</v>
      </c>
      <c r="P1" s="1" t="s">
        <v>47</v>
      </c>
      <c r="Q1" s="1" t="s">
        <v>48</v>
      </c>
      <c r="R1" s="1" t="s">
        <v>49</v>
      </c>
    </row>
    <row r="2" spans="1:18" x14ac:dyDescent="0.25">
      <c r="A2" s="1" t="s">
        <v>50</v>
      </c>
      <c r="B2" s="1" t="s">
        <v>51</v>
      </c>
      <c r="C2" s="1" t="s">
        <v>23</v>
      </c>
      <c r="D2" s="1" t="s">
        <v>52</v>
      </c>
      <c r="E2" s="1" t="s">
        <v>669</v>
      </c>
      <c r="F2" s="1" t="s">
        <v>53</v>
      </c>
      <c r="G2" s="1" t="s">
        <v>670</v>
      </c>
      <c r="H2" s="1" t="s">
        <v>671</v>
      </c>
      <c r="I2" s="1" t="s">
        <v>580</v>
      </c>
      <c r="J2" s="1" t="s">
        <v>580</v>
      </c>
      <c r="K2" s="1" t="s">
        <v>54</v>
      </c>
      <c r="L2" s="1" t="s">
        <v>639</v>
      </c>
      <c r="M2" s="1" t="s">
        <v>672</v>
      </c>
      <c r="N2" s="1" t="s">
        <v>625</v>
      </c>
      <c r="O2" s="1" t="s">
        <v>673</v>
      </c>
      <c r="P2" s="1" t="s">
        <v>674</v>
      </c>
      <c r="Q2" s="1" t="s">
        <v>675</v>
      </c>
      <c r="R2" s="1" t="s">
        <v>676</v>
      </c>
    </row>
    <row r="3" spans="1:18" x14ac:dyDescent="0.25">
      <c r="A3" s="1" t="s">
        <v>55</v>
      </c>
      <c r="B3" s="1" t="s">
        <v>62</v>
      </c>
      <c r="C3" s="1" t="s">
        <v>29</v>
      </c>
      <c r="D3" s="1" t="s">
        <v>63</v>
      </c>
      <c r="E3" s="1" t="s">
        <v>677</v>
      </c>
      <c r="F3" s="1" t="s">
        <v>678</v>
      </c>
      <c r="G3" s="1" t="s">
        <v>679</v>
      </c>
      <c r="H3" s="1" t="s">
        <v>680</v>
      </c>
      <c r="I3" s="1" t="s">
        <v>64</v>
      </c>
      <c r="J3" s="1" t="s">
        <v>65</v>
      </c>
      <c r="K3" s="1" t="s">
        <v>66</v>
      </c>
      <c r="L3" s="1" t="s">
        <v>681</v>
      </c>
      <c r="M3" s="1" t="s">
        <v>682</v>
      </c>
      <c r="N3" s="1" t="s">
        <v>683</v>
      </c>
      <c r="O3" s="1" t="s">
        <v>684</v>
      </c>
      <c r="P3" s="1" t="s">
        <v>685</v>
      </c>
      <c r="Q3" s="1" t="s">
        <v>686</v>
      </c>
      <c r="R3" s="1" t="s">
        <v>687</v>
      </c>
    </row>
    <row r="4" spans="1:18" x14ac:dyDescent="0.25">
      <c r="A4" s="1" t="s">
        <v>58</v>
      </c>
      <c r="B4" s="1" t="s">
        <v>56</v>
      </c>
      <c r="C4" s="1" t="s">
        <v>26</v>
      </c>
      <c r="D4" s="1" t="s">
        <v>57</v>
      </c>
      <c r="E4" s="1" t="s">
        <v>688</v>
      </c>
      <c r="F4" s="1" t="s">
        <v>689</v>
      </c>
      <c r="G4" s="1" t="s">
        <v>690</v>
      </c>
      <c r="H4" s="1" t="s">
        <v>691</v>
      </c>
      <c r="I4" s="1" t="s">
        <v>593</v>
      </c>
      <c r="J4" s="1" t="s">
        <v>593</v>
      </c>
      <c r="K4" s="1"/>
      <c r="L4" s="1" t="s">
        <v>639</v>
      </c>
      <c r="M4" s="1" t="s">
        <v>692</v>
      </c>
      <c r="N4" s="1" t="s">
        <v>693</v>
      </c>
      <c r="O4" s="1" t="s">
        <v>694</v>
      </c>
      <c r="P4" s="1" t="s">
        <v>695</v>
      </c>
      <c r="Q4" s="1" t="s">
        <v>696</v>
      </c>
      <c r="R4" s="1" t="s">
        <v>697</v>
      </c>
    </row>
    <row r="5" spans="1:18" x14ac:dyDescent="0.25">
      <c r="A5" s="1" t="s">
        <v>61</v>
      </c>
      <c r="B5" s="1" t="s">
        <v>59</v>
      </c>
      <c r="C5" s="1" t="s">
        <v>28</v>
      </c>
      <c r="D5" s="1" t="s">
        <v>60</v>
      </c>
      <c r="E5" s="1" t="s">
        <v>698</v>
      </c>
      <c r="F5" s="1" t="s">
        <v>699</v>
      </c>
      <c r="G5" s="1" t="s">
        <v>700</v>
      </c>
      <c r="H5" s="1" t="s">
        <v>701</v>
      </c>
      <c r="I5" s="1" t="s">
        <v>575</v>
      </c>
      <c r="J5" s="1" t="s">
        <v>575</v>
      </c>
      <c r="K5" s="1" t="s">
        <v>54</v>
      </c>
      <c r="L5" s="1" t="s">
        <v>702</v>
      </c>
      <c r="M5" s="1" t="s">
        <v>703</v>
      </c>
      <c r="N5" s="1" t="s">
        <v>704</v>
      </c>
      <c r="O5" s="1" t="s">
        <v>705</v>
      </c>
      <c r="P5" s="1" t="s">
        <v>706</v>
      </c>
      <c r="Q5" s="1" t="s">
        <v>707</v>
      </c>
      <c r="R5" s="1" t="s">
        <v>708</v>
      </c>
    </row>
    <row r="6" spans="1:18" x14ac:dyDescent="0.25">
      <c r="A6" s="1" t="s">
        <v>67</v>
      </c>
      <c r="B6" s="1" t="s">
        <v>72</v>
      </c>
      <c r="C6" s="1" t="s">
        <v>73</v>
      </c>
      <c r="D6" s="1" t="s">
        <v>74</v>
      </c>
      <c r="E6" s="1" t="s">
        <v>709</v>
      </c>
      <c r="F6" s="1" t="s">
        <v>710</v>
      </c>
      <c r="G6" s="1" t="s">
        <v>711</v>
      </c>
      <c r="H6" s="1" t="s">
        <v>712</v>
      </c>
      <c r="I6" s="1" t="s">
        <v>75</v>
      </c>
      <c r="J6" s="1" t="s">
        <v>76</v>
      </c>
      <c r="K6" s="1" t="s">
        <v>77</v>
      </c>
      <c r="L6" s="1" t="s">
        <v>584</v>
      </c>
      <c r="M6" s="1" t="s">
        <v>713</v>
      </c>
      <c r="N6" s="1" t="s">
        <v>714</v>
      </c>
      <c r="O6" s="1" t="s">
        <v>715</v>
      </c>
      <c r="P6" s="1" t="s">
        <v>716</v>
      </c>
      <c r="Q6" s="1" t="s">
        <v>717</v>
      </c>
      <c r="R6" s="1" t="s">
        <v>718</v>
      </c>
    </row>
    <row r="7" spans="1:18" x14ac:dyDescent="0.25">
      <c r="A7" s="1" t="s">
        <v>71</v>
      </c>
      <c r="B7" s="1" t="s">
        <v>106</v>
      </c>
      <c r="C7" s="1" t="s">
        <v>27</v>
      </c>
      <c r="D7" s="1" t="s">
        <v>107</v>
      </c>
      <c r="E7" s="1" t="s">
        <v>719</v>
      </c>
      <c r="F7" s="1" t="s">
        <v>720</v>
      </c>
      <c r="G7" s="1" t="s">
        <v>721</v>
      </c>
      <c r="H7" s="1" t="s">
        <v>722</v>
      </c>
      <c r="I7" s="1" t="s">
        <v>595</v>
      </c>
      <c r="J7" s="1" t="s">
        <v>485</v>
      </c>
      <c r="K7" s="1"/>
      <c r="L7" s="1" t="s">
        <v>723</v>
      </c>
      <c r="M7" s="1" t="s">
        <v>724</v>
      </c>
      <c r="N7" s="1" t="s">
        <v>725</v>
      </c>
      <c r="O7" s="1" t="s">
        <v>726</v>
      </c>
      <c r="P7" s="1" t="s">
        <v>727</v>
      </c>
      <c r="Q7" s="1" t="s">
        <v>728</v>
      </c>
      <c r="R7" s="1" t="s">
        <v>729</v>
      </c>
    </row>
    <row r="8" spans="1:18" x14ac:dyDescent="0.25">
      <c r="A8" s="1" t="s">
        <v>78</v>
      </c>
      <c r="B8" s="1" t="s">
        <v>68</v>
      </c>
      <c r="C8" s="1" t="s">
        <v>25</v>
      </c>
      <c r="D8" s="1" t="s">
        <v>69</v>
      </c>
      <c r="E8" s="1" t="s">
        <v>730</v>
      </c>
      <c r="F8" s="1" t="s">
        <v>731</v>
      </c>
      <c r="G8" s="1" t="s">
        <v>732</v>
      </c>
      <c r="H8" s="1" t="s">
        <v>733</v>
      </c>
      <c r="I8" s="1" t="s">
        <v>594</v>
      </c>
      <c r="J8" s="1" t="s">
        <v>594</v>
      </c>
      <c r="K8" s="1" t="s">
        <v>70</v>
      </c>
      <c r="L8" s="1" t="s">
        <v>734</v>
      </c>
      <c r="M8" s="1" t="s">
        <v>735</v>
      </c>
      <c r="N8" s="1" t="s">
        <v>736</v>
      </c>
      <c r="O8" s="1" t="s">
        <v>737</v>
      </c>
      <c r="P8" s="1" t="s">
        <v>738</v>
      </c>
      <c r="Q8" s="1" t="s">
        <v>739</v>
      </c>
      <c r="R8" s="1" t="s">
        <v>740</v>
      </c>
    </row>
    <row r="9" spans="1:18" x14ac:dyDescent="0.25">
      <c r="A9" s="1" t="s">
        <v>83</v>
      </c>
      <c r="B9" s="1" t="s">
        <v>89</v>
      </c>
      <c r="C9" s="1" t="s">
        <v>90</v>
      </c>
      <c r="D9" s="1" t="s">
        <v>91</v>
      </c>
      <c r="E9" s="1" t="s">
        <v>741</v>
      </c>
      <c r="F9" s="1" t="s">
        <v>742</v>
      </c>
      <c r="G9" s="1" t="s">
        <v>743</v>
      </c>
      <c r="H9" s="1" t="s">
        <v>744</v>
      </c>
      <c r="I9" s="1" t="s">
        <v>92</v>
      </c>
      <c r="J9" s="1" t="s">
        <v>92</v>
      </c>
      <c r="K9" s="1"/>
      <c r="L9" s="1" t="s">
        <v>745</v>
      </c>
      <c r="M9" s="1" t="s">
        <v>746</v>
      </c>
      <c r="N9" s="1" t="s">
        <v>747</v>
      </c>
      <c r="O9" s="1" t="s">
        <v>748</v>
      </c>
      <c r="P9" s="1" t="s">
        <v>749</v>
      </c>
      <c r="Q9" s="1" t="s">
        <v>750</v>
      </c>
      <c r="R9" s="1" t="s">
        <v>751</v>
      </c>
    </row>
    <row r="10" spans="1:18" x14ac:dyDescent="0.25">
      <c r="A10" s="1" t="s">
        <v>88</v>
      </c>
      <c r="B10" s="1" t="s">
        <v>79</v>
      </c>
      <c r="C10" s="1" t="s">
        <v>80</v>
      </c>
      <c r="D10" s="1" t="s">
        <v>81</v>
      </c>
      <c r="E10" s="1" t="s">
        <v>752</v>
      </c>
      <c r="F10" s="1" t="s">
        <v>753</v>
      </c>
      <c r="G10" s="1" t="s">
        <v>754</v>
      </c>
      <c r="H10" s="1" t="s">
        <v>755</v>
      </c>
      <c r="I10" s="1" t="s">
        <v>82</v>
      </c>
      <c r="J10" s="1" t="s">
        <v>82</v>
      </c>
      <c r="K10" s="1" t="s">
        <v>82</v>
      </c>
      <c r="L10" s="1" t="s">
        <v>756</v>
      </c>
      <c r="M10" s="1" t="s">
        <v>757</v>
      </c>
      <c r="N10" s="1" t="s">
        <v>758</v>
      </c>
      <c r="O10" s="1" t="s">
        <v>759</v>
      </c>
      <c r="P10" s="1" t="s">
        <v>760</v>
      </c>
      <c r="Q10" s="1" t="s">
        <v>761</v>
      </c>
      <c r="R10" s="1" t="s">
        <v>762</v>
      </c>
    </row>
    <row r="11" spans="1:18" x14ac:dyDescent="0.25">
      <c r="A11" s="1" t="s">
        <v>93</v>
      </c>
      <c r="B11" s="1" t="s">
        <v>84</v>
      </c>
      <c r="C11" s="1" t="s">
        <v>85</v>
      </c>
      <c r="D11" s="1" t="s">
        <v>86</v>
      </c>
      <c r="E11" s="1" t="s">
        <v>763</v>
      </c>
      <c r="F11" s="1" t="s">
        <v>764</v>
      </c>
      <c r="G11" s="1" t="s">
        <v>765</v>
      </c>
      <c r="H11" s="1" t="s">
        <v>766</v>
      </c>
      <c r="I11" s="1" t="s">
        <v>596</v>
      </c>
      <c r="J11" s="1" t="s">
        <v>596</v>
      </c>
      <c r="K11" s="1" t="s">
        <v>87</v>
      </c>
      <c r="L11" s="1" t="s">
        <v>663</v>
      </c>
      <c r="M11" s="1" t="s">
        <v>581</v>
      </c>
      <c r="N11" s="1" t="s">
        <v>767</v>
      </c>
      <c r="O11" s="1" t="s">
        <v>737</v>
      </c>
      <c r="P11" s="1" t="s">
        <v>768</v>
      </c>
      <c r="Q11" s="1" t="s">
        <v>769</v>
      </c>
      <c r="R11" s="1" t="s">
        <v>770</v>
      </c>
    </row>
    <row r="12" spans="1:18" x14ac:dyDescent="0.25">
      <c r="A12" s="1" t="s">
        <v>97</v>
      </c>
      <c r="B12" s="1" t="s">
        <v>98</v>
      </c>
      <c r="C12" s="1" t="s">
        <v>99</v>
      </c>
      <c r="D12" s="1" t="s">
        <v>100</v>
      </c>
      <c r="E12" s="1" t="s">
        <v>771</v>
      </c>
      <c r="F12" s="1" t="s">
        <v>772</v>
      </c>
      <c r="G12" s="1" t="s">
        <v>773</v>
      </c>
      <c r="H12" s="1" t="s">
        <v>774</v>
      </c>
      <c r="I12" s="1" t="s">
        <v>597</v>
      </c>
      <c r="J12" s="1" t="s">
        <v>597</v>
      </c>
      <c r="K12" s="1"/>
      <c r="L12" s="1" t="s">
        <v>775</v>
      </c>
      <c r="M12" s="1" t="s">
        <v>776</v>
      </c>
      <c r="N12" s="1" t="s">
        <v>777</v>
      </c>
      <c r="O12" s="1" t="s">
        <v>778</v>
      </c>
      <c r="P12" s="1" t="s">
        <v>779</v>
      </c>
      <c r="Q12" s="1" t="s">
        <v>780</v>
      </c>
      <c r="R12" s="1" t="s">
        <v>781</v>
      </c>
    </row>
    <row r="13" spans="1:18" x14ac:dyDescent="0.25">
      <c r="A13" s="1" t="s">
        <v>101</v>
      </c>
      <c r="B13" s="1" t="s">
        <v>113</v>
      </c>
      <c r="C13" s="1" t="s">
        <v>114</v>
      </c>
      <c r="D13" s="1" t="s">
        <v>114</v>
      </c>
      <c r="E13" s="1" t="s">
        <v>782</v>
      </c>
      <c r="F13" s="1" t="s">
        <v>783</v>
      </c>
      <c r="G13" s="1" t="s">
        <v>784</v>
      </c>
      <c r="H13" s="1" t="s">
        <v>785</v>
      </c>
      <c r="I13" s="1" t="s">
        <v>115</v>
      </c>
      <c r="J13" s="1" t="s">
        <v>116</v>
      </c>
      <c r="K13" s="1"/>
      <c r="L13" s="1" t="s">
        <v>587</v>
      </c>
      <c r="M13" s="1" t="s">
        <v>786</v>
      </c>
      <c r="N13" s="1" t="s">
        <v>787</v>
      </c>
      <c r="O13" s="1" t="s">
        <v>788</v>
      </c>
      <c r="P13" s="1" t="s">
        <v>789</v>
      </c>
      <c r="Q13" s="1" t="s">
        <v>790</v>
      </c>
      <c r="R13" s="1" t="s">
        <v>791</v>
      </c>
    </row>
    <row r="14" spans="1:18" x14ac:dyDescent="0.25">
      <c r="A14" s="1" t="s">
        <v>105</v>
      </c>
      <c r="B14" s="1" t="s">
        <v>126</v>
      </c>
      <c r="C14" s="1" t="s">
        <v>127</v>
      </c>
      <c r="D14" s="1" t="s">
        <v>128</v>
      </c>
      <c r="E14" s="1" t="s">
        <v>792</v>
      </c>
      <c r="F14" s="1" t="s">
        <v>793</v>
      </c>
      <c r="G14" s="1" t="s">
        <v>794</v>
      </c>
      <c r="H14" s="1" t="s">
        <v>795</v>
      </c>
      <c r="I14" s="1" t="s">
        <v>129</v>
      </c>
      <c r="J14" s="1" t="s">
        <v>66</v>
      </c>
      <c r="K14" s="1"/>
      <c r="L14" s="1" t="s">
        <v>796</v>
      </c>
      <c r="M14" s="1" t="s">
        <v>797</v>
      </c>
      <c r="N14" s="1" t="s">
        <v>798</v>
      </c>
      <c r="O14" s="1" t="s">
        <v>715</v>
      </c>
      <c r="P14" s="1" t="s">
        <v>799</v>
      </c>
      <c r="Q14" s="1" t="s">
        <v>800</v>
      </c>
      <c r="R14" s="1" t="s">
        <v>801</v>
      </c>
    </row>
    <row r="15" spans="1:18" x14ac:dyDescent="0.25">
      <c r="A15" s="1" t="s">
        <v>108</v>
      </c>
      <c r="B15" s="1" t="s">
        <v>102</v>
      </c>
      <c r="C15" s="1" t="s">
        <v>103</v>
      </c>
      <c r="D15" s="1" t="s">
        <v>103</v>
      </c>
      <c r="E15" s="1" t="s">
        <v>802</v>
      </c>
      <c r="F15" s="1" t="s">
        <v>803</v>
      </c>
      <c r="G15" s="1" t="s">
        <v>804</v>
      </c>
      <c r="H15" s="1" t="s">
        <v>805</v>
      </c>
      <c r="I15" s="1" t="s">
        <v>577</v>
      </c>
      <c r="J15" s="1" t="s">
        <v>486</v>
      </c>
      <c r="K15" s="1" t="s">
        <v>104</v>
      </c>
      <c r="L15" s="1" t="s">
        <v>806</v>
      </c>
      <c r="M15" s="1" t="s">
        <v>807</v>
      </c>
      <c r="N15" s="1" t="s">
        <v>808</v>
      </c>
      <c r="O15" s="1" t="s">
        <v>759</v>
      </c>
      <c r="P15" s="1" t="s">
        <v>809</v>
      </c>
      <c r="Q15" s="1" t="s">
        <v>810</v>
      </c>
      <c r="R15" s="1" t="s">
        <v>811</v>
      </c>
    </row>
    <row r="16" spans="1:18" x14ac:dyDescent="0.25">
      <c r="A16" s="1" t="s">
        <v>112</v>
      </c>
      <c r="B16" s="1" t="s">
        <v>94</v>
      </c>
      <c r="C16" s="1" t="s">
        <v>95</v>
      </c>
      <c r="D16" s="1" t="s">
        <v>96</v>
      </c>
      <c r="E16" s="1" t="s">
        <v>812</v>
      </c>
      <c r="F16" s="1" t="s">
        <v>813</v>
      </c>
      <c r="G16" s="1" t="s">
        <v>814</v>
      </c>
      <c r="H16" s="1" t="s">
        <v>815</v>
      </c>
      <c r="I16" s="1" t="s">
        <v>598</v>
      </c>
      <c r="J16" s="1" t="s">
        <v>599</v>
      </c>
      <c r="K16" s="1" t="s">
        <v>54</v>
      </c>
      <c r="L16" s="1" t="s">
        <v>590</v>
      </c>
      <c r="M16" s="1" t="s">
        <v>816</v>
      </c>
      <c r="N16" s="1" t="s">
        <v>817</v>
      </c>
      <c r="O16" s="1" t="s">
        <v>818</v>
      </c>
      <c r="P16" s="1" t="s">
        <v>819</v>
      </c>
      <c r="Q16" s="1" t="s">
        <v>820</v>
      </c>
      <c r="R16" s="1" t="s">
        <v>821</v>
      </c>
    </row>
    <row r="17" spans="1:18" x14ac:dyDescent="0.25">
      <c r="A17" s="1" t="s">
        <v>117</v>
      </c>
      <c r="B17" s="1" t="s">
        <v>109</v>
      </c>
      <c r="C17" s="1" t="s">
        <v>110</v>
      </c>
      <c r="D17" s="1" t="s">
        <v>111</v>
      </c>
      <c r="E17" s="1" t="s">
        <v>822</v>
      </c>
      <c r="F17" s="1" t="s">
        <v>823</v>
      </c>
      <c r="G17" s="1" t="s">
        <v>824</v>
      </c>
      <c r="H17" s="1" t="s">
        <v>825</v>
      </c>
      <c r="I17" s="1" t="s">
        <v>600</v>
      </c>
      <c r="J17" s="1" t="s">
        <v>601</v>
      </c>
      <c r="K17" s="1"/>
      <c r="L17" s="1" t="s">
        <v>578</v>
      </c>
      <c r="M17" s="1" t="s">
        <v>826</v>
      </c>
      <c r="N17" s="1" t="s">
        <v>827</v>
      </c>
      <c r="O17" s="1" t="s">
        <v>759</v>
      </c>
      <c r="P17" s="1" t="s">
        <v>828</v>
      </c>
      <c r="Q17" s="1" t="s">
        <v>829</v>
      </c>
      <c r="R17" s="1" t="s">
        <v>830</v>
      </c>
    </row>
    <row r="18" spans="1:18" x14ac:dyDescent="0.25">
      <c r="A18" s="1" t="s">
        <v>121</v>
      </c>
      <c r="B18" s="1" t="s">
        <v>230</v>
      </c>
      <c r="C18" s="1" t="s">
        <v>231</v>
      </c>
      <c r="D18" s="1" t="s">
        <v>232</v>
      </c>
      <c r="E18" s="1" t="s">
        <v>831</v>
      </c>
      <c r="F18" s="1" t="s">
        <v>832</v>
      </c>
      <c r="G18" s="1" t="s">
        <v>833</v>
      </c>
      <c r="H18" s="1" t="s">
        <v>834</v>
      </c>
      <c r="I18" s="1" t="s">
        <v>487</v>
      </c>
      <c r="J18" s="1" t="s">
        <v>487</v>
      </c>
      <c r="K18" s="1" t="s">
        <v>233</v>
      </c>
      <c r="L18" s="1" t="s">
        <v>835</v>
      </c>
      <c r="M18" s="1" t="s">
        <v>836</v>
      </c>
      <c r="N18" s="1" t="s">
        <v>837</v>
      </c>
      <c r="O18" s="1" t="s">
        <v>694</v>
      </c>
      <c r="P18" s="1" t="s">
        <v>838</v>
      </c>
      <c r="Q18" s="1" t="s">
        <v>839</v>
      </c>
      <c r="R18" s="1" t="s">
        <v>840</v>
      </c>
    </row>
    <row r="19" spans="1:18" x14ac:dyDescent="0.25">
      <c r="A19" s="1" t="s">
        <v>125</v>
      </c>
      <c r="B19" s="1" t="s">
        <v>118</v>
      </c>
      <c r="C19" s="1" t="s">
        <v>119</v>
      </c>
      <c r="D19" s="1" t="s">
        <v>120</v>
      </c>
      <c r="E19" s="1" t="s">
        <v>841</v>
      </c>
      <c r="F19" s="1" t="s">
        <v>842</v>
      </c>
      <c r="G19" s="1" t="s">
        <v>843</v>
      </c>
      <c r="H19" s="1" t="s">
        <v>844</v>
      </c>
      <c r="I19" s="1" t="s">
        <v>602</v>
      </c>
      <c r="J19" s="1" t="s">
        <v>602</v>
      </c>
      <c r="K19" s="1"/>
      <c r="L19" s="1" t="s">
        <v>845</v>
      </c>
      <c r="M19" s="1" t="s">
        <v>846</v>
      </c>
      <c r="N19" s="1" t="s">
        <v>847</v>
      </c>
      <c r="O19" s="1" t="s">
        <v>788</v>
      </c>
      <c r="P19" s="1" t="s">
        <v>848</v>
      </c>
      <c r="Q19" s="1" t="s">
        <v>849</v>
      </c>
      <c r="R19" s="1" t="s">
        <v>850</v>
      </c>
    </row>
    <row r="20" spans="1:18" x14ac:dyDescent="0.25">
      <c r="A20" s="1" t="s">
        <v>130</v>
      </c>
      <c r="B20" s="1" t="s">
        <v>131</v>
      </c>
      <c r="C20" s="1" t="s">
        <v>132</v>
      </c>
      <c r="D20" s="1" t="s">
        <v>133</v>
      </c>
      <c r="E20" s="1" t="s">
        <v>851</v>
      </c>
      <c r="F20" s="1" t="s">
        <v>852</v>
      </c>
      <c r="G20" s="1" t="s">
        <v>853</v>
      </c>
      <c r="H20" s="1" t="s">
        <v>854</v>
      </c>
      <c r="I20" s="1" t="s">
        <v>603</v>
      </c>
      <c r="J20" s="1" t="s">
        <v>604</v>
      </c>
      <c r="K20" s="1" t="s">
        <v>134</v>
      </c>
      <c r="L20" s="1" t="s">
        <v>652</v>
      </c>
      <c r="M20" s="1" t="s">
        <v>855</v>
      </c>
      <c r="N20" s="1" t="s">
        <v>856</v>
      </c>
      <c r="O20" s="1" t="s">
        <v>857</v>
      </c>
      <c r="P20" s="1" t="s">
        <v>858</v>
      </c>
      <c r="Q20" s="1" t="s">
        <v>859</v>
      </c>
      <c r="R20" s="1" t="s">
        <v>860</v>
      </c>
    </row>
    <row r="21" spans="1:18" x14ac:dyDescent="0.25">
      <c r="A21" s="1" t="s">
        <v>135</v>
      </c>
      <c r="B21" s="1" t="s">
        <v>488</v>
      </c>
      <c r="C21" s="1" t="s">
        <v>489</v>
      </c>
      <c r="D21" s="1" t="s">
        <v>490</v>
      </c>
      <c r="E21" s="1" t="s">
        <v>861</v>
      </c>
      <c r="F21" s="1" t="s">
        <v>862</v>
      </c>
      <c r="G21" s="1" t="s">
        <v>863</v>
      </c>
      <c r="H21" s="1" t="s">
        <v>864</v>
      </c>
      <c r="I21" s="1" t="s">
        <v>535</v>
      </c>
      <c r="J21" s="1" t="s">
        <v>491</v>
      </c>
      <c r="K21" s="1"/>
      <c r="L21" s="1" t="s">
        <v>654</v>
      </c>
      <c r="M21" s="1" t="s">
        <v>865</v>
      </c>
      <c r="N21" s="1" t="s">
        <v>866</v>
      </c>
      <c r="O21" s="1" t="s">
        <v>867</v>
      </c>
      <c r="P21" s="1" t="s">
        <v>868</v>
      </c>
      <c r="Q21" s="1" t="s">
        <v>869</v>
      </c>
      <c r="R21" s="1" t="s">
        <v>870</v>
      </c>
    </row>
    <row r="22" spans="1:18" x14ac:dyDescent="0.25">
      <c r="A22" s="1" t="s">
        <v>140</v>
      </c>
      <c r="B22" s="1" t="s">
        <v>122</v>
      </c>
      <c r="C22" s="1" t="s">
        <v>123</v>
      </c>
      <c r="D22" s="1" t="s">
        <v>124</v>
      </c>
      <c r="E22" s="1" t="s">
        <v>871</v>
      </c>
      <c r="F22" s="1" t="s">
        <v>872</v>
      </c>
      <c r="G22" s="1" t="s">
        <v>873</v>
      </c>
      <c r="H22" s="1" t="s">
        <v>874</v>
      </c>
      <c r="I22" s="1" t="s">
        <v>605</v>
      </c>
      <c r="J22" s="1" t="s">
        <v>605</v>
      </c>
      <c r="K22" s="1"/>
      <c r="L22" s="1" t="s">
        <v>875</v>
      </c>
      <c r="M22" s="1" t="s">
        <v>876</v>
      </c>
      <c r="N22" s="1" t="s">
        <v>877</v>
      </c>
      <c r="O22" s="1" t="s">
        <v>878</v>
      </c>
      <c r="P22" s="1" t="s">
        <v>879</v>
      </c>
      <c r="Q22" s="1" t="s">
        <v>880</v>
      </c>
      <c r="R22" s="1" t="s">
        <v>881</v>
      </c>
    </row>
    <row r="23" spans="1:18" x14ac:dyDescent="0.25">
      <c r="A23" s="1" t="s">
        <v>144</v>
      </c>
      <c r="B23" s="1" t="s">
        <v>145</v>
      </c>
      <c r="C23" s="1" t="s">
        <v>146</v>
      </c>
      <c r="D23" s="1" t="s">
        <v>147</v>
      </c>
      <c r="E23" s="1" t="s">
        <v>882</v>
      </c>
      <c r="F23" s="1" t="s">
        <v>883</v>
      </c>
      <c r="G23" s="1" t="s">
        <v>884</v>
      </c>
      <c r="H23" s="1" t="s">
        <v>885</v>
      </c>
      <c r="I23" s="1" t="s">
        <v>571</v>
      </c>
      <c r="J23" s="1" t="s">
        <v>571</v>
      </c>
      <c r="K23" s="1" t="s">
        <v>148</v>
      </c>
      <c r="L23" s="1" t="s">
        <v>886</v>
      </c>
      <c r="M23" s="1" t="s">
        <v>807</v>
      </c>
      <c r="N23" s="1" t="s">
        <v>887</v>
      </c>
      <c r="O23" s="1" t="s">
        <v>726</v>
      </c>
      <c r="P23" s="1" t="s">
        <v>888</v>
      </c>
      <c r="Q23" s="1" t="s">
        <v>889</v>
      </c>
      <c r="R23" s="1" t="s">
        <v>890</v>
      </c>
    </row>
    <row r="24" spans="1:18" x14ac:dyDescent="0.25">
      <c r="A24" s="1" t="s">
        <v>149</v>
      </c>
      <c r="B24" s="1" t="s">
        <v>163</v>
      </c>
      <c r="C24" s="1" t="s">
        <v>164</v>
      </c>
      <c r="D24" s="1" t="s">
        <v>165</v>
      </c>
      <c r="E24" s="1" t="s">
        <v>891</v>
      </c>
      <c r="F24" s="1" t="s">
        <v>892</v>
      </c>
      <c r="G24" s="1" t="s">
        <v>893</v>
      </c>
      <c r="H24" s="1" t="s">
        <v>894</v>
      </c>
      <c r="I24" s="1" t="s">
        <v>166</v>
      </c>
      <c r="J24" s="1" t="s">
        <v>167</v>
      </c>
      <c r="K24" s="1"/>
      <c r="L24" s="1" t="s">
        <v>895</v>
      </c>
      <c r="M24" s="1" t="s">
        <v>896</v>
      </c>
      <c r="N24" s="1" t="s">
        <v>897</v>
      </c>
      <c r="O24" s="1" t="s">
        <v>705</v>
      </c>
      <c r="P24" s="1" t="s">
        <v>898</v>
      </c>
      <c r="Q24" s="1" t="s">
        <v>899</v>
      </c>
      <c r="R24" s="1" t="s">
        <v>900</v>
      </c>
    </row>
    <row r="25" spans="1:18" x14ac:dyDescent="0.25">
      <c r="A25" s="1" t="s">
        <v>154</v>
      </c>
      <c r="B25" s="1" t="s">
        <v>136</v>
      </c>
      <c r="C25" s="1" t="s">
        <v>137</v>
      </c>
      <c r="D25" s="1" t="s">
        <v>138</v>
      </c>
      <c r="E25" s="1" t="s">
        <v>901</v>
      </c>
      <c r="F25" s="1" t="s">
        <v>902</v>
      </c>
      <c r="G25" s="1" t="s">
        <v>903</v>
      </c>
      <c r="H25" s="1" t="s">
        <v>904</v>
      </c>
      <c r="I25" s="1" t="s">
        <v>606</v>
      </c>
      <c r="J25" s="1" t="s">
        <v>606</v>
      </c>
      <c r="K25" s="1" t="s">
        <v>139</v>
      </c>
      <c r="L25" s="1" t="s">
        <v>905</v>
      </c>
      <c r="M25" s="1" t="s">
        <v>906</v>
      </c>
      <c r="N25" s="1" t="s">
        <v>907</v>
      </c>
      <c r="O25" s="1" t="s">
        <v>748</v>
      </c>
      <c r="P25" s="1" t="s">
        <v>908</v>
      </c>
      <c r="Q25" s="1" t="s">
        <v>909</v>
      </c>
      <c r="R25" s="1" t="s">
        <v>910</v>
      </c>
    </row>
    <row r="26" spans="1:18" x14ac:dyDescent="0.25">
      <c r="A26" s="1" t="s">
        <v>158</v>
      </c>
      <c r="B26" s="1" t="s">
        <v>206</v>
      </c>
      <c r="C26" s="1" t="s">
        <v>207</v>
      </c>
      <c r="D26" s="1" t="s">
        <v>208</v>
      </c>
      <c r="E26" s="1" t="s">
        <v>911</v>
      </c>
      <c r="F26" s="1" t="s">
        <v>912</v>
      </c>
      <c r="G26" s="1" t="s">
        <v>913</v>
      </c>
      <c r="H26" s="1" t="s">
        <v>914</v>
      </c>
      <c r="I26" s="1" t="s">
        <v>607</v>
      </c>
      <c r="J26" s="1" t="s">
        <v>608</v>
      </c>
      <c r="K26" s="1"/>
      <c r="L26" s="1" t="s">
        <v>915</v>
      </c>
      <c r="M26" s="1" t="s">
        <v>916</v>
      </c>
      <c r="N26" s="1" t="s">
        <v>917</v>
      </c>
      <c r="O26" s="1" t="s">
        <v>788</v>
      </c>
      <c r="P26" s="1" t="s">
        <v>918</v>
      </c>
      <c r="Q26" s="1" t="s">
        <v>919</v>
      </c>
      <c r="R26" s="1" t="s">
        <v>920</v>
      </c>
    </row>
    <row r="27" spans="1:18" x14ac:dyDescent="0.25">
      <c r="A27" s="1" t="s">
        <v>162</v>
      </c>
      <c r="B27" s="1" t="s">
        <v>235</v>
      </c>
      <c r="C27" s="1" t="s">
        <v>236</v>
      </c>
      <c r="D27" s="1" t="s">
        <v>237</v>
      </c>
      <c r="E27" s="1" t="s">
        <v>921</v>
      </c>
      <c r="F27" s="1" t="s">
        <v>922</v>
      </c>
      <c r="G27" s="1" t="s">
        <v>923</v>
      </c>
      <c r="H27" s="1" t="s">
        <v>924</v>
      </c>
      <c r="I27" s="1" t="s">
        <v>238</v>
      </c>
      <c r="J27" s="1" t="s">
        <v>239</v>
      </c>
      <c r="K27" s="1"/>
      <c r="L27" s="1" t="s">
        <v>925</v>
      </c>
      <c r="M27" s="1" t="s">
        <v>926</v>
      </c>
      <c r="N27" s="1" t="s">
        <v>927</v>
      </c>
      <c r="O27" s="1" t="s">
        <v>705</v>
      </c>
      <c r="P27" s="1" t="s">
        <v>928</v>
      </c>
      <c r="Q27" s="1" t="s">
        <v>929</v>
      </c>
      <c r="R27" s="1" t="s">
        <v>930</v>
      </c>
    </row>
    <row r="28" spans="1:18" x14ac:dyDescent="0.25">
      <c r="A28" s="1" t="s">
        <v>168</v>
      </c>
      <c r="B28" s="1" t="s">
        <v>182</v>
      </c>
      <c r="C28" s="1" t="s">
        <v>183</v>
      </c>
      <c r="D28" s="1" t="s">
        <v>184</v>
      </c>
      <c r="E28" s="1" t="s">
        <v>931</v>
      </c>
      <c r="F28" s="1" t="s">
        <v>932</v>
      </c>
      <c r="G28" s="1" t="s">
        <v>933</v>
      </c>
      <c r="H28" s="1" t="s">
        <v>934</v>
      </c>
      <c r="I28" s="1" t="s">
        <v>185</v>
      </c>
      <c r="J28" s="1" t="s">
        <v>185</v>
      </c>
      <c r="K28" s="1" t="s">
        <v>185</v>
      </c>
      <c r="L28" s="1" t="s">
        <v>651</v>
      </c>
      <c r="M28" s="1" t="s">
        <v>935</v>
      </c>
      <c r="N28" s="1" t="s">
        <v>936</v>
      </c>
      <c r="O28" s="1" t="s">
        <v>788</v>
      </c>
      <c r="P28" s="1" t="s">
        <v>937</v>
      </c>
      <c r="Q28" s="1" t="s">
        <v>938</v>
      </c>
      <c r="R28" s="1" t="s">
        <v>939</v>
      </c>
    </row>
    <row r="29" spans="1:18" x14ac:dyDescent="0.25">
      <c r="A29" s="1" t="s">
        <v>173</v>
      </c>
      <c r="B29" s="1" t="s">
        <v>141</v>
      </c>
      <c r="C29" s="1" t="s">
        <v>142</v>
      </c>
      <c r="D29" s="1" t="s">
        <v>143</v>
      </c>
      <c r="E29" s="1" t="s">
        <v>940</v>
      </c>
      <c r="F29" s="1" t="s">
        <v>941</v>
      </c>
      <c r="G29" s="1" t="s">
        <v>942</v>
      </c>
      <c r="H29" s="1" t="s">
        <v>943</v>
      </c>
      <c r="I29" s="1" t="s">
        <v>609</v>
      </c>
      <c r="J29" s="1" t="s">
        <v>609</v>
      </c>
      <c r="K29" s="1"/>
      <c r="L29" s="1" t="s">
        <v>806</v>
      </c>
      <c r="M29" s="1" t="s">
        <v>572</v>
      </c>
      <c r="N29" s="1" t="s">
        <v>944</v>
      </c>
      <c r="O29" s="1" t="s">
        <v>788</v>
      </c>
      <c r="P29" s="1" t="s">
        <v>945</v>
      </c>
      <c r="Q29" s="1" t="s">
        <v>946</v>
      </c>
      <c r="R29" s="1" t="s">
        <v>947</v>
      </c>
    </row>
    <row r="30" spans="1:18" x14ac:dyDescent="0.25">
      <c r="A30" s="1" t="s">
        <v>177</v>
      </c>
      <c r="B30" s="1" t="s">
        <v>150</v>
      </c>
      <c r="C30" s="1" t="s">
        <v>151</v>
      </c>
      <c r="D30" s="1" t="s">
        <v>152</v>
      </c>
      <c r="E30" s="1" t="s">
        <v>948</v>
      </c>
      <c r="F30" s="1" t="s">
        <v>949</v>
      </c>
      <c r="G30" s="1" t="s">
        <v>950</v>
      </c>
      <c r="H30" s="1" t="s">
        <v>951</v>
      </c>
      <c r="I30" s="1" t="s">
        <v>492</v>
      </c>
      <c r="J30" s="1" t="s">
        <v>153</v>
      </c>
      <c r="K30" s="1" t="s">
        <v>153</v>
      </c>
      <c r="L30" s="1" t="s">
        <v>952</v>
      </c>
      <c r="M30" s="1" t="s">
        <v>953</v>
      </c>
      <c r="N30" s="1" t="s">
        <v>954</v>
      </c>
      <c r="O30" s="1" t="s">
        <v>705</v>
      </c>
      <c r="P30" s="1" t="s">
        <v>955</v>
      </c>
      <c r="Q30" s="1" t="s">
        <v>956</v>
      </c>
      <c r="R30" s="1" t="s">
        <v>957</v>
      </c>
    </row>
    <row r="31" spans="1:18" x14ac:dyDescent="0.25">
      <c r="A31" s="1" t="s">
        <v>181</v>
      </c>
      <c r="B31" s="1" t="s">
        <v>187</v>
      </c>
      <c r="C31" s="1" t="s">
        <v>188</v>
      </c>
      <c r="D31" s="1" t="s">
        <v>189</v>
      </c>
      <c r="E31" s="1" t="s">
        <v>958</v>
      </c>
      <c r="F31" s="1" t="s">
        <v>959</v>
      </c>
      <c r="G31" s="1" t="s">
        <v>960</v>
      </c>
      <c r="H31" s="1" t="s">
        <v>961</v>
      </c>
      <c r="I31" s="1" t="s">
        <v>610</v>
      </c>
      <c r="J31" s="1" t="s">
        <v>610</v>
      </c>
      <c r="K31" s="1"/>
      <c r="L31" s="1" t="s">
        <v>584</v>
      </c>
      <c r="M31" s="1" t="s">
        <v>635</v>
      </c>
      <c r="N31" s="1" t="s">
        <v>962</v>
      </c>
      <c r="O31" s="1" t="s">
        <v>788</v>
      </c>
      <c r="P31" s="1" t="s">
        <v>963</v>
      </c>
      <c r="Q31" s="1" t="s">
        <v>964</v>
      </c>
      <c r="R31" s="1" t="s">
        <v>965</v>
      </c>
    </row>
    <row r="32" spans="1:18" x14ac:dyDescent="0.25">
      <c r="A32" s="1" t="s">
        <v>186</v>
      </c>
      <c r="B32" s="1" t="s">
        <v>174</v>
      </c>
      <c r="C32" s="1" t="s">
        <v>175</v>
      </c>
      <c r="D32" s="1" t="s">
        <v>176</v>
      </c>
      <c r="E32" s="1" t="s">
        <v>644</v>
      </c>
      <c r="F32" s="1" t="s">
        <v>966</v>
      </c>
      <c r="G32" s="1" t="s">
        <v>967</v>
      </c>
      <c r="H32" s="1" t="s">
        <v>645</v>
      </c>
      <c r="I32" s="1" t="s">
        <v>493</v>
      </c>
      <c r="J32" s="1" t="s">
        <v>494</v>
      </c>
      <c r="K32" s="1"/>
      <c r="L32" s="1" t="s">
        <v>968</v>
      </c>
      <c r="M32" s="1" t="s">
        <v>646</v>
      </c>
      <c r="N32" s="1" t="s">
        <v>563</v>
      </c>
      <c r="O32" s="1" t="s">
        <v>969</v>
      </c>
      <c r="P32" s="1" t="s">
        <v>647</v>
      </c>
      <c r="Q32" s="1" t="s">
        <v>970</v>
      </c>
      <c r="R32" s="1" t="s">
        <v>648</v>
      </c>
    </row>
    <row r="33" spans="1:18" x14ac:dyDescent="0.25">
      <c r="A33" s="1" t="s">
        <v>190</v>
      </c>
      <c r="B33" s="1" t="s">
        <v>159</v>
      </c>
      <c r="C33" s="1" t="s">
        <v>160</v>
      </c>
      <c r="D33" s="1" t="s">
        <v>161</v>
      </c>
      <c r="E33" s="1" t="s">
        <v>971</v>
      </c>
      <c r="F33" s="1" t="s">
        <v>972</v>
      </c>
      <c r="G33" s="1" t="s">
        <v>973</v>
      </c>
      <c r="H33" s="1" t="s">
        <v>974</v>
      </c>
      <c r="I33" s="1" t="s">
        <v>116</v>
      </c>
      <c r="J33" s="1" t="s">
        <v>116</v>
      </c>
      <c r="K33" s="1"/>
      <c r="L33" s="1" t="s">
        <v>582</v>
      </c>
      <c r="M33" s="1" t="s">
        <v>975</v>
      </c>
      <c r="N33" s="1" t="s">
        <v>976</v>
      </c>
      <c r="O33" s="1" t="s">
        <v>878</v>
      </c>
      <c r="P33" s="1" t="s">
        <v>977</v>
      </c>
      <c r="Q33" s="1" t="s">
        <v>978</v>
      </c>
      <c r="R33" s="1" t="s">
        <v>979</v>
      </c>
    </row>
    <row r="34" spans="1:18" x14ac:dyDescent="0.25">
      <c r="A34" s="1" t="s">
        <v>196</v>
      </c>
      <c r="B34" s="1" t="s">
        <v>191</v>
      </c>
      <c r="C34" s="1" t="s">
        <v>192</v>
      </c>
      <c r="D34" s="1" t="s">
        <v>193</v>
      </c>
      <c r="E34" s="1" t="s">
        <v>980</v>
      </c>
      <c r="F34" s="1" t="s">
        <v>650</v>
      </c>
      <c r="G34" s="1" t="s">
        <v>981</v>
      </c>
      <c r="H34" s="1" t="s">
        <v>982</v>
      </c>
      <c r="I34" s="1" t="s">
        <v>194</v>
      </c>
      <c r="J34" s="1" t="s">
        <v>194</v>
      </c>
      <c r="K34" s="1" t="s">
        <v>195</v>
      </c>
      <c r="L34" s="1" t="s">
        <v>983</v>
      </c>
      <c r="M34" s="1" t="s">
        <v>574</v>
      </c>
      <c r="N34" s="1" t="s">
        <v>984</v>
      </c>
      <c r="O34" s="1" t="s">
        <v>726</v>
      </c>
      <c r="P34" s="1" t="s">
        <v>985</v>
      </c>
      <c r="Q34" s="1" t="s">
        <v>986</v>
      </c>
      <c r="R34" s="1" t="s">
        <v>987</v>
      </c>
    </row>
    <row r="35" spans="1:18" x14ac:dyDescent="0.25">
      <c r="A35" s="1" t="s">
        <v>201</v>
      </c>
      <c r="B35" s="1" t="s">
        <v>155</v>
      </c>
      <c r="C35" s="1" t="s">
        <v>156</v>
      </c>
      <c r="D35" s="1" t="s">
        <v>157</v>
      </c>
      <c r="E35" s="1" t="s">
        <v>988</v>
      </c>
      <c r="F35" s="1" t="s">
        <v>989</v>
      </c>
      <c r="G35" s="1" t="s">
        <v>990</v>
      </c>
      <c r="H35" s="1" t="s">
        <v>991</v>
      </c>
      <c r="I35" s="1" t="s">
        <v>611</v>
      </c>
      <c r="J35" s="1" t="s">
        <v>611</v>
      </c>
      <c r="K35" s="1" t="s">
        <v>70</v>
      </c>
      <c r="L35" s="1" t="s">
        <v>896</v>
      </c>
      <c r="M35" s="1" t="s">
        <v>992</v>
      </c>
      <c r="N35" s="1" t="s">
        <v>630</v>
      </c>
      <c r="O35" s="1" t="s">
        <v>993</v>
      </c>
      <c r="P35" s="1" t="s">
        <v>994</v>
      </c>
      <c r="Q35" s="1" t="s">
        <v>995</v>
      </c>
      <c r="R35" s="1" t="s">
        <v>996</v>
      </c>
    </row>
    <row r="36" spans="1:18" x14ac:dyDescent="0.25">
      <c r="A36" s="1" t="s">
        <v>205</v>
      </c>
      <c r="B36" s="1" t="s">
        <v>178</v>
      </c>
      <c r="C36" s="1" t="s">
        <v>179</v>
      </c>
      <c r="D36" s="1" t="s">
        <v>180</v>
      </c>
      <c r="E36" s="1" t="s">
        <v>997</v>
      </c>
      <c r="F36" s="1" t="s">
        <v>998</v>
      </c>
      <c r="G36" s="1" t="s">
        <v>999</v>
      </c>
      <c r="H36" s="1" t="s">
        <v>1000</v>
      </c>
      <c r="I36" s="1" t="s">
        <v>612</v>
      </c>
      <c r="J36" s="1" t="s">
        <v>612</v>
      </c>
      <c r="K36" s="1"/>
      <c r="L36" s="1" t="s">
        <v>627</v>
      </c>
      <c r="M36" s="1" t="s">
        <v>1001</v>
      </c>
      <c r="N36" s="1" t="s">
        <v>1002</v>
      </c>
      <c r="O36" s="1" t="s">
        <v>694</v>
      </c>
      <c r="P36" s="1" t="s">
        <v>1003</v>
      </c>
      <c r="Q36" s="1" t="s">
        <v>1004</v>
      </c>
      <c r="R36" s="1" t="s">
        <v>1005</v>
      </c>
    </row>
    <row r="37" spans="1:18" x14ac:dyDescent="0.25">
      <c r="A37" s="1" t="s">
        <v>209</v>
      </c>
      <c r="B37" s="1" t="s">
        <v>202</v>
      </c>
      <c r="C37" s="1" t="s">
        <v>203</v>
      </c>
      <c r="D37" s="1" t="s">
        <v>204</v>
      </c>
      <c r="E37" s="1" t="s">
        <v>1006</v>
      </c>
      <c r="F37" s="1" t="s">
        <v>653</v>
      </c>
      <c r="G37" s="1" t="s">
        <v>1007</v>
      </c>
      <c r="H37" s="1" t="s">
        <v>1008</v>
      </c>
      <c r="I37" s="1" t="s">
        <v>540</v>
      </c>
      <c r="J37" s="1" t="s">
        <v>540</v>
      </c>
      <c r="K37" s="1"/>
      <c r="L37" s="1" t="s">
        <v>1009</v>
      </c>
      <c r="M37" s="1" t="s">
        <v>1010</v>
      </c>
      <c r="N37" s="1" t="s">
        <v>1011</v>
      </c>
      <c r="O37" s="1" t="s">
        <v>737</v>
      </c>
      <c r="P37" s="1" t="s">
        <v>1012</v>
      </c>
      <c r="Q37" s="1" t="s">
        <v>1013</v>
      </c>
      <c r="R37" s="1" t="s">
        <v>1014</v>
      </c>
    </row>
    <row r="38" spans="1:18" x14ac:dyDescent="0.25">
      <c r="A38" s="1" t="s">
        <v>214</v>
      </c>
      <c r="B38" s="1" t="s">
        <v>219</v>
      </c>
      <c r="C38" s="1" t="s">
        <v>220</v>
      </c>
      <c r="D38" s="1" t="s">
        <v>221</v>
      </c>
      <c r="E38" s="1" t="s">
        <v>1015</v>
      </c>
      <c r="F38" s="1" t="s">
        <v>1016</v>
      </c>
      <c r="G38" s="1" t="s">
        <v>1017</v>
      </c>
      <c r="H38" s="1" t="s">
        <v>1018</v>
      </c>
      <c r="I38" s="1" t="s">
        <v>222</v>
      </c>
      <c r="J38" s="1" t="s">
        <v>222</v>
      </c>
      <c r="K38" s="1"/>
      <c r="L38" s="1" t="s">
        <v>1019</v>
      </c>
      <c r="M38" s="1" t="s">
        <v>1020</v>
      </c>
      <c r="N38" s="1" t="s">
        <v>1021</v>
      </c>
      <c r="O38" s="1" t="s">
        <v>969</v>
      </c>
      <c r="P38" s="1" t="s">
        <v>1022</v>
      </c>
      <c r="Q38" s="1" t="s">
        <v>1023</v>
      </c>
      <c r="R38" s="1" t="s">
        <v>1024</v>
      </c>
    </row>
    <row r="39" spans="1:18" x14ac:dyDescent="0.25">
      <c r="A39" s="1" t="s">
        <v>218</v>
      </c>
      <c r="B39" s="1" t="s">
        <v>265</v>
      </c>
      <c r="C39" s="1" t="s">
        <v>266</v>
      </c>
      <c r="D39" s="1" t="s">
        <v>267</v>
      </c>
      <c r="E39" s="1" t="s">
        <v>1025</v>
      </c>
      <c r="F39" s="1" t="s">
        <v>1026</v>
      </c>
      <c r="G39" s="1" t="s">
        <v>1027</v>
      </c>
      <c r="H39" s="1" t="s">
        <v>1028</v>
      </c>
      <c r="I39" s="1" t="s">
        <v>268</v>
      </c>
      <c r="J39" s="1" t="s">
        <v>104</v>
      </c>
      <c r="K39" s="1"/>
      <c r="L39" s="1" t="s">
        <v>637</v>
      </c>
      <c r="M39" s="1" t="s">
        <v>1029</v>
      </c>
      <c r="N39" s="1" t="s">
        <v>1030</v>
      </c>
      <c r="O39" s="1" t="s">
        <v>857</v>
      </c>
      <c r="P39" s="1" t="s">
        <v>1031</v>
      </c>
      <c r="Q39" s="1" t="s">
        <v>1032</v>
      </c>
      <c r="R39" s="1" t="s">
        <v>1033</v>
      </c>
    </row>
    <row r="40" spans="1:18" x14ac:dyDescent="0.25">
      <c r="A40" s="1" t="s">
        <v>223</v>
      </c>
      <c r="B40" s="1" t="s">
        <v>256</v>
      </c>
      <c r="C40" s="1" t="s">
        <v>257</v>
      </c>
      <c r="D40" s="1" t="s">
        <v>258</v>
      </c>
      <c r="E40" s="1" t="s">
        <v>1034</v>
      </c>
      <c r="F40" s="1" t="s">
        <v>1035</v>
      </c>
      <c r="G40" s="1" t="s">
        <v>1036</v>
      </c>
      <c r="H40" s="1" t="s">
        <v>1037</v>
      </c>
      <c r="I40" s="1" t="s">
        <v>259</v>
      </c>
      <c r="J40" s="1" t="s">
        <v>260</v>
      </c>
      <c r="K40" s="1"/>
      <c r="L40" s="1" t="s">
        <v>643</v>
      </c>
      <c r="M40" s="1" t="s">
        <v>1038</v>
      </c>
      <c r="N40" s="1" t="s">
        <v>1039</v>
      </c>
      <c r="O40" s="1" t="s">
        <v>993</v>
      </c>
      <c r="P40" s="1" t="s">
        <v>1040</v>
      </c>
      <c r="Q40" s="1" t="s">
        <v>1041</v>
      </c>
      <c r="R40" s="1" t="s">
        <v>1042</v>
      </c>
    </row>
    <row r="41" spans="1:18" x14ac:dyDescent="0.25">
      <c r="A41" s="1" t="s">
        <v>229</v>
      </c>
      <c r="B41" s="1" t="s">
        <v>197</v>
      </c>
      <c r="C41" s="1" t="s">
        <v>198</v>
      </c>
      <c r="D41" s="1" t="s">
        <v>199</v>
      </c>
      <c r="E41" s="1" t="s">
        <v>1043</v>
      </c>
      <c r="F41" s="1" t="s">
        <v>1044</v>
      </c>
      <c r="G41" s="1" t="s">
        <v>1045</v>
      </c>
      <c r="H41" s="1" t="s">
        <v>1046</v>
      </c>
      <c r="I41" s="1" t="s">
        <v>200</v>
      </c>
      <c r="J41" s="1" t="s">
        <v>200</v>
      </c>
      <c r="K41" s="1"/>
      <c r="L41" s="1" t="s">
        <v>702</v>
      </c>
      <c r="M41" s="1" t="s">
        <v>583</v>
      </c>
      <c r="N41" s="1" t="s">
        <v>1047</v>
      </c>
      <c r="O41" s="1" t="s">
        <v>969</v>
      </c>
      <c r="P41" s="1" t="s">
        <v>1048</v>
      </c>
      <c r="Q41" s="1" t="s">
        <v>1049</v>
      </c>
      <c r="R41" s="1" t="s">
        <v>1050</v>
      </c>
    </row>
    <row r="42" spans="1:18" x14ac:dyDescent="0.25">
      <c r="A42" s="1" t="s">
        <v>234</v>
      </c>
      <c r="B42" s="1" t="s">
        <v>210</v>
      </c>
      <c r="C42" s="1" t="s">
        <v>211</v>
      </c>
      <c r="D42" s="1" t="s">
        <v>212</v>
      </c>
      <c r="E42" s="1" t="s">
        <v>1051</v>
      </c>
      <c r="F42" s="1" t="s">
        <v>1052</v>
      </c>
      <c r="G42" s="1" t="s">
        <v>1053</v>
      </c>
      <c r="H42" s="1" t="s">
        <v>1054</v>
      </c>
      <c r="I42" s="1" t="s">
        <v>213</v>
      </c>
      <c r="J42" s="1" t="s">
        <v>116</v>
      </c>
      <c r="K42" s="1"/>
      <c r="L42" s="1" t="s">
        <v>1055</v>
      </c>
      <c r="M42" s="1" t="s">
        <v>1056</v>
      </c>
      <c r="N42" s="1" t="s">
        <v>1057</v>
      </c>
      <c r="O42" s="1" t="s">
        <v>759</v>
      </c>
      <c r="P42" s="1" t="s">
        <v>1058</v>
      </c>
      <c r="Q42" s="1" t="s">
        <v>1059</v>
      </c>
      <c r="R42" s="1" t="s">
        <v>1060</v>
      </c>
    </row>
    <row r="43" spans="1:18" x14ac:dyDescent="0.25">
      <c r="A43" s="1" t="s">
        <v>240</v>
      </c>
      <c r="B43" s="1" t="s">
        <v>274</v>
      </c>
      <c r="C43" s="1" t="s">
        <v>275</v>
      </c>
      <c r="D43" s="1" t="s">
        <v>495</v>
      </c>
      <c r="E43" s="1" t="s">
        <v>1061</v>
      </c>
      <c r="F43" s="1" t="s">
        <v>1062</v>
      </c>
      <c r="G43" s="1" t="s">
        <v>1063</v>
      </c>
      <c r="H43" s="1" t="s">
        <v>1064</v>
      </c>
      <c r="I43" s="1" t="s">
        <v>276</v>
      </c>
      <c r="J43" s="1" t="s">
        <v>277</v>
      </c>
      <c r="K43" s="1"/>
      <c r="L43" s="1" t="s">
        <v>816</v>
      </c>
      <c r="M43" s="1" t="s">
        <v>1065</v>
      </c>
      <c r="N43" s="1" t="s">
        <v>1066</v>
      </c>
      <c r="O43" s="1" t="s">
        <v>993</v>
      </c>
      <c r="P43" s="1" t="s">
        <v>1067</v>
      </c>
      <c r="Q43" s="1" t="s">
        <v>1068</v>
      </c>
      <c r="R43" s="1" t="s">
        <v>1069</v>
      </c>
    </row>
    <row r="44" spans="1:18" x14ac:dyDescent="0.25">
      <c r="A44" s="1" t="s">
        <v>247</v>
      </c>
      <c r="B44" s="1" t="s">
        <v>224</v>
      </c>
      <c r="C44" s="1" t="s">
        <v>225</v>
      </c>
      <c r="D44" s="1" t="s">
        <v>226</v>
      </c>
      <c r="E44" s="1" t="s">
        <v>1070</v>
      </c>
      <c r="F44" s="1" t="s">
        <v>1071</v>
      </c>
      <c r="G44" s="1" t="s">
        <v>1072</v>
      </c>
      <c r="H44" s="1" t="s">
        <v>1073</v>
      </c>
      <c r="I44" s="1" t="s">
        <v>227</v>
      </c>
      <c r="J44" s="1" t="s">
        <v>228</v>
      </c>
      <c r="K44" s="1"/>
      <c r="L44" s="1" t="s">
        <v>1074</v>
      </c>
      <c r="M44" s="1" t="s">
        <v>1075</v>
      </c>
      <c r="N44" s="1" t="s">
        <v>641</v>
      </c>
      <c r="O44" s="1" t="s">
        <v>694</v>
      </c>
      <c r="P44" s="1" t="s">
        <v>1076</v>
      </c>
      <c r="Q44" s="1" t="s">
        <v>1077</v>
      </c>
      <c r="R44" s="1" t="s">
        <v>1078</v>
      </c>
    </row>
    <row r="45" spans="1:18" x14ac:dyDescent="0.25">
      <c r="A45" s="1" t="s">
        <v>251</v>
      </c>
      <c r="B45" s="1" t="s">
        <v>248</v>
      </c>
      <c r="C45" s="1" t="s">
        <v>249</v>
      </c>
      <c r="D45" s="1" t="s">
        <v>250</v>
      </c>
      <c r="E45" s="1" t="s">
        <v>1079</v>
      </c>
      <c r="F45" s="1" t="s">
        <v>1080</v>
      </c>
      <c r="G45" s="1" t="s">
        <v>1081</v>
      </c>
      <c r="H45" s="1" t="s">
        <v>1082</v>
      </c>
      <c r="I45" s="1" t="s">
        <v>613</v>
      </c>
      <c r="J45" s="1" t="s">
        <v>614</v>
      </c>
      <c r="K45" s="1" t="s">
        <v>54</v>
      </c>
      <c r="L45" s="1" t="s">
        <v>1083</v>
      </c>
      <c r="M45" s="1" t="s">
        <v>655</v>
      </c>
      <c r="N45" s="1" t="s">
        <v>660</v>
      </c>
      <c r="O45" s="1" t="s">
        <v>878</v>
      </c>
      <c r="P45" s="1" t="s">
        <v>1084</v>
      </c>
      <c r="Q45" s="1" t="s">
        <v>1085</v>
      </c>
      <c r="R45" s="1" t="s">
        <v>1086</v>
      </c>
    </row>
    <row r="46" spans="1:18" x14ac:dyDescent="0.25">
      <c r="A46" s="1" t="s">
        <v>255</v>
      </c>
      <c r="B46" s="1" t="s">
        <v>270</v>
      </c>
      <c r="C46" s="1" t="s">
        <v>271</v>
      </c>
      <c r="D46" s="1" t="s">
        <v>272</v>
      </c>
      <c r="E46" s="1" t="s">
        <v>1087</v>
      </c>
      <c r="F46" s="1" t="s">
        <v>592</v>
      </c>
      <c r="G46" s="1" t="s">
        <v>1088</v>
      </c>
      <c r="H46" s="1" t="s">
        <v>1089</v>
      </c>
      <c r="I46" s="1" t="s">
        <v>615</v>
      </c>
      <c r="J46" s="1" t="s">
        <v>615</v>
      </c>
      <c r="K46" s="1" t="s">
        <v>246</v>
      </c>
      <c r="L46" s="1" t="s">
        <v>1090</v>
      </c>
      <c r="M46" s="1" t="s">
        <v>1091</v>
      </c>
      <c r="N46" s="1" t="s">
        <v>1092</v>
      </c>
      <c r="O46" s="1" t="s">
        <v>737</v>
      </c>
      <c r="P46" s="1" t="s">
        <v>1093</v>
      </c>
      <c r="Q46" s="1" t="s">
        <v>1094</v>
      </c>
      <c r="R46" s="1" t="s">
        <v>1095</v>
      </c>
    </row>
    <row r="47" spans="1:18" x14ac:dyDescent="0.25">
      <c r="A47" s="1" t="s">
        <v>261</v>
      </c>
      <c r="B47" s="1" t="s">
        <v>252</v>
      </c>
      <c r="C47" s="1" t="s">
        <v>253</v>
      </c>
      <c r="D47" s="1" t="s">
        <v>253</v>
      </c>
      <c r="E47" s="1" t="s">
        <v>1096</v>
      </c>
      <c r="F47" s="1" t="s">
        <v>1097</v>
      </c>
      <c r="G47" s="1" t="s">
        <v>1098</v>
      </c>
      <c r="H47" s="1" t="s">
        <v>1099</v>
      </c>
      <c r="I47" s="1" t="s">
        <v>546</v>
      </c>
      <c r="J47" s="1" t="s">
        <v>254</v>
      </c>
      <c r="K47" s="1"/>
      <c r="L47" s="1" t="s">
        <v>649</v>
      </c>
      <c r="M47" s="1" t="s">
        <v>1100</v>
      </c>
      <c r="N47" s="1" t="s">
        <v>1101</v>
      </c>
      <c r="O47" s="1" t="s">
        <v>715</v>
      </c>
      <c r="P47" s="1" t="s">
        <v>1102</v>
      </c>
      <c r="Q47" s="1" t="s">
        <v>1103</v>
      </c>
      <c r="R47" s="1" t="s">
        <v>1104</v>
      </c>
    </row>
    <row r="48" spans="1:18" x14ac:dyDescent="0.25">
      <c r="A48" s="1" t="s">
        <v>264</v>
      </c>
      <c r="B48" s="1" t="s">
        <v>497</v>
      </c>
      <c r="C48" s="1" t="s">
        <v>498</v>
      </c>
      <c r="D48" s="1" t="s">
        <v>499</v>
      </c>
      <c r="E48" s="1" t="s">
        <v>1105</v>
      </c>
      <c r="F48" s="1" t="s">
        <v>1106</v>
      </c>
      <c r="G48" s="1" t="s">
        <v>1107</v>
      </c>
      <c r="H48" s="1" t="s">
        <v>1108</v>
      </c>
      <c r="I48" s="1" t="s">
        <v>500</v>
      </c>
      <c r="J48" s="1" t="s">
        <v>501</v>
      </c>
      <c r="K48" s="1"/>
      <c r="L48" s="1" t="s">
        <v>1109</v>
      </c>
      <c r="M48" s="1" t="s">
        <v>1110</v>
      </c>
      <c r="N48" s="1" t="s">
        <v>1111</v>
      </c>
      <c r="O48" s="1" t="s">
        <v>818</v>
      </c>
      <c r="P48" s="1" t="s">
        <v>1112</v>
      </c>
      <c r="Q48" s="1" t="s">
        <v>1113</v>
      </c>
      <c r="R48" s="1" t="s">
        <v>1114</v>
      </c>
    </row>
    <row r="49" spans="1:18" x14ac:dyDescent="0.25">
      <c r="A49" s="1" t="s">
        <v>269</v>
      </c>
      <c r="B49" s="1" t="s">
        <v>262</v>
      </c>
      <c r="C49" s="1" t="s">
        <v>263</v>
      </c>
      <c r="D49" s="1" t="s">
        <v>263</v>
      </c>
      <c r="E49" s="1" t="s">
        <v>1115</v>
      </c>
      <c r="F49" s="1" t="s">
        <v>1116</v>
      </c>
      <c r="G49" s="1" t="s">
        <v>1117</v>
      </c>
      <c r="H49" s="1" t="s">
        <v>1118</v>
      </c>
      <c r="I49" s="1" t="s">
        <v>616</v>
      </c>
      <c r="J49" s="1" t="s">
        <v>616</v>
      </c>
      <c r="K49" s="1"/>
      <c r="L49" s="1" t="s">
        <v>1119</v>
      </c>
      <c r="M49" s="1" t="s">
        <v>1120</v>
      </c>
      <c r="N49" s="1" t="s">
        <v>636</v>
      </c>
      <c r="O49" s="1" t="s">
        <v>878</v>
      </c>
      <c r="P49" s="1" t="s">
        <v>1121</v>
      </c>
      <c r="Q49" s="1" t="s">
        <v>1122</v>
      </c>
      <c r="R49" s="1" t="s">
        <v>1123</v>
      </c>
    </row>
    <row r="50" spans="1:18" x14ac:dyDescent="0.25">
      <c r="A50" s="1" t="s">
        <v>273</v>
      </c>
      <c r="B50" s="1" t="s">
        <v>404</v>
      </c>
      <c r="C50" s="1" t="s">
        <v>405</v>
      </c>
      <c r="D50" s="1" t="s">
        <v>406</v>
      </c>
      <c r="E50" s="1" t="s">
        <v>1124</v>
      </c>
      <c r="F50" s="1" t="s">
        <v>1125</v>
      </c>
      <c r="G50" s="1" t="s">
        <v>1126</v>
      </c>
      <c r="H50" s="1" t="s">
        <v>1127</v>
      </c>
      <c r="I50" s="1" t="s">
        <v>407</v>
      </c>
      <c r="J50" s="1" t="s">
        <v>408</v>
      </c>
      <c r="K50" s="1"/>
      <c r="L50" s="1" t="s">
        <v>1128</v>
      </c>
      <c r="M50" s="1" t="s">
        <v>1129</v>
      </c>
      <c r="N50" s="1" t="s">
        <v>1130</v>
      </c>
      <c r="O50" s="1" t="s">
        <v>1131</v>
      </c>
      <c r="P50" s="1" t="s">
        <v>1132</v>
      </c>
      <c r="Q50" s="1" t="s">
        <v>1133</v>
      </c>
      <c r="R50" s="1" t="s">
        <v>1134</v>
      </c>
    </row>
    <row r="51" spans="1:18" x14ac:dyDescent="0.25">
      <c r="A51" s="1" t="s">
        <v>278</v>
      </c>
      <c r="B51" s="1" t="s">
        <v>169</v>
      </c>
      <c r="C51" s="1" t="s">
        <v>170</v>
      </c>
      <c r="D51" s="1" t="s">
        <v>171</v>
      </c>
      <c r="E51" s="1" t="s">
        <v>1135</v>
      </c>
      <c r="F51" s="1" t="s">
        <v>1136</v>
      </c>
      <c r="G51" s="1" t="s">
        <v>1137</v>
      </c>
      <c r="H51" s="1" t="s">
        <v>1138</v>
      </c>
      <c r="I51" s="1" t="s">
        <v>172</v>
      </c>
      <c r="J51" s="1" t="s">
        <v>172</v>
      </c>
      <c r="K51" s="1" t="s">
        <v>104</v>
      </c>
      <c r="L51" s="1" t="s">
        <v>1139</v>
      </c>
      <c r="M51" s="1" t="s">
        <v>1140</v>
      </c>
      <c r="N51" s="1" t="s">
        <v>1141</v>
      </c>
      <c r="O51" s="1" t="s">
        <v>737</v>
      </c>
      <c r="P51" s="1" t="s">
        <v>1142</v>
      </c>
      <c r="Q51" s="1" t="s">
        <v>1143</v>
      </c>
      <c r="R51" s="1" t="s">
        <v>1144</v>
      </c>
    </row>
    <row r="52" spans="1:18" x14ac:dyDescent="0.25">
      <c r="A52" s="1" t="s">
        <v>283</v>
      </c>
      <c r="B52" s="1" t="s">
        <v>215</v>
      </c>
      <c r="C52" s="1" t="s">
        <v>216</v>
      </c>
      <c r="D52" s="1" t="s">
        <v>217</v>
      </c>
      <c r="E52" s="1" t="s">
        <v>1145</v>
      </c>
      <c r="F52" s="1" t="s">
        <v>1146</v>
      </c>
      <c r="G52" s="1" t="s">
        <v>1147</v>
      </c>
      <c r="H52" s="1" t="s">
        <v>1148</v>
      </c>
      <c r="I52" s="1" t="s">
        <v>617</v>
      </c>
      <c r="J52" s="1" t="s">
        <v>617</v>
      </c>
      <c r="K52" s="1"/>
      <c r="L52" s="1" t="s">
        <v>657</v>
      </c>
      <c r="M52" s="1" t="s">
        <v>1149</v>
      </c>
      <c r="N52" s="1" t="s">
        <v>1150</v>
      </c>
      <c r="O52" s="1" t="s">
        <v>778</v>
      </c>
      <c r="P52" s="1" t="s">
        <v>1151</v>
      </c>
      <c r="Q52" s="1" t="s">
        <v>1152</v>
      </c>
      <c r="R52" s="1" t="s">
        <v>1153</v>
      </c>
    </row>
    <row r="53" spans="1:18" x14ac:dyDescent="0.25">
      <c r="A53" s="1" t="s">
        <v>289</v>
      </c>
      <c r="B53" s="1" t="s">
        <v>316</v>
      </c>
      <c r="C53" s="1" t="s">
        <v>317</v>
      </c>
      <c r="D53" s="1" t="s">
        <v>318</v>
      </c>
      <c r="E53" s="1" t="s">
        <v>1154</v>
      </c>
      <c r="F53" s="1" t="s">
        <v>1155</v>
      </c>
      <c r="G53" s="1" t="s">
        <v>1156</v>
      </c>
      <c r="H53" s="1" t="s">
        <v>1157</v>
      </c>
      <c r="I53" s="1" t="s">
        <v>319</v>
      </c>
      <c r="J53" s="1" t="s">
        <v>319</v>
      </c>
      <c r="K53" s="1"/>
      <c r="L53" s="1" t="s">
        <v>1158</v>
      </c>
      <c r="M53" s="1" t="s">
        <v>1159</v>
      </c>
      <c r="N53" s="1" t="s">
        <v>1160</v>
      </c>
      <c r="O53" s="1" t="s">
        <v>969</v>
      </c>
      <c r="P53" s="1" t="s">
        <v>1161</v>
      </c>
      <c r="Q53" s="1" t="s">
        <v>1162</v>
      </c>
      <c r="R53" s="1" t="s">
        <v>1163</v>
      </c>
    </row>
    <row r="54" spans="1:18" x14ac:dyDescent="0.25">
      <c r="A54" s="1" t="s">
        <v>295</v>
      </c>
      <c r="B54" s="1" t="s">
        <v>338</v>
      </c>
      <c r="C54" s="1" t="s">
        <v>339</v>
      </c>
      <c r="D54" s="1" t="s">
        <v>340</v>
      </c>
      <c r="E54" s="1" t="s">
        <v>1164</v>
      </c>
      <c r="F54" s="1" t="s">
        <v>1165</v>
      </c>
      <c r="G54" s="1" t="s">
        <v>1166</v>
      </c>
      <c r="H54" s="1" t="s">
        <v>1167</v>
      </c>
      <c r="I54" s="1" t="s">
        <v>104</v>
      </c>
      <c r="J54" s="1" t="s">
        <v>341</v>
      </c>
      <c r="K54" s="1"/>
      <c r="L54" s="1" t="s">
        <v>775</v>
      </c>
      <c r="M54" s="1" t="s">
        <v>628</v>
      </c>
      <c r="N54" s="1" t="s">
        <v>1168</v>
      </c>
      <c r="O54" s="1" t="s">
        <v>759</v>
      </c>
      <c r="P54" s="1" t="s">
        <v>1169</v>
      </c>
      <c r="Q54" s="1" t="s">
        <v>1170</v>
      </c>
      <c r="R54" s="1" t="s">
        <v>1171</v>
      </c>
    </row>
    <row r="55" spans="1:18" x14ac:dyDescent="0.25">
      <c r="A55" s="1" t="s">
        <v>299</v>
      </c>
      <c r="B55" s="1" t="s">
        <v>380</v>
      </c>
      <c r="C55" s="1" t="s">
        <v>381</v>
      </c>
      <c r="D55" s="1" t="s">
        <v>382</v>
      </c>
      <c r="E55" s="1" t="s">
        <v>1172</v>
      </c>
      <c r="F55" s="1" t="s">
        <v>1173</v>
      </c>
      <c r="G55" s="1" t="s">
        <v>1174</v>
      </c>
      <c r="H55" s="1" t="s">
        <v>1175</v>
      </c>
      <c r="I55" s="1" t="s">
        <v>507</v>
      </c>
      <c r="J55" s="1" t="s">
        <v>383</v>
      </c>
      <c r="K55" s="1"/>
      <c r="L55" s="1" t="s">
        <v>1176</v>
      </c>
      <c r="M55" s="1" t="s">
        <v>666</v>
      </c>
      <c r="N55" s="1" t="s">
        <v>1177</v>
      </c>
      <c r="O55" s="1" t="s">
        <v>818</v>
      </c>
      <c r="P55" s="1" t="s">
        <v>1178</v>
      </c>
      <c r="Q55" s="1" t="s">
        <v>1179</v>
      </c>
      <c r="R55" s="1" t="s">
        <v>1180</v>
      </c>
    </row>
    <row r="56" spans="1:18" x14ac:dyDescent="0.25">
      <c r="A56" s="1" t="s">
        <v>305</v>
      </c>
      <c r="B56" s="1" t="s">
        <v>321</v>
      </c>
      <c r="C56" s="1" t="s">
        <v>322</v>
      </c>
      <c r="D56" s="1" t="s">
        <v>323</v>
      </c>
      <c r="E56" s="1" t="s">
        <v>1181</v>
      </c>
      <c r="F56" s="1" t="s">
        <v>1182</v>
      </c>
      <c r="G56" s="1" t="s">
        <v>1183</v>
      </c>
      <c r="H56" s="1" t="s">
        <v>1184</v>
      </c>
      <c r="I56" s="1" t="s">
        <v>324</v>
      </c>
      <c r="J56" s="1" t="s">
        <v>324</v>
      </c>
      <c r="K56" s="1"/>
      <c r="L56" s="1" t="s">
        <v>1185</v>
      </c>
      <c r="M56" s="1" t="s">
        <v>1186</v>
      </c>
      <c r="N56" s="1" t="s">
        <v>1187</v>
      </c>
      <c r="O56" s="1" t="s">
        <v>778</v>
      </c>
      <c r="P56" s="1" t="s">
        <v>1188</v>
      </c>
      <c r="Q56" s="1" t="s">
        <v>1189</v>
      </c>
      <c r="R56" s="1" t="s">
        <v>1190</v>
      </c>
    </row>
    <row r="57" spans="1:18" x14ac:dyDescent="0.25">
      <c r="A57" s="1" t="s">
        <v>309</v>
      </c>
      <c r="B57" s="1" t="s">
        <v>290</v>
      </c>
      <c r="C57" s="1" t="s">
        <v>291</v>
      </c>
      <c r="D57" s="1" t="s">
        <v>292</v>
      </c>
      <c r="E57" s="1" t="s">
        <v>1191</v>
      </c>
      <c r="F57" s="1" t="s">
        <v>1192</v>
      </c>
      <c r="G57" s="1" t="s">
        <v>1193</v>
      </c>
      <c r="H57" s="1" t="s">
        <v>1194</v>
      </c>
      <c r="I57" s="1" t="s">
        <v>293</v>
      </c>
      <c r="J57" s="1" t="s">
        <v>294</v>
      </c>
      <c r="K57" s="1"/>
      <c r="L57" s="1" t="s">
        <v>628</v>
      </c>
      <c r="M57" s="1" t="s">
        <v>1195</v>
      </c>
      <c r="N57" s="1" t="s">
        <v>1196</v>
      </c>
      <c r="O57" s="1" t="s">
        <v>857</v>
      </c>
      <c r="P57" s="1" t="s">
        <v>1197</v>
      </c>
      <c r="Q57" s="1" t="s">
        <v>1198</v>
      </c>
      <c r="R57" s="1" t="s">
        <v>1199</v>
      </c>
    </row>
    <row r="58" spans="1:18" x14ac:dyDescent="0.25">
      <c r="A58" s="1" t="s">
        <v>315</v>
      </c>
      <c r="B58" s="1" t="s">
        <v>508</v>
      </c>
      <c r="C58" s="1" t="s">
        <v>509</v>
      </c>
      <c r="D58" s="1" t="s">
        <v>510</v>
      </c>
      <c r="E58" s="1" t="s">
        <v>1200</v>
      </c>
      <c r="F58" s="1" t="s">
        <v>1201</v>
      </c>
      <c r="G58" s="1" t="s">
        <v>1202</v>
      </c>
      <c r="H58" s="1" t="s">
        <v>1203</v>
      </c>
      <c r="I58" s="1" t="s">
        <v>511</v>
      </c>
      <c r="J58" s="1" t="s">
        <v>512</v>
      </c>
      <c r="K58" s="1"/>
      <c r="L58" s="1" t="s">
        <v>1204</v>
      </c>
      <c r="M58" s="1" t="s">
        <v>1205</v>
      </c>
      <c r="N58" s="1" t="s">
        <v>1206</v>
      </c>
      <c r="O58" s="1" t="s">
        <v>715</v>
      </c>
      <c r="P58" s="1" t="s">
        <v>1207</v>
      </c>
      <c r="Q58" s="1" t="s">
        <v>1208</v>
      </c>
      <c r="R58" s="1" t="s">
        <v>1209</v>
      </c>
    </row>
    <row r="59" spans="1:18" x14ac:dyDescent="0.25">
      <c r="A59" s="1" t="s">
        <v>320</v>
      </c>
      <c r="B59" s="1" t="s">
        <v>442</v>
      </c>
      <c r="C59" s="1" t="s">
        <v>443</v>
      </c>
      <c r="D59" s="1" t="s">
        <v>444</v>
      </c>
      <c r="E59" s="1" t="s">
        <v>1210</v>
      </c>
      <c r="F59" s="1" t="s">
        <v>1211</v>
      </c>
      <c r="G59" s="1" t="s">
        <v>1212</v>
      </c>
      <c r="H59" s="1" t="s">
        <v>1213</v>
      </c>
      <c r="I59" s="1" t="s">
        <v>496</v>
      </c>
      <c r="J59" s="1" t="s">
        <v>445</v>
      </c>
      <c r="K59" s="1"/>
      <c r="L59" s="1" t="s">
        <v>589</v>
      </c>
      <c r="M59" s="1" t="s">
        <v>1214</v>
      </c>
      <c r="N59" s="1" t="s">
        <v>1215</v>
      </c>
      <c r="O59" s="1" t="s">
        <v>818</v>
      </c>
      <c r="P59" s="1" t="s">
        <v>1216</v>
      </c>
      <c r="Q59" s="1" t="s">
        <v>1217</v>
      </c>
      <c r="R59" s="1" t="s">
        <v>1218</v>
      </c>
    </row>
    <row r="60" spans="1:18" x14ac:dyDescent="0.25">
      <c r="A60" s="1" t="s">
        <v>325</v>
      </c>
      <c r="B60" s="1" t="s">
        <v>296</v>
      </c>
      <c r="C60" s="1" t="s">
        <v>297</v>
      </c>
      <c r="D60" s="1" t="s">
        <v>298</v>
      </c>
      <c r="E60" s="1" t="s">
        <v>1219</v>
      </c>
      <c r="F60" s="1" t="s">
        <v>1220</v>
      </c>
      <c r="G60" s="1" t="s">
        <v>1221</v>
      </c>
      <c r="H60" s="1" t="s">
        <v>1222</v>
      </c>
      <c r="I60" s="1" t="s">
        <v>547</v>
      </c>
      <c r="J60" s="1" t="s">
        <v>104</v>
      </c>
      <c r="K60" s="1"/>
      <c r="L60" s="1" t="s">
        <v>1223</v>
      </c>
      <c r="M60" s="1" t="s">
        <v>1224</v>
      </c>
      <c r="N60" s="1" t="s">
        <v>661</v>
      </c>
      <c r="O60" s="1" t="s">
        <v>867</v>
      </c>
      <c r="P60" s="1" t="s">
        <v>1225</v>
      </c>
      <c r="Q60" s="1" t="s">
        <v>1226</v>
      </c>
      <c r="R60" s="1" t="s">
        <v>1227</v>
      </c>
    </row>
    <row r="61" spans="1:18" x14ac:dyDescent="0.25">
      <c r="A61" s="1" t="s">
        <v>331</v>
      </c>
      <c r="B61" s="1" t="s">
        <v>352</v>
      </c>
      <c r="C61" s="1" t="s">
        <v>353</v>
      </c>
      <c r="D61" s="1" t="s">
        <v>354</v>
      </c>
      <c r="E61" s="1" t="s">
        <v>1228</v>
      </c>
      <c r="F61" s="1" t="s">
        <v>1229</v>
      </c>
      <c r="G61" s="1" t="s">
        <v>1230</v>
      </c>
      <c r="H61" s="1" t="s">
        <v>1231</v>
      </c>
      <c r="I61" s="1" t="s">
        <v>579</v>
      </c>
      <c r="J61" s="1" t="s">
        <v>579</v>
      </c>
      <c r="K61" s="1"/>
      <c r="L61" s="1" t="s">
        <v>1232</v>
      </c>
      <c r="M61" s="1" t="s">
        <v>1233</v>
      </c>
      <c r="N61" s="1" t="s">
        <v>1234</v>
      </c>
      <c r="O61" s="1" t="s">
        <v>788</v>
      </c>
      <c r="P61" s="1" t="s">
        <v>1235</v>
      </c>
      <c r="Q61" s="1" t="s">
        <v>1236</v>
      </c>
      <c r="R61" s="1" t="s">
        <v>1237</v>
      </c>
    </row>
    <row r="62" spans="1:18" x14ac:dyDescent="0.25">
      <c r="A62" s="1" t="s">
        <v>337</v>
      </c>
      <c r="B62" s="1" t="s">
        <v>279</v>
      </c>
      <c r="C62" s="1" t="s">
        <v>280</v>
      </c>
      <c r="D62" s="1" t="s">
        <v>281</v>
      </c>
      <c r="E62" s="1" t="s">
        <v>1238</v>
      </c>
      <c r="F62" s="1" t="s">
        <v>1239</v>
      </c>
      <c r="G62" s="1" t="s">
        <v>1240</v>
      </c>
      <c r="H62" s="1" t="s">
        <v>1241</v>
      </c>
      <c r="I62" s="1" t="s">
        <v>282</v>
      </c>
      <c r="J62" s="1" t="s">
        <v>282</v>
      </c>
      <c r="K62" s="1"/>
      <c r="L62" s="1" t="s">
        <v>1242</v>
      </c>
      <c r="M62" s="1" t="s">
        <v>1243</v>
      </c>
      <c r="N62" s="1" t="s">
        <v>1244</v>
      </c>
      <c r="O62" s="1" t="s">
        <v>726</v>
      </c>
      <c r="P62" s="1" t="s">
        <v>1245</v>
      </c>
      <c r="Q62" s="1" t="s">
        <v>1246</v>
      </c>
      <c r="R62" s="1" t="s">
        <v>1247</v>
      </c>
    </row>
    <row r="63" spans="1:18" x14ac:dyDescent="0.25">
      <c r="A63" s="1" t="s">
        <v>342</v>
      </c>
      <c r="B63" s="1" t="s">
        <v>410</v>
      </c>
      <c r="C63" s="1" t="s">
        <v>411</v>
      </c>
      <c r="D63" s="1" t="s">
        <v>412</v>
      </c>
      <c r="E63" s="1" t="s">
        <v>1248</v>
      </c>
      <c r="F63" s="1" t="s">
        <v>659</v>
      </c>
      <c r="G63" s="1" t="s">
        <v>1249</v>
      </c>
      <c r="H63" s="1" t="s">
        <v>1250</v>
      </c>
      <c r="I63" s="1" t="s">
        <v>516</v>
      </c>
      <c r="J63" s="1" t="s">
        <v>516</v>
      </c>
      <c r="K63" s="1"/>
      <c r="L63" s="1" t="s">
        <v>1251</v>
      </c>
      <c r="M63" s="1" t="s">
        <v>1252</v>
      </c>
      <c r="N63" s="1" t="s">
        <v>1253</v>
      </c>
      <c r="O63" s="1" t="s">
        <v>737</v>
      </c>
      <c r="P63" s="1" t="s">
        <v>1254</v>
      </c>
      <c r="Q63" s="1" t="s">
        <v>1255</v>
      </c>
      <c r="R63" s="1" t="s">
        <v>1256</v>
      </c>
    </row>
    <row r="64" spans="1:18" x14ac:dyDescent="0.25">
      <c r="A64" s="1" t="s">
        <v>347</v>
      </c>
      <c r="B64" s="1" t="s">
        <v>431</v>
      </c>
      <c r="C64" s="1" t="s">
        <v>432</v>
      </c>
      <c r="D64" s="1" t="s">
        <v>433</v>
      </c>
      <c r="E64" s="1" t="s">
        <v>1257</v>
      </c>
      <c r="F64" s="1" t="s">
        <v>1258</v>
      </c>
      <c r="G64" s="1" t="s">
        <v>1259</v>
      </c>
      <c r="H64" s="1" t="s">
        <v>1260</v>
      </c>
      <c r="I64" s="1" t="s">
        <v>513</v>
      </c>
      <c r="J64" s="1" t="s">
        <v>104</v>
      </c>
      <c r="K64" s="1"/>
      <c r="L64" s="1" t="s">
        <v>640</v>
      </c>
      <c r="M64" s="1" t="s">
        <v>1261</v>
      </c>
      <c r="N64" s="1" t="s">
        <v>1262</v>
      </c>
      <c r="O64" s="1" t="s">
        <v>705</v>
      </c>
      <c r="P64" s="1" t="s">
        <v>1263</v>
      </c>
      <c r="Q64" s="1" t="s">
        <v>1264</v>
      </c>
      <c r="R64" s="1" t="s">
        <v>1265</v>
      </c>
    </row>
    <row r="65" spans="1:18" x14ac:dyDescent="0.25">
      <c r="A65" s="1" t="s">
        <v>351</v>
      </c>
      <c r="B65" s="1" t="s">
        <v>241</v>
      </c>
      <c r="C65" s="1" t="s">
        <v>242</v>
      </c>
      <c r="D65" s="1" t="s">
        <v>243</v>
      </c>
      <c r="E65" s="1" t="s">
        <v>1266</v>
      </c>
      <c r="F65" s="1" t="s">
        <v>1267</v>
      </c>
      <c r="G65" s="1" t="s">
        <v>1268</v>
      </c>
      <c r="H65" s="1" t="s">
        <v>1269</v>
      </c>
      <c r="I65" s="1" t="s">
        <v>244</v>
      </c>
      <c r="J65" s="1" t="s">
        <v>245</v>
      </c>
      <c r="K65" s="1" t="s">
        <v>246</v>
      </c>
      <c r="L65" s="1" t="s">
        <v>1270</v>
      </c>
      <c r="M65" s="1" t="s">
        <v>1271</v>
      </c>
      <c r="N65" s="1" t="s">
        <v>638</v>
      </c>
      <c r="O65" s="1" t="s">
        <v>867</v>
      </c>
      <c r="P65" s="1" t="s">
        <v>1272</v>
      </c>
      <c r="Q65" s="1" t="s">
        <v>1273</v>
      </c>
      <c r="R65" s="1" t="s">
        <v>1274</v>
      </c>
    </row>
    <row r="66" spans="1:18" x14ac:dyDescent="0.25">
      <c r="A66" s="1" t="s">
        <v>355</v>
      </c>
      <c r="B66" s="1" t="s">
        <v>332</v>
      </c>
      <c r="C66" s="1" t="s">
        <v>333</v>
      </c>
      <c r="D66" s="1" t="s">
        <v>334</v>
      </c>
      <c r="E66" s="1" t="s">
        <v>1275</v>
      </c>
      <c r="F66" s="1" t="s">
        <v>1276</v>
      </c>
      <c r="G66" s="1" t="s">
        <v>1277</v>
      </c>
      <c r="H66" s="1" t="s">
        <v>1278</v>
      </c>
      <c r="I66" s="1" t="s">
        <v>335</v>
      </c>
      <c r="J66" s="1" t="s">
        <v>336</v>
      </c>
      <c r="K66" s="1"/>
      <c r="L66" s="1" t="s">
        <v>632</v>
      </c>
      <c r="M66" s="1" t="s">
        <v>1279</v>
      </c>
      <c r="N66" s="1" t="s">
        <v>1280</v>
      </c>
      <c r="O66" s="1" t="s">
        <v>818</v>
      </c>
      <c r="P66" s="1" t="s">
        <v>1281</v>
      </c>
      <c r="Q66" s="1" t="s">
        <v>1282</v>
      </c>
      <c r="R66" s="1" t="s">
        <v>1283</v>
      </c>
    </row>
    <row r="67" spans="1:18" x14ac:dyDescent="0.25">
      <c r="A67" s="1" t="s">
        <v>360</v>
      </c>
      <c r="B67" s="1" t="s">
        <v>310</v>
      </c>
      <c r="C67" s="1" t="s">
        <v>311</v>
      </c>
      <c r="D67" s="1" t="s">
        <v>312</v>
      </c>
      <c r="E67" s="1" t="s">
        <v>1284</v>
      </c>
      <c r="F67" s="1" t="s">
        <v>1285</v>
      </c>
      <c r="G67" s="1" t="s">
        <v>1286</v>
      </c>
      <c r="H67" s="1" t="s">
        <v>1287</v>
      </c>
      <c r="I67" s="1" t="s">
        <v>313</v>
      </c>
      <c r="J67" s="1" t="s">
        <v>314</v>
      </c>
      <c r="K67" s="1"/>
      <c r="L67" s="1" t="s">
        <v>1288</v>
      </c>
      <c r="M67" s="1" t="s">
        <v>1289</v>
      </c>
      <c r="N67" s="1" t="s">
        <v>1290</v>
      </c>
      <c r="O67" s="1" t="s">
        <v>759</v>
      </c>
      <c r="P67" s="1" t="s">
        <v>1291</v>
      </c>
      <c r="Q67" s="1" t="s">
        <v>1292</v>
      </c>
      <c r="R67" s="1" t="s">
        <v>1293</v>
      </c>
    </row>
    <row r="68" spans="1:18" x14ac:dyDescent="0.25">
      <c r="A68" s="1" t="s">
        <v>363</v>
      </c>
      <c r="B68" s="1" t="s">
        <v>361</v>
      </c>
      <c r="C68" s="1" t="s">
        <v>361</v>
      </c>
      <c r="D68" s="1" t="s">
        <v>362</v>
      </c>
      <c r="E68" s="1" t="s">
        <v>1294</v>
      </c>
      <c r="F68" s="1" t="s">
        <v>1295</v>
      </c>
      <c r="G68" s="1" t="s">
        <v>1296</v>
      </c>
      <c r="H68" s="1" t="s">
        <v>1297</v>
      </c>
      <c r="I68" s="1" t="s">
        <v>548</v>
      </c>
      <c r="J68" s="1" t="s">
        <v>104</v>
      </c>
      <c r="K68" s="1"/>
      <c r="L68" s="1" t="s">
        <v>591</v>
      </c>
      <c r="M68" s="1" t="s">
        <v>658</v>
      </c>
      <c r="N68" s="1" t="s">
        <v>1298</v>
      </c>
      <c r="O68" s="1" t="s">
        <v>993</v>
      </c>
      <c r="P68" s="1" t="s">
        <v>1299</v>
      </c>
      <c r="Q68" s="1" t="s">
        <v>1300</v>
      </c>
      <c r="R68" s="1" t="s">
        <v>1301</v>
      </c>
    </row>
    <row r="69" spans="1:18" x14ac:dyDescent="0.25">
      <c r="A69" s="1" t="s">
        <v>368</v>
      </c>
      <c r="B69" s="1" t="s">
        <v>343</v>
      </c>
      <c r="C69" s="1" t="s">
        <v>344</v>
      </c>
      <c r="D69" s="1" t="s">
        <v>345</v>
      </c>
      <c r="E69" s="1" t="s">
        <v>1302</v>
      </c>
      <c r="F69" s="1" t="s">
        <v>1303</v>
      </c>
      <c r="G69" s="1" t="s">
        <v>1304</v>
      </c>
      <c r="H69" s="1" t="s">
        <v>1305</v>
      </c>
      <c r="I69" s="1" t="s">
        <v>618</v>
      </c>
      <c r="J69" s="1" t="s">
        <v>618</v>
      </c>
      <c r="K69" s="1" t="s">
        <v>346</v>
      </c>
      <c r="L69" s="1" t="s">
        <v>664</v>
      </c>
      <c r="M69" s="1" t="s">
        <v>662</v>
      </c>
      <c r="N69" s="1" t="s">
        <v>1306</v>
      </c>
      <c r="O69" s="1" t="s">
        <v>726</v>
      </c>
      <c r="P69" s="1" t="s">
        <v>1307</v>
      </c>
      <c r="Q69" s="1" t="s">
        <v>1308</v>
      </c>
      <c r="R69" s="1" t="s">
        <v>1309</v>
      </c>
    </row>
    <row r="70" spans="1:18" x14ac:dyDescent="0.25">
      <c r="A70" s="1" t="s">
        <v>373</v>
      </c>
      <c r="B70" s="1" t="s">
        <v>502</v>
      </c>
      <c r="C70" s="1" t="s">
        <v>503</v>
      </c>
      <c r="D70" s="1" t="s">
        <v>503</v>
      </c>
      <c r="E70" s="1" t="s">
        <v>1310</v>
      </c>
      <c r="F70" s="1" t="s">
        <v>1311</v>
      </c>
      <c r="G70" s="1" t="s">
        <v>1312</v>
      </c>
      <c r="H70" s="1" t="s">
        <v>1313</v>
      </c>
      <c r="I70" s="1" t="s">
        <v>504</v>
      </c>
      <c r="J70" s="1" t="s">
        <v>505</v>
      </c>
      <c r="K70" s="1"/>
      <c r="L70" s="1" t="s">
        <v>585</v>
      </c>
      <c r="M70" s="1" t="s">
        <v>1314</v>
      </c>
      <c r="N70" s="1" t="s">
        <v>565</v>
      </c>
      <c r="O70" s="1" t="s">
        <v>1315</v>
      </c>
      <c r="P70" s="1" t="s">
        <v>1316</v>
      </c>
      <c r="Q70" s="1" t="s">
        <v>1317</v>
      </c>
      <c r="R70" s="1" t="s">
        <v>1318</v>
      </c>
    </row>
    <row r="71" spans="1:18" x14ac:dyDescent="0.25">
      <c r="A71" s="1" t="s">
        <v>379</v>
      </c>
      <c r="B71" s="1" t="s">
        <v>532</v>
      </c>
      <c r="C71" s="1" t="s">
        <v>533</v>
      </c>
      <c r="D71" s="1" t="s">
        <v>534</v>
      </c>
      <c r="E71" s="1" t="s">
        <v>1319</v>
      </c>
      <c r="F71" s="1" t="s">
        <v>619</v>
      </c>
      <c r="G71" s="1" t="s">
        <v>1320</v>
      </c>
      <c r="H71" s="1" t="s">
        <v>1321</v>
      </c>
      <c r="I71" s="1" t="s">
        <v>620</v>
      </c>
      <c r="J71" s="1" t="s">
        <v>621</v>
      </c>
      <c r="K71" s="1"/>
      <c r="L71" s="1" t="s">
        <v>1322</v>
      </c>
      <c r="M71" s="1" t="s">
        <v>1323</v>
      </c>
      <c r="N71" s="1" t="s">
        <v>1324</v>
      </c>
      <c r="O71" s="1" t="s">
        <v>788</v>
      </c>
      <c r="P71" s="1" t="s">
        <v>1325</v>
      </c>
      <c r="Q71" s="1" t="s">
        <v>1326</v>
      </c>
      <c r="R71" s="1" t="s">
        <v>1327</v>
      </c>
    </row>
    <row r="72" spans="1:18" x14ac:dyDescent="0.25">
      <c r="A72" s="1" t="s">
        <v>384</v>
      </c>
      <c r="B72" s="1" t="s">
        <v>479</v>
      </c>
      <c r="C72" s="1" t="s">
        <v>480</v>
      </c>
      <c r="D72" s="1" t="s">
        <v>481</v>
      </c>
      <c r="E72" s="1" t="s">
        <v>1328</v>
      </c>
      <c r="F72" s="1" t="s">
        <v>1329</v>
      </c>
      <c r="G72" s="1" t="s">
        <v>1330</v>
      </c>
      <c r="H72" s="1" t="s">
        <v>1331</v>
      </c>
      <c r="I72" s="1" t="s">
        <v>482</v>
      </c>
      <c r="J72" s="1" t="s">
        <v>483</v>
      </c>
      <c r="K72" s="1" t="s">
        <v>104</v>
      </c>
      <c r="L72" s="1" t="s">
        <v>642</v>
      </c>
      <c r="M72" s="1" t="s">
        <v>631</v>
      </c>
      <c r="N72" s="1" t="s">
        <v>1332</v>
      </c>
      <c r="O72" s="1" t="s">
        <v>818</v>
      </c>
      <c r="P72" s="1" t="s">
        <v>1333</v>
      </c>
      <c r="Q72" s="1" t="s">
        <v>1334</v>
      </c>
      <c r="R72" s="1" t="s">
        <v>1335</v>
      </c>
    </row>
    <row r="73" spans="1:18" x14ac:dyDescent="0.25">
      <c r="A73" s="1" t="s">
        <v>385</v>
      </c>
      <c r="B73" s="1" t="s">
        <v>391</v>
      </c>
      <c r="C73" s="1" t="s">
        <v>392</v>
      </c>
      <c r="D73" s="1" t="s">
        <v>393</v>
      </c>
      <c r="E73" s="1" t="s">
        <v>1336</v>
      </c>
      <c r="F73" s="1" t="s">
        <v>1337</v>
      </c>
      <c r="G73" s="1" t="s">
        <v>1338</v>
      </c>
      <c r="H73" s="1" t="s">
        <v>1339</v>
      </c>
      <c r="I73" s="1" t="s">
        <v>394</v>
      </c>
      <c r="J73" s="1" t="s">
        <v>395</v>
      </c>
      <c r="K73" s="1"/>
      <c r="L73" s="1" t="s">
        <v>1340</v>
      </c>
      <c r="M73" s="1" t="s">
        <v>1090</v>
      </c>
      <c r="N73" s="1" t="s">
        <v>1341</v>
      </c>
      <c r="O73" s="1" t="s">
        <v>705</v>
      </c>
      <c r="P73" s="1" t="s">
        <v>1342</v>
      </c>
      <c r="Q73" s="1" t="s">
        <v>1343</v>
      </c>
      <c r="R73" s="1" t="s">
        <v>1344</v>
      </c>
    </row>
    <row r="74" spans="1:18" x14ac:dyDescent="0.25">
      <c r="A74" s="1" t="s">
        <v>390</v>
      </c>
      <c r="B74" s="1" t="s">
        <v>364</v>
      </c>
      <c r="C74" s="1" t="s">
        <v>365</v>
      </c>
      <c r="D74" s="1" t="s">
        <v>366</v>
      </c>
      <c r="E74" s="1" t="s">
        <v>1345</v>
      </c>
      <c r="F74" s="1" t="s">
        <v>1346</v>
      </c>
      <c r="G74" s="1" t="s">
        <v>1347</v>
      </c>
      <c r="H74" s="1" t="s">
        <v>1348</v>
      </c>
      <c r="I74" s="1" t="s">
        <v>506</v>
      </c>
      <c r="J74" s="1" t="s">
        <v>367</v>
      </c>
      <c r="K74" s="1"/>
      <c r="L74" s="1" t="s">
        <v>1349</v>
      </c>
      <c r="M74" s="1" t="s">
        <v>1350</v>
      </c>
      <c r="N74" s="1" t="s">
        <v>1351</v>
      </c>
      <c r="O74" s="1" t="s">
        <v>705</v>
      </c>
      <c r="P74" s="1" t="s">
        <v>1352</v>
      </c>
      <c r="Q74" s="1" t="s">
        <v>1353</v>
      </c>
      <c r="R74" s="1" t="s">
        <v>1354</v>
      </c>
    </row>
    <row r="75" spans="1:18" x14ac:dyDescent="0.25">
      <c r="A75" s="1" t="s">
        <v>396</v>
      </c>
      <c r="B75" s="1" t="s">
        <v>419</v>
      </c>
      <c r="C75" s="1" t="s">
        <v>420</v>
      </c>
      <c r="D75" s="1" t="s">
        <v>421</v>
      </c>
      <c r="E75" s="1" t="s">
        <v>1355</v>
      </c>
      <c r="F75" s="1" t="s">
        <v>1356</v>
      </c>
      <c r="G75" s="1" t="s">
        <v>1357</v>
      </c>
      <c r="H75" s="1" t="s">
        <v>1358</v>
      </c>
      <c r="I75" s="1" t="s">
        <v>514</v>
      </c>
      <c r="J75" s="1" t="s">
        <v>422</v>
      </c>
      <c r="K75" s="1"/>
      <c r="L75" s="1" t="s">
        <v>875</v>
      </c>
      <c r="M75" s="1" t="s">
        <v>1359</v>
      </c>
      <c r="N75" s="1" t="s">
        <v>1360</v>
      </c>
      <c r="O75" s="1" t="s">
        <v>705</v>
      </c>
      <c r="P75" s="1" t="s">
        <v>1361</v>
      </c>
      <c r="Q75" s="1" t="s">
        <v>1362</v>
      </c>
      <c r="R75" s="1" t="s">
        <v>1363</v>
      </c>
    </row>
    <row r="76" spans="1:18" x14ac:dyDescent="0.25">
      <c r="A76" s="1" t="s">
        <v>397</v>
      </c>
      <c r="B76" s="1" t="s">
        <v>284</v>
      </c>
      <c r="C76" s="1" t="s">
        <v>285</v>
      </c>
      <c r="D76" s="1" t="s">
        <v>286</v>
      </c>
      <c r="E76" s="1" t="s">
        <v>1364</v>
      </c>
      <c r="F76" s="1" t="s">
        <v>1365</v>
      </c>
      <c r="G76" s="1" t="s">
        <v>1366</v>
      </c>
      <c r="H76" s="1" t="s">
        <v>1367</v>
      </c>
      <c r="I76" s="1" t="s">
        <v>287</v>
      </c>
      <c r="J76" s="1" t="s">
        <v>288</v>
      </c>
      <c r="K76" s="1"/>
      <c r="L76" s="1" t="s">
        <v>652</v>
      </c>
      <c r="M76" s="1" t="s">
        <v>1368</v>
      </c>
      <c r="N76" s="1" t="s">
        <v>1369</v>
      </c>
      <c r="O76" s="1" t="s">
        <v>993</v>
      </c>
      <c r="P76" s="1" t="s">
        <v>1370</v>
      </c>
      <c r="Q76" s="1" t="s">
        <v>1371</v>
      </c>
      <c r="R76" s="1" t="s">
        <v>1372</v>
      </c>
    </row>
    <row r="77" spans="1:18" x14ac:dyDescent="0.25">
      <c r="A77" s="1" t="s">
        <v>403</v>
      </c>
      <c r="B77" s="1" t="s">
        <v>464</v>
      </c>
      <c r="C77" s="1" t="s">
        <v>465</v>
      </c>
      <c r="D77" s="1" t="s">
        <v>466</v>
      </c>
      <c r="E77" s="1" t="s">
        <v>1373</v>
      </c>
      <c r="F77" s="1" t="s">
        <v>527</v>
      </c>
      <c r="G77" s="1" t="s">
        <v>1374</v>
      </c>
      <c r="H77" s="1" t="s">
        <v>1375</v>
      </c>
      <c r="I77" s="1" t="s">
        <v>467</v>
      </c>
      <c r="J77" s="1" t="s">
        <v>468</v>
      </c>
      <c r="K77" s="1"/>
      <c r="L77" s="1" t="s">
        <v>1010</v>
      </c>
      <c r="M77" s="1" t="s">
        <v>1376</v>
      </c>
      <c r="N77" s="1" t="s">
        <v>1377</v>
      </c>
      <c r="O77" s="1" t="s">
        <v>715</v>
      </c>
      <c r="P77" s="1" t="s">
        <v>1378</v>
      </c>
      <c r="Q77" s="1" t="s">
        <v>1379</v>
      </c>
      <c r="R77" s="1" t="s">
        <v>1380</v>
      </c>
    </row>
    <row r="78" spans="1:18" x14ac:dyDescent="0.25">
      <c r="A78" s="1" t="s">
        <v>409</v>
      </c>
      <c r="B78" s="1" t="s">
        <v>398</v>
      </c>
      <c r="C78" s="1" t="s">
        <v>399</v>
      </c>
      <c r="D78" s="1" t="s">
        <v>400</v>
      </c>
      <c r="E78" s="1" t="s">
        <v>1381</v>
      </c>
      <c r="F78" s="1" t="s">
        <v>1382</v>
      </c>
      <c r="G78" s="1" t="s">
        <v>1383</v>
      </c>
      <c r="H78" s="1" t="s">
        <v>1384</v>
      </c>
      <c r="I78" s="1" t="s">
        <v>401</v>
      </c>
      <c r="J78" s="1" t="s">
        <v>402</v>
      </c>
      <c r="K78" s="1"/>
      <c r="L78" s="1" t="s">
        <v>1385</v>
      </c>
      <c r="M78" s="1" t="s">
        <v>1386</v>
      </c>
      <c r="N78" s="1" t="s">
        <v>1387</v>
      </c>
      <c r="O78" s="1" t="s">
        <v>715</v>
      </c>
      <c r="P78" s="1" t="s">
        <v>1388</v>
      </c>
      <c r="Q78" s="1" t="s">
        <v>1389</v>
      </c>
      <c r="R78" s="1" t="s">
        <v>1390</v>
      </c>
    </row>
    <row r="79" spans="1:18" x14ac:dyDescent="0.25">
      <c r="A79" s="1" t="s">
        <v>413</v>
      </c>
      <c r="B79" s="1" t="s">
        <v>348</v>
      </c>
      <c r="C79" s="1" t="s">
        <v>349</v>
      </c>
      <c r="D79" s="1" t="s">
        <v>349</v>
      </c>
      <c r="E79" s="1" t="s">
        <v>1391</v>
      </c>
      <c r="F79" s="1" t="s">
        <v>1392</v>
      </c>
      <c r="G79" s="1" t="s">
        <v>1393</v>
      </c>
      <c r="H79" s="1" t="s">
        <v>1394</v>
      </c>
      <c r="I79" s="1" t="s">
        <v>350</v>
      </c>
      <c r="J79" s="1" t="s">
        <v>104</v>
      </c>
      <c r="K79" s="1"/>
      <c r="L79" s="1" t="s">
        <v>588</v>
      </c>
      <c r="M79" s="1" t="s">
        <v>629</v>
      </c>
      <c r="N79" s="1" t="s">
        <v>1395</v>
      </c>
      <c r="O79" s="1" t="s">
        <v>1131</v>
      </c>
      <c r="P79" s="1" t="s">
        <v>1396</v>
      </c>
      <c r="Q79" s="1" t="s">
        <v>1397</v>
      </c>
      <c r="R79" s="1" t="s">
        <v>1398</v>
      </c>
    </row>
    <row r="80" spans="1:18" x14ac:dyDescent="0.25">
      <c r="A80" s="1" t="s">
        <v>418</v>
      </c>
      <c r="B80" s="1" t="s">
        <v>356</v>
      </c>
      <c r="C80" s="1" t="s">
        <v>357</v>
      </c>
      <c r="D80" s="1" t="s">
        <v>358</v>
      </c>
      <c r="E80" s="1" t="s">
        <v>1399</v>
      </c>
      <c r="F80" s="1" t="s">
        <v>1400</v>
      </c>
      <c r="G80" s="1" t="s">
        <v>1401</v>
      </c>
      <c r="H80" s="1" t="s">
        <v>1402</v>
      </c>
      <c r="I80" s="1" t="s">
        <v>359</v>
      </c>
      <c r="J80" s="1" t="s">
        <v>359</v>
      </c>
      <c r="K80" s="1"/>
      <c r="L80" s="1" t="s">
        <v>564</v>
      </c>
      <c r="M80" s="1" t="s">
        <v>626</v>
      </c>
      <c r="N80" s="1" t="s">
        <v>1403</v>
      </c>
      <c r="O80" s="1" t="s">
        <v>878</v>
      </c>
      <c r="P80" s="1" t="s">
        <v>1404</v>
      </c>
      <c r="Q80" s="1" t="s">
        <v>1405</v>
      </c>
      <c r="R80" s="1" t="s">
        <v>1406</v>
      </c>
    </row>
    <row r="81" spans="1:18" x14ac:dyDescent="0.25">
      <c r="A81" s="1" t="s">
        <v>423</v>
      </c>
      <c r="B81" s="1" t="s">
        <v>541</v>
      </c>
      <c r="C81" s="1" t="s">
        <v>542</v>
      </c>
      <c r="D81" s="1" t="s">
        <v>543</v>
      </c>
      <c r="E81" s="1" t="s">
        <v>1407</v>
      </c>
      <c r="F81" s="1" t="s">
        <v>1408</v>
      </c>
      <c r="G81" s="1" t="s">
        <v>1409</v>
      </c>
      <c r="H81" s="1" t="s">
        <v>1410</v>
      </c>
      <c r="I81" s="1" t="s">
        <v>544</v>
      </c>
      <c r="J81" s="1" t="s">
        <v>545</v>
      </c>
      <c r="K81" s="1" t="s">
        <v>545</v>
      </c>
      <c r="L81" s="1" t="s">
        <v>1411</v>
      </c>
      <c r="M81" s="1" t="s">
        <v>1412</v>
      </c>
      <c r="N81" s="1" t="s">
        <v>1413</v>
      </c>
      <c r="O81" s="1" t="s">
        <v>1414</v>
      </c>
      <c r="P81" s="1" t="s">
        <v>1415</v>
      </c>
      <c r="Q81" s="1" t="s">
        <v>1416</v>
      </c>
      <c r="R81" s="1" t="s">
        <v>1417</v>
      </c>
    </row>
    <row r="82" spans="1:18" x14ac:dyDescent="0.25">
      <c r="A82" s="1" t="s">
        <v>424</v>
      </c>
      <c r="B82" s="1" t="s">
        <v>326</v>
      </c>
      <c r="C82" s="1" t="s">
        <v>327</v>
      </c>
      <c r="D82" s="1" t="s">
        <v>328</v>
      </c>
      <c r="E82" s="1" t="s">
        <v>1418</v>
      </c>
      <c r="F82" s="1" t="s">
        <v>1419</v>
      </c>
      <c r="G82" s="1" t="s">
        <v>1420</v>
      </c>
      <c r="H82" s="1" t="s">
        <v>1421</v>
      </c>
      <c r="I82" s="1" t="s">
        <v>329</v>
      </c>
      <c r="J82" s="1" t="s">
        <v>330</v>
      </c>
      <c r="K82" s="1"/>
      <c r="L82" s="1" t="s">
        <v>1422</v>
      </c>
      <c r="M82" s="1" t="s">
        <v>1423</v>
      </c>
      <c r="N82" s="1" t="s">
        <v>1424</v>
      </c>
      <c r="O82" s="1" t="s">
        <v>759</v>
      </c>
      <c r="P82" s="1" t="s">
        <v>1425</v>
      </c>
      <c r="Q82" s="1" t="s">
        <v>1426</v>
      </c>
      <c r="R82" s="1" t="s">
        <v>1427</v>
      </c>
    </row>
    <row r="83" spans="1:18" x14ac:dyDescent="0.25">
      <c r="A83" s="1" t="s">
        <v>430</v>
      </c>
      <c r="B83" s="1" t="s">
        <v>374</v>
      </c>
      <c r="C83" s="1" t="s">
        <v>375</v>
      </c>
      <c r="D83" s="1" t="s">
        <v>376</v>
      </c>
      <c r="E83" s="1" t="s">
        <v>1428</v>
      </c>
      <c r="F83" s="1" t="s">
        <v>1429</v>
      </c>
      <c r="G83" s="1" t="s">
        <v>1430</v>
      </c>
      <c r="H83" s="1" t="s">
        <v>1431</v>
      </c>
      <c r="I83" s="1" t="s">
        <v>377</v>
      </c>
      <c r="J83" s="1" t="s">
        <v>378</v>
      </c>
      <c r="K83" s="1" t="s">
        <v>116</v>
      </c>
      <c r="L83" s="1" t="s">
        <v>1432</v>
      </c>
      <c r="M83" s="1" t="s">
        <v>1433</v>
      </c>
      <c r="N83" s="1" t="s">
        <v>1434</v>
      </c>
      <c r="O83" s="1" t="s">
        <v>759</v>
      </c>
      <c r="P83" s="1" t="s">
        <v>1435</v>
      </c>
      <c r="Q83" s="1" t="s">
        <v>1436</v>
      </c>
      <c r="R83" s="1" t="s">
        <v>1437</v>
      </c>
    </row>
    <row r="84" spans="1:18" x14ac:dyDescent="0.25">
      <c r="A84" s="1" t="s">
        <v>434</v>
      </c>
      <c r="B84" s="1" t="s">
        <v>306</v>
      </c>
      <c r="C84" s="1" t="s">
        <v>307</v>
      </c>
      <c r="D84" s="1" t="s">
        <v>308</v>
      </c>
      <c r="E84" s="1" t="s">
        <v>1438</v>
      </c>
      <c r="F84" s="1" t="s">
        <v>1439</v>
      </c>
      <c r="G84" s="1" t="s">
        <v>1440</v>
      </c>
      <c r="H84" s="1" t="s">
        <v>1441</v>
      </c>
      <c r="I84" s="1" t="s">
        <v>622</v>
      </c>
      <c r="J84" s="1" t="s">
        <v>622</v>
      </c>
      <c r="K84" s="1" t="s">
        <v>70</v>
      </c>
      <c r="L84" s="1" t="s">
        <v>654</v>
      </c>
      <c r="M84" s="1" t="s">
        <v>1442</v>
      </c>
      <c r="N84" s="1" t="s">
        <v>1443</v>
      </c>
      <c r="O84" s="1" t="s">
        <v>737</v>
      </c>
      <c r="P84" s="1" t="s">
        <v>1444</v>
      </c>
      <c r="Q84" s="1" t="s">
        <v>1445</v>
      </c>
      <c r="R84" s="1" t="s">
        <v>1446</v>
      </c>
    </row>
    <row r="85" spans="1:18" x14ac:dyDescent="0.25">
      <c r="A85" s="1" t="s">
        <v>435</v>
      </c>
      <c r="B85" s="1" t="s">
        <v>459</v>
      </c>
      <c r="C85" s="1" t="s">
        <v>460</v>
      </c>
      <c r="D85" s="1" t="s">
        <v>461</v>
      </c>
      <c r="E85" s="1" t="s">
        <v>1447</v>
      </c>
      <c r="F85" s="1" t="s">
        <v>1448</v>
      </c>
      <c r="G85" s="1" t="s">
        <v>1449</v>
      </c>
      <c r="H85" s="1" t="s">
        <v>1450</v>
      </c>
      <c r="I85" s="1" t="s">
        <v>515</v>
      </c>
      <c r="J85" s="1" t="s">
        <v>462</v>
      </c>
      <c r="K85" s="1"/>
      <c r="L85" s="1" t="s">
        <v>1451</v>
      </c>
      <c r="M85" s="1" t="s">
        <v>1129</v>
      </c>
      <c r="N85" s="1" t="s">
        <v>1452</v>
      </c>
      <c r="O85" s="1" t="s">
        <v>705</v>
      </c>
      <c r="P85" s="1" t="s">
        <v>1453</v>
      </c>
      <c r="Q85" s="1" t="s">
        <v>1454</v>
      </c>
      <c r="R85" s="1" t="s">
        <v>1455</v>
      </c>
    </row>
    <row r="86" spans="1:18" x14ac:dyDescent="0.25">
      <c r="A86" s="1" t="s">
        <v>440</v>
      </c>
      <c r="B86" s="1" t="s">
        <v>470</v>
      </c>
      <c r="C86" s="1" t="s">
        <v>471</v>
      </c>
      <c r="D86" s="1" t="s">
        <v>472</v>
      </c>
      <c r="E86" s="1" t="s">
        <v>1456</v>
      </c>
      <c r="F86" s="1" t="s">
        <v>1457</v>
      </c>
      <c r="G86" s="1" t="s">
        <v>1458</v>
      </c>
      <c r="H86" s="1" t="s">
        <v>1459</v>
      </c>
      <c r="I86" s="1" t="s">
        <v>473</v>
      </c>
      <c r="J86" s="1" t="s">
        <v>474</v>
      </c>
      <c r="K86" s="1"/>
      <c r="L86" s="1" t="s">
        <v>633</v>
      </c>
      <c r="M86" s="1" t="s">
        <v>1460</v>
      </c>
      <c r="N86" s="1" t="s">
        <v>1461</v>
      </c>
      <c r="O86" s="1" t="s">
        <v>715</v>
      </c>
      <c r="P86" s="1" t="s">
        <v>1462</v>
      </c>
      <c r="Q86" s="1" t="s">
        <v>1463</v>
      </c>
      <c r="R86" s="1" t="s">
        <v>1464</v>
      </c>
    </row>
    <row r="87" spans="1:18" x14ac:dyDescent="0.25">
      <c r="A87" s="1" t="s">
        <v>441</v>
      </c>
      <c r="B87" s="1" t="s">
        <v>369</v>
      </c>
      <c r="C87" s="1" t="s">
        <v>370</v>
      </c>
      <c r="D87" s="1" t="s">
        <v>371</v>
      </c>
      <c r="E87" s="1" t="s">
        <v>1465</v>
      </c>
      <c r="F87" s="1" t="s">
        <v>1466</v>
      </c>
      <c r="G87" s="1" t="s">
        <v>1467</v>
      </c>
      <c r="H87" s="1" t="s">
        <v>1468</v>
      </c>
      <c r="I87" s="1" t="s">
        <v>372</v>
      </c>
      <c r="J87" s="1" t="s">
        <v>372</v>
      </c>
      <c r="K87" s="1"/>
      <c r="L87" s="1" t="s">
        <v>634</v>
      </c>
      <c r="M87" s="1" t="s">
        <v>1469</v>
      </c>
      <c r="N87" s="1" t="s">
        <v>1470</v>
      </c>
      <c r="O87" s="1" t="s">
        <v>726</v>
      </c>
      <c r="P87" s="1" t="s">
        <v>1471</v>
      </c>
      <c r="Q87" s="1" t="s">
        <v>1472</v>
      </c>
      <c r="R87" s="1" t="s">
        <v>1473</v>
      </c>
    </row>
    <row r="88" spans="1:18" x14ac:dyDescent="0.25">
      <c r="A88" s="1" t="s">
        <v>446</v>
      </c>
      <c r="B88" s="1" t="s">
        <v>425</v>
      </c>
      <c r="C88" s="1" t="s">
        <v>426</v>
      </c>
      <c r="D88" s="1" t="s">
        <v>427</v>
      </c>
      <c r="E88" s="1" t="s">
        <v>1474</v>
      </c>
      <c r="F88" s="1" t="s">
        <v>1475</v>
      </c>
      <c r="G88" s="1" t="s">
        <v>1476</v>
      </c>
      <c r="H88" s="1" t="s">
        <v>1477</v>
      </c>
      <c r="I88" s="1" t="s">
        <v>428</v>
      </c>
      <c r="J88" s="1" t="s">
        <v>429</v>
      </c>
      <c r="K88" s="1"/>
      <c r="L88" s="1" t="s">
        <v>1478</v>
      </c>
      <c r="M88" s="1" t="s">
        <v>1442</v>
      </c>
      <c r="N88" s="1" t="s">
        <v>1479</v>
      </c>
      <c r="O88" s="1" t="s">
        <v>1414</v>
      </c>
      <c r="P88" s="1" t="s">
        <v>1480</v>
      </c>
      <c r="Q88" s="1" t="s">
        <v>1481</v>
      </c>
      <c r="R88" s="1" t="s">
        <v>1482</v>
      </c>
    </row>
    <row r="89" spans="1:18" x14ac:dyDescent="0.25">
      <c r="A89" s="1" t="s">
        <v>452</v>
      </c>
      <c r="B89" s="1" t="s">
        <v>414</v>
      </c>
      <c r="C89" s="1" t="s">
        <v>415</v>
      </c>
      <c r="D89" s="1" t="s">
        <v>416</v>
      </c>
      <c r="E89" s="1" t="s">
        <v>1483</v>
      </c>
      <c r="F89" s="1" t="s">
        <v>1484</v>
      </c>
      <c r="G89" s="1" t="s">
        <v>1485</v>
      </c>
      <c r="H89" s="1" t="s">
        <v>1486</v>
      </c>
      <c r="I89" s="1" t="s">
        <v>417</v>
      </c>
      <c r="J89" s="1" t="s">
        <v>417</v>
      </c>
      <c r="K89" s="1"/>
      <c r="L89" s="1" t="s">
        <v>1487</v>
      </c>
      <c r="M89" s="1" t="s">
        <v>1488</v>
      </c>
      <c r="N89" s="1" t="s">
        <v>1489</v>
      </c>
      <c r="O89" s="1" t="s">
        <v>788</v>
      </c>
      <c r="P89" s="1" t="s">
        <v>1490</v>
      </c>
      <c r="Q89" s="1" t="s">
        <v>1491</v>
      </c>
      <c r="R89" s="1" t="s">
        <v>1492</v>
      </c>
    </row>
    <row r="90" spans="1:18" x14ac:dyDescent="0.25">
      <c r="A90" s="1" t="s">
        <v>453</v>
      </c>
      <c r="B90" s="1" t="s">
        <v>386</v>
      </c>
      <c r="C90" s="1" t="s">
        <v>387</v>
      </c>
      <c r="D90" s="1" t="s">
        <v>388</v>
      </c>
      <c r="E90" s="1" t="s">
        <v>1493</v>
      </c>
      <c r="F90" s="1" t="s">
        <v>1494</v>
      </c>
      <c r="G90" s="1" t="s">
        <v>1495</v>
      </c>
      <c r="H90" s="1" t="s">
        <v>1496</v>
      </c>
      <c r="I90" s="1" t="s">
        <v>389</v>
      </c>
      <c r="J90" s="1" t="s">
        <v>116</v>
      </c>
      <c r="K90" s="1" t="s">
        <v>116</v>
      </c>
      <c r="L90" s="1" t="s">
        <v>663</v>
      </c>
      <c r="M90" s="1" t="s">
        <v>1497</v>
      </c>
      <c r="N90" s="1" t="s">
        <v>1498</v>
      </c>
      <c r="O90" s="1" t="s">
        <v>759</v>
      </c>
      <c r="P90" s="1" t="s">
        <v>1499</v>
      </c>
      <c r="Q90" s="1" t="s">
        <v>1500</v>
      </c>
      <c r="R90" s="1" t="s">
        <v>1501</v>
      </c>
    </row>
    <row r="91" spans="1:18" x14ac:dyDescent="0.25">
      <c r="A91" s="1" t="s">
        <v>454</v>
      </c>
      <c r="B91" s="1" t="s">
        <v>517</v>
      </c>
      <c r="C91" s="1" t="s">
        <v>518</v>
      </c>
      <c r="D91" s="1" t="s">
        <v>519</v>
      </c>
      <c r="E91" s="1" t="s">
        <v>1502</v>
      </c>
      <c r="F91" s="1" t="s">
        <v>1503</v>
      </c>
      <c r="G91" s="1" t="s">
        <v>1504</v>
      </c>
      <c r="H91" s="1" t="s">
        <v>1505</v>
      </c>
      <c r="I91" s="1" t="s">
        <v>520</v>
      </c>
      <c r="J91" s="1" t="s">
        <v>521</v>
      </c>
      <c r="K91" s="1"/>
      <c r="L91" s="1" t="s">
        <v>654</v>
      </c>
      <c r="M91" s="1" t="s">
        <v>656</v>
      </c>
      <c r="N91" s="1" t="s">
        <v>1506</v>
      </c>
      <c r="O91" s="1" t="s">
        <v>1131</v>
      </c>
      <c r="P91" s="1" t="s">
        <v>1507</v>
      </c>
      <c r="Q91" s="1" t="s">
        <v>1508</v>
      </c>
      <c r="R91" s="1" t="s">
        <v>1509</v>
      </c>
    </row>
    <row r="92" spans="1:18" x14ac:dyDescent="0.25">
      <c r="A92" s="1" t="s">
        <v>455</v>
      </c>
      <c r="B92" s="1" t="s">
        <v>555</v>
      </c>
      <c r="C92" s="1" t="s">
        <v>556</v>
      </c>
      <c r="D92" s="1" t="s">
        <v>557</v>
      </c>
      <c r="E92" s="1" t="s">
        <v>1510</v>
      </c>
      <c r="F92" s="1" t="s">
        <v>1511</v>
      </c>
      <c r="G92" s="1" t="s">
        <v>1512</v>
      </c>
      <c r="H92" s="1" t="s">
        <v>1513</v>
      </c>
      <c r="I92" s="1" t="s">
        <v>558</v>
      </c>
      <c r="J92" s="1" t="s">
        <v>559</v>
      </c>
      <c r="K92" s="1"/>
      <c r="L92" s="1" t="s">
        <v>1514</v>
      </c>
      <c r="M92" s="1" t="s">
        <v>1515</v>
      </c>
      <c r="N92" s="1" t="s">
        <v>1516</v>
      </c>
      <c r="O92" s="1" t="s">
        <v>993</v>
      </c>
      <c r="P92" s="1" t="s">
        <v>1517</v>
      </c>
      <c r="Q92" s="1" t="s">
        <v>1518</v>
      </c>
      <c r="R92" s="1" t="s">
        <v>1519</v>
      </c>
    </row>
    <row r="93" spans="1:18" x14ac:dyDescent="0.25">
      <c r="A93" s="1" t="s">
        <v>456</v>
      </c>
      <c r="B93" s="1" t="s">
        <v>536</v>
      </c>
      <c r="C93" s="1" t="s">
        <v>537</v>
      </c>
      <c r="D93" s="1" t="s">
        <v>538</v>
      </c>
      <c r="E93" s="1" t="s">
        <v>1520</v>
      </c>
      <c r="F93" s="1" t="s">
        <v>665</v>
      </c>
      <c r="G93" s="1" t="s">
        <v>1521</v>
      </c>
      <c r="H93" s="1" t="s">
        <v>1522</v>
      </c>
      <c r="I93" s="1" t="s">
        <v>539</v>
      </c>
      <c r="J93" s="1" t="s">
        <v>66</v>
      </c>
      <c r="K93" s="1"/>
      <c r="L93" s="1" t="s">
        <v>1523</v>
      </c>
      <c r="M93" s="1" t="s">
        <v>1524</v>
      </c>
      <c r="N93" s="1" t="s">
        <v>1525</v>
      </c>
      <c r="O93" s="1" t="s">
        <v>993</v>
      </c>
      <c r="P93" s="1" t="s">
        <v>1526</v>
      </c>
      <c r="Q93" s="1" t="s">
        <v>1527</v>
      </c>
      <c r="R93" s="1" t="s">
        <v>1528</v>
      </c>
    </row>
    <row r="94" spans="1:18" x14ac:dyDescent="0.25">
      <c r="A94" s="1" t="s">
        <v>457</v>
      </c>
      <c r="B94" s="1" t="s">
        <v>528</v>
      </c>
      <c r="C94" s="1" t="s">
        <v>528</v>
      </c>
      <c r="D94" s="1" t="s">
        <v>529</v>
      </c>
      <c r="E94" s="1" t="s">
        <v>1529</v>
      </c>
      <c r="F94" s="1" t="s">
        <v>1530</v>
      </c>
      <c r="G94" s="1" t="s">
        <v>1531</v>
      </c>
      <c r="H94" s="1" t="s">
        <v>1532</v>
      </c>
      <c r="I94" s="1" t="s">
        <v>530</v>
      </c>
      <c r="J94" s="1" t="s">
        <v>531</v>
      </c>
      <c r="K94" s="1"/>
      <c r="L94" s="1" t="s">
        <v>1533</v>
      </c>
      <c r="M94" s="1" t="s">
        <v>1534</v>
      </c>
      <c r="N94" s="1" t="s">
        <v>1535</v>
      </c>
      <c r="O94" s="1" t="s">
        <v>1131</v>
      </c>
      <c r="P94" s="1" t="s">
        <v>1536</v>
      </c>
      <c r="Q94" s="1" t="s">
        <v>1537</v>
      </c>
      <c r="R94" s="1" t="s">
        <v>1538</v>
      </c>
    </row>
    <row r="95" spans="1:18" x14ac:dyDescent="0.25">
      <c r="A95" s="1" t="s">
        <v>458</v>
      </c>
      <c r="B95" s="1" t="s">
        <v>549</v>
      </c>
      <c r="C95" s="1" t="s">
        <v>550</v>
      </c>
      <c r="D95" s="1" t="s">
        <v>551</v>
      </c>
      <c r="E95" s="1" t="s">
        <v>1539</v>
      </c>
      <c r="F95" s="1" t="s">
        <v>1540</v>
      </c>
      <c r="G95" s="1" t="s">
        <v>1541</v>
      </c>
      <c r="H95" s="1" t="s">
        <v>1542</v>
      </c>
      <c r="I95" s="1" t="s">
        <v>623</v>
      </c>
      <c r="J95" s="1" t="s">
        <v>623</v>
      </c>
      <c r="K95" s="1"/>
      <c r="L95" s="1" t="s">
        <v>573</v>
      </c>
      <c r="M95" s="1" t="s">
        <v>1543</v>
      </c>
      <c r="N95" s="1" t="s">
        <v>1544</v>
      </c>
      <c r="O95" s="1" t="s">
        <v>726</v>
      </c>
      <c r="P95" s="1" t="s">
        <v>1545</v>
      </c>
      <c r="Q95" s="1" t="s">
        <v>1546</v>
      </c>
      <c r="R95" s="1" t="s">
        <v>1547</v>
      </c>
    </row>
    <row r="96" spans="1:18" x14ac:dyDescent="0.25">
      <c r="A96" s="1" t="s">
        <v>463</v>
      </c>
      <c r="B96" s="1" t="s">
        <v>436</v>
      </c>
      <c r="C96" s="1" t="s">
        <v>437</v>
      </c>
      <c r="D96" s="1" t="s">
        <v>438</v>
      </c>
      <c r="E96" s="1" t="s">
        <v>1548</v>
      </c>
      <c r="F96" s="1" t="s">
        <v>1549</v>
      </c>
      <c r="G96" s="1" t="s">
        <v>1550</v>
      </c>
      <c r="H96" s="1" t="s">
        <v>1551</v>
      </c>
      <c r="I96" s="1" t="s">
        <v>439</v>
      </c>
      <c r="J96" s="1" t="s">
        <v>116</v>
      </c>
      <c r="K96" s="1"/>
      <c r="L96" s="1" t="s">
        <v>667</v>
      </c>
      <c r="M96" s="1" t="s">
        <v>1552</v>
      </c>
      <c r="N96" s="1" t="s">
        <v>1553</v>
      </c>
      <c r="O96" s="1" t="s">
        <v>867</v>
      </c>
      <c r="P96" s="1" t="s">
        <v>1554</v>
      </c>
      <c r="Q96" s="1" t="s">
        <v>1555</v>
      </c>
      <c r="R96" s="1" t="s">
        <v>1556</v>
      </c>
    </row>
    <row r="97" spans="1:18" x14ac:dyDescent="0.25">
      <c r="A97" s="1" t="s">
        <v>469</v>
      </c>
      <c r="B97" s="1" t="s">
        <v>522</v>
      </c>
      <c r="C97" s="1" t="s">
        <v>523</v>
      </c>
      <c r="D97" s="1" t="s">
        <v>524</v>
      </c>
      <c r="E97" s="1" t="s">
        <v>1557</v>
      </c>
      <c r="F97" s="1" t="s">
        <v>1558</v>
      </c>
      <c r="G97" s="1" t="s">
        <v>1559</v>
      </c>
      <c r="H97" s="1" t="s">
        <v>1560</v>
      </c>
      <c r="I97" s="1" t="s">
        <v>525</v>
      </c>
      <c r="J97" s="1" t="s">
        <v>526</v>
      </c>
      <c r="K97" s="1" t="s">
        <v>116</v>
      </c>
      <c r="L97" s="1" t="s">
        <v>566</v>
      </c>
      <c r="M97" s="1" t="s">
        <v>1561</v>
      </c>
      <c r="N97" s="1" t="s">
        <v>1562</v>
      </c>
      <c r="O97" s="1" t="s">
        <v>1414</v>
      </c>
      <c r="P97" s="1" t="s">
        <v>1563</v>
      </c>
      <c r="Q97" s="1" t="s">
        <v>1564</v>
      </c>
      <c r="R97" s="1" t="s">
        <v>1565</v>
      </c>
    </row>
    <row r="98" spans="1:18" x14ac:dyDescent="0.25">
      <c r="A98" s="1" t="s">
        <v>475</v>
      </c>
      <c r="B98" s="1" t="s">
        <v>300</v>
      </c>
      <c r="C98" s="1" t="s">
        <v>301</v>
      </c>
      <c r="D98" s="1" t="s">
        <v>302</v>
      </c>
      <c r="E98" s="1" t="s">
        <v>1566</v>
      </c>
      <c r="F98" s="1" t="s">
        <v>1567</v>
      </c>
      <c r="G98" s="1" t="s">
        <v>1568</v>
      </c>
      <c r="H98" s="1" t="s">
        <v>1569</v>
      </c>
      <c r="I98" s="1" t="s">
        <v>303</v>
      </c>
      <c r="J98" s="1" t="s">
        <v>304</v>
      </c>
      <c r="K98" s="1" t="s">
        <v>116</v>
      </c>
      <c r="L98" s="1" t="s">
        <v>586</v>
      </c>
      <c r="M98" s="1" t="s">
        <v>1570</v>
      </c>
      <c r="N98" s="1" t="s">
        <v>1571</v>
      </c>
      <c r="O98" s="1" t="s">
        <v>715</v>
      </c>
      <c r="P98" s="1" t="s">
        <v>1572</v>
      </c>
      <c r="Q98" s="1" t="s">
        <v>1573</v>
      </c>
      <c r="R98" s="1" t="s">
        <v>1574</v>
      </c>
    </row>
    <row r="99" spans="1:18" x14ac:dyDescent="0.25">
      <c r="A99" s="1" t="s">
        <v>476</v>
      </c>
      <c r="B99" s="1" t="s">
        <v>567</v>
      </c>
      <c r="C99" s="1" t="s">
        <v>568</v>
      </c>
      <c r="D99" s="1" t="s">
        <v>569</v>
      </c>
      <c r="E99" s="1" t="s">
        <v>1575</v>
      </c>
      <c r="F99" s="1" t="s">
        <v>1576</v>
      </c>
      <c r="G99" s="1" t="s">
        <v>1577</v>
      </c>
      <c r="H99" s="1" t="s">
        <v>1578</v>
      </c>
      <c r="I99" s="1" t="s">
        <v>570</v>
      </c>
      <c r="J99" s="1" t="s">
        <v>116</v>
      </c>
      <c r="K99" s="1"/>
      <c r="L99" s="1" t="s">
        <v>1579</v>
      </c>
      <c r="M99" s="1" t="s">
        <v>1580</v>
      </c>
      <c r="N99" s="1" t="s">
        <v>1581</v>
      </c>
      <c r="O99" s="1" t="s">
        <v>1131</v>
      </c>
      <c r="P99" s="1" t="s">
        <v>1582</v>
      </c>
      <c r="Q99" s="1" t="s">
        <v>1583</v>
      </c>
      <c r="R99" s="1" t="s">
        <v>1584</v>
      </c>
    </row>
    <row r="100" spans="1:18" x14ac:dyDescent="0.25">
      <c r="A100" s="1" t="s">
        <v>477</v>
      </c>
      <c r="B100" s="1" t="s">
        <v>552</v>
      </c>
      <c r="C100" s="1" t="s">
        <v>553</v>
      </c>
      <c r="D100" s="1" t="s">
        <v>554</v>
      </c>
      <c r="E100" s="1" t="s">
        <v>1585</v>
      </c>
      <c r="F100" s="1" t="s">
        <v>668</v>
      </c>
      <c r="G100" s="1" t="s">
        <v>1586</v>
      </c>
      <c r="H100" s="1" t="s">
        <v>1587</v>
      </c>
      <c r="I100" s="1" t="s">
        <v>624</v>
      </c>
      <c r="J100" s="1" t="s">
        <v>624</v>
      </c>
      <c r="K100" s="1"/>
      <c r="L100" s="1" t="s">
        <v>1588</v>
      </c>
      <c r="M100" s="1" t="s">
        <v>1589</v>
      </c>
      <c r="N100" s="1" t="s">
        <v>1590</v>
      </c>
      <c r="O100" s="1" t="s">
        <v>726</v>
      </c>
      <c r="P100" s="1" t="s">
        <v>1591</v>
      </c>
      <c r="Q100" s="1" t="s">
        <v>1592</v>
      </c>
      <c r="R100" s="1" t="s">
        <v>1593</v>
      </c>
    </row>
    <row r="101" spans="1:18" x14ac:dyDescent="0.25">
      <c r="A101" s="1" t="s">
        <v>478</v>
      </c>
      <c r="B101" s="1" t="s">
        <v>447</v>
      </c>
      <c r="C101" s="1" t="s">
        <v>448</v>
      </c>
      <c r="D101" s="1" t="s">
        <v>449</v>
      </c>
      <c r="E101" s="1" t="s">
        <v>1594</v>
      </c>
      <c r="F101" s="1" t="s">
        <v>1595</v>
      </c>
      <c r="G101" s="1" t="s">
        <v>1596</v>
      </c>
      <c r="H101" s="1" t="s">
        <v>1597</v>
      </c>
      <c r="I101" s="1" t="s">
        <v>450</v>
      </c>
      <c r="J101" s="1" t="s">
        <v>451</v>
      </c>
      <c r="K101" s="1"/>
      <c r="L101" s="1" t="s">
        <v>576</v>
      </c>
      <c r="M101" s="1" t="s">
        <v>1598</v>
      </c>
      <c r="N101" s="1" t="s">
        <v>1599</v>
      </c>
      <c r="O101" s="1" t="s">
        <v>759</v>
      </c>
      <c r="P101" s="1" t="s">
        <v>1600</v>
      </c>
      <c r="Q101" s="1" t="s">
        <v>1601</v>
      </c>
      <c r="R101" s="1" t="s">
        <v>1602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B2:D13"/>
  <sheetViews>
    <sheetView showGridLines="0" workbookViewId="0">
      <selection activeCell="C6" sqref="C6"/>
    </sheetView>
  </sheetViews>
  <sheetFormatPr baseColWidth="10" defaultColWidth="11.42578125" defaultRowHeight="15" x14ac:dyDescent="0.25"/>
  <cols>
    <col min="1" max="1" width="2.7109375" customWidth="1"/>
    <col min="3" max="3" width="14.5703125" customWidth="1"/>
  </cols>
  <sheetData>
    <row r="2" spans="2:4" x14ac:dyDescent="0.25">
      <c r="B2" s="14" t="s">
        <v>17</v>
      </c>
      <c r="C2" s="15" t="s">
        <v>22</v>
      </c>
      <c r="D2" s="16" t="s">
        <v>20</v>
      </c>
    </row>
    <row r="3" spans="2:4" x14ac:dyDescent="0.25">
      <c r="B3" s="17">
        <f>Portfolio!C26</f>
        <v>0</v>
      </c>
      <c r="C3" s="17">
        <f>Portfolio!F26</f>
        <v>16821.385685572397</v>
      </c>
      <c r="D3" s="17">
        <f>Portfolio!D26</f>
        <v>16821.385685572397</v>
      </c>
    </row>
    <row r="5" spans="2:4" x14ac:dyDescent="0.25">
      <c r="B5" s="14" t="str">
        <f>Portfolio!B4</f>
        <v>Crypto</v>
      </c>
      <c r="C5" s="14" t="s">
        <v>484</v>
      </c>
    </row>
    <row r="6" spans="2:4" x14ac:dyDescent="0.25">
      <c r="B6" t="str">
        <f>Portfolio!B20</f>
        <v>Bitcoin</v>
      </c>
      <c r="C6" s="3">
        <f>Portfolio!D20/Portfolio!$D$26</f>
        <v>0.74907609770860739</v>
      </c>
    </row>
    <row r="7" spans="2:4" x14ac:dyDescent="0.25">
      <c r="B7" t="str">
        <f>Portfolio!B21</f>
        <v>Litecoin</v>
      </c>
      <c r="C7" s="3">
        <f>Portfolio!D21/Portfolio!$D$26</f>
        <v>2.4989715634933789E-2</v>
      </c>
    </row>
    <row r="8" spans="2:4" x14ac:dyDescent="0.25">
      <c r="B8" t="str">
        <f>Portfolio!B22</f>
        <v>Ethereum</v>
      </c>
      <c r="C8" s="3">
        <f>Portfolio!D22/Portfolio!$D$26</f>
        <v>8.7980095492688329E-2</v>
      </c>
    </row>
    <row r="9" spans="2:4" x14ac:dyDescent="0.25">
      <c r="B9" t="str">
        <f>Portfolio!B23</f>
        <v>Stellar</v>
      </c>
      <c r="C9" s="3">
        <f>Portfolio!D23/Portfolio!$D$26</f>
        <v>3.9804088088550133E-5</v>
      </c>
    </row>
    <row r="10" spans="2:4" x14ac:dyDescent="0.25">
      <c r="B10" t="str">
        <f>Portfolio!B24</f>
        <v>Ripple</v>
      </c>
      <c r="C10" s="3">
        <f>Portfolio!D24/Portfolio!$D$26</f>
        <v>1.403610579374013E-4</v>
      </c>
    </row>
    <row r="11" spans="2:4" x14ac:dyDescent="0.25">
      <c r="B11" t="str">
        <f>Portfolio!B25</f>
        <v>Bitcoin Cash</v>
      </c>
      <c r="C11" s="3">
        <f>Portfolio!D25/Portfolio!$D$26</f>
        <v>0.13777392601774463</v>
      </c>
    </row>
    <row r="12" spans="2:4" x14ac:dyDescent="0.25">
      <c r="C12" s="3">
        <f>SUM(C6:C11)</f>
        <v>1</v>
      </c>
    </row>
    <row r="13" spans="2:4" x14ac:dyDescent="0.25">
      <c r="C13" s="3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70C6F2-D704-46E8-98E4-B99EDB7BE3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Cockpit</vt:lpstr>
      <vt:lpstr>Portfolio</vt:lpstr>
      <vt:lpstr>Historisation</vt:lpstr>
      <vt:lpstr>zzRAW DATA</vt:lpstr>
      <vt:lpstr>zzData for charts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dcterms:created xsi:type="dcterms:W3CDTF">2017-12-21T16:34:06Z</dcterms:created>
  <dcterms:modified xsi:type="dcterms:W3CDTF">2018-01-03T14:15:22Z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