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96" windowWidth="22116" windowHeight="1032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E43" i="1" l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I3" i="1"/>
  <c r="E19" i="1"/>
  <c r="E10" i="1"/>
  <c r="I9" i="1"/>
  <c r="I10" i="1" s="1"/>
  <c r="E9" i="1"/>
  <c r="E8" i="1"/>
  <c r="I7" i="1"/>
  <c r="I8" i="1" s="1"/>
  <c r="E7" i="1"/>
  <c r="E6" i="1"/>
  <c r="C6" i="1"/>
  <c r="C7" i="1" s="1"/>
  <c r="E5" i="1"/>
  <c r="I4" i="1"/>
  <c r="E4" i="1"/>
  <c r="K3" i="1"/>
  <c r="K4" i="1" s="1"/>
  <c r="H3" i="1"/>
  <c r="H4" i="1" s="1"/>
  <c r="E3" i="1"/>
  <c r="H2" i="1"/>
  <c r="E2" i="1"/>
  <c r="F8" i="1" l="1"/>
  <c r="C3" i="1"/>
  <c r="F2" i="1" l="1"/>
  <c r="C4" i="1"/>
  <c r="F5" i="1" s="1"/>
</calcChain>
</file>

<file path=xl/sharedStrings.xml><?xml version="1.0" encoding="utf-8"?>
<sst xmlns="http://schemas.openxmlformats.org/spreadsheetml/2006/main" count="32" uniqueCount="20">
  <si>
    <t>Catégorie : Donnée ou Pourcentage</t>
  </si>
  <si>
    <t>Donnée</t>
  </si>
  <si>
    <t>Allocations</t>
  </si>
  <si>
    <t>Contrôle 1</t>
  </si>
  <si>
    <t>Contrôle 2</t>
  </si>
  <si>
    <t>Contrôle 3</t>
  </si>
  <si>
    <t>Contrôle 4</t>
  </si>
  <si>
    <t>Contrôle 5</t>
  </si>
  <si>
    <t>A</t>
  </si>
  <si>
    <t>B</t>
  </si>
  <si>
    <t>C</t>
  </si>
  <si>
    <t>D</t>
  </si>
  <si>
    <t>E</t>
  </si>
  <si>
    <t>F</t>
  </si>
  <si>
    <t>G</t>
  </si>
  <si>
    <t>i</t>
  </si>
  <si>
    <t>j</t>
  </si>
  <si>
    <t>k</t>
  </si>
  <si>
    <t>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</si>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</sst>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color theme="0"/>
      <name val="Arial"/>
      <family val="2"/>
    </font>
    <font>
      <sz val="10"/>
      <name val="Univers"/>
      <family val="2"/>
    </font>
  </fonts>
  <fills count="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DFF0F5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/>
      <right/>
      <top style="thin">
        <color theme="0"/>
      </top>
      <bottom style="thin">
        <color indexed="64"/>
      </bottom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100">
    <xf numFmtId="0" fontId="0" fillId="0" borderId="0" xfId="0"/>
    <xf numFmtId="9" fontId="2" fillId="2" borderId="0" xfId="0" applyNumberFormat="1" applyFont="1" applyFill="1" applyBorder="1" applyAlignment="1">
      <alignment vertical="center"/>
    </xf>
    <xf numFmtId="9" fontId="2" fillId="0" borderId="0" xfId="0" applyNumberFormat="1" applyFont="1" applyFill="1" applyBorder="1" applyAlignment="1">
      <alignment vertical="center"/>
    </xf>
    <xf numFmtId="0" fontId="3" fillId="0" borderId="0" xfId="0" applyFont="1"/>
    <xf numFmtId="0" fontId="3" fillId="3" borderId="1" xfId="0" applyFont="1" applyFill="1" applyBorder="1"/>
    <xf numFmtId="0" fontId="3" fillId="3" borderId="2" xfId="0" applyFont="1" applyFill="1" applyBorder="1"/>
    <xf numFmtId="14" fontId="3" fillId="3" borderId="1" xfId="0" applyNumberFormat="1" applyFont="1" applyFill="1" applyBorder="1"/>
    <xf numFmtId="0" fontId="3" fillId="0" borderId="3" xfId="0" applyFont="1" applyFill="1" applyBorder="1" applyAlignment="1">
      <alignment horizontal="center"/>
    </xf>
    <xf numFmtId="10" fontId="4" fillId="4" borderId="4" xfId="1" applyNumberFormat="1" applyFont="1" applyFill="1" applyBorder="1" applyAlignment="1">
      <alignment horizontal="center"/>
    </xf>
    <xf numFmtId="10" fontId="5" fillId="5" borderId="5" xfId="1" applyNumberFormat="1" applyFont="1" applyFill="1" applyBorder="1" applyAlignment="1">
      <alignment horizontal="center"/>
    </xf>
    <xf numFmtId="10" fontId="5" fillId="0" borderId="0" xfId="1" applyNumberFormat="1" applyFont="1" applyFill="1" applyBorder="1" applyAlignment="1">
      <alignment horizontal="center"/>
    </xf>
    <xf numFmtId="10" fontId="4" fillId="4" borderId="6" xfId="1" applyNumberFormat="1" applyFont="1" applyFill="1" applyBorder="1" applyAlignment="1">
      <alignment horizontal="center"/>
    </xf>
    <xf numFmtId="0" fontId="3" fillId="3" borderId="7" xfId="0" applyFont="1" applyFill="1" applyBorder="1" applyAlignment="1"/>
    <xf numFmtId="0" fontId="3" fillId="3" borderId="5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10" fontId="4" fillId="0" borderId="0" xfId="1" applyNumberFormat="1" applyFont="1" applyFill="1" applyBorder="1" applyAlignment="1">
      <alignment horizontal="center"/>
    </xf>
    <xf numFmtId="0" fontId="3" fillId="5" borderId="9" xfId="0" applyFont="1" applyFill="1" applyBorder="1"/>
    <xf numFmtId="10" fontId="3" fillId="5" borderId="9" xfId="0" applyNumberFormat="1" applyFont="1" applyFill="1" applyBorder="1" applyAlignment="1" applyProtection="1">
      <alignment horizontal="center"/>
      <protection locked="0"/>
    </xf>
    <xf numFmtId="10" fontId="4" fillId="4" borderId="10" xfId="1" applyNumberFormat="1" applyFont="1" applyFill="1" applyBorder="1" applyAlignment="1">
      <alignment horizontal="center"/>
    </xf>
    <xf numFmtId="9" fontId="4" fillId="5" borderId="6" xfId="1" applyFont="1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0" fontId="4" fillId="5" borderId="12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9" fontId="4" fillId="0" borderId="0" xfId="1" applyFont="1" applyFill="1" applyBorder="1" applyAlignment="1">
      <alignment horizontal="center"/>
    </xf>
    <xf numFmtId="0" fontId="3" fillId="5" borderId="0" xfId="0" applyFont="1" applyFill="1" applyBorder="1"/>
    <xf numFmtId="10" fontId="3" fillId="5" borderId="0" xfId="0" applyNumberFormat="1" applyFont="1" applyFill="1" applyBorder="1" applyAlignment="1" applyProtection="1">
      <alignment horizontal="center"/>
      <protection locked="0"/>
    </xf>
    <xf numFmtId="10" fontId="5" fillId="6" borderId="7" xfId="1" applyNumberFormat="1" applyFont="1" applyFill="1" applyBorder="1" applyAlignment="1">
      <alignment horizontal="center"/>
    </xf>
    <xf numFmtId="10" fontId="5" fillId="5" borderId="11" xfId="1" applyNumberFormat="1" applyFont="1" applyFill="1" applyBorder="1" applyAlignment="1">
      <alignment horizontal="center"/>
    </xf>
    <xf numFmtId="10" fontId="5" fillId="6" borderId="6" xfId="1" applyNumberFormat="1" applyFont="1" applyFill="1" applyBorder="1" applyAlignment="1">
      <alignment horizontal="center"/>
    </xf>
    <xf numFmtId="10" fontId="4" fillId="4" borderId="14" xfId="1" applyNumberFormat="1" applyFont="1" applyFill="1" applyBorder="1" applyAlignment="1">
      <alignment horizontal="center"/>
    </xf>
    <xf numFmtId="0" fontId="4" fillId="5" borderId="2" xfId="0" applyFont="1" applyFill="1" applyBorder="1"/>
    <xf numFmtId="10" fontId="4" fillId="5" borderId="2" xfId="0" applyNumberFormat="1" applyFont="1" applyFill="1" applyBorder="1" applyAlignment="1" applyProtection="1">
      <alignment horizontal="center"/>
      <protection locked="0"/>
    </xf>
    <xf numFmtId="10" fontId="5" fillId="5" borderId="1" xfId="1" applyNumberFormat="1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0" fontId="4" fillId="5" borderId="16" xfId="0" applyFont="1" applyFill="1" applyBorder="1" applyAlignment="1">
      <alignment horizontal="center"/>
    </xf>
    <xf numFmtId="10" fontId="5" fillId="6" borderId="10" xfId="1" applyNumberFormat="1" applyFont="1" applyFill="1" applyBorder="1" applyAlignment="1">
      <alignment horizontal="center"/>
    </xf>
    <xf numFmtId="0" fontId="4" fillId="5" borderId="17" xfId="0" applyFont="1" applyFill="1" applyBorder="1" applyAlignment="1">
      <alignment horizontal="center"/>
    </xf>
    <xf numFmtId="0" fontId="4" fillId="5" borderId="5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10" fontId="4" fillId="4" borderId="18" xfId="1" applyNumberFormat="1" applyFont="1" applyFill="1" applyBorder="1" applyAlignment="1">
      <alignment horizontal="center"/>
    </xf>
    <xf numFmtId="10" fontId="5" fillId="6" borderId="18" xfId="1" applyNumberFormat="1" applyFont="1" applyFill="1" applyBorder="1" applyAlignment="1">
      <alignment horizontal="center"/>
    </xf>
    <xf numFmtId="0" fontId="4" fillId="3" borderId="5" xfId="0" applyFont="1" applyFill="1" applyBorder="1" applyAlignment="1">
      <alignment vertical="center" wrapText="1"/>
    </xf>
    <xf numFmtId="0" fontId="4" fillId="7" borderId="5" xfId="0" applyFont="1" applyFill="1" applyBorder="1" applyAlignment="1">
      <alignment vertical="center" wrapText="1"/>
    </xf>
    <xf numFmtId="0" fontId="3" fillId="4" borderId="5" xfId="0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 applyFill="1"/>
    <xf numFmtId="0" fontId="6" fillId="0" borderId="19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3" fillId="0" borderId="0" xfId="0" applyFont="1" applyFill="1" applyBorder="1" applyAlignment="1">
      <alignment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wrapText="1"/>
    </xf>
    <xf numFmtId="0" fontId="6" fillId="2" borderId="25" xfId="0" applyFont="1" applyFill="1" applyBorder="1" applyAlignment="1">
      <alignment horizontal="center" vertical="center"/>
    </xf>
    <xf numFmtId="0" fontId="7" fillId="0" borderId="0" xfId="2" applyFont="1" applyFill="1" applyBorder="1"/>
    <xf numFmtId="0" fontId="6" fillId="2" borderId="26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6" fillId="0" borderId="25" xfId="0" applyFont="1" applyFill="1" applyBorder="1" applyAlignment="1">
      <alignment horizontal="center" vertical="center" wrapText="1"/>
    </xf>
    <xf numFmtId="0" fontId="6" fillId="0" borderId="29" xfId="0" applyFont="1" applyFill="1" applyBorder="1" applyAlignment="1">
      <alignment horizontal="center" vertical="center" wrapText="1"/>
    </xf>
    <xf numFmtId="0" fontId="6" fillId="2" borderId="25" xfId="0" applyFont="1" applyFill="1" applyBorder="1" applyAlignment="1">
      <alignment horizontal="center" vertical="center" wrapText="1"/>
    </xf>
    <xf numFmtId="0" fontId="6" fillId="0" borderId="29" xfId="0" applyFont="1" applyFill="1" applyBorder="1" applyAlignment="1">
      <alignment horizontal="center" vertical="center"/>
    </xf>
    <xf numFmtId="3" fontId="4" fillId="0" borderId="0" xfId="1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9" fontId="4" fillId="4" borderId="5" xfId="1" applyNumberFormat="1" applyFont="1" applyFill="1" applyBorder="1" applyAlignment="1">
      <alignment horizontal="center"/>
    </xf>
    <xf numFmtId="0" fontId="6" fillId="0" borderId="28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0" fontId="7" fillId="8" borderId="0" xfId="2" applyFont="1" applyFill="1" applyBorder="1"/>
    <xf numFmtId="10" fontId="3" fillId="7" borderId="8" xfId="1" applyNumberFormat="1" applyFont="1" applyFill="1" applyBorder="1" applyAlignment="1">
      <alignment horizontal="center"/>
    </xf>
    <xf numFmtId="10" fontId="3" fillId="0" borderId="0" xfId="1" applyNumberFormat="1" applyFont="1" applyFill="1" applyBorder="1" applyAlignment="1">
      <alignment horizontal="center"/>
    </xf>
    <xf numFmtId="10" fontId="3" fillId="7" borderId="7" xfId="1" applyNumberFormat="1" applyFont="1" applyFill="1" applyBorder="1" applyAlignment="1">
      <alignment horizontal="center"/>
    </xf>
    <xf numFmtId="3" fontId="3" fillId="0" borderId="0" xfId="1" applyNumberFormat="1" applyFont="1" applyFill="1" applyBorder="1" applyAlignment="1">
      <alignment horizontal="center"/>
    </xf>
    <xf numFmtId="10" fontId="3" fillId="7" borderId="11" xfId="1" applyNumberFormat="1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9" fontId="3" fillId="5" borderId="11" xfId="0" applyNumberFormat="1" applyFont="1" applyFill="1" applyBorder="1" applyAlignment="1">
      <alignment horizontal="center"/>
    </xf>
    <xf numFmtId="10" fontId="3" fillId="7" borderId="30" xfId="1" applyNumberFormat="1" applyFont="1" applyFill="1" applyBorder="1" applyAlignment="1">
      <alignment horizontal="center"/>
    </xf>
    <xf numFmtId="0" fontId="3" fillId="3" borderId="12" xfId="0" applyFont="1" applyFill="1" applyBorder="1" applyAlignment="1">
      <alignment horizontal="center" vertical="center" wrapText="1"/>
    </xf>
    <xf numFmtId="0" fontId="3" fillId="3" borderId="30" xfId="0" applyFont="1" applyFill="1" applyBorder="1" applyAlignment="1">
      <alignment horizontal="center" vertical="center" wrapText="1"/>
    </xf>
    <xf numFmtId="10" fontId="3" fillId="7" borderId="13" xfId="1" applyNumberFormat="1" applyFont="1" applyFill="1" applyBorder="1" applyAlignment="1">
      <alignment horizontal="center"/>
    </xf>
    <xf numFmtId="10" fontId="3" fillId="7" borderId="12" xfId="1" applyNumberFormat="1" applyFont="1" applyFill="1" applyBorder="1" applyAlignment="1">
      <alignment horizontal="center"/>
    </xf>
    <xf numFmtId="0" fontId="3" fillId="5" borderId="12" xfId="0" applyFont="1" applyFill="1" applyBorder="1" applyAlignment="1">
      <alignment horizontal="center"/>
    </xf>
    <xf numFmtId="9" fontId="3" fillId="5" borderId="30" xfId="0" applyNumberFormat="1" applyFont="1" applyFill="1" applyBorder="1" applyAlignment="1">
      <alignment horizontal="center"/>
    </xf>
    <xf numFmtId="0" fontId="3" fillId="5" borderId="30" xfId="0" applyFont="1" applyFill="1" applyBorder="1" applyAlignment="1">
      <alignment horizontal="center"/>
    </xf>
    <xf numFmtId="0" fontId="3" fillId="0" borderId="12" xfId="0" applyFont="1" applyBorder="1"/>
    <xf numFmtId="0" fontId="3" fillId="0" borderId="0" xfId="0" applyFont="1" applyFill="1" applyBorder="1" applyAlignment="1">
      <alignment vertical="center" wrapText="1"/>
    </xf>
    <xf numFmtId="9" fontId="3" fillId="0" borderId="0" xfId="0" applyNumberFormat="1" applyFont="1" applyFill="1" applyBorder="1" applyAlignment="1">
      <alignment horizontal="center"/>
    </xf>
    <xf numFmtId="0" fontId="3" fillId="0" borderId="0" xfId="0" applyFont="1" applyBorder="1"/>
    <xf numFmtId="0" fontId="6" fillId="2" borderId="20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wrapText="1"/>
    </xf>
    <xf numFmtId="0" fontId="6" fillId="2" borderId="23" xfId="0" applyFont="1" applyFill="1" applyBorder="1" applyAlignment="1">
      <alignment horizontal="center" wrapText="1"/>
    </xf>
    <xf numFmtId="0" fontId="6" fillId="2" borderId="24" xfId="0" applyFont="1" applyFill="1" applyBorder="1" applyAlignment="1">
      <alignment horizontal="center" wrapText="1"/>
    </xf>
    <xf numFmtId="0" fontId="6" fillId="2" borderId="25" xfId="0" applyFont="1" applyFill="1" applyBorder="1" applyAlignment="1">
      <alignment horizontal="center" wrapText="1"/>
    </xf>
    <xf numFmtId="0" fontId="6" fillId="2" borderId="25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 vertical="center" wrapText="1"/>
    </xf>
    <xf numFmtId="0" fontId="6" fillId="2" borderId="26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 wrapText="1"/>
    </xf>
    <xf numFmtId="0" fontId="6" fillId="2" borderId="28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2"/>
    <cellStyle name="Pourcentage" xfId="1" builtinId="5"/>
  </cellStyles>
  <dxfs count="52"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Technique%20et%20Finance\GSM\Collective\CGP\SdG\Outils_Contr&#244;le_GSMC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ntion"/>
      <sheetName val="Modèle"/>
      <sheetName val="Amaika Conviction"/>
      <sheetName val="Amaika Guggenheim"/>
      <sheetName val="Amaika Sélection"/>
      <sheetName val="DNCA réactif 40-60"/>
      <sheetName val="Mandarine Elixir Europe"/>
    </sheetNames>
    <sheetDataSet>
      <sheetData sheetId="0">
        <row r="2">
          <cell r="A2" t="str">
            <v>Orientations de gestions</v>
          </cell>
          <cell r="B2" t="str">
            <v>SdG</v>
          </cell>
          <cell r="C2" t="str">
            <v>Taux Actions Cible</v>
          </cell>
          <cell r="D2" t="str">
            <v>Min Actions</v>
          </cell>
          <cell r="E2" t="str">
            <v>Max Actions</v>
          </cell>
          <cell r="F2" t="str">
            <v>Taux Taux Cible</v>
          </cell>
          <cell r="G2" t="str">
            <v>Min Taux</v>
          </cell>
          <cell r="H2" t="str">
            <v>Max Taux</v>
          </cell>
          <cell r="I2" t="str">
            <v>Taux Alternatif Cible</v>
          </cell>
          <cell r="J2" t="str">
            <v>Min Alternatif</v>
          </cell>
          <cell r="K2" t="str">
            <v>Max Alternatif</v>
          </cell>
          <cell r="L2" t="str">
            <v>Min/Max par OPCVM</v>
          </cell>
          <cell r="N2" t="str">
            <v>Max SdG Gérant</v>
          </cell>
          <cell r="O2" t="str">
            <v>Contrôle</v>
          </cell>
        </row>
        <row r="4">
          <cell r="A4" t="str">
            <v>Amaika Conviction</v>
          </cell>
          <cell r="B4" t="str">
            <v>Amaika AM</v>
          </cell>
          <cell r="C4">
            <v>0.8</v>
          </cell>
          <cell r="D4">
            <v>0.5</v>
          </cell>
          <cell r="E4">
            <v>1</v>
          </cell>
          <cell r="F4">
            <v>0.2</v>
          </cell>
          <cell r="G4">
            <v>0</v>
          </cell>
          <cell r="H4">
            <v>0.5</v>
          </cell>
          <cell r="I4">
            <v>0</v>
          </cell>
          <cell r="J4">
            <v>0</v>
          </cell>
          <cell r="K4">
            <v>0</v>
          </cell>
          <cell r="L4">
            <v>0.01</v>
          </cell>
          <cell r="M4">
            <v>0.2</v>
          </cell>
          <cell r="N4">
            <v>0.4</v>
          </cell>
        </row>
        <row r="5">
          <cell r="A5" t="str">
            <v>Amaika Guggenheim</v>
          </cell>
          <cell r="B5" t="str">
            <v>Amaika AM</v>
          </cell>
          <cell r="C5">
            <v>0.45</v>
          </cell>
          <cell r="D5">
            <v>0.2</v>
          </cell>
          <cell r="E5">
            <v>0.8</v>
          </cell>
          <cell r="F5">
            <v>0.55000000000000004</v>
          </cell>
          <cell r="G5">
            <v>0.2</v>
          </cell>
          <cell r="H5">
            <v>0.8</v>
          </cell>
          <cell r="I5">
            <v>0</v>
          </cell>
          <cell r="J5">
            <v>0</v>
          </cell>
          <cell r="K5">
            <v>0</v>
          </cell>
          <cell r="L5">
            <v>0.01</v>
          </cell>
          <cell r="M5">
            <v>0.2</v>
          </cell>
          <cell r="N5">
            <v>0.4</v>
          </cell>
        </row>
        <row r="6">
          <cell r="A6" t="str">
            <v>Amaika Sélection</v>
          </cell>
          <cell r="B6" t="str">
            <v>Amaika AM</v>
          </cell>
          <cell r="C6">
            <v>0.5</v>
          </cell>
          <cell r="D6">
            <v>0.3</v>
          </cell>
          <cell r="E6">
            <v>0.7</v>
          </cell>
          <cell r="F6">
            <v>0.5</v>
          </cell>
          <cell r="G6">
            <v>0.3</v>
          </cell>
          <cell r="H6">
            <v>0.7</v>
          </cell>
          <cell r="I6">
            <v>0</v>
          </cell>
          <cell r="J6">
            <v>0</v>
          </cell>
          <cell r="K6">
            <v>0</v>
          </cell>
          <cell r="L6">
            <v>0.01</v>
          </cell>
          <cell r="M6">
            <v>0.2</v>
          </cell>
          <cell r="N6">
            <v>0.4</v>
          </cell>
        </row>
        <row r="7">
          <cell r="A7" t="str">
            <v>Architas Sélection Patrimoine</v>
          </cell>
          <cell r="B7" t="str">
            <v>Architas France</v>
          </cell>
          <cell r="C7">
            <v>0.8</v>
          </cell>
          <cell r="D7">
            <v>0.5</v>
          </cell>
          <cell r="E7">
            <v>1</v>
          </cell>
          <cell r="F7">
            <v>0.2</v>
          </cell>
          <cell r="G7">
            <v>0</v>
          </cell>
          <cell r="H7">
            <v>0.5</v>
          </cell>
          <cell r="I7">
            <v>0</v>
          </cell>
          <cell r="J7">
            <v>0</v>
          </cell>
          <cell r="K7">
            <v>0</v>
          </cell>
          <cell r="L7">
            <v>0.01</v>
          </cell>
          <cell r="M7">
            <v>0.2</v>
          </cell>
          <cell r="N7">
            <v>0.4</v>
          </cell>
        </row>
        <row r="8">
          <cell r="A8" t="str">
            <v>DNCA réactif 40-60</v>
          </cell>
          <cell r="B8" t="str">
            <v>DNCA Finance</v>
          </cell>
          <cell r="C8">
            <v>0.5</v>
          </cell>
          <cell r="D8">
            <v>0.4</v>
          </cell>
          <cell r="E8">
            <v>0.6</v>
          </cell>
          <cell r="F8">
            <v>0.5</v>
          </cell>
          <cell r="G8">
            <v>0.4</v>
          </cell>
          <cell r="H8">
            <v>0.6</v>
          </cell>
          <cell r="I8">
            <v>0</v>
          </cell>
          <cell r="J8">
            <v>0</v>
          </cell>
          <cell r="K8">
            <v>0</v>
          </cell>
          <cell r="L8">
            <v>0.01</v>
          </cell>
          <cell r="M8">
            <v>0.2</v>
          </cell>
          <cell r="N8">
            <v>0.4</v>
          </cell>
        </row>
        <row r="9">
          <cell r="A9" t="str">
            <v>Tendances Premium</v>
          </cell>
          <cell r="B9" t="str">
            <v>EDRAM</v>
          </cell>
          <cell r="C9">
            <v>0.35</v>
          </cell>
          <cell r="D9">
            <v>0</v>
          </cell>
          <cell r="E9">
            <v>0.5</v>
          </cell>
          <cell r="F9">
            <v>0.65</v>
          </cell>
          <cell r="G9">
            <v>0.5</v>
          </cell>
          <cell r="H9">
            <v>1</v>
          </cell>
          <cell r="I9">
            <v>0</v>
          </cell>
          <cell r="J9">
            <v>0</v>
          </cell>
          <cell r="K9">
            <v>0</v>
          </cell>
          <cell r="L9">
            <v>0.01</v>
          </cell>
          <cell r="M9">
            <v>0.2</v>
          </cell>
          <cell r="N9">
            <v>0.4</v>
          </cell>
        </row>
        <row r="10">
          <cell r="A10" t="str">
            <v>FDA mesuré</v>
          </cell>
          <cell r="B10" t="str">
            <v>La Financière de l'Arc</v>
          </cell>
          <cell r="C10">
            <v>0.15</v>
          </cell>
          <cell r="D10">
            <v>0</v>
          </cell>
          <cell r="E10">
            <v>0.3</v>
          </cell>
          <cell r="F10">
            <v>0.85</v>
          </cell>
          <cell r="G10">
            <v>0.7</v>
          </cell>
          <cell r="H10">
            <v>1</v>
          </cell>
          <cell r="I10">
            <v>0</v>
          </cell>
          <cell r="J10">
            <v>0</v>
          </cell>
          <cell r="K10">
            <v>0</v>
          </cell>
          <cell r="L10">
            <v>0.01</v>
          </cell>
          <cell r="M10">
            <v>0.2</v>
          </cell>
          <cell r="N10">
            <v>0.4</v>
          </cell>
        </row>
        <row r="11">
          <cell r="A11" t="str">
            <v>FDA patrimonial</v>
          </cell>
          <cell r="B11" t="str">
            <v>La Financière de l'Arc</v>
          </cell>
          <cell r="C11">
            <v>0.5</v>
          </cell>
          <cell r="D11">
            <v>0.2</v>
          </cell>
          <cell r="E11">
            <v>0.8</v>
          </cell>
          <cell r="F11">
            <v>0.5</v>
          </cell>
          <cell r="G11">
            <v>0.2</v>
          </cell>
          <cell r="H11">
            <v>0.8</v>
          </cell>
          <cell r="I11">
            <v>0</v>
          </cell>
          <cell r="J11">
            <v>0</v>
          </cell>
          <cell r="K11">
            <v>0</v>
          </cell>
          <cell r="L11">
            <v>0.01</v>
          </cell>
          <cell r="M11">
            <v>0.2</v>
          </cell>
          <cell r="N11">
            <v>0.4</v>
          </cell>
        </row>
        <row r="12">
          <cell r="A12" t="str">
            <v>FDA Réactif</v>
          </cell>
          <cell r="B12" t="str">
            <v>La Financière de l'Arc</v>
          </cell>
          <cell r="C12">
            <v>0.7</v>
          </cell>
          <cell r="D12">
            <v>0.4</v>
          </cell>
          <cell r="E12">
            <v>1</v>
          </cell>
          <cell r="F12">
            <v>0.3</v>
          </cell>
          <cell r="G12">
            <v>0</v>
          </cell>
          <cell r="H12">
            <v>0.6</v>
          </cell>
          <cell r="I12">
            <v>0</v>
          </cell>
          <cell r="J12">
            <v>0</v>
          </cell>
          <cell r="K12">
            <v>0</v>
          </cell>
          <cell r="L12">
            <v>0.01</v>
          </cell>
          <cell r="M12">
            <v>0.2</v>
          </cell>
          <cell r="N12">
            <v>0.4</v>
          </cell>
        </row>
        <row r="13">
          <cell r="A13" t="str">
            <v>Echiquier Diversifié Global</v>
          </cell>
          <cell r="B13" t="str">
            <v xml:space="preserve">La Financière de l'Echiquier </v>
          </cell>
          <cell r="C13">
            <v>0.4</v>
          </cell>
          <cell r="D13">
            <v>0.2</v>
          </cell>
          <cell r="E13">
            <v>0.8</v>
          </cell>
          <cell r="F13">
            <v>0.6</v>
          </cell>
          <cell r="G13">
            <v>0.2</v>
          </cell>
          <cell r="H13">
            <v>0.8</v>
          </cell>
          <cell r="I13">
            <v>0</v>
          </cell>
          <cell r="J13">
            <v>0</v>
          </cell>
          <cell r="K13">
            <v>0</v>
          </cell>
          <cell r="L13">
            <v>0.01</v>
          </cell>
          <cell r="M13">
            <v>0.2</v>
          </cell>
          <cell r="N13">
            <v>0.4</v>
          </cell>
        </row>
        <row r="14">
          <cell r="A14" t="str">
            <v>Mandarine Elixir Europe</v>
          </cell>
          <cell r="B14" t="str">
            <v>Mandarine Gestion</v>
          </cell>
          <cell r="C14">
            <v>0.35</v>
          </cell>
          <cell r="D14">
            <v>0</v>
          </cell>
          <cell r="E14">
            <v>0.7</v>
          </cell>
          <cell r="F14">
            <v>0.65</v>
          </cell>
          <cell r="G14">
            <v>0.3</v>
          </cell>
          <cell r="H14">
            <v>1</v>
          </cell>
          <cell r="I14">
            <v>0</v>
          </cell>
          <cell r="J14">
            <v>0</v>
          </cell>
          <cell r="K14">
            <v>0</v>
          </cell>
          <cell r="L14">
            <v>0.01</v>
          </cell>
          <cell r="M14">
            <v>0.2</v>
          </cell>
          <cell r="N14">
            <v>0.4</v>
          </cell>
        </row>
        <row r="15">
          <cell r="A15" t="str">
            <v>Sycomore investissement durable</v>
          </cell>
          <cell r="B15" t="str">
            <v>Sycomore AM</v>
          </cell>
          <cell r="C15">
            <v>0.4</v>
          </cell>
          <cell r="D15">
            <v>0</v>
          </cell>
          <cell r="E15">
            <v>0.5</v>
          </cell>
          <cell r="F15">
            <v>0.6</v>
          </cell>
          <cell r="G15">
            <v>0.5</v>
          </cell>
          <cell r="H15">
            <v>1</v>
          </cell>
          <cell r="I15">
            <v>0.4</v>
          </cell>
          <cell r="J15">
            <v>0</v>
          </cell>
          <cell r="K15">
            <v>0.4</v>
          </cell>
          <cell r="L15">
            <v>0.01</v>
          </cell>
          <cell r="M15">
            <v>0.2</v>
          </cell>
          <cell r="N15">
            <v>0.4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422"/>
  <sheetViews>
    <sheetView tabSelected="1" topLeftCell="C12" workbookViewId="0">
      <selection activeCell="H21" sqref="H21"/>
    </sheetView>
  </sheetViews>
  <sheetFormatPr baseColWidth="10" defaultColWidth="11.44140625" defaultRowHeight="13.2" outlineLevelCol="1"/>
  <cols>
    <col min="1" max="1" width="28" style="3" customWidth="1"/>
    <col min="2" max="2" width="27.109375" style="3" customWidth="1"/>
    <col min="3" max="3" width="20.33203125" style="3" customWidth="1"/>
    <col min="4" max="4" width="28.88671875" style="3" customWidth="1"/>
    <col min="5" max="5" width="14.6640625" style="3" customWidth="1"/>
    <col min="6" max="6" width="14.6640625" style="47" customWidth="1"/>
    <col min="7" max="7" width="14" style="15" customWidth="1"/>
    <col min="8" max="8" width="49.33203125" style="3" customWidth="1"/>
    <col min="9" max="9" width="12.33203125" style="3" customWidth="1"/>
    <col min="10" max="10" width="32.6640625" style="3" customWidth="1"/>
    <col min="11" max="11" width="12.88671875" style="3" customWidth="1"/>
    <col min="12" max="12" width="1.88671875" style="3" hidden="1" customWidth="1"/>
    <col min="13" max="13" width="17.6640625" style="14" customWidth="1"/>
    <col min="14" max="14" width="10.5546875" style="14" customWidth="1"/>
    <col min="15" max="15" width="5" style="3" customWidth="1"/>
    <col min="16" max="17" width="11.44140625" style="3"/>
    <col min="18" max="18" width="4.44140625" style="3" customWidth="1"/>
    <col min="19" max="19" width="1.44140625" style="3" customWidth="1"/>
    <col min="20" max="20" width="50.5546875" style="3" bestFit="1" customWidth="1"/>
    <col min="21" max="21" width="11.44140625" style="3"/>
    <col min="22" max="22" width="12" style="3" customWidth="1"/>
    <col min="23" max="23" width="11.44140625" style="3" customWidth="1" outlineLevel="1"/>
    <col min="24" max="16384" width="11.44140625" style="3"/>
  </cols>
  <sheetData>
    <row r="1" spans="1:22" ht="13.8" thickBo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2"/>
    </row>
    <row r="2" spans="1:22" ht="13.8" thickBot="1">
      <c r="A2" s="4" t="s">
        <v>14</v>
      </c>
      <c r="B2" s="5"/>
      <c r="C2" s="6"/>
      <c r="D2" s="7" t="s">
        <v>13</v>
      </c>
      <c r="E2" s="8" t="e">
        <f>VLOOKUP($A$1,[1]Convention!$A:$K,3,0)</f>
        <v>#N/A</v>
      </c>
      <c r="F2" s="9" t="e">
        <f>IF(AND(C3&gt;=E3,C3&lt;=E4),"OK","ANO")</f>
        <v>#N/A</v>
      </c>
      <c r="G2" s="10"/>
      <c r="H2" s="11" t="e">
        <f>VLOOKUP(A1,[1]Convention!A:O,2,FALSE)</f>
        <v>#N/A</v>
      </c>
      <c r="J2" s="12" t="s">
        <v>0</v>
      </c>
      <c r="K2" s="13" t="s">
        <v>1</v>
      </c>
      <c r="N2" s="3"/>
      <c r="O2" s="15"/>
      <c r="P2" s="15"/>
      <c r="Q2" s="15"/>
      <c r="R2" s="15"/>
      <c r="S2" s="15"/>
      <c r="T2" s="16"/>
      <c r="U2" s="15"/>
    </row>
    <row r="3" spans="1:22" ht="13.8" thickBot="1">
      <c r="A3" s="4" t="s">
        <v>14</v>
      </c>
      <c r="B3" s="17"/>
      <c r="C3" s="18">
        <f>IF(K2="Donnée",SUMPRODUCT(C19:C43,$N$19:$N$43),SUMPRODUCT(C19:C43,$N$19:$N$43)/100)</f>
        <v>0</v>
      </c>
      <c r="D3" s="7" t="s">
        <v>13</v>
      </c>
      <c r="E3" s="19" t="e">
        <f>VLOOKUP($A$1,[1]Convention!$A:$K,4,0)</f>
        <v>#N/A</v>
      </c>
      <c r="F3" s="3"/>
      <c r="H3" s="20">
        <f>IF(K2="Donnée",SUMIF(H43:H80,H2,E19:E80),SUMIF(H43:H80,H2,E19:E80)/100)</f>
        <v>0</v>
      </c>
      <c r="I3" s="21">
        <f>SUM(U19:U80)</f>
        <v>0</v>
      </c>
      <c r="J3" s="10"/>
      <c r="K3" s="22">
        <f>COUNTIF(K19:K80,"0")</f>
        <v>0</v>
      </c>
      <c r="O3" s="15"/>
      <c r="P3" s="23"/>
      <c r="Q3" s="23"/>
      <c r="R3" s="23"/>
      <c r="S3" s="15"/>
      <c r="T3" s="24"/>
      <c r="U3" s="23"/>
    </row>
    <row r="4" spans="1:22" ht="13.8" thickBot="1">
      <c r="A4" s="4" t="s">
        <v>14</v>
      </c>
      <c r="B4" s="25"/>
      <c r="C4" s="26">
        <f>1-C3</f>
        <v>1</v>
      </c>
      <c r="D4" s="7" t="s">
        <v>13</v>
      </c>
      <c r="E4" s="19" t="e">
        <f>VLOOKUP($A$1,[1]Convention!$A:$K,5,0)</f>
        <v>#N/A</v>
      </c>
      <c r="F4" s="3"/>
      <c r="H4" s="27" t="e">
        <f>IF(H3&lt;=VLOOKUP(A1,[1]Convention!A:O,14,0),"OK","ANO")</f>
        <v>#N/A</v>
      </c>
      <c r="I4" s="28" t="str">
        <f>IF(T3&lt;25,"OK","KO")</f>
        <v>OK</v>
      </c>
      <c r="J4" s="15"/>
      <c r="K4" s="29" t="str">
        <f>IF(K3=0,"OK","ANO")</f>
        <v>OK</v>
      </c>
      <c r="O4" s="15"/>
      <c r="P4" s="10"/>
      <c r="Q4" s="10"/>
      <c r="R4" s="10"/>
      <c r="S4" s="15"/>
      <c r="T4" s="10"/>
      <c r="U4" s="10"/>
    </row>
    <row r="5" spans="1:22" ht="13.8" thickBot="1">
      <c r="A5" s="4" t="s">
        <v>14</v>
      </c>
      <c r="B5" s="25"/>
      <c r="C5" s="26"/>
      <c r="D5" s="7" t="s">
        <v>13</v>
      </c>
      <c r="E5" s="30" t="e">
        <f>VLOOKUP($A$1,[1]Convention!$A:$K,6,0)</f>
        <v>#N/A</v>
      </c>
      <c r="F5" s="9" t="e">
        <f>IF(AND(C4&gt;=E6,C4&lt;=E7),"OK","ANO")</f>
        <v>#N/A</v>
      </c>
      <c r="G5" s="10"/>
      <c r="I5" s="14"/>
      <c r="J5" s="15"/>
      <c r="M5" s="3"/>
      <c r="N5" s="3"/>
      <c r="O5" s="15"/>
      <c r="P5" s="15"/>
      <c r="Q5" s="15"/>
      <c r="R5" s="15"/>
      <c r="S5" s="15"/>
      <c r="T5" s="15"/>
      <c r="U5" s="15"/>
    </row>
    <row r="6" spans="1:22" ht="13.8" thickBot="1">
      <c r="A6" s="4" t="s">
        <v>14</v>
      </c>
      <c r="B6" s="31"/>
      <c r="C6" s="32">
        <f>IF(K2="Donnée",SUM(C19:C43),SUM(C19:C43)/100)</f>
        <v>0</v>
      </c>
      <c r="D6" s="7" t="s">
        <v>13</v>
      </c>
      <c r="E6" s="19" t="e">
        <f>VLOOKUP($A$1,[1]Convention!$A:$K,7,0)</f>
        <v>#N/A</v>
      </c>
      <c r="F6" s="3"/>
      <c r="H6" s="16"/>
      <c r="I6" s="15"/>
      <c r="J6" s="10"/>
      <c r="M6" s="3"/>
      <c r="N6" s="3"/>
    </row>
    <row r="7" spans="1:22" ht="13.8" thickBot="1">
      <c r="C7" s="33" t="str">
        <f>IF(C6=1,"OK","ANO")</f>
        <v>ANO</v>
      </c>
      <c r="D7" s="7" t="s">
        <v>13</v>
      </c>
      <c r="E7" s="19" t="e">
        <f>VLOOKUP($A$1,[1]Convention!$A:$K,8,0)</f>
        <v>#N/A</v>
      </c>
      <c r="F7" s="3"/>
      <c r="H7" s="34">
        <v>13</v>
      </c>
      <c r="I7" s="35">
        <f>COUNTIF(I21:I82,"KO")</f>
        <v>0</v>
      </c>
      <c r="J7" s="23"/>
      <c r="K7" s="15"/>
      <c r="L7" s="15"/>
      <c r="N7" s="16"/>
      <c r="O7" s="10"/>
    </row>
    <row r="8" spans="1:22" ht="13.8" thickBot="1">
      <c r="D8" s="7" t="s">
        <v>13</v>
      </c>
      <c r="E8" s="30" t="e">
        <f>VLOOKUP($A$1,[1]Convention!$A:$K,9,0)</f>
        <v>#N/A</v>
      </c>
      <c r="F8" s="9" t="e">
        <f>IF(AND(C5&gt;=E9,C5&lt;=E10),"OK","ANO")</f>
        <v>#N/A</v>
      </c>
      <c r="G8" s="10"/>
      <c r="H8" s="10"/>
      <c r="I8" s="36" t="str">
        <f>IF(I7=0,"OK","ANO")</f>
        <v>OK</v>
      </c>
      <c r="J8" s="10"/>
      <c r="K8" s="15"/>
      <c r="L8" s="16"/>
      <c r="M8" s="15"/>
      <c r="N8" s="16"/>
      <c r="O8" s="15"/>
    </row>
    <row r="9" spans="1:22" ht="13.8" thickBot="1">
      <c r="D9" s="7" t="s">
        <v>13</v>
      </c>
      <c r="E9" s="19" t="e">
        <f>VLOOKUP($A$1,[1]Convention!$A:$K,10,0)</f>
        <v>#N/A</v>
      </c>
      <c r="F9" s="3"/>
      <c r="H9" s="34">
        <v>13</v>
      </c>
      <c r="I9" s="37">
        <f>COUNTIF(P19:Q93,"Attention")</f>
        <v>0</v>
      </c>
      <c r="K9" s="15"/>
      <c r="L9" s="24"/>
      <c r="M9" s="23"/>
      <c r="N9" s="16"/>
      <c r="O9" s="15"/>
    </row>
    <row r="10" spans="1:22" ht="28.8" customHeight="1" thickBot="1">
      <c r="A10" s="38">
        <v>1</v>
      </c>
      <c r="B10" s="39"/>
      <c r="D10" s="7" t="s">
        <v>13</v>
      </c>
      <c r="E10" s="40" t="e">
        <f>VLOOKUP($A$1,[1]Convention!$A:$K,11,0)</f>
        <v>#N/A</v>
      </c>
      <c r="F10" s="3"/>
      <c r="H10" s="10"/>
      <c r="I10" s="41" t="str">
        <f>IF(I9=0,"OK","ANO")</f>
        <v>OK</v>
      </c>
      <c r="J10" s="15"/>
      <c r="K10" s="15"/>
      <c r="L10" s="10"/>
      <c r="M10" s="10"/>
      <c r="N10" s="16"/>
      <c r="O10" s="10"/>
    </row>
    <row r="11" spans="1:22">
      <c r="A11" s="42">
        <v>2</v>
      </c>
      <c r="B11" s="39"/>
      <c r="D11" s="14"/>
      <c r="E11" s="16"/>
      <c r="F11" s="15"/>
      <c r="H11" s="23"/>
      <c r="I11" s="23"/>
      <c r="J11" s="23"/>
      <c r="M11" s="3"/>
      <c r="N11" s="16"/>
      <c r="O11" s="15"/>
    </row>
    <row r="12" spans="1:22">
      <c r="A12" s="43">
        <v>3</v>
      </c>
      <c r="B12" s="39"/>
      <c r="D12" s="14"/>
      <c r="E12" s="16"/>
      <c r="F12" s="10"/>
      <c r="G12" s="10"/>
      <c r="H12" s="10"/>
      <c r="I12" s="10"/>
      <c r="J12" s="10"/>
      <c r="M12" s="3"/>
      <c r="N12" s="16"/>
      <c r="O12" s="15"/>
    </row>
    <row r="13" spans="1:22">
      <c r="A13" s="44">
        <v>4</v>
      </c>
      <c r="B13" s="45"/>
      <c r="D13" s="14"/>
      <c r="E13" s="16"/>
      <c r="F13" s="15"/>
      <c r="N13" s="16"/>
      <c r="O13" s="10"/>
    </row>
    <row r="14" spans="1:22">
      <c r="A14" s="46"/>
      <c r="B14" s="46"/>
      <c r="D14" s="14"/>
      <c r="E14" s="16"/>
      <c r="N14" s="16"/>
      <c r="O14" s="15"/>
    </row>
    <row r="15" spans="1:22">
      <c r="F15" s="48"/>
      <c r="G15" s="49"/>
      <c r="N15" s="16"/>
      <c r="O15" s="15"/>
    </row>
    <row r="16" spans="1:22">
      <c r="A16" s="89" t="s">
        <v>2</v>
      </c>
      <c r="B16" s="90"/>
      <c r="C16" s="90"/>
      <c r="D16" s="90"/>
      <c r="E16" s="90"/>
      <c r="F16" s="50"/>
      <c r="G16" s="51"/>
      <c r="H16" s="52" t="s">
        <v>3</v>
      </c>
      <c r="I16" s="49"/>
      <c r="J16" s="53" t="s">
        <v>4</v>
      </c>
      <c r="K16" s="49"/>
      <c r="M16" s="91" t="s">
        <v>5</v>
      </c>
      <c r="N16" s="92"/>
      <c r="P16" s="93" t="s">
        <v>6</v>
      </c>
      <c r="Q16" s="94"/>
      <c r="R16" s="54"/>
      <c r="T16" s="95" t="s">
        <v>7</v>
      </c>
      <c r="U16" s="95"/>
    </row>
    <row r="17" spans="1:22" s="58" customFormat="1" ht="38.25" customHeight="1">
      <c r="A17" s="55" t="s">
        <v>8</v>
      </c>
      <c r="B17" s="55" t="s">
        <v>9</v>
      </c>
      <c r="C17" s="55" t="s">
        <v>10</v>
      </c>
      <c r="D17" s="55" t="s">
        <v>11</v>
      </c>
      <c r="E17" s="55" t="s">
        <v>12</v>
      </c>
      <c r="F17" s="56"/>
      <c r="G17" s="56"/>
      <c r="H17" s="52" t="s">
        <v>15</v>
      </c>
      <c r="I17" s="49"/>
      <c r="J17" s="57" t="s">
        <v>16</v>
      </c>
      <c r="L17" s="49"/>
      <c r="M17" s="96" t="s">
        <v>17</v>
      </c>
      <c r="N17" s="97"/>
      <c r="O17" s="59"/>
      <c r="P17" s="98" t="s">
        <v>18</v>
      </c>
      <c r="Q17" s="99"/>
      <c r="R17" s="60"/>
      <c r="S17" s="49"/>
      <c r="T17" s="61" t="s">
        <v>19</v>
      </c>
      <c r="U17" s="61">
        <v>3</v>
      </c>
      <c r="V17" s="59"/>
    </row>
    <row r="18" spans="1:22" s="50" customFormat="1" ht="21" customHeight="1">
      <c r="A18" s="49"/>
      <c r="B18" s="49"/>
      <c r="C18" s="49"/>
      <c r="E18" s="56"/>
      <c r="F18" s="56"/>
      <c r="G18" s="56"/>
      <c r="H18" s="62"/>
      <c r="I18" s="49"/>
      <c r="K18" s="63"/>
      <c r="M18" s="64"/>
      <c r="N18" s="64"/>
      <c r="P18" s="65">
        <v>3</v>
      </c>
      <c r="Q18" s="65">
        <v>4</v>
      </c>
      <c r="R18" s="49"/>
      <c r="T18" s="66"/>
      <c r="U18" s="64"/>
    </row>
    <row r="19" spans="1:22">
      <c r="A19" s="67"/>
      <c r="B19" s="68"/>
      <c r="C19" s="68"/>
      <c r="D19" s="68"/>
      <c r="E19" s="69">
        <f>D19/100</f>
        <v>0</v>
      </c>
      <c r="F19" s="56"/>
      <c r="G19" s="56"/>
      <c r="H19" s="70"/>
      <c r="I19" s="71"/>
      <c r="J19" s="72"/>
      <c r="K19" s="73"/>
      <c r="M19" s="74"/>
      <c r="N19" s="75"/>
      <c r="P19" s="76"/>
      <c r="Q19" s="76"/>
      <c r="R19" s="14"/>
      <c r="T19" s="77"/>
      <c r="U19" s="75"/>
    </row>
    <row r="20" spans="1:22">
      <c r="A20" s="78"/>
      <c r="B20" s="79"/>
      <c r="C20" s="79"/>
      <c r="D20" s="79"/>
      <c r="E20" s="69">
        <f t="shared" ref="E20:E43" si="0">D20/100</f>
        <v>0</v>
      </c>
      <c r="F20" s="56"/>
      <c r="G20" s="56"/>
      <c r="H20" s="80"/>
      <c r="I20" s="71"/>
      <c r="J20" s="81"/>
      <c r="K20" s="73"/>
      <c r="M20" s="77"/>
      <c r="N20" s="82"/>
      <c r="P20" s="83"/>
      <c r="Q20" s="84"/>
      <c r="R20" s="14"/>
      <c r="S20" s="85"/>
      <c r="T20" s="77"/>
      <c r="U20" s="82"/>
    </row>
    <row r="21" spans="1:22">
      <c r="A21" s="78"/>
      <c r="B21" s="79"/>
      <c r="C21" s="79"/>
      <c r="D21" s="79"/>
      <c r="E21" s="69">
        <f t="shared" si="0"/>
        <v>0</v>
      </c>
      <c r="F21" s="56"/>
      <c r="G21" s="56"/>
      <c r="H21" s="80"/>
      <c r="I21" s="71"/>
      <c r="J21" s="81"/>
      <c r="K21" s="73"/>
      <c r="M21" s="77"/>
      <c r="N21" s="82"/>
      <c r="P21" s="83"/>
      <c r="Q21" s="84"/>
      <c r="R21" s="14"/>
      <c r="S21" s="85"/>
      <c r="T21" s="77"/>
      <c r="U21" s="82"/>
    </row>
    <row r="22" spans="1:22">
      <c r="A22" s="78"/>
      <c r="B22" s="79"/>
      <c r="C22" s="79"/>
      <c r="D22" s="79"/>
      <c r="E22" s="69">
        <f t="shared" si="0"/>
        <v>0</v>
      </c>
      <c r="F22" s="56"/>
      <c r="G22" s="56"/>
      <c r="H22" s="80"/>
      <c r="I22" s="71"/>
      <c r="J22" s="81"/>
      <c r="K22" s="73"/>
      <c r="M22" s="77"/>
      <c r="N22" s="82"/>
      <c r="P22" s="83"/>
      <c r="Q22" s="84"/>
      <c r="R22" s="14"/>
      <c r="S22" s="85"/>
      <c r="T22" s="77"/>
      <c r="U22" s="82"/>
    </row>
    <row r="23" spans="1:22">
      <c r="A23" s="78"/>
      <c r="B23" s="79"/>
      <c r="C23" s="79"/>
      <c r="D23" s="79"/>
      <c r="E23" s="69">
        <f t="shared" si="0"/>
        <v>0</v>
      </c>
      <c r="F23" s="56"/>
      <c r="G23" s="56"/>
      <c r="H23" s="80"/>
      <c r="I23" s="71"/>
      <c r="J23" s="81"/>
      <c r="K23" s="73"/>
      <c r="M23" s="77"/>
      <c r="N23" s="82"/>
      <c r="P23" s="83"/>
      <c r="Q23" s="84"/>
      <c r="R23" s="14"/>
      <c r="S23" s="85"/>
      <c r="T23" s="77"/>
      <c r="U23" s="82"/>
    </row>
    <row r="24" spans="1:22">
      <c r="A24" s="78"/>
      <c r="B24" s="79"/>
      <c r="C24" s="79"/>
      <c r="D24" s="79"/>
      <c r="E24" s="69">
        <f t="shared" si="0"/>
        <v>0</v>
      </c>
      <c r="F24" s="56"/>
      <c r="G24" s="56"/>
      <c r="H24" s="80"/>
      <c r="I24" s="71"/>
      <c r="J24" s="81"/>
      <c r="K24" s="73"/>
      <c r="M24" s="77"/>
      <c r="N24" s="82"/>
      <c r="P24" s="83"/>
      <c r="Q24" s="84"/>
      <c r="R24" s="14"/>
      <c r="S24" s="85"/>
      <c r="T24" s="77"/>
      <c r="U24" s="82"/>
    </row>
    <row r="25" spans="1:22">
      <c r="A25" s="78"/>
      <c r="B25" s="79"/>
      <c r="C25" s="79"/>
      <c r="D25" s="79"/>
      <c r="E25" s="69">
        <f t="shared" si="0"/>
        <v>0</v>
      </c>
      <c r="F25" s="56"/>
      <c r="G25" s="56"/>
      <c r="H25" s="80"/>
      <c r="I25" s="71"/>
      <c r="J25" s="81"/>
      <c r="K25" s="73"/>
      <c r="M25" s="77"/>
      <c r="N25" s="82"/>
      <c r="P25" s="83"/>
      <c r="Q25" s="84"/>
      <c r="R25" s="14"/>
      <c r="S25" s="85"/>
      <c r="T25" s="77"/>
      <c r="U25" s="82"/>
    </row>
    <row r="26" spans="1:22">
      <c r="A26" s="78"/>
      <c r="B26" s="79"/>
      <c r="C26" s="79"/>
      <c r="D26" s="79"/>
      <c r="E26" s="69">
        <f t="shared" si="0"/>
        <v>0</v>
      </c>
      <c r="F26" s="56"/>
      <c r="G26" s="56"/>
      <c r="H26" s="80"/>
      <c r="I26" s="71"/>
      <c r="J26" s="81"/>
      <c r="K26" s="73"/>
      <c r="M26" s="77"/>
      <c r="N26" s="82"/>
      <c r="P26" s="83"/>
      <c r="Q26" s="84"/>
      <c r="R26" s="14"/>
      <c r="S26" s="85"/>
      <c r="T26" s="77"/>
      <c r="U26" s="82"/>
    </row>
    <row r="27" spans="1:22">
      <c r="A27" s="78"/>
      <c r="B27" s="79"/>
      <c r="C27" s="79"/>
      <c r="D27" s="79"/>
      <c r="E27" s="69">
        <f t="shared" si="0"/>
        <v>0</v>
      </c>
      <c r="F27" s="56"/>
      <c r="G27" s="56"/>
      <c r="H27" s="80"/>
      <c r="I27" s="71"/>
      <c r="J27" s="81"/>
      <c r="K27" s="73"/>
      <c r="M27" s="77"/>
      <c r="N27" s="82"/>
      <c r="P27" s="83"/>
      <c r="Q27" s="84"/>
      <c r="R27" s="14"/>
      <c r="S27" s="85"/>
      <c r="T27" s="77"/>
      <c r="U27" s="82"/>
    </row>
    <row r="28" spans="1:22">
      <c r="A28" s="78"/>
      <c r="B28" s="79"/>
      <c r="C28" s="79"/>
      <c r="D28" s="79"/>
      <c r="E28" s="69">
        <f t="shared" si="0"/>
        <v>0</v>
      </c>
      <c r="F28" s="56"/>
      <c r="G28" s="56"/>
      <c r="H28" s="80"/>
      <c r="I28" s="71"/>
      <c r="J28" s="81"/>
      <c r="K28" s="73"/>
      <c r="M28" s="77"/>
      <c r="N28" s="82"/>
      <c r="P28" s="83"/>
      <c r="Q28" s="84"/>
      <c r="R28" s="14"/>
      <c r="S28" s="85"/>
      <c r="T28" s="77"/>
      <c r="U28" s="82"/>
    </row>
    <row r="29" spans="1:22">
      <c r="A29" s="78"/>
      <c r="B29" s="79"/>
      <c r="C29" s="79"/>
      <c r="D29" s="79"/>
      <c r="E29" s="69">
        <f t="shared" si="0"/>
        <v>0</v>
      </c>
      <c r="F29" s="56"/>
      <c r="G29" s="56"/>
      <c r="H29" s="80"/>
      <c r="I29" s="71"/>
      <c r="J29" s="81"/>
      <c r="K29" s="73"/>
      <c r="M29" s="77"/>
      <c r="N29" s="82"/>
      <c r="P29" s="83"/>
      <c r="Q29" s="84"/>
      <c r="R29" s="14"/>
      <c r="S29" s="85"/>
      <c r="T29" s="77"/>
      <c r="U29" s="82"/>
    </row>
    <row r="30" spans="1:22">
      <c r="A30" s="78"/>
      <c r="B30" s="79"/>
      <c r="C30" s="79"/>
      <c r="D30" s="79"/>
      <c r="E30" s="69">
        <f t="shared" si="0"/>
        <v>0</v>
      </c>
      <c r="F30" s="56"/>
      <c r="G30" s="56"/>
      <c r="H30" s="80"/>
      <c r="I30" s="71"/>
      <c r="J30" s="81"/>
      <c r="K30" s="73"/>
      <c r="M30" s="77"/>
      <c r="N30" s="82"/>
      <c r="P30" s="83"/>
      <c r="Q30" s="84"/>
      <c r="R30" s="14"/>
      <c r="S30" s="85"/>
      <c r="T30" s="77"/>
      <c r="U30" s="82"/>
    </row>
    <row r="31" spans="1:22">
      <c r="A31" s="78"/>
      <c r="B31" s="79"/>
      <c r="C31" s="79"/>
      <c r="D31" s="79"/>
      <c r="E31" s="69">
        <f t="shared" si="0"/>
        <v>0</v>
      </c>
      <c r="F31" s="56"/>
      <c r="G31" s="56"/>
      <c r="H31" s="80"/>
      <c r="I31" s="71"/>
      <c r="J31" s="81"/>
      <c r="K31" s="73"/>
      <c r="M31" s="77"/>
      <c r="N31" s="82"/>
      <c r="P31" s="83"/>
      <c r="Q31" s="84"/>
      <c r="R31" s="14"/>
      <c r="T31" s="77"/>
      <c r="U31" s="82"/>
    </row>
    <row r="32" spans="1:22">
      <c r="A32" s="78"/>
      <c r="B32" s="79"/>
      <c r="C32" s="79"/>
      <c r="D32" s="79"/>
      <c r="E32" s="69">
        <f t="shared" si="0"/>
        <v>0</v>
      </c>
      <c r="F32" s="56"/>
      <c r="G32" s="56"/>
      <c r="H32" s="80"/>
      <c r="I32" s="71"/>
      <c r="J32" s="81"/>
      <c r="K32" s="73"/>
      <c r="M32" s="77"/>
      <c r="N32" s="82"/>
      <c r="P32" s="83"/>
      <c r="Q32" s="84"/>
      <c r="R32" s="14"/>
      <c r="T32" s="77"/>
      <c r="U32" s="82"/>
    </row>
    <row r="33" spans="1:21">
      <c r="A33" s="78"/>
      <c r="B33" s="79"/>
      <c r="C33" s="79"/>
      <c r="D33" s="79"/>
      <c r="E33" s="69">
        <f t="shared" si="0"/>
        <v>0</v>
      </c>
      <c r="F33" s="56"/>
      <c r="G33" s="56"/>
      <c r="H33" s="80"/>
      <c r="I33" s="71"/>
      <c r="J33" s="81"/>
      <c r="K33" s="73"/>
      <c r="M33" s="77"/>
      <c r="N33" s="82"/>
      <c r="P33" s="83"/>
      <c r="Q33" s="84"/>
      <c r="R33" s="14"/>
      <c r="T33" s="77"/>
      <c r="U33" s="82"/>
    </row>
    <row r="34" spans="1:21">
      <c r="A34" s="78"/>
      <c r="B34" s="79"/>
      <c r="C34" s="79"/>
      <c r="D34" s="79"/>
      <c r="E34" s="69">
        <f t="shared" si="0"/>
        <v>0</v>
      </c>
      <c r="F34" s="56"/>
      <c r="G34" s="56"/>
      <c r="H34" s="80"/>
      <c r="I34" s="71"/>
      <c r="J34" s="81"/>
      <c r="K34" s="73"/>
      <c r="M34" s="77"/>
      <c r="N34" s="82"/>
      <c r="P34" s="83"/>
      <c r="Q34" s="84"/>
      <c r="R34" s="14"/>
      <c r="T34" s="77"/>
      <c r="U34" s="82"/>
    </row>
    <row r="35" spans="1:21">
      <c r="A35" s="78"/>
      <c r="B35" s="79"/>
      <c r="C35" s="79"/>
      <c r="D35" s="79"/>
      <c r="E35" s="69">
        <f t="shared" si="0"/>
        <v>0</v>
      </c>
      <c r="F35" s="56"/>
      <c r="G35" s="56"/>
      <c r="H35" s="80"/>
      <c r="I35" s="71"/>
      <c r="J35" s="81"/>
      <c r="K35" s="73"/>
      <c r="M35" s="77"/>
      <c r="N35" s="82"/>
      <c r="P35" s="83"/>
      <c r="Q35" s="84"/>
      <c r="R35" s="14"/>
      <c r="T35" s="77"/>
      <c r="U35" s="82"/>
    </row>
    <row r="36" spans="1:21">
      <c r="A36" s="78"/>
      <c r="B36" s="79"/>
      <c r="C36" s="79"/>
      <c r="D36" s="79"/>
      <c r="E36" s="69">
        <f t="shared" si="0"/>
        <v>0</v>
      </c>
      <c r="F36" s="56"/>
      <c r="G36" s="56"/>
      <c r="H36" s="80"/>
      <c r="I36" s="71"/>
      <c r="J36" s="81"/>
      <c r="K36" s="73"/>
      <c r="M36" s="77"/>
      <c r="N36" s="82"/>
      <c r="P36" s="83"/>
      <c r="Q36" s="84"/>
      <c r="R36" s="14"/>
      <c r="T36" s="77"/>
      <c r="U36" s="82"/>
    </row>
    <row r="37" spans="1:21">
      <c r="A37" s="78"/>
      <c r="B37" s="79"/>
      <c r="C37" s="79"/>
      <c r="D37" s="79"/>
      <c r="E37" s="69">
        <f t="shared" si="0"/>
        <v>0</v>
      </c>
      <c r="F37" s="56"/>
      <c r="G37" s="56"/>
      <c r="H37" s="80"/>
      <c r="I37" s="71"/>
      <c r="J37" s="81"/>
      <c r="K37" s="73"/>
      <c r="M37" s="77"/>
      <c r="N37" s="82"/>
      <c r="P37" s="83"/>
      <c r="Q37" s="84"/>
      <c r="R37" s="14"/>
      <c r="T37" s="77"/>
      <c r="U37" s="82"/>
    </row>
    <row r="38" spans="1:21">
      <c r="A38" s="78"/>
      <c r="B38" s="79"/>
      <c r="C38" s="79"/>
      <c r="D38" s="79"/>
      <c r="E38" s="69">
        <f t="shared" si="0"/>
        <v>0</v>
      </c>
      <c r="F38" s="56"/>
      <c r="G38" s="56"/>
      <c r="H38" s="80"/>
      <c r="I38" s="71"/>
      <c r="J38" s="81"/>
      <c r="K38" s="73"/>
      <c r="M38" s="77"/>
      <c r="N38" s="82"/>
      <c r="P38" s="83"/>
      <c r="Q38" s="84"/>
      <c r="R38" s="14"/>
      <c r="T38" s="77"/>
      <c r="U38" s="82"/>
    </row>
    <row r="39" spans="1:21">
      <c r="A39" s="78"/>
      <c r="B39" s="79"/>
      <c r="C39" s="79"/>
      <c r="D39" s="79"/>
      <c r="E39" s="69">
        <f t="shared" si="0"/>
        <v>0</v>
      </c>
      <c r="F39" s="56"/>
      <c r="G39" s="56"/>
      <c r="H39" s="80"/>
      <c r="I39" s="71"/>
      <c r="J39" s="81"/>
      <c r="K39" s="73"/>
      <c r="M39" s="77"/>
      <c r="N39" s="82"/>
      <c r="P39" s="83"/>
      <c r="Q39" s="84"/>
      <c r="R39" s="14"/>
      <c r="T39" s="77"/>
      <c r="U39" s="82"/>
    </row>
    <row r="40" spans="1:21">
      <c r="A40" s="78"/>
      <c r="B40" s="79"/>
      <c r="C40" s="79"/>
      <c r="D40" s="79"/>
      <c r="E40" s="69">
        <f t="shared" si="0"/>
        <v>0</v>
      </c>
      <c r="F40" s="56"/>
      <c r="G40" s="56"/>
      <c r="H40" s="80"/>
      <c r="I40" s="71"/>
      <c r="J40" s="81"/>
      <c r="K40" s="73"/>
      <c r="M40" s="77"/>
      <c r="N40" s="82"/>
      <c r="P40" s="83"/>
      <c r="Q40" s="84"/>
      <c r="R40" s="14"/>
      <c r="T40" s="77"/>
      <c r="U40" s="82"/>
    </row>
    <row r="41" spans="1:21">
      <c r="A41" s="78"/>
      <c r="B41" s="79"/>
      <c r="C41" s="79"/>
      <c r="D41" s="79"/>
      <c r="E41" s="69">
        <f t="shared" si="0"/>
        <v>0</v>
      </c>
      <c r="F41" s="56"/>
      <c r="G41" s="56"/>
      <c r="H41" s="80"/>
      <c r="I41" s="71"/>
      <c r="J41" s="81"/>
      <c r="K41" s="73"/>
      <c r="M41" s="77"/>
      <c r="N41" s="82"/>
      <c r="P41" s="83"/>
      <c r="Q41" s="84"/>
      <c r="R41" s="14"/>
      <c r="T41" s="77"/>
      <c r="U41" s="82"/>
    </row>
    <row r="42" spans="1:21">
      <c r="A42" s="78"/>
      <c r="B42" s="79"/>
      <c r="C42" s="79"/>
      <c r="D42" s="79"/>
      <c r="E42" s="69">
        <f t="shared" si="0"/>
        <v>0</v>
      </c>
      <c r="F42" s="56"/>
      <c r="G42" s="56"/>
      <c r="H42" s="80"/>
      <c r="I42" s="71"/>
      <c r="J42" s="81"/>
      <c r="K42" s="73"/>
      <c r="M42" s="77"/>
      <c r="N42" s="82"/>
      <c r="P42" s="83"/>
      <c r="Q42" s="84"/>
      <c r="R42" s="14"/>
      <c r="T42" s="77"/>
      <c r="U42" s="82"/>
    </row>
    <row r="43" spans="1:21">
      <c r="A43" s="79"/>
      <c r="B43" s="79"/>
      <c r="C43" s="79"/>
      <c r="D43" s="79"/>
      <c r="E43" s="69">
        <f t="shared" si="0"/>
        <v>0</v>
      </c>
      <c r="F43" s="56"/>
      <c r="G43" s="56"/>
      <c r="H43" s="80"/>
      <c r="I43" s="71"/>
      <c r="J43" s="81"/>
      <c r="K43" s="73"/>
      <c r="M43" s="77"/>
      <c r="N43" s="82"/>
      <c r="P43" s="83"/>
      <c r="Q43" s="84"/>
      <c r="R43" s="14"/>
      <c r="T43" s="77"/>
      <c r="U43" s="82"/>
    </row>
    <row r="44" spans="1:21" s="47" customFormat="1" ht="14.4">
      <c r="A44"/>
      <c r="B44" s="86"/>
      <c r="C44" s="86"/>
      <c r="D44" s="86"/>
      <c r="E44" s="86"/>
      <c r="F44" s="56"/>
      <c r="G44" s="56"/>
      <c r="H44" s="71"/>
      <c r="I44" s="71"/>
      <c r="J44" s="71"/>
      <c r="K44" s="73"/>
      <c r="L44" s="15"/>
      <c r="M44" s="71"/>
      <c r="N44" s="14"/>
      <c r="O44" s="15"/>
      <c r="P44" s="87"/>
      <c r="Q44" s="14"/>
      <c r="R44" s="14"/>
      <c r="S44" s="15"/>
      <c r="T44" s="71"/>
      <c r="U44" s="14"/>
    </row>
    <row r="45" spans="1:21" s="47" customFormat="1" ht="14.4">
      <c r="A45"/>
      <c r="B45" s="86"/>
      <c r="C45" s="86"/>
      <c r="D45" s="86"/>
      <c r="E45" s="86"/>
      <c r="F45" s="56"/>
      <c r="G45" s="56"/>
      <c r="H45" s="71"/>
      <c r="I45" s="71"/>
      <c r="J45" s="71"/>
      <c r="K45" s="73"/>
      <c r="L45" s="15"/>
      <c r="M45" s="71"/>
      <c r="N45" s="14"/>
      <c r="O45" s="15"/>
      <c r="P45" s="87"/>
      <c r="Q45" s="14"/>
      <c r="R45" s="14"/>
      <c r="S45" s="15"/>
      <c r="T45" s="71"/>
      <c r="U45" s="14"/>
    </row>
    <row r="46" spans="1:21" s="47" customFormat="1" ht="14.4">
      <c r="A46"/>
      <c r="B46" s="86"/>
      <c r="C46" s="86"/>
      <c r="D46" s="86"/>
      <c r="E46" s="86"/>
      <c r="F46" s="56"/>
      <c r="G46" s="56"/>
      <c r="H46" s="71"/>
      <c r="I46" s="71"/>
      <c r="J46" s="71"/>
      <c r="K46" s="73"/>
      <c r="L46" s="15"/>
      <c r="M46" s="71"/>
      <c r="N46" s="14"/>
      <c r="O46" s="15"/>
      <c r="P46" s="87"/>
      <c r="Q46" s="14"/>
      <c r="R46" s="14"/>
      <c r="S46" s="15"/>
      <c r="T46" s="71"/>
      <c r="U46" s="14"/>
    </row>
    <row r="47" spans="1:21" s="47" customFormat="1" ht="14.4">
      <c r="A47"/>
      <c r="B47" s="86"/>
      <c r="C47" s="86"/>
      <c r="D47" s="86"/>
      <c r="E47" s="86"/>
      <c r="F47" s="56"/>
      <c r="G47" s="56"/>
      <c r="H47" s="71"/>
      <c r="I47" s="71"/>
      <c r="J47" s="71"/>
      <c r="K47" s="73"/>
      <c r="L47" s="15"/>
      <c r="M47" s="71"/>
      <c r="N47" s="14"/>
      <c r="O47" s="15"/>
      <c r="P47" s="87"/>
      <c r="Q47" s="14"/>
      <c r="R47" s="14"/>
      <c r="S47" s="15"/>
      <c r="T47" s="71"/>
      <c r="U47" s="14"/>
    </row>
    <row r="48" spans="1:21" s="47" customFormat="1" ht="14.4">
      <c r="A48"/>
      <c r="B48" s="86"/>
      <c r="C48" s="86"/>
      <c r="D48" s="86"/>
      <c r="E48" s="86"/>
      <c r="F48" s="56"/>
      <c r="G48" s="56"/>
      <c r="H48" s="71"/>
      <c r="I48" s="71"/>
      <c r="J48" s="71"/>
      <c r="K48" s="73"/>
      <c r="L48" s="15"/>
      <c r="M48" s="71"/>
      <c r="N48" s="14"/>
      <c r="O48" s="15"/>
      <c r="P48" s="87"/>
      <c r="Q48" s="14"/>
      <c r="R48" s="14"/>
      <c r="S48" s="15"/>
      <c r="T48" s="71"/>
      <c r="U48" s="14"/>
    </row>
    <row r="49" spans="1:21" s="47" customFormat="1" ht="14.4">
      <c r="A49"/>
      <c r="B49" s="86"/>
      <c r="C49" s="86"/>
      <c r="D49" s="86"/>
      <c r="E49" s="86"/>
      <c r="F49" s="56"/>
      <c r="G49" s="56"/>
      <c r="H49" s="71"/>
      <c r="I49" s="71"/>
      <c r="J49" s="71"/>
      <c r="K49" s="73"/>
      <c r="L49" s="15"/>
      <c r="M49" s="71"/>
      <c r="N49" s="14"/>
      <c r="O49" s="15"/>
      <c r="P49" s="87"/>
      <c r="Q49" s="14"/>
      <c r="R49" s="14"/>
      <c r="S49" s="15"/>
      <c r="T49" s="71"/>
      <c r="U49" s="14"/>
    </row>
    <row r="50" spans="1:21" s="47" customFormat="1" ht="14.4">
      <c r="A50"/>
      <c r="B50" s="86"/>
      <c r="C50" s="86"/>
      <c r="D50" s="86"/>
      <c r="E50" s="86"/>
      <c r="F50" s="56"/>
      <c r="G50" s="56"/>
      <c r="H50" s="71"/>
      <c r="I50" s="71"/>
      <c r="J50" s="71"/>
      <c r="K50" s="73"/>
      <c r="L50" s="15"/>
      <c r="M50" s="71"/>
      <c r="N50" s="14"/>
      <c r="O50" s="15"/>
      <c r="P50" s="87"/>
      <c r="Q50" s="14"/>
      <c r="R50" s="14"/>
      <c r="S50" s="15"/>
      <c r="T50" s="71"/>
      <c r="U50" s="14"/>
    </row>
    <row r="51" spans="1:21" s="47" customFormat="1" ht="14.4">
      <c r="A51"/>
      <c r="B51" s="86"/>
      <c r="C51" s="86"/>
      <c r="D51" s="86"/>
      <c r="E51" s="86"/>
      <c r="F51" s="56"/>
      <c r="G51" s="56"/>
      <c r="H51" s="71"/>
      <c r="I51" s="71"/>
      <c r="J51" s="71"/>
      <c r="K51" s="73"/>
      <c r="L51" s="15"/>
      <c r="M51" s="71"/>
      <c r="N51" s="14"/>
      <c r="O51" s="15"/>
      <c r="P51" s="87"/>
      <c r="Q51" s="14"/>
      <c r="R51" s="14"/>
      <c r="S51" s="15"/>
      <c r="T51" s="71"/>
      <c r="U51" s="14"/>
    </row>
    <row r="52" spans="1:21" s="47" customFormat="1" ht="14.4">
      <c r="A52"/>
      <c r="B52" s="86"/>
      <c r="C52" s="86"/>
      <c r="D52" s="86"/>
      <c r="E52" s="86"/>
      <c r="F52" s="56"/>
      <c r="G52" s="56"/>
      <c r="H52" s="71"/>
      <c r="I52" s="71"/>
      <c r="J52" s="71"/>
      <c r="K52" s="73"/>
      <c r="L52" s="15"/>
      <c r="M52" s="71"/>
      <c r="N52" s="14"/>
      <c r="O52" s="15"/>
      <c r="P52" s="87"/>
      <c r="Q52" s="14"/>
      <c r="R52" s="14"/>
      <c r="S52" s="15"/>
      <c r="T52" s="71"/>
      <c r="U52" s="14"/>
    </row>
    <row r="53" spans="1:21" s="47" customFormat="1" ht="14.4">
      <c r="A53"/>
      <c r="B53" s="86"/>
      <c r="C53" s="86"/>
      <c r="D53" s="86"/>
      <c r="E53" s="86"/>
      <c r="F53" s="56"/>
      <c r="G53" s="56"/>
      <c r="H53" s="71"/>
      <c r="I53" s="71"/>
      <c r="J53" s="71"/>
      <c r="K53" s="73"/>
      <c r="L53" s="15"/>
      <c r="M53" s="71"/>
      <c r="N53" s="14"/>
      <c r="O53" s="15"/>
      <c r="P53" s="87"/>
      <c r="Q53" s="14"/>
      <c r="R53" s="14"/>
      <c r="S53" s="15"/>
      <c r="T53" s="71"/>
      <c r="U53" s="14"/>
    </row>
    <row r="54" spans="1:21" s="47" customFormat="1" ht="14.4">
      <c r="A54"/>
      <c r="B54" s="86"/>
      <c r="C54" s="86"/>
      <c r="D54" s="86"/>
      <c r="E54" s="86"/>
      <c r="F54" s="56"/>
      <c r="G54" s="56"/>
      <c r="H54" s="71"/>
      <c r="I54" s="71"/>
      <c r="J54" s="71"/>
      <c r="K54" s="73"/>
      <c r="L54" s="15"/>
      <c r="M54" s="71"/>
      <c r="N54" s="14"/>
      <c r="O54" s="15"/>
      <c r="P54" s="87"/>
      <c r="Q54" s="14"/>
      <c r="R54" s="14"/>
      <c r="S54" s="15"/>
      <c r="T54" s="71"/>
      <c r="U54" s="14"/>
    </row>
    <row r="55" spans="1:21" s="47" customFormat="1" ht="14.4">
      <c r="A55"/>
      <c r="B55" s="86"/>
      <c r="C55" s="86"/>
      <c r="D55" s="86"/>
      <c r="E55" s="86"/>
      <c r="F55" s="56"/>
      <c r="G55" s="56"/>
      <c r="H55" s="71"/>
      <c r="I55" s="71"/>
      <c r="J55" s="71"/>
      <c r="K55" s="73"/>
      <c r="L55" s="15"/>
      <c r="M55" s="71"/>
      <c r="N55" s="14"/>
      <c r="O55" s="15"/>
      <c r="P55" s="87"/>
      <c r="Q55" s="14"/>
      <c r="R55" s="14"/>
      <c r="S55" s="15"/>
      <c r="T55" s="71"/>
      <c r="U55" s="14"/>
    </row>
    <row r="56" spans="1:21" s="47" customFormat="1" ht="14.4">
      <c r="A56"/>
      <c r="B56" s="86"/>
      <c r="C56" s="86"/>
      <c r="D56" s="86"/>
      <c r="E56" s="86"/>
      <c r="F56" s="56"/>
      <c r="G56" s="56"/>
      <c r="H56" s="71"/>
      <c r="I56" s="71"/>
      <c r="J56" s="71"/>
      <c r="K56" s="73"/>
      <c r="L56" s="15"/>
      <c r="M56" s="71"/>
      <c r="N56" s="14"/>
      <c r="O56" s="15"/>
      <c r="P56" s="87"/>
      <c r="Q56" s="14"/>
      <c r="R56" s="14"/>
      <c r="S56" s="15"/>
      <c r="T56" s="71"/>
      <c r="U56" s="14"/>
    </row>
    <row r="57" spans="1:21" s="47" customFormat="1" ht="14.4">
      <c r="A57"/>
      <c r="B57" s="86"/>
      <c r="C57" s="86"/>
      <c r="D57" s="86"/>
      <c r="E57" s="86"/>
      <c r="F57" s="56"/>
      <c r="G57" s="56"/>
      <c r="H57" s="71"/>
      <c r="I57" s="71"/>
      <c r="J57" s="71"/>
      <c r="K57" s="73"/>
      <c r="L57" s="15"/>
      <c r="M57" s="71"/>
      <c r="N57" s="14"/>
      <c r="O57" s="15"/>
      <c r="P57" s="87"/>
      <c r="Q57" s="14"/>
      <c r="R57" s="14"/>
      <c r="S57" s="15"/>
      <c r="T57" s="71"/>
      <c r="U57" s="14"/>
    </row>
    <row r="58" spans="1:21" s="47" customFormat="1" ht="14.4">
      <c r="A58"/>
      <c r="B58" s="86"/>
      <c r="C58" s="86"/>
      <c r="D58" s="86"/>
      <c r="E58" s="86"/>
      <c r="F58" s="56"/>
      <c r="G58" s="56"/>
      <c r="H58" s="71"/>
      <c r="I58" s="71"/>
      <c r="J58" s="71"/>
      <c r="K58" s="73"/>
      <c r="L58" s="15"/>
      <c r="M58" s="71"/>
      <c r="N58" s="14"/>
      <c r="O58" s="15"/>
      <c r="P58" s="87"/>
      <c r="Q58" s="14"/>
      <c r="R58" s="14"/>
      <c r="S58" s="15"/>
      <c r="T58" s="71"/>
      <c r="U58" s="14"/>
    </row>
    <row r="59" spans="1:21" s="47" customFormat="1" ht="14.4">
      <c r="A59"/>
      <c r="B59" s="86"/>
      <c r="C59" s="86"/>
      <c r="D59" s="86"/>
      <c r="E59" s="86"/>
      <c r="F59" s="56"/>
      <c r="G59" s="56"/>
      <c r="H59" s="71"/>
      <c r="I59" s="71"/>
      <c r="J59" s="71"/>
      <c r="K59" s="73"/>
      <c r="L59" s="15"/>
      <c r="M59" s="71"/>
      <c r="N59" s="14"/>
      <c r="O59" s="15"/>
      <c r="P59" s="87"/>
      <c r="Q59" s="14"/>
      <c r="R59" s="14"/>
      <c r="S59" s="15"/>
      <c r="T59" s="71"/>
      <c r="U59" s="14"/>
    </row>
    <row r="60" spans="1:21" s="47" customFormat="1" ht="14.4">
      <c r="A60"/>
      <c r="B60" s="86"/>
      <c r="C60" s="86"/>
      <c r="D60" s="86"/>
      <c r="E60" s="86"/>
      <c r="F60" s="56"/>
      <c r="G60" s="56"/>
      <c r="H60" s="71"/>
      <c r="I60" s="71"/>
      <c r="J60" s="71"/>
      <c r="K60" s="73"/>
      <c r="L60" s="15"/>
      <c r="M60" s="71"/>
      <c r="N60" s="14"/>
      <c r="O60" s="15"/>
      <c r="P60" s="87"/>
      <c r="Q60" s="14"/>
      <c r="R60" s="14"/>
      <c r="S60" s="15"/>
      <c r="T60" s="71"/>
      <c r="U60" s="14"/>
    </row>
    <row r="61" spans="1:21" s="47" customFormat="1" ht="14.4">
      <c r="A61"/>
      <c r="B61" s="86"/>
      <c r="C61" s="86"/>
      <c r="D61" s="86"/>
      <c r="E61" s="86"/>
      <c r="F61" s="56"/>
      <c r="G61" s="56"/>
      <c r="H61" s="71"/>
      <c r="I61" s="71"/>
      <c r="J61" s="71"/>
      <c r="K61" s="73"/>
      <c r="L61" s="15"/>
      <c r="M61" s="71"/>
      <c r="N61" s="14"/>
      <c r="O61" s="15"/>
      <c r="P61" s="87"/>
      <c r="Q61" s="14"/>
      <c r="R61" s="14"/>
      <c r="S61" s="15"/>
      <c r="T61" s="71"/>
      <c r="U61" s="14"/>
    </row>
    <row r="62" spans="1:21" s="47" customFormat="1" ht="14.4">
      <c r="A62"/>
      <c r="B62" s="86"/>
      <c r="C62" s="86"/>
      <c r="D62" s="86"/>
      <c r="E62" s="86"/>
      <c r="F62" s="56"/>
      <c r="G62" s="56"/>
      <c r="H62" s="71"/>
      <c r="I62" s="71"/>
      <c r="J62" s="71"/>
      <c r="K62" s="73"/>
      <c r="L62" s="15"/>
      <c r="M62" s="71"/>
      <c r="N62" s="14"/>
      <c r="O62" s="15"/>
      <c r="P62" s="87"/>
      <c r="Q62" s="14"/>
      <c r="R62" s="14"/>
      <c r="S62" s="15"/>
      <c r="T62" s="71"/>
      <c r="U62" s="14"/>
    </row>
    <row r="63" spans="1:21" s="47" customFormat="1" ht="14.4">
      <c r="A63"/>
      <c r="B63" s="86"/>
      <c r="C63" s="86"/>
      <c r="D63" s="86"/>
      <c r="E63" s="86"/>
      <c r="F63" s="56"/>
      <c r="G63" s="56"/>
      <c r="H63" s="71"/>
      <c r="I63" s="71"/>
      <c r="J63" s="71"/>
      <c r="K63" s="73"/>
      <c r="L63" s="15"/>
      <c r="M63" s="71"/>
      <c r="N63" s="14"/>
      <c r="O63" s="15"/>
      <c r="P63" s="87"/>
      <c r="Q63" s="14"/>
      <c r="R63" s="14"/>
      <c r="S63" s="15"/>
      <c r="T63" s="71"/>
      <c r="U63" s="14"/>
    </row>
    <row r="64" spans="1:21" s="47" customFormat="1" ht="14.4">
      <c r="A64"/>
      <c r="B64" s="86"/>
      <c r="C64" s="86"/>
      <c r="D64" s="86"/>
      <c r="E64" s="86"/>
      <c r="F64" s="56"/>
      <c r="G64" s="56"/>
      <c r="H64" s="71"/>
      <c r="I64" s="71"/>
      <c r="J64" s="71"/>
      <c r="K64" s="73"/>
      <c r="L64" s="15"/>
      <c r="M64" s="71"/>
      <c r="N64" s="14"/>
      <c r="O64" s="15"/>
      <c r="P64" s="87"/>
      <c r="Q64" s="14"/>
      <c r="R64" s="14"/>
      <c r="S64" s="15"/>
      <c r="T64" s="71"/>
      <c r="U64" s="14"/>
    </row>
    <row r="65" spans="1:21" s="47" customFormat="1" ht="14.4">
      <c r="A65"/>
      <c r="B65" s="86"/>
      <c r="C65" s="86"/>
      <c r="D65" s="86"/>
      <c r="E65" s="86"/>
      <c r="F65" s="56"/>
      <c r="G65" s="56"/>
      <c r="H65" s="71"/>
      <c r="I65" s="71"/>
      <c r="J65" s="71"/>
      <c r="K65" s="73"/>
      <c r="L65" s="15"/>
      <c r="M65" s="71"/>
      <c r="N65" s="14"/>
      <c r="O65" s="15"/>
      <c r="P65" s="87"/>
      <c r="Q65" s="14"/>
      <c r="R65" s="14"/>
      <c r="S65" s="15"/>
      <c r="T65" s="71"/>
      <c r="U65" s="14"/>
    </row>
    <row r="66" spans="1:21" s="47" customFormat="1" ht="14.4">
      <c r="A66"/>
      <c r="B66" s="86"/>
      <c r="C66" s="86"/>
      <c r="D66" s="86"/>
      <c r="E66" s="86"/>
      <c r="F66" s="56"/>
      <c r="G66" s="56"/>
      <c r="H66" s="71"/>
      <c r="I66" s="71"/>
      <c r="J66" s="71"/>
      <c r="K66" s="73"/>
      <c r="L66" s="15"/>
      <c r="M66" s="71"/>
      <c r="N66" s="14"/>
      <c r="O66" s="15"/>
      <c r="P66" s="87"/>
      <c r="Q66" s="14"/>
      <c r="R66" s="14"/>
      <c r="S66" s="15"/>
      <c r="T66" s="71"/>
      <c r="U66" s="14"/>
    </row>
    <row r="67" spans="1:21" s="47" customFormat="1" ht="14.4">
      <c r="A67"/>
      <c r="B67" s="86"/>
      <c r="C67" s="86"/>
      <c r="D67" s="86"/>
      <c r="E67" s="86"/>
      <c r="F67" s="56"/>
      <c r="G67" s="56"/>
      <c r="H67" s="71"/>
      <c r="I67" s="71"/>
      <c r="J67" s="71"/>
      <c r="K67" s="73"/>
      <c r="L67" s="15"/>
      <c r="M67" s="71"/>
      <c r="N67" s="14"/>
      <c r="O67" s="15"/>
      <c r="P67" s="87"/>
      <c r="Q67" s="14"/>
      <c r="R67" s="14"/>
      <c r="S67" s="15"/>
      <c r="T67" s="71"/>
      <c r="U67" s="14"/>
    </row>
    <row r="68" spans="1:21" s="47" customFormat="1" ht="14.4">
      <c r="A68"/>
      <c r="B68" s="86"/>
      <c r="C68" s="86"/>
      <c r="D68" s="86"/>
      <c r="E68" s="86"/>
      <c r="F68" s="56"/>
      <c r="G68" s="56"/>
      <c r="H68" s="71"/>
      <c r="I68" s="71"/>
      <c r="J68" s="71"/>
      <c r="K68" s="73"/>
      <c r="L68" s="15"/>
      <c r="M68" s="71"/>
      <c r="N68" s="14"/>
      <c r="O68" s="15"/>
      <c r="P68" s="87"/>
      <c r="Q68" s="14"/>
      <c r="R68" s="14"/>
      <c r="S68" s="15"/>
      <c r="T68" s="71"/>
      <c r="U68" s="14"/>
    </row>
    <row r="69" spans="1:21" s="47" customFormat="1" ht="14.4">
      <c r="A69"/>
      <c r="B69" s="86"/>
      <c r="C69" s="86"/>
      <c r="D69" s="86"/>
      <c r="E69" s="86"/>
      <c r="F69" s="56"/>
      <c r="G69" s="56"/>
      <c r="H69" s="71"/>
      <c r="I69" s="71"/>
      <c r="J69" s="71"/>
      <c r="K69" s="73"/>
      <c r="L69" s="15"/>
      <c r="M69" s="71"/>
      <c r="N69" s="14"/>
      <c r="O69" s="15"/>
      <c r="P69" s="87"/>
      <c r="Q69" s="14"/>
      <c r="R69" s="14"/>
      <c r="S69" s="15"/>
      <c r="T69" s="71"/>
      <c r="U69" s="14"/>
    </row>
    <row r="70" spans="1:21" s="47" customFormat="1" ht="14.4">
      <c r="A70"/>
      <c r="B70" s="86"/>
      <c r="C70" s="86"/>
      <c r="D70" s="86"/>
      <c r="E70" s="86"/>
      <c r="F70" s="56"/>
      <c r="G70" s="56"/>
      <c r="H70" s="71"/>
      <c r="I70" s="71"/>
      <c r="J70" s="71"/>
      <c r="K70" s="73"/>
      <c r="L70" s="15"/>
      <c r="M70" s="71"/>
      <c r="N70" s="14"/>
      <c r="O70" s="15"/>
      <c r="P70" s="87"/>
      <c r="Q70" s="14"/>
      <c r="R70" s="14"/>
      <c r="S70" s="15"/>
      <c r="T70" s="71"/>
      <c r="U70" s="14"/>
    </row>
    <row r="71" spans="1:21" s="47" customFormat="1" ht="14.4">
      <c r="A71"/>
      <c r="B71" s="86"/>
      <c r="C71" s="86"/>
      <c r="D71" s="86"/>
      <c r="E71" s="86"/>
      <c r="F71" s="56"/>
      <c r="G71" s="56"/>
      <c r="H71" s="71"/>
      <c r="I71" s="71"/>
      <c r="J71" s="71"/>
      <c r="K71" s="73"/>
      <c r="L71" s="15"/>
      <c r="M71" s="71"/>
      <c r="N71" s="14"/>
      <c r="O71" s="15"/>
      <c r="P71" s="87"/>
      <c r="Q71" s="14"/>
      <c r="R71" s="14"/>
      <c r="S71" s="15"/>
      <c r="T71" s="71"/>
      <c r="U71" s="14"/>
    </row>
    <row r="72" spans="1:21" s="47" customFormat="1" ht="14.4">
      <c r="A72"/>
      <c r="B72" s="86"/>
      <c r="C72" s="86"/>
      <c r="D72" s="86"/>
      <c r="E72" s="86"/>
      <c r="F72" s="56"/>
      <c r="G72" s="56"/>
      <c r="H72" s="71"/>
      <c r="I72" s="71"/>
      <c r="J72" s="71"/>
      <c r="K72" s="73"/>
      <c r="L72" s="15"/>
      <c r="M72" s="71"/>
      <c r="N72" s="14"/>
      <c r="O72" s="15"/>
      <c r="P72" s="87"/>
      <c r="Q72" s="14"/>
      <c r="R72" s="14"/>
      <c r="S72" s="15"/>
      <c r="T72" s="71"/>
      <c r="U72" s="14"/>
    </row>
    <row r="73" spans="1:21" s="47" customFormat="1" ht="14.4">
      <c r="A73"/>
      <c r="B73" s="86"/>
      <c r="C73" s="86"/>
      <c r="D73" s="86"/>
      <c r="E73" s="86"/>
      <c r="F73" s="56"/>
      <c r="G73" s="56"/>
      <c r="H73" s="71"/>
      <c r="I73" s="71"/>
      <c r="J73" s="71"/>
      <c r="K73" s="73"/>
      <c r="L73" s="15"/>
      <c r="M73" s="71"/>
      <c r="N73" s="14"/>
      <c r="O73" s="15"/>
      <c r="P73" s="87"/>
      <c r="Q73" s="14"/>
      <c r="R73" s="14"/>
      <c r="S73" s="15"/>
      <c r="T73" s="71"/>
      <c r="U73" s="14"/>
    </row>
    <row r="74" spans="1:21" s="47" customFormat="1" ht="14.4">
      <c r="A74"/>
      <c r="B74" s="86"/>
      <c r="C74" s="86"/>
      <c r="D74" s="86"/>
      <c r="E74" s="86"/>
      <c r="F74" s="56"/>
      <c r="G74" s="56"/>
      <c r="H74" s="71"/>
      <c r="I74" s="71"/>
      <c r="J74" s="71"/>
      <c r="K74" s="73"/>
      <c r="L74" s="15"/>
      <c r="M74" s="71"/>
      <c r="N74" s="14"/>
      <c r="O74" s="15"/>
      <c r="P74" s="87"/>
      <c r="Q74" s="14"/>
      <c r="R74" s="14"/>
      <c r="S74" s="15"/>
      <c r="T74" s="71"/>
      <c r="U74" s="14"/>
    </row>
    <row r="75" spans="1:21" s="47" customFormat="1" ht="14.4">
      <c r="A75"/>
      <c r="B75" s="86"/>
      <c r="C75" s="86"/>
      <c r="D75" s="86"/>
      <c r="E75" s="86"/>
      <c r="F75" s="56"/>
      <c r="G75" s="56"/>
      <c r="H75" s="71"/>
      <c r="I75" s="71"/>
      <c r="J75" s="71"/>
      <c r="K75" s="73"/>
      <c r="L75" s="15"/>
      <c r="M75" s="71"/>
      <c r="N75" s="14"/>
      <c r="O75" s="15"/>
      <c r="P75" s="87"/>
      <c r="Q75" s="14"/>
      <c r="R75" s="14"/>
      <c r="S75" s="15"/>
      <c r="T75" s="71"/>
      <c r="U75" s="14"/>
    </row>
    <row r="76" spans="1:21" s="47" customFormat="1" ht="14.4">
      <c r="A76"/>
      <c r="B76" s="86"/>
      <c r="C76" s="86"/>
      <c r="D76" s="86"/>
      <c r="E76" s="86"/>
      <c r="F76" s="56"/>
      <c r="G76" s="56"/>
      <c r="H76" s="71"/>
      <c r="I76" s="71"/>
      <c r="J76" s="71"/>
      <c r="K76" s="73"/>
      <c r="L76" s="15"/>
      <c r="M76" s="71"/>
      <c r="N76" s="14"/>
      <c r="O76" s="15"/>
      <c r="P76" s="87"/>
      <c r="Q76" s="14"/>
      <c r="R76" s="14"/>
      <c r="S76" s="15"/>
      <c r="T76" s="71"/>
      <c r="U76" s="14"/>
    </row>
    <row r="77" spans="1:21" s="47" customFormat="1" ht="14.4">
      <c r="A77"/>
      <c r="B77" s="86"/>
      <c r="C77" s="86"/>
      <c r="D77" s="86"/>
      <c r="E77" s="86"/>
      <c r="F77" s="56"/>
      <c r="G77" s="56"/>
      <c r="H77" s="71"/>
      <c r="I77" s="71"/>
      <c r="J77" s="71"/>
      <c r="K77" s="73"/>
      <c r="L77" s="15"/>
      <c r="M77" s="71"/>
      <c r="N77" s="14"/>
      <c r="O77" s="15"/>
      <c r="P77" s="87"/>
      <c r="Q77" s="14"/>
      <c r="R77" s="14"/>
      <c r="S77" s="15"/>
      <c r="T77" s="71"/>
      <c r="U77" s="14"/>
    </row>
    <row r="78" spans="1:21" s="47" customFormat="1" ht="14.4">
      <c r="A78"/>
      <c r="B78" s="86"/>
      <c r="C78" s="86"/>
      <c r="D78" s="86"/>
      <c r="E78" s="86"/>
      <c r="F78" s="56"/>
      <c r="G78" s="56"/>
      <c r="H78" s="71"/>
      <c r="I78" s="71"/>
      <c r="J78" s="71"/>
      <c r="K78" s="73"/>
      <c r="L78" s="15"/>
      <c r="M78" s="71"/>
      <c r="N78" s="14"/>
      <c r="O78" s="15"/>
      <c r="P78" s="87"/>
      <c r="Q78" s="14"/>
      <c r="R78" s="14"/>
      <c r="S78" s="15"/>
      <c r="T78" s="71"/>
      <c r="U78" s="14"/>
    </row>
    <row r="79" spans="1:21" s="47" customFormat="1" ht="14.4">
      <c r="A79"/>
      <c r="B79" s="86"/>
      <c r="C79" s="86"/>
      <c r="D79" s="86"/>
      <c r="E79" s="86"/>
      <c r="F79" s="15"/>
      <c r="G79" s="15"/>
      <c r="H79" s="71"/>
      <c r="I79" s="71"/>
      <c r="J79" s="71"/>
      <c r="K79" s="73"/>
      <c r="L79" s="15"/>
      <c r="M79" s="71"/>
      <c r="N79" s="14"/>
      <c r="O79" s="15"/>
      <c r="P79" s="87"/>
      <c r="Q79" s="14"/>
      <c r="R79" s="14"/>
      <c r="S79" s="15"/>
      <c r="T79" s="71"/>
      <c r="U79" s="14"/>
    </row>
    <row r="80" spans="1:21" s="47" customFormat="1" ht="14.4">
      <c r="A80"/>
      <c r="B80" s="86"/>
      <c r="C80" s="86"/>
      <c r="D80" s="86"/>
      <c r="E80" s="86"/>
      <c r="F80" s="15"/>
      <c r="G80" s="15"/>
      <c r="H80" s="71"/>
      <c r="I80" s="71"/>
      <c r="J80" s="71"/>
      <c r="K80" s="73"/>
      <c r="L80" s="15"/>
      <c r="M80" s="71"/>
      <c r="N80" s="14"/>
      <c r="O80" s="15"/>
      <c r="P80" s="87"/>
      <c r="Q80" s="14"/>
      <c r="R80" s="14"/>
      <c r="S80" s="15"/>
      <c r="T80" s="71"/>
      <c r="U80" s="14"/>
    </row>
    <row r="81" spans="1:21" s="47" customFormat="1" ht="14.4">
      <c r="A81"/>
      <c r="B81" s="86"/>
      <c r="C81" s="86"/>
      <c r="D81" s="86"/>
      <c r="E81" s="86"/>
      <c r="F81" s="15"/>
      <c r="G81" s="15"/>
      <c r="H81" s="71"/>
      <c r="I81" s="71"/>
      <c r="J81" s="71"/>
      <c r="K81" s="15"/>
      <c r="L81" s="15"/>
      <c r="M81" s="71"/>
      <c r="N81" s="14"/>
      <c r="O81" s="15"/>
      <c r="P81" s="15"/>
      <c r="Q81" s="15"/>
      <c r="R81" s="15"/>
      <c r="S81" s="15"/>
      <c r="T81" s="15"/>
      <c r="U81" s="15"/>
    </row>
    <row r="82" spans="1:21" s="47" customFormat="1" ht="14.4">
      <c r="A82"/>
      <c r="B82" s="86"/>
      <c r="C82" s="86"/>
      <c r="D82" s="86"/>
      <c r="E82" s="86"/>
      <c r="F82" s="15"/>
      <c r="G82" s="15"/>
      <c r="H82" s="71"/>
      <c r="I82" s="71"/>
      <c r="J82" s="71"/>
      <c r="K82" s="15"/>
      <c r="L82" s="15"/>
      <c r="M82" s="71"/>
      <c r="N82" s="14"/>
      <c r="O82" s="15"/>
      <c r="P82" s="15"/>
      <c r="Q82" s="15"/>
      <c r="R82" s="15"/>
      <c r="S82" s="15"/>
      <c r="T82" s="15"/>
      <c r="U82" s="15"/>
    </row>
    <row r="83" spans="1:21" s="47" customFormat="1" ht="14.4">
      <c r="A83"/>
      <c r="B83" s="86"/>
      <c r="C83" s="86"/>
      <c r="D83" s="86"/>
      <c r="E83" s="86"/>
      <c r="F83" s="15"/>
      <c r="G83" s="15"/>
      <c r="H83" s="71"/>
      <c r="I83" s="71"/>
      <c r="J83" s="71"/>
      <c r="K83" s="15"/>
      <c r="L83" s="15"/>
      <c r="M83" s="71"/>
      <c r="N83" s="14"/>
      <c r="O83" s="15"/>
      <c r="P83" s="15"/>
      <c r="Q83" s="15"/>
      <c r="R83" s="15"/>
      <c r="S83" s="15"/>
      <c r="T83" s="15"/>
      <c r="U83" s="15"/>
    </row>
    <row r="84" spans="1:21" s="47" customFormat="1" ht="14.4">
      <c r="A84"/>
      <c r="B84" s="86"/>
      <c r="C84" s="86"/>
      <c r="D84" s="86"/>
      <c r="E84" s="86"/>
      <c r="F84" s="15"/>
      <c r="G84" s="15"/>
      <c r="H84" s="71"/>
      <c r="I84" s="71"/>
      <c r="J84" s="71"/>
      <c r="K84" s="15"/>
      <c r="L84" s="15"/>
      <c r="M84" s="71"/>
      <c r="N84" s="14"/>
      <c r="O84" s="15"/>
      <c r="P84" s="15"/>
      <c r="Q84" s="15"/>
      <c r="R84" s="15"/>
      <c r="S84" s="15"/>
      <c r="T84" s="15"/>
      <c r="U84" s="15"/>
    </row>
    <row r="85" spans="1:21" s="47" customFormat="1" ht="14.4">
      <c r="A85"/>
      <c r="B85" s="86"/>
      <c r="C85" s="86"/>
      <c r="D85" s="86"/>
      <c r="E85" s="86"/>
      <c r="F85" s="15"/>
      <c r="G85" s="15"/>
      <c r="H85" s="71"/>
      <c r="I85" s="71"/>
      <c r="J85" s="71"/>
      <c r="K85" s="15"/>
      <c r="L85" s="15"/>
      <c r="M85" s="71"/>
      <c r="N85" s="14"/>
      <c r="O85" s="15"/>
      <c r="P85" s="15"/>
      <c r="Q85" s="15"/>
      <c r="R85" s="15"/>
      <c r="S85" s="15"/>
      <c r="T85" s="15"/>
      <c r="U85" s="15"/>
    </row>
    <row r="86" spans="1:21" s="47" customFormat="1" ht="14.4">
      <c r="A86"/>
      <c r="B86" s="86"/>
      <c r="C86" s="86"/>
      <c r="D86" s="86"/>
      <c r="E86" s="86"/>
      <c r="F86" s="15"/>
      <c r="G86" s="15"/>
      <c r="H86" s="71"/>
      <c r="I86" s="71"/>
      <c r="J86" s="71"/>
      <c r="K86" s="15"/>
      <c r="L86" s="15"/>
      <c r="M86" s="71"/>
      <c r="N86" s="14"/>
      <c r="O86" s="15"/>
      <c r="P86" s="15"/>
      <c r="Q86" s="15"/>
      <c r="R86" s="15"/>
      <c r="S86" s="15"/>
      <c r="T86" s="15"/>
      <c r="U86" s="15"/>
    </row>
    <row r="87" spans="1:21" s="47" customFormat="1" ht="14.4">
      <c r="A87"/>
      <c r="B87" s="86"/>
      <c r="C87" s="86"/>
      <c r="D87" s="86"/>
      <c r="E87" s="86"/>
      <c r="F87" s="15"/>
      <c r="G87" s="15"/>
      <c r="H87" s="71"/>
      <c r="I87" s="71"/>
      <c r="J87" s="71"/>
      <c r="K87" s="15"/>
      <c r="L87" s="15"/>
      <c r="M87" s="71"/>
      <c r="N87" s="14"/>
      <c r="O87" s="15"/>
      <c r="P87" s="15"/>
      <c r="Q87" s="15"/>
      <c r="R87" s="15"/>
      <c r="S87" s="15"/>
      <c r="T87" s="15"/>
      <c r="U87" s="15"/>
    </row>
    <row r="88" spans="1:21" s="47" customFormat="1" ht="14.4">
      <c r="A88"/>
      <c r="B88" s="86"/>
      <c r="C88" s="86"/>
      <c r="D88" s="86"/>
      <c r="E88" s="86"/>
      <c r="F88" s="15"/>
      <c r="G88" s="15"/>
      <c r="H88" s="71"/>
      <c r="I88" s="71"/>
      <c r="J88" s="71"/>
      <c r="K88" s="15"/>
      <c r="L88" s="15"/>
      <c r="M88" s="71"/>
      <c r="N88" s="14"/>
      <c r="O88" s="15"/>
      <c r="P88" s="15"/>
      <c r="Q88" s="15"/>
      <c r="R88" s="15"/>
      <c r="S88" s="15"/>
      <c r="T88" s="15"/>
      <c r="U88" s="15"/>
    </row>
    <row r="89" spans="1:21" s="47" customFormat="1" ht="14.4">
      <c r="A89"/>
      <c r="B89" s="86"/>
      <c r="C89" s="86"/>
      <c r="D89" s="86"/>
      <c r="E89" s="86"/>
      <c r="F89" s="15"/>
      <c r="G89" s="15"/>
      <c r="H89" s="71"/>
      <c r="I89" s="71"/>
      <c r="J89" s="71"/>
      <c r="K89" s="15"/>
      <c r="L89" s="15"/>
      <c r="M89" s="71"/>
      <c r="N89" s="14"/>
      <c r="O89" s="15"/>
      <c r="P89" s="15"/>
      <c r="Q89" s="15"/>
      <c r="R89" s="15"/>
      <c r="S89" s="15"/>
      <c r="T89" s="15"/>
      <c r="U89" s="15"/>
    </row>
    <row r="90" spans="1:21" s="47" customFormat="1" ht="14.4">
      <c r="A90"/>
      <c r="B90" s="86"/>
      <c r="C90" s="86"/>
      <c r="D90" s="86"/>
      <c r="E90" s="86"/>
      <c r="F90" s="15"/>
      <c r="G90" s="15"/>
      <c r="H90" s="71"/>
      <c r="I90" s="71"/>
      <c r="J90" s="71"/>
      <c r="K90" s="15"/>
      <c r="L90" s="15"/>
      <c r="M90" s="71"/>
      <c r="N90" s="14"/>
      <c r="O90" s="15"/>
      <c r="P90" s="15"/>
      <c r="Q90" s="15"/>
      <c r="R90" s="15"/>
      <c r="S90" s="15"/>
      <c r="T90" s="15"/>
      <c r="U90" s="15"/>
    </row>
    <row r="91" spans="1:21" s="47" customFormat="1" ht="14.4">
      <c r="A91"/>
      <c r="B91" s="86"/>
      <c r="C91" s="86"/>
      <c r="D91" s="86"/>
      <c r="E91" s="86"/>
      <c r="F91" s="15"/>
      <c r="G91" s="15"/>
      <c r="H91" s="71"/>
      <c r="I91" s="71"/>
      <c r="J91" s="71"/>
      <c r="K91" s="15"/>
      <c r="L91" s="15"/>
      <c r="M91" s="71"/>
      <c r="N91" s="14"/>
      <c r="O91" s="15"/>
      <c r="P91" s="15"/>
      <c r="Q91" s="15"/>
      <c r="R91" s="15"/>
      <c r="S91" s="15"/>
      <c r="T91" s="15"/>
      <c r="U91" s="15"/>
    </row>
    <row r="92" spans="1:21" s="47" customFormat="1" ht="14.4">
      <c r="A92"/>
      <c r="B92" s="86"/>
      <c r="C92" s="86"/>
      <c r="D92" s="86"/>
      <c r="E92" s="86"/>
      <c r="F92" s="15"/>
      <c r="G92" s="15"/>
      <c r="H92" s="71"/>
      <c r="I92" s="71"/>
      <c r="J92" s="71"/>
      <c r="K92" s="15"/>
      <c r="L92" s="15"/>
      <c r="M92" s="71"/>
      <c r="N92" s="14"/>
      <c r="O92" s="15"/>
      <c r="P92" s="15"/>
      <c r="Q92" s="15"/>
      <c r="R92" s="15"/>
      <c r="S92" s="15"/>
      <c r="T92" s="15"/>
      <c r="U92" s="15"/>
    </row>
    <row r="93" spans="1:21" s="47" customFormat="1" ht="14.4">
      <c r="A93"/>
      <c r="B93" s="86"/>
      <c r="C93" s="86"/>
      <c r="D93" s="86"/>
      <c r="E93" s="86"/>
      <c r="F93" s="15"/>
      <c r="G93" s="15"/>
      <c r="H93" s="71"/>
      <c r="I93" s="71"/>
      <c r="J93" s="71"/>
      <c r="K93" s="15"/>
      <c r="L93" s="15"/>
      <c r="M93" s="71"/>
      <c r="N93" s="14"/>
      <c r="O93" s="15"/>
      <c r="P93" s="15"/>
      <c r="Q93" s="15"/>
      <c r="R93" s="15"/>
      <c r="S93" s="15"/>
      <c r="T93" s="15"/>
      <c r="U93" s="15"/>
    </row>
    <row r="94" spans="1:21" ht="14.4">
      <c r="A94"/>
      <c r="B94" s="88"/>
      <c r="C94" s="88"/>
      <c r="D94" s="88"/>
      <c r="E94" s="88"/>
      <c r="F94" s="15"/>
      <c r="H94" s="88"/>
      <c r="I94" s="88"/>
      <c r="J94" s="88"/>
      <c r="K94" s="88"/>
      <c r="L94" s="88"/>
      <c r="O94" s="88"/>
      <c r="P94" s="88"/>
      <c r="Q94" s="88"/>
      <c r="R94" s="88"/>
      <c r="S94" s="88"/>
      <c r="T94" s="88"/>
      <c r="U94" s="88"/>
    </row>
    <row r="95" spans="1:21">
      <c r="A95" s="88"/>
      <c r="B95" s="88"/>
      <c r="C95" s="88"/>
      <c r="D95" s="88"/>
      <c r="E95" s="88"/>
      <c r="F95" s="15"/>
      <c r="H95" s="88"/>
      <c r="I95" s="88"/>
      <c r="J95" s="88"/>
      <c r="K95" s="88"/>
      <c r="L95" s="88"/>
      <c r="O95" s="88"/>
      <c r="P95" s="88"/>
      <c r="Q95" s="88"/>
      <c r="R95" s="88"/>
      <c r="S95" s="88"/>
      <c r="T95" s="88"/>
      <c r="U95" s="88"/>
    </row>
    <row r="96" spans="1:21">
      <c r="A96" s="88"/>
      <c r="B96" s="88"/>
      <c r="C96" s="88"/>
      <c r="D96" s="88"/>
      <c r="E96" s="88"/>
      <c r="F96" s="15"/>
      <c r="H96" s="88"/>
      <c r="I96" s="88"/>
      <c r="J96" s="88"/>
      <c r="K96" s="88"/>
      <c r="L96" s="88"/>
      <c r="O96" s="88"/>
      <c r="P96" s="88"/>
      <c r="Q96" s="88"/>
      <c r="R96" s="88"/>
      <c r="S96" s="88"/>
      <c r="T96" s="88"/>
      <c r="U96" s="88"/>
    </row>
    <row r="97" spans="1:21">
      <c r="A97" s="88"/>
      <c r="B97" s="88"/>
      <c r="C97" s="88"/>
      <c r="D97" s="88"/>
      <c r="E97" s="88"/>
      <c r="F97" s="88"/>
      <c r="G97" s="88"/>
      <c r="H97" s="88"/>
      <c r="I97" s="88"/>
      <c r="J97" s="88"/>
      <c r="K97" s="88"/>
      <c r="L97" s="88"/>
      <c r="M97" s="88"/>
      <c r="N97" s="88"/>
      <c r="O97" s="88"/>
      <c r="P97" s="88"/>
      <c r="Q97" s="88"/>
      <c r="R97" s="88"/>
      <c r="S97" s="88"/>
      <c r="T97" s="88"/>
      <c r="U97" s="88"/>
    </row>
    <row r="98" spans="1:21">
      <c r="A98" s="88"/>
      <c r="B98" s="88"/>
      <c r="C98" s="88"/>
      <c r="D98" s="88"/>
      <c r="E98" s="88"/>
      <c r="F98" s="88"/>
      <c r="G98" s="88"/>
      <c r="H98" s="88"/>
      <c r="I98" s="88"/>
      <c r="J98" s="88"/>
      <c r="K98" s="88"/>
      <c r="L98" s="88"/>
      <c r="M98" s="88"/>
      <c r="N98" s="88"/>
      <c r="O98" s="88"/>
      <c r="P98" s="88"/>
      <c r="Q98" s="88"/>
      <c r="R98" s="88"/>
      <c r="S98" s="88"/>
      <c r="T98" s="88"/>
      <c r="U98" s="88"/>
    </row>
    <row r="99" spans="1:21">
      <c r="A99" s="88"/>
      <c r="B99" s="88"/>
      <c r="C99" s="88"/>
      <c r="D99" s="88"/>
      <c r="E99" s="88"/>
      <c r="F99" s="88"/>
      <c r="G99" s="88"/>
      <c r="H99" s="88"/>
      <c r="I99" s="88"/>
      <c r="J99" s="88"/>
      <c r="K99" s="88"/>
      <c r="L99" s="88"/>
      <c r="M99" s="88"/>
      <c r="N99" s="88"/>
      <c r="O99" s="88"/>
      <c r="P99" s="88"/>
      <c r="Q99" s="88"/>
      <c r="R99" s="88"/>
      <c r="S99" s="88"/>
      <c r="T99" s="88"/>
      <c r="U99" s="88"/>
    </row>
    <row r="100" spans="1:21">
      <c r="A100" s="88"/>
      <c r="B100" s="88"/>
      <c r="C100" s="88"/>
      <c r="D100" s="88"/>
      <c r="E100" s="88"/>
      <c r="F100" s="88"/>
      <c r="G100" s="88"/>
      <c r="H100" s="88"/>
      <c r="I100" s="88"/>
      <c r="J100" s="88"/>
      <c r="K100" s="88"/>
      <c r="L100" s="88"/>
      <c r="M100" s="88"/>
      <c r="N100" s="88"/>
      <c r="O100" s="88"/>
      <c r="P100" s="88"/>
      <c r="Q100" s="88"/>
      <c r="R100" s="88"/>
      <c r="S100" s="88"/>
      <c r="T100" s="88"/>
      <c r="U100" s="88"/>
    </row>
    <row r="101" spans="1:21">
      <c r="A101" s="88"/>
      <c r="B101" s="88"/>
      <c r="C101" s="88"/>
      <c r="D101" s="88"/>
      <c r="E101" s="88"/>
      <c r="F101" s="88"/>
      <c r="G101" s="88"/>
      <c r="H101" s="88"/>
      <c r="I101" s="88"/>
      <c r="J101" s="88"/>
      <c r="K101" s="88"/>
      <c r="L101" s="88"/>
      <c r="M101" s="88"/>
      <c r="N101" s="88"/>
      <c r="O101" s="88"/>
      <c r="P101" s="88"/>
      <c r="Q101" s="88"/>
      <c r="R101" s="88"/>
      <c r="S101" s="88"/>
      <c r="T101" s="88"/>
      <c r="U101" s="88"/>
    </row>
    <row r="102" spans="1:21">
      <c r="A102" s="88"/>
      <c r="B102" s="88"/>
      <c r="C102" s="88"/>
      <c r="D102" s="88"/>
      <c r="E102" s="88"/>
      <c r="F102" s="88"/>
      <c r="G102" s="88"/>
      <c r="H102" s="88"/>
      <c r="I102" s="88"/>
      <c r="J102" s="88"/>
      <c r="K102" s="88"/>
      <c r="L102" s="88"/>
      <c r="M102" s="88"/>
      <c r="N102" s="88"/>
      <c r="O102" s="88"/>
      <c r="P102" s="88"/>
      <c r="Q102" s="88"/>
      <c r="R102" s="88"/>
      <c r="S102" s="88"/>
      <c r="T102" s="88"/>
      <c r="U102" s="88"/>
    </row>
    <row r="103" spans="1:21">
      <c r="A103" s="88"/>
      <c r="B103" s="88"/>
      <c r="C103" s="88"/>
      <c r="D103" s="88"/>
      <c r="E103" s="88"/>
      <c r="F103" s="88"/>
      <c r="G103" s="88"/>
      <c r="H103" s="88"/>
      <c r="I103" s="88"/>
      <c r="J103" s="88"/>
      <c r="K103" s="88"/>
      <c r="L103" s="88"/>
      <c r="M103" s="88"/>
      <c r="N103" s="88"/>
      <c r="O103" s="88"/>
      <c r="P103" s="88"/>
      <c r="Q103" s="88"/>
      <c r="R103" s="88"/>
      <c r="S103" s="88"/>
      <c r="T103" s="88"/>
      <c r="U103" s="88"/>
    </row>
    <row r="104" spans="1:21">
      <c r="A104" s="88"/>
      <c r="B104" s="88"/>
      <c r="C104" s="88"/>
      <c r="D104" s="88"/>
      <c r="E104" s="88"/>
      <c r="F104" s="88"/>
      <c r="G104" s="88"/>
      <c r="H104" s="88"/>
      <c r="I104" s="88"/>
      <c r="J104" s="88"/>
      <c r="K104" s="88"/>
      <c r="L104" s="88"/>
      <c r="M104" s="88"/>
      <c r="N104" s="88"/>
      <c r="O104" s="88"/>
      <c r="P104" s="88"/>
      <c r="Q104" s="88"/>
      <c r="R104" s="88"/>
      <c r="S104" s="88"/>
      <c r="T104" s="88"/>
      <c r="U104" s="88"/>
    </row>
    <row r="105" spans="1:21">
      <c r="F105" s="3"/>
      <c r="G105" s="3"/>
      <c r="M105" s="3"/>
      <c r="N105" s="3"/>
    </row>
    <row r="106" spans="1:21">
      <c r="F106" s="3"/>
      <c r="G106" s="3"/>
      <c r="M106" s="3"/>
      <c r="N106" s="3"/>
    </row>
    <row r="107" spans="1:21">
      <c r="F107" s="3"/>
      <c r="G107" s="3"/>
      <c r="M107" s="3"/>
      <c r="N107" s="3"/>
    </row>
    <row r="108" spans="1:21">
      <c r="F108" s="3"/>
      <c r="G108" s="3"/>
      <c r="M108" s="3"/>
      <c r="N108" s="3"/>
    </row>
    <row r="109" spans="1:21">
      <c r="F109" s="3"/>
      <c r="G109" s="3"/>
      <c r="M109" s="3"/>
      <c r="N109" s="3"/>
    </row>
    <row r="110" spans="1:21">
      <c r="F110" s="3"/>
      <c r="G110" s="3"/>
      <c r="M110" s="3"/>
      <c r="N110" s="3"/>
    </row>
    <row r="111" spans="1:21">
      <c r="F111" s="3"/>
      <c r="G111" s="3"/>
      <c r="M111" s="3"/>
      <c r="N111" s="3"/>
    </row>
    <row r="112" spans="1:21">
      <c r="F112" s="3"/>
      <c r="G112" s="3"/>
      <c r="M112" s="3"/>
      <c r="N112" s="3"/>
    </row>
    <row r="113" s="3" customFormat="1"/>
    <row r="114" s="3" customFormat="1"/>
    <row r="115" s="3" customFormat="1"/>
    <row r="116" s="3" customFormat="1"/>
    <row r="117" s="3" customFormat="1"/>
    <row r="118" s="3" customFormat="1"/>
    <row r="119" s="3" customFormat="1"/>
    <row r="120" s="3" customFormat="1"/>
    <row r="121" s="3" customFormat="1"/>
    <row r="122" s="3" customFormat="1"/>
    <row r="123" s="3" customFormat="1"/>
    <row r="124" s="3" customFormat="1"/>
    <row r="125" s="3" customFormat="1"/>
    <row r="126" s="3" customFormat="1"/>
    <row r="127" s="3" customFormat="1"/>
    <row r="128" s="3" customFormat="1"/>
    <row r="129" s="3" customFormat="1"/>
    <row r="130" s="3" customFormat="1"/>
    <row r="131" s="3" customFormat="1"/>
    <row r="132" s="3" customFormat="1"/>
    <row r="133" s="3" customFormat="1"/>
    <row r="134" s="3" customFormat="1"/>
    <row r="135" s="3" customFormat="1"/>
    <row r="136" s="3" customFormat="1"/>
    <row r="137" s="3" customFormat="1"/>
    <row r="138" s="3" customFormat="1"/>
    <row r="139" s="3" customFormat="1"/>
    <row r="140" s="3" customFormat="1"/>
    <row r="141" s="3" customFormat="1"/>
    <row r="142" s="3" customFormat="1"/>
    <row r="143" s="3" customFormat="1"/>
    <row r="144" s="3" customFormat="1"/>
    <row r="145" s="3" customFormat="1"/>
    <row r="146" s="3" customFormat="1"/>
    <row r="147" s="3" customFormat="1"/>
    <row r="148" s="3" customFormat="1"/>
    <row r="149" s="3" customFormat="1"/>
    <row r="150" s="3" customFormat="1"/>
    <row r="151" s="3" customFormat="1"/>
    <row r="152" s="3" customFormat="1"/>
    <row r="153" s="3" customFormat="1"/>
    <row r="154" s="3" customFormat="1"/>
    <row r="155" s="3" customFormat="1"/>
    <row r="156" s="3" customFormat="1"/>
    <row r="157" s="3" customFormat="1"/>
    <row r="158" s="3" customFormat="1"/>
    <row r="159" s="3" customFormat="1"/>
    <row r="160" s="3" customFormat="1"/>
    <row r="161" s="3" customFormat="1"/>
    <row r="162" s="3" customFormat="1"/>
    <row r="163" s="3" customFormat="1"/>
    <row r="164" s="3" customFormat="1"/>
    <row r="165" s="3" customFormat="1"/>
    <row r="166" s="3" customFormat="1"/>
    <row r="167" s="3" customFormat="1"/>
    <row r="168" s="3" customFormat="1"/>
    <row r="169" s="3" customFormat="1"/>
    <row r="170" s="3" customFormat="1"/>
    <row r="171" s="3" customFormat="1"/>
    <row r="172" s="3" customFormat="1"/>
    <row r="173" s="3" customFormat="1"/>
    <row r="174" s="3" customFormat="1"/>
    <row r="175" s="3" customFormat="1"/>
    <row r="176" s="3" customFormat="1"/>
    <row r="177" s="3" customFormat="1"/>
    <row r="178" s="3" customFormat="1"/>
    <row r="179" s="3" customFormat="1"/>
    <row r="180" s="3" customFormat="1"/>
    <row r="181" s="3" customFormat="1"/>
    <row r="182" s="3" customFormat="1"/>
    <row r="183" s="3" customFormat="1"/>
    <row r="184" s="3" customFormat="1"/>
    <row r="185" s="3" customFormat="1"/>
    <row r="186" s="3" customFormat="1"/>
    <row r="187" s="3" customFormat="1"/>
    <row r="188" s="3" customFormat="1"/>
    <row r="189" s="3" customFormat="1"/>
    <row r="190" s="3" customFormat="1"/>
    <row r="191" s="3" customFormat="1"/>
    <row r="192" s="3" customFormat="1"/>
    <row r="193" s="3" customFormat="1"/>
    <row r="194" s="3" customFormat="1"/>
    <row r="195" s="3" customFormat="1"/>
    <row r="196" s="3" customFormat="1"/>
    <row r="197" s="3" customFormat="1"/>
    <row r="198" s="3" customFormat="1"/>
    <row r="199" s="3" customFormat="1"/>
    <row r="200" s="3" customFormat="1"/>
    <row r="201" s="3" customFormat="1"/>
    <row r="202" s="3" customFormat="1"/>
    <row r="203" s="3" customFormat="1"/>
    <row r="204" s="3" customFormat="1"/>
    <row r="205" s="3" customFormat="1"/>
    <row r="206" s="3" customFormat="1"/>
    <row r="207" s="3" customFormat="1"/>
    <row r="208" s="3" customFormat="1"/>
    <row r="209" s="3" customFormat="1"/>
    <row r="210" s="3" customFormat="1"/>
    <row r="211" s="3" customFormat="1"/>
    <row r="212" s="3" customFormat="1"/>
    <row r="213" s="3" customFormat="1"/>
    <row r="214" s="3" customFormat="1"/>
    <row r="215" s="3" customFormat="1"/>
    <row r="216" s="3" customFormat="1"/>
    <row r="217" s="3" customFormat="1"/>
    <row r="218" s="3" customFormat="1"/>
    <row r="219" s="3" customFormat="1"/>
    <row r="220" s="3" customFormat="1"/>
    <row r="221" s="3" customFormat="1"/>
    <row r="222" s="3" customFormat="1"/>
    <row r="223" s="3" customFormat="1"/>
    <row r="224" s="3" customFormat="1"/>
    <row r="225" s="3" customFormat="1"/>
    <row r="226" s="3" customFormat="1"/>
    <row r="227" s="3" customFormat="1"/>
    <row r="228" s="3" customFormat="1"/>
    <row r="229" s="3" customFormat="1"/>
    <row r="230" s="3" customFormat="1"/>
    <row r="231" s="3" customFormat="1"/>
    <row r="232" s="3" customFormat="1"/>
    <row r="233" s="3" customFormat="1"/>
    <row r="234" s="3" customFormat="1"/>
    <row r="235" s="3" customFormat="1"/>
    <row r="236" s="3" customFormat="1"/>
    <row r="237" s="3" customFormat="1"/>
    <row r="238" s="3" customFormat="1"/>
    <row r="239" s="3" customFormat="1"/>
    <row r="240" s="3" customFormat="1"/>
    <row r="241" s="3" customFormat="1"/>
    <row r="242" s="3" customFormat="1"/>
    <row r="243" s="3" customFormat="1"/>
    <row r="244" s="3" customFormat="1"/>
    <row r="245" s="3" customFormat="1"/>
    <row r="246" s="3" customFormat="1"/>
    <row r="247" s="3" customFormat="1"/>
    <row r="248" s="3" customFormat="1"/>
    <row r="249" s="3" customFormat="1"/>
    <row r="250" s="3" customFormat="1"/>
    <row r="251" s="3" customFormat="1"/>
    <row r="252" s="3" customFormat="1"/>
    <row r="253" s="3" customFormat="1"/>
    <row r="254" s="3" customFormat="1"/>
    <row r="255" s="3" customFormat="1"/>
    <row r="256" s="3" customFormat="1"/>
    <row r="257" s="3" customFormat="1"/>
    <row r="258" s="3" customFormat="1"/>
    <row r="259" s="3" customFormat="1"/>
    <row r="260" s="3" customFormat="1"/>
    <row r="261" s="3" customFormat="1"/>
    <row r="262" s="3" customFormat="1"/>
    <row r="263" s="3" customFormat="1"/>
    <row r="264" s="3" customFormat="1"/>
    <row r="265" s="3" customFormat="1"/>
    <row r="266" s="3" customFormat="1"/>
    <row r="267" s="3" customFormat="1"/>
    <row r="268" s="3" customFormat="1"/>
    <row r="269" s="3" customFormat="1"/>
    <row r="270" s="3" customFormat="1"/>
    <row r="271" s="3" customFormat="1"/>
    <row r="272" s="3" customFormat="1"/>
    <row r="273" s="3" customFormat="1"/>
    <row r="274" s="3" customFormat="1"/>
    <row r="275" s="3" customFormat="1"/>
    <row r="276" s="3" customFormat="1"/>
    <row r="277" s="3" customFormat="1"/>
    <row r="278" s="3" customFormat="1"/>
    <row r="279" s="3" customFormat="1"/>
    <row r="280" s="3" customFormat="1"/>
    <row r="281" s="3" customFormat="1"/>
    <row r="282" s="3" customFormat="1"/>
    <row r="283" s="3" customFormat="1"/>
    <row r="284" s="3" customFormat="1"/>
    <row r="285" s="3" customFormat="1"/>
    <row r="286" s="3" customFormat="1"/>
    <row r="287" s="3" customFormat="1"/>
    <row r="288" s="3" customFormat="1"/>
    <row r="289" s="3" customFormat="1"/>
    <row r="290" s="3" customFormat="1"/>
    <row r="291" s="3" customFormat="1"/>
    <row r="292" s="3" customFormat="1"/>
    <row r="293" s="3" customFormat="1"/>
    <row r="294" s="3" customFormat="1"/>
    <row r="295" s="3" customFormat="1"/>
    <row r="296" s="3" customFormat="1"/>
    <row r="297" s="3" customFormat="1"/>
    <row r="298" s="3" customFormat="1"/>
    <row r="299" s="3" customFormat="1"/>
    <row r="300" s="3" customFormat="1"/>
    <row r="301" s="3" customFormat="1"/>
    <row r="302" s="3" customFormat="1"/>
    <row r="303" s="3" customFormat="1"/>
    <row r="304" s="3" customFormat="1"/>
    <row r="305" s="3" customFormat="1"/>
    <row r="306" s="3" customFormat="1"/>
    <row r="307" s="3" customFormat="1"/>
    <row r="308" s="3" customFormat="1"/>
    <row r="309" s="3" customFormat="1"/>
    <row r="310" s="3" customFormat="1"/>
    <row r="311" s="3" customFormat="1"/>
    <row r="312" s="3" customFormat="1"/>
    <row r="313" s="3" customFormat="1"/>
    <row r="314" s="3" customFormat="1"/>
    <row r="315" s="3" customFormat="1"/>
    <row r="316" s="3" customFormat="1"/>
    <row r="317" s="3" customFormat="1"/>
    <row r="318" s="3" customFormat="1"/>
    <row r="319" s="3" customFormat="1"/>
    <row r="320" s="3" customFormat="1"/>
    <row r="321" s="3" customFormat="1"/>
    <row r="322" s="3" customFormat="1"/>
    <row r="323" s="3" customFormat="1"/>
    <row r="324" s="3" customFormat="1"/>
    <row r="325" s="3" customFormat="1"/>
    <row r="326" s="3" customFormat="1"/>
    <row r="327" s="3" customFormat="1"/>
    <row r="328" s="3" customFormat="1"/>
    <row r="329" s="3" customFormat="1"/>
    <row r="330" s="3" customFormat="1"/>
    <row r="331" s="3" customFormat="1"/>
    <row r="332" s="3" customFormat="1"/>
    <row r="333" s="3" customFormat="1"/>
    <row r="334" s="3" customFormat="1"/>
    <row r="335" s="3" customFormat="1"/>
    <row r="336" s="3" customFormat="1"/>
    <row r="337" s="3" customFormat="1"/>
    <row r="338" s="3" customFormat="1"/>
    <row r="339" s="3" customFormat="1"/>
    <row r="340" s="3" customFormat="1"/>
    <row r="341" s="3" customFormat="1"/>
    <row r="342" s="3" customFormat="1"/>
    <row r="343" s="3" customFormat="1"/>
    <row r="344" s="3" customFormat="1"/>
    <row r="345" s="3" customFormat="1"/>
    <row r="346" s="3" customFormat="1"/>
    <row r="347" s="3" customFormat="1"/>
    <row r="348" s="3" customFormat="1"/>
    <row r="349" s="3" customFormat="1"/>
    <row r="350" s="3" customFormat="1"/>
    <row r="351" s="3" customFormat="1"/>
    <row r="352" s="3" customFormat="1"/>
    <row r="353" s="3" customFormat="1"/>
    <row r="354" s="3" customFormat="1"/>
    <row r="355" s="3" customFormat="1"/>
    <row r="356" s="3" customFormat="1"/>
    <row r="357" s="3" customFormat="1"/>
    <row r="358" s="3" customFormat="1"/>
    <row r="359" s="3" customFormat="1"/>
    <row r="360" s="3" customFormat="1"/>
    <row r="361" s="3" customFormat="1"/>
    <row r="362" s="3" customFormat="1"/>
    <row r="363" s="3" customFormat="1"/>
    <row r="364" s="3" customFormat="1"/>
    <row r="365" s="3" customFormat="1"/>
    <row r="366" s="3" customFormat="1"/>
    <row r="367" s="3" customFormat="1"/>
    <row r="368" s="3" customFormat="1"/>
    <row r="369" s="3" customFormat="1"/>
    <row r="370" s="3" customFormat="1"/>
    <row r="371" s="3" customFormat="1"/>
    <row r="372" s="3" customFormat="1"/>
    <row r="373" s="3" customFormat="1"/>
    <row r="374" s="3" customFormat="1"/>
    <row r="375" s="3" customFormat="1"/>
    <row r="376" s="3" customFormat="1"/>
    <row r="377" s="3" customFormat="1"/>
    <row r="378" s="3" customFormat="1"/>
    <row r="379" s="3" customFormat="1"/>
    <row r="380" s="3" customFormat="1"/>
    <row r="381" s="3" customFormat="1"/>
    <row r="382" s="3" customFormat="1"/>
    <row r="383" s="3" customFormat="1"/>
    <row r="384" s="3" customFormat="1"/>
    <row r="385" s="3" customFormat="1"/>
    <row r="386" s="3" customFormat="1"/>
    <row r="387" s="3" customFormat="1"/>
    <row r="388" s="3" customFormat="1"/>
    <row r="389" s="3" customFormat="1"/>
    <row r="390" s="3" customFormat="1"/>
    <row r="391" s="3" customFormat="1"/>
    <row r="392" s="3" customFormat="1"/>
    <row r="393" s="3" customFormat="1"/>
    <row r="394" s="3" customFormat="1"/>
    <row r="395" s="3" customFormat="1"/>
    <row r="396" s="3" customFormat="1"/>
    <row r="397" s="3" customFormat="1"/>
    <row r="398" s="3" customFormat="1"/>
    <row r="399" s="3" customFormat="1"/>
    <row r="400" s="3" customFormat="1"/>
    <row r="401" s="3" customFormat="1"/>
    <row r="402" s="3" customFormat="1"/>
    <row r="403" s="3" customFormat="1"/>
    <row r="404" s="3" customFormat="1"/>
    <row r="405" s="3" customFormat="1"/>
    <row r="406" s="3" customFormat="1"/>
    <row r="407" s="3" customFormat="1"/>
    <row r="408" s="3" customFormat="1"/>
    <row r="409" s="3" customFormat="1"/>
    <row r="410" s="3" customFormat="1"/>
    <row r="411" s="3" customFormat="1"/>
    <row r="412" s="3" customFormat="1"/>
    <row r="413" s="3" customFormat="1"/>
    <row r="414" s="3" customFormat="1"/>
    <row r="415" s="3" customFormat="1"/>
    <row r="416" s="3" customFormat="1"/>
    <row r="417" s="3" customFormat="1"/>
    <row r="418" s="3" customFormat="1"/>
    <row r="419" s="3" customFormat="1"/>
    <row r="420" s="3" customFormat="1"/>
    <row r="421" s="3" customFormat="1"/>
    <row r="422" s="3" customFormat="1"/>
  </sheetData>
  <mergeCells count="6">
    <mergeCell ref="A16:E16"/>
    <mergeCell ref="M16:N16"/>
    <mergeCell ref="P16:Q16"/>
    <mergeCell ref="T16:U16"/>
    <mergeCell ref="M17:N17"/>
    <mergeCell ref="P17:Q17"/>
  </mergeCells>
  <conditionalFormatting sqref="K4">
    <cfRule type="expression" dxfId="51" priority="51">
      <formula>K4="ANO"</formula>
    </cfRule>
    <cfRule type="expression" dxfId="50" priority="52">
      <formula>K4="OK"</formula>
    </cfRule>
  </conditionalFormatting>
  <conditionalFormatting sqref="O7">
    <cfRule type="expression" dxfId="49" priority="49">
      <formula>O7="ANO"</formula>
    </cfRule>
    <cfRule type="expression" dxfId="48" priority="50">
      <formula>O7="OK"</formula>
    </cfRule>
  </conditionalFormatting>
  <conditionalFormatting sqref="O10">
    <cfRule type="expression" dxfId="47" priority="47">
      <formula>O10="ANO"</formula>
    </cfRule>
    <cfRule type="expression" dxfId="46" priority="48">
      <formula>O10="OK"</formula>
    </cfRule>
  </conditionalFormatting>
  <conditionalFormatting sqref="O13">
    <cfRule type="expression" dxfId="45" priority="45">
      <formula>O13="ANO"</formula>
    </cfRule>
    <cfRule type="expression" dxfId="44" priority="46">
      <formula>O13="OK"</formula>
    </cfRule>
  </conditionalFormatting>
  <conditionalFormatting sqref="P4">
    <cfRule type="expression" dxfId="43" priority="43">
      <formula>P4="ANO"</formula>
    </cfRule>
    <cfRule type="expression" dxfId="42" priority="44">
      <formula>P4="OK"</formula>
    </cfRule>
  </conditionalFormatting>
  <conditionalFormatting sqref="R4">
    <cfRule type="expression" dxfId="41" priority="41">
      <formula>R4="ANO"</formula>
    </cfRule>
    <cfRule type="expression" dxfId="40" priority="42">
      <formula>R4="OK"</formula>
    </cfRule>
  </conditionalFormatting>
  <conditionalFormatting sqref="U4">
    <cfRule type="expression" dxfId="39" priority="39">
      <formula>U4="ANO"</formula>
    </cfRule>
    <cfRule type="expression" dxfId="38" priority="40">
      <formula>U4="OK"</formula>
    </cfRule>
  </conditionalFormatting>
  <conditionalFormatting sqref="T4">
    <cfRule type="expression" dxfId="37" priority="37">
      <formula>T4="ANO"</formula>
    </cfRule>
    <cfRule type="expression" dxfId="36" priority="38">
      <formula>T4="OK"</formula>
    </cfRule>
  </conditionalFormatting>
  <conditionalFormatting sqref="Q4">
    <cfRule type="expression" dxfId="35" priority="35">
      <formula>Q4="ANO"</formula>
    </cfRule>
    <cfRule type="expression" dxfId="34" priority="36">
      <formula>Q4="OK"</formula>
    </cfRule>
  </conditionalFormatting>
  <conditionalFormatting sqref="C7">
    <cfRule type="expression" dxfId="33" priority="33">
      <formula>C7="ANO"</formula>
    </cfRule>
    <cfRule type="expression" dxfId="32" priority="34">
      <formula>C7="OK"</formula>
    </cfRule>
  </conditionalFormatting>
  <conditionalFormatting sqref="J12">
    <cfRule type="expression" dxfId="31" priority="19">
      <formula>J12="ANO"</formula>
    </cfRule>
    <cfRule type="expression" dxfId="30" priority="20">
      <formula>J12="OK"</formula>
    </cfRule>
  </conditionalFormatting>
  <conditionalFormatting sqref="M10">
    <cfRule type="expression" dxfId="29" priority="17">
      <formula>M10="ANO"</formula>
    </cfRule>
    <cfRule type="expression" dxfId="28" priority="18">
      <formula>M10="OK"</formula>
    </cfRule>
  </conditionalFormatting>
  <conditionalFormatting sqref="F12:G12">
    <cfRule type="expression" dxfId="27" priority="31">
      <formula>F12="ANO"</formula>
    </cfRule>
    <cfRule type="expression" dxfId="26" priority="32">
      <formula>F12="OK"</formula>
    </cfRule>
  </conditionalFormatting>
  <conditionalFormatting sqref="J3">
    <cfRule type="expression" dxfId="25" priority="29">
      <formula>J3="ANO"</formula>
    </cfRule>
    <cfRule type="expression" dxfId="24" priority="30">
      <formula>J3="OK"</formula>
    </cfRule>
  </conditionalFormatting>
  <conditionalFormatting sqref="J6">
    <cfRule type="expression" dxfId="23" priority="27">
      <formula>J6="ANO"</formula>
    </cfRule>
    <cfRule type="expression" dxfId="22" priority="28">
      <formula>J6="OK"</formula>
    </cfRule>
  </conditionalFormatting>
  <conditionalFormatting sqref="L10">
    <cfRule type="expression" dxfId="21" priority="15">
      <formula>L10="ANO"</formula>
    </cfRule>
    <cfRule type="expression" dxfId="20" priority="16">
      <formula>L10="OK"</formula>
    </cfRule>
  </conditionalFormatting>
  <conditionalFormatting sqref="F2:G2">
    <cfRule type="expression" dxfId="19" priority="25">
      <formula>F2="ANO"</formula>
    </cfRule>
    <cfRule type="expression" dxfId="18" priority="26">
      <formula>F2="OK"</formula>
    </cfRule>
  </conditionalFormatting>
  <conditionalFormatting sqref="F5:G5">
    <cfRule type="expression" dxfId="17" priority="23">
      <formula>F5="ANO"</formula>
    </cfRule>
    <cfRule type="expression" dxfId="16" priority="24">
      <formula>F5="OK"</formula>
    </cfRule>
  </conditionalFormatting>
  <conditionalFormatting sqref="F8:G8">
    <cfRule type="expression" dxfId="15" priority="21">
      <formula>F8="ANO"</formula>
    </cfRule>
    <cfRule type="expression" dxfId="14" priority="22">
      <formula>F8="OK"</formula>
    </cfRule>
  </conditionalFormatting>
  <conditionalFormatting sqref="H4">
    <cfRule type="expression" dxfId="13" priority="11">
      <formula>H4="ANO"</formula>
    </cfRule>
    <cfRule type="expression" dxfId="12" priority="12">
      <formula>H4="OK"</formula>
    </cfRule>
  </conditionalFormatting>
  <conditionalFormatting sqref="I4">
    <cfRule type="expression" dxfId="11" priority="13">
      <formula>I4="ANO"</formula>
    </cfRule>
    <cfRule type="expression" dxfId="10" priority="14">
      <formula>I4="OK"</formula>
    </cfRule>
  </conditionalFormatting>
  <conditionalFormatting sqref="J8">
    <cfRule type="expression" dxfId="9" priority="7">
      <formula>J8="ANO"</formula>
    </cfRule>
    <cfRule type="expression" dxfId="8" priority="8">
      <formula>J8="OK"</formula>
    </cfRule>
  </conditionalFormatting>
  <conditionalFormatting sqref="H8">
    <cfRule type="expression" dxfId="7" priority="9">
      <formula>H8="ANO"</formula>
    </cfRule>
    <cfRule type="expression" dxfId="6" priority="10">
      <formula>H8="OK"</formula>
    </cfRule>
  </conditionalFormatting>
  <conditionalFormatting sqref="H10 H12">
    <cfRule type="expression" dxfId="5" priority="5">
      <formula>H10="ANO"</formula>
    </cfRule>
    <cfRule type="expression" dxfId="4" priority="6">
      <formula>H10="OK"</formula>
    </cfRule>
  </conditionalFormatting>
  <conditionalFormatting sqref="I8">
    <cfRule type="expression" dxfId="3" priority="3">
      <formula>I8="ANO"</formula>
    </cfRule>
    <cfRule type="expression" dxfId="2" priority="4">
      <formula>I8="OK"</formula>
    </cfRule>
  </conditionalFormatting>
  <conditionalFormatting sqref="I10 I12">
    <cfRule type="expression" dxfId="1" priority="1">
      <formula>I10="ANO"</formula>
    </cfRule>
    <cfRule type="expression" dxfId="0" priority="2">
      <formula>I10="OK"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AXA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THOME Francoise</dc:creator>
  <cp:lastModifiedBy>THOME Francoise</cp:lastModifiedBy>
  <dcterms:created xsi:type="dcterms:W3CDTF">2016-09-14T11:39:55Z</dcterms:created>
  <dcterms:modified xsi:type="dcterms:W3CDTF">2016-09-14T11:48:36Z</dcterms:modified>
</cp:coreProperties>
</file>