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040" windowHeight="8535"/>
  </bookViews>
  <sheets>
    <sheet name="factures eau 2015 et 2016" sheetId="5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9" i="5" l="1"/>
  <c r="I69" i="5"/>
  <c r="J36" i="5"/>
  <c r="J37" i="5"/>
  <c r="J38" i="5"/>
  <c r="J39" i="5"/>
  <c r="J40" i="5"/>
  <c r="J41" i="5"/>
  <c r="J42" i="5"/>
  <c r="J43" i="5"/>
  <c r="J44" i="5"/>
  <c r="J45" i="5"/>
  <c r="J35" i="5"/>
  <c r="J4" i="5"/>
  <c r="J34" i="5" s="1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" i="5"/>
  <c r="C69" i="5"/>
  <c r="E69" i="5"/>
  <c r="F49" i="5" s="1"/>
  <c r="E46" i="5"/>
  <c r="D69" i="5"/>
  <c r="D33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48" i="5"/>
  <c r="D36" i="5"/>
  <c r="D37" i="5"/>
  <c r="D38" i="5"/>
  <c r="D39" i="5"/>
  <c r="D40" i="5"/>
  <c r="D41" i="5"/>
  <c r="D42" i="5"/>
  <c r="D43" i="5"/>
  <c r="D44" i="5"/>
  <c r="D45" i="5"/>
  <c r="D35" i="5"/>
  <c r="J47" i="5" l="1"/>
  <c r="I34" i="5"/>
  <c r="F32" i="5"/>
  <c r="F30" i="5"/>
  <c r="F28" i="5"/>
  <c r="F26" i="5"/>
  <c r="F24" i="5"/>
  <c r="F22" i="5"/>
  <c r="F20" i="5"/>
  <c r="F18" i="5"/>
  <c r="F16" i="5"/>
  <c r="F14" i="5"/>
  <c r="F12" i="5"/>
  <c r="F10" i="5"/>
  <c r="F8" i="5"/>
  <c r="F6" i="5"/>
  <c r="F4" i="5"/>
  <c r="F44" i="5"/>
  <c r="F42" i="5"/>
  <c r="F40" i="5"/>
  <c r="F38" i="5"/>
  <c r="F36" i="5"/>
  <c r="F68" i="5"/>
  <c r="F66" i="5"/>
  <c r="F64" i="5"/>
  <c r="F62" i="5"/>
  <c r="F60" i="5"/>
  <c r="F58" i="5"/>
  <c r="F56" i="5"/>
  <c r="F54" i="5"/>
  <c r="F52" i="5"/>
  <c r="F50" i="5"/>
  <c r="F3" i="5"/>
  <c r="F31" i="5"/>
  <c r="F29" i="5"/>
  <c r="F27" i="5"/>
  <c r="F25" i="5"/>
  <c r="F23" i="5"/>
  <c r="F21" i="5"/>
  <c r="F19" i="5"/>
  <c r="F17" i="5"/>
  <c r="F15" i="5"/>
  <c r="F13" i="5"/>
  <c r="F11" i="5"/>
  <c r="F9" i="5"/>
  <c r="F7" i="5"/>
  <c r="F5" i="5"/>
  <c r="F35" i="5"/>
  <c r="F45" i="5"/>
  <c r="F43" i="5"/>
  <c r="F41" i="5"/>
  <c r="F39" i="5"/>
  <c r="F37" i="5"/>
  <c r="F48" i="5"/>
  <c r="F67" i="5"/>
  <c r="F65" i="5"/>
  <c r="F63" i="5"/>
  <c r="F61" i="5"/>
  <c r="F59" i="5"/>
  <c r="F57" i="5"/>
  <c r="F55" i="5"/>
  <c r="F53" i="5"/>
  <c r="F51" i="5"/>
  <c r="E33" i="5"/>
  <c r="F46" i="5" l="1"/>
  <c r="F33" i="5"/>
  <c r="C33" i="5"/>
  <c r="G34" i="5"/>
  <c r="G47" i="5" s="1"/>
  <c r="G69" i="5" s="1"/>
  <c r="F69" i="5" l="1"/>
</calcChain>
</file>

<file path=xl/sharedStrings.xml><?xml version="1.0" encoding="utf-8"?>
<sst xmlns="http://schemas.openxmlformats.org/spreadsheetml/2006/main" count="54" uniqueCount="48">
  <si>
    <t>LOTS</t>
  </si>
  <si>
    <t>ALVES</t>
  </si>
  <si>
    <t>JOURDAN</t>
  </si>
  <si>
    <t>SCHMITT</t>
  </si>
  <si>
    <t>LETELLIER/RAMPON</t>
  </si>
  <si>
    <t>SCI CLEA/ M. LEBLANC</t>
  </si>
  <si>
    <t>MARRET</t>
  </si>
  <si>
    <t>MICHELET/MOUREZ</t>
  </si>
  <si>
    <t>KISSEL</t>
  </si>
  <si>
    <t>SCI LUJUCE</t>
  </si>
  <si>
    <t>SCI ROSETIMMO</t>
  </si>
  <si>
    <t>M. TALEC</t>
  </si>
  <si>
    <t>LECARDEZ</t>
  </si>
  <si>
    <t>DAUTREME</t>
  </si>
  <si>
    <t>GIRAULT/JUSSERAND</t>
  </si>
  <si>
    <t>VINCENT</t>
  </si>
  <si>
    <t>ADAM</t>
  </si>
  <si>
    <t>DUBOIS</t>
  </si>
  <si>
    <t>LARDINAIS</t>
  </si>
  <si>
    <t>FONLUPT</t>
  </si>
  <si>
    <t>LEMAITRE</t>
  </si>
  <si>
    <t>BEAUDOUIN</t>
  </si>
  <si>
    <t>MARTIN</t>
  </si>
  <si>
    <t>DELESTRE/DEREMAUX</t>
  </si>
  <si>
    <t>ROBERT</t>
  </si>
  <si>
    <t>BARRERE</t>
  </si>
  <si>
    <t>FONTAINE ?</t>
  </si>
  <si>
    <t>RIDEL</t>
  </si>
  <si>
    <t>SENLANNE</t>
  </si>
  <si>
    <t>BORGNE</t>
  </si>
  <si>
    <t>CALOT</t>
  </si>
  <si>
    <t>DATE ACHAT</t>
  </si>
  <si>
    <t>LEMEILLE</t>
  </si>
  <si>
    <t>COPROPRIETAIRES</t>
  </si>
  <si>
    <t>LESECQ</t>
  </si>
  <si>
    <t>LEROUX</t>
  </si>
  <si>
    <t>SCHEID/DUHAMEL</t>
  </si>
  <si>
    <t>SWERTVAEGHER</t>
  </si>
  <si>
    <t>NBRE 
JOURS
2015</t>
  </si>
  <si>
    <t>NBRE
JOURS
2016</t>
  </si>
  <si>
    <t>T.O.M POUR
LOCATAIRES</t>
  </si>
  <si>
    <t>Total livrés 2015</t>
  </si>
  <si>
    <t>Total livrés 2015 et 2016</t>
  </si>
  <si>
    <t>TANTIEMES</t>
  </si>
  <si>
    <t>Facture</t>
  </si>
  <si>
    <t>m3</t>
  </si>
  <si>
    <t>Indice d'occupation 2015</t>
  </si>
  <si>
    <t>Indice d'occupation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</si>
</sst>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0" fillId="0" borderId="6" xfId="0" applyNumberFormat="1" applyBorder="1"/>
    <xf numFmtId="0" fontId="0" fillId="0" borderId="0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6" xfId="0" applyBorder="1"/>
    <xf numFmtId="0" fontId="0" fillId="0" borderId="5" xfId="0" applyBorder="1"/>
    <xf numFmtId="14" fontId="0" fillId="0" borderId="5" xfId="0" applyNumberFormat="1" applyBorder="1"/>
    <xf numFmtId="0" fontId="0" fillId="0" borderId="8" xfId="0" applyBorder="1"/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0" fillId="0" borderId="0" xfId="0" applyNumberFormat="1"/>
    <xf numFmtId="0" fontId="1" fillId="0" borderId="2" xfId="0" applyFont="1" applyBorder="1" applyAlignment="1">
      <alignment horizontal="center" vertical="center"/>
    </xf>
    <xf numFmtId="2" fontId="0" fillId="0" borderId="5" xfId="0" applyNumberFormat="1" applyBorder="1"/>
    <xf numFmtId="0" fontId="0" fillId="2" borderId="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5" xfId="0" applyNumberFormat="1" applyBorder="1"/>
    <xf numFmtId="2" fontId="0" fillId="0" borderId="12" xfId="0" applyNumberFormat="1" applyBorder="1"/>
    <xf numFmtId="0" fontId="1" fillId="0" borderId="4" xfId="0" applyFont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0" xfId="0" applyNumberFormat="1" applyBorder="1"/>
    <xf numFmtId="0" fontId="0" fillId="0" borderId="10" xfId="0" applyNumberFormat="1" applyBorder="1"/>
    <xf numFmtId="0" fontId="0" fillId="0" borderId="6" xfId="0" applyBorder="1" applyAlignment="1">
      <alignment horizontal="center"/>
    </xf>
    <xf numFmtId="0" fontId="0" fillId="0" borderId="10" xfId="0" applyNumberFormat="1" applyFont="1" applyBorder="1"/>
    <xf numFmtId="0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0" fontId="1" fillId="0" borderId="11" xfId="0" applyNumberFormat="1" applyFont="1" applyBorder="1" applyAlignment="1">
      <alignment horizontal="center"/>
    </xf>
    <xf numFmtId="1" fontId="0" fillId="0" borderId="5" xfId="0" applyNumberFormat="1" applyBorder="1"/>
    <xf numFmtId="10" fontId="0" fillId="0" borderId="5" xfId="0" applyNumberFormat="1" applyBorder="1"/>
    <xf numFmtId="10" fontId="0" fillId="0" borderId="5" xfId="0" applyNumberFormat="1" applyFill="1" applyBorder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tabSelected="1" zoomScale="115" zoomScaleNormal="115" workbookViewId="0">
      <selection activeCell="I3" sqref="I3"/>
    </sheetView>
  </sheetViews>
  <sheetFormatPr baseColWidth="10" defaultRowHeight="15" x14ac:dyDescent="0.25"/>
  <cols>
    <col min="1" max="1" width="5.28515625" style="4" customWidth="1"/>
    <col min="2" max="2" width="16.42578125" customWidth="1"/>
    <col min="3" max="3" width="8.28515625" bestFit="1" customWidth="1"/>
    <col min="4" max="4" width="13.42578125" bestFit="1" customWidth="1"/>
    <col min="5" max="5" width="9.7109375" bestFit="1" customWidth="1"/>
    <col min="6" max="6" width="12.28515625" customWidth="1"/>
    <col min="7" max="7" width="10.85546875" style="4" customWidth="1"/>
    <col min="8" max="8" width="19.5703125" customWidth="1"/>
  </cols>
  <sheetData>
    <row r="1" spans="1:14" ht="15.75" thickBot="1" x14ac:dyDescent="0.3">
      <c r="I1" s="21"/>
      <c r="J1" s="21"/>
    </row>
    <row r="2" spans="1:14" ht="45" x14ac:dyDescent="0.25">
      <c r="A2" s="11" t="s">
        <v>0</v>
      </c>
      <c r="B2" s="11" t="s">
        <v>31</v>
      </c>
      <c r="C2" s="12" t="s">
        <v>38</v>
      </c>
      <c r="D2" s="12" t="s">
        <v>46</v>
      </c>
      <c r="E2" s="12" t="s">
        <v>39</v>
      </c>
      <c r="F2" s="12" t="s">
        <v>47</v>
      </c>
      <c r="G2" s="12" t="s">
        <v>43</v>
      </c>
      <c r="H2" s="14" t="s">
        <v>33</v>
      </c>
      <c r="I2">
        <v>2015</v>
      </c>
      <c r="J2">
        <v>2016</v>
      </c>
      <c r="M2" t="s">
        <v>44</v>
      </c>
      <c r="N2" t="s">
        <v>45</v>
      </c>
    </row>
    <row r="3" spans="1:14" x14ac:dyDescent="0.25">
      <c r="A3" s="9">
        <v>8</v>
      </c>
      <c r="B3" s="7">
        <v>41979</v>
      </c>
      <c r="C3" s="31">
        <v>365</v>
      </c>
      <c r="D3" s="32">
        <f>C3/C$33</f>
        <v>7.0408950617283944E-2</v>
      </c>
      <c r="E3" s="19">
        <v>365</v>
      </c>
      <c r="F3" s="32">
        <f>E3/E$69</f>
        <v>2.8318721390332841E-2</v>
      </c>
      <c r="G3" s="9">
        <v>111</v>
      </c>
      <c r="H3" s="5" t="s">
        <v>6</v>
      </c>
      <c r="I3" s="15">
        <f>(($M$3*($G3/$G$34))+$M$3*(C3/C$69))/2</f>
        <v>201.55271910803003</v>
      </c>
      <c r="J3" s="15">
        <f>(($M$4*($G3/$G$47))+$M$4*(E3/E$69))/2</f>
        <v>150.85431377794524</v>
      </c>
      <c r="L3">
        <v>2015</v>
      </c>
      <c r="M3">
        <v>4495.78</v>
      </c>
      <c r="N3">
        <v>1915</v>
      </c>
    </row>
    <row r="4" spans="1:14" x14ac:dyDescent="0.25">
      <c r="A4" s="9">
        <v>23</v>
      </c>
      <c r="B4" s="7">
        <v>42003</v>
      </c>
      <c r="C4" s="31">
        <v>365</v>
      </c>
      <c r="D4" s="32">
        <f t="shared" ref="D4:D32" si="0">C4/C$33</f>
        <v>7.0408950617283944E-2</v>
      </c>
      <c r="E4" s="19">
        <v>365</v>
      </c>
      <c r="F4" s="32">
        <f t="shared" ref="F4:F32" si="1">E4/E$69</f>
        <v>2.8318721390332841E-2</v>
      </c>
      <c r="G4" s="9">
        <v>194</v>
      </c>
      <c r="H4" s="5" t="s">
        <v>19</v>
      </c>
      <c r="I4" s="15">
        <f t="shared" ref="I4:I32" si="2">(($M$3*($G4/$G$34))+$M$3*(C4/C$69))/2</f>
        <v>233.91609638469959</v>
      </c>
      <c r="J4" s="15">
        <f t="shared" ref="J4:J32" si="3">(($M$4*($G4/$G$47))+$M$4*(E4/E$69))/2</f>
        <v>188.86299781787781</v>
      </c>
      <c r="L4">
        <v>2016</v>
      </c>
      <c r="M4">
        <v>7064.12</v>
      </c>
      <c r="N4">
        <v>1241</v>
      </c>
    </row>
    <row r="5" spans="1:14" x14ac:dyDescent="0.25">
      <c r="A5" s="9">
        <v>38</v>
      </c>
      <c r="B5" s="7">
        <v>42003</v>
      </c>
      <c r="C5" s="31">
        <v>365</v>
      </c>
      <c r="D5" s="32">
        <f t="shared" si="0"/>
        <v>7.0408950617283944E-2</v>
      </c>
      <c r="E5" s="19">
        <v>365</v>
      </c>
      <c r="F5" s="32">
        <f t="shared" si="1"/>
        <v>2.8318721390332841E-2</v>
      </c>
      <c r="G5" s="9">
        <v>122</v>
      </c>
      <c r="H5" s="5" t="s">
        <v>27</v>
      </c>
      <c r="I5" s="15">
        <f t="shared" si="2"/>
        <v>205.84184139770912</v>
      </c>
      <c r="J5" s="15">
        <f t="shared" si="3"/>
        <v>155.89160925311702</v>
      </c>
    </row>
    <row r="6" spans="1:14" x14ac:dyDescent="0.25">
      <c r="A6" s="9">
        <v>9</v>
      </c>
      <c r="B6" s="7">
        <v>42004</v>
      </c>
      <c r="C6" s="31">
        <v>365</v>
      </c>
      <c r="D6" s="32">
        <f t="shared" si="0"/>
        <v>7.0408950617283944E-2</v>
      </c>
      <c r="E6" s="19">
        <v>365</v>
      </c>
      <c r="F6" s="32">
        <f t="shared" si="1"/>
        <v>2.8318721390332841E-2</v>
      </c>
      <c r="G6" s="9">
        <v>237</v>
      </c>
      <c r="H6" s="5" t="s">
        <v>7</v>
      </c>
      <c r="I6" s="15">
        <f t="shared" si="2"/>
        <v>250.68266533526332</v>
      </c>
      <c r="J6" s="15">
        <f t="shared" si="3"/>
        <v>208.55424376627661</v>
      </c>
      <c r="M6" s="13"/>
    </row>
    <row r="7" spans="1:14" x14ac:dyDescent="0.25">
      <c r="A7" s="9">
        <v>42</v>
      </c>
      <c r="B7" s="7">
        <v>42028</v>
      </c>
      <c r="C7" s="31">
        <v>344</v>
      </c>
      <c r="D7" s="32">
        <f t="shared" si="0"/>
        <v>6.6358024691358028E-2</v>
      </c>
      <c r="E7" s="19">
        <v>365</v>
      </c>
      <c r="F7" s="32">
        <f t="shared" si="1"/>
        <v>2.8318721390332841E-2</v>
      </c>
      <c r="G7" s="9">
        <v>143</v>
      </c>
      <c r="H7" s="5" t="s">
        <v>28</v>
      </c>
      <c r="I7" s="15">
        <f t="shared" si="2"/>
        <v>204.92412988928507</v>
      </c>
      <c r="J7" s="15">
        <f t="shared" si="3"/>
        <v>165.50826425117225</v>
      </c>
      <c r="M7" s="13"/>
    </row>
    <row r="8" spans="1:14" x14ac:dyDescent="0.25">
      <c r="A8" s="9">
        <v>6</v>
      </c>
      <c r="B8" s="7">
        <v>42034</v>
      </c>
      <c r="C8" s="31">
        <v>335</v>
      </c>
      <c r="D8" s="32">
        <f t="shared" si="0"/>
        <v>6.4621913580246909E-2</v>
      </c>
      <c r="E8" s="19">
        <v>365</v>
      </c>
      <c r="F8" s="32">
        <f t="shared" si="1"/>
        <v>2.8318721390332841E-2</v>
      </c>
      <c r="G8" s="9">
        <v>136</v>
      </c>
      <c r="H8" s="5" t="s">
        <v>4</v>
      </c>
      <c r="I8" s="15">
        <f t="shared" si="2"/>
        <v>198.29210162666095</v>
      </c>
      <c r="J8" s="15">
        <f t="shared" si="3"/>
        <v>162.30271258515384</v>
      </c>
    </row>
    <row r="9" spans="1:14" x14ac:dyDescent="0.25">
      <c r="A9" s="9">
        <v>3</v>
      </c>
      <c r="B9" s="7">
        <v>42101</v>
      </c>
      <c r="C9" s="31">
        <v>275</v>
      </c>
      <c r="D9" s="32">
        <f t="shared" si="0"/>
        <v>5.3047839506172839E-2</v>
      </c>
      <c r="E9" s="19">
        <v>365</v>
      </c>
      <c r="F9" s="32">
        <f t="shared" si="1"/>
        <v>2.8318721390332841E-2</v>
      </c>
      <c r="G9" s="9">
        <v>195</v>
      </c>
      <c r="H9" s="5" t="s">
        <v>3</v>
      </c>
      <c r="I9" s="15">
        <f t="shared" si="2"/>
        <v>195.28014853729667</v>
      </c>
      <c r="J9" s="15">
        <f t="shared" si="3"/>
        <v>189.32093377016616</v>
      </c>
    </row>
    <row r="10" spans="1:14" x14ac:dyDescent="0.25">
      <c r="A10" s="9">
        <v>5</v>
      </c>
      <c r="B10" s="7">
        <v>42153</v>
      </c>
      <c r="C10" s="31">
        <v>216</v>
      </c>
      <c r="D10" s="32">
        <f t="shared" si="0"/>
        <v>4.1666666666666664E-2</v>
      </c>
      <c r="E10" s="19">
        <v>365</v>
      </c>
      <c r="F10" s="32">
        <f t="shared" si="1"/>
        <v>2.8318721390332841E-2</v>
      </c>
      <c r="G10" s="9">
        <v>217</v>
      </c>
      <c r="H10" s="5" t="s">
        <v>5</v>
      </c>
      <c r="I10" s="15">
        <f t="shared" si="2"/>
        <v>178.27476850245733</v>
      </c>
      <c r="J10" s="15">
        <f t="shared" si="3"/>
        <v>199.39552472050974</v>
      </c>
    </row>
    <row r="11" spans="1:14" x14ac:dyDescent="0.25">
      <c r="A11" s="9">
        <v>43</v>
      </c>
      <c r="B11" s="7">
        <v>42153</v>
      </c>
      <c r="C11" s="31">
        <v>216</v>
      </c>
      <c r="D11" s="32">
        <f t="shared" si="0"/>
        <v>4.1666666666666664E-2</v>
      </c>
      <c r="E11" s="19">
        <v>365</v>
      </c>
      <c r="F11" s="32">
        <f t="shared" si="1"/>
        <v>2.8318721390332841E-2</v>
      </c>
      <c r="G11" s="9">
        <v>135</v>
      </c>
      <c r="H11" s="5" t="s">
        <v>29</v>
      </c>
      <c r="I11" s="15">
        <f t="shared" si="2"/>
        <v>146.30131143394044</v>
      </c>
      <c r="J11" s="15">
        <f t="shared" si="3"/>
        <v>161.84477663286549</v>
      </c>
    </row>
    <row r="12" spans="1:14" x14ac:dyDescent="0.25">
      <c r="A12" s="9">
        <v>17</v>
      </c>
      <c r="B12" s="7">
        <v>42157</v>
      </c>
      <c r="C12" s="31">
        <v>212</v>
      </c>
      <c r="D12" s="32">
        <f t="shared" si="0"/>
        <v>4.0895061728395063E-2</v>
      </c>
      <c r="E12" s="19">
        <v>365</v>
      </c>
      <c r="F12" s="32">
        <f t="shared" si="1"/>
        <v>2.8318721390332841E-2</v>
      </c>
      <c r="G12" s="9">
        <v>203</v>
      </c>
      <c r="H12" s="5" t="s">
        <v>10</v>
      </c>
      <c r="I12" s="15">
        <f t="shared" si="2"/>
        <v>171.08140256362896</v>
      </c>
      <c r="J12" s="15">
        <f t="shared" si="3"/>
        <v>192.98442138847292</v>
      </c>
    </row>
    <row r="13" spans="1:14" x14ac:dyDescent="0.25">
      <c r="A13" s="9">
        <v>31</v>
      </c>
      <c r="B13" s="7">
        <v>42158</v>
      </c>
      <c r="C13" s="31">
        <v>211</v>
      </c>
      <c r="D13" s="32">
        <f t="shared" si="0"/>
        <v>4.0702160493827161E-2</v>
      </c>
      <c r="E13" s="19">
        <v>365</v>
      </c>
      <c r="F13" s="32">
        <f t="shared" si="1"/>
        <v>2.8318721390332841E-2</v>
      </c>
      <c r="G13" s="9">
        <v>302</v>
      </c>
      <c r="H13" s="5" t="s">
        <v>12</v>
      </c>
      <c r="I13" s="15">
        <f t="shared" si="2"/>
        <v>209.24988241456799</v>
      </c>
      <c r="J13" s="15">
        <f t="shared" si="3"/>
        <v>238.32008066501902</v>
      </c>
    </row>
    <row r="14" spans="1:14" x14ac:dyDescent="0.25">
      <c r="A14" s="9">
        <v>21</v>
      </c>
      <c r="B14" s="7">
        <v>42165</v>
      </c>
      <c r="C14" s="31">
        <v>204</v>
      </c>
      <c r="D14" s="32">
        <f t="shared" si="0"/>
        <v>3.9351851851851853E-2</v>
      </c>
      <c r="E14" s="19">
        <v>365</v>
      </c>
      <c r="F14" s="32">
        <f t="shared" si="1"/>
        <v>2.8318721390332841E-2</v>
      </c>
      <c r="G14" s="9">
        <v>204</v>
      </c>
      <c r="H14" s="5" t="s">
        <v>14</v>
      </c>
      <c r="I14" s="15">
        <f t="shared" si="2"/>
        <v>168.0023567223989</v>
      </c>
      <c r="J14" s="15">
        <f t="shared" si="3"/>
        <v>193.44235734076125</v>
      </c>
    </row>
    <row r="15" spans="1:14" x14ac:dyDescent="0.25">
      <c r="A15" s="9">
        <v>30</v>
      </c>
      <c r="B15" s="7">
        <v>42168</v>
      </c>
      <c r="C15" s="31">
        <v>201</v>
      </c>
      <c r="D15" s="32">
        <f t="shared" si="0"/>
        <v>3.8773148148148147E-2</v>
      </c>
      <c r="E15" s="19">
        <v>365</v>
      </c>
      <c r="F15" s="32">
        <f t="shared" si="1"/>
        <v>2.8318721390332841E-2</v>
      </c>
      <c r="G15" s="9">
        <v>191</v>
      </c>
      <c r="H15" s="5" t="s">
        <v>21</v>
      </c>
      <c r="I15" s="15">
        <f t="shared" si="2"/>
        <v>161.63253174789597</v>
      </c>
      <c r="J15" s="15">
        <f t="shared" si="3"/>
        <v>187.48918996101278</v>
      </c>
    </row>
    <row r="16" spans="1:14" x14ac:dyDescent="0.25">
      <c r="A16" s="9">
        <v>46</v>
      </c>
      <c r="B16" s="7">
        <v>42194</v>
      </c>
      <c r="C16" s="31">
        <v>175</v>
      </c>
      <c r="D16" s="32">
        <f t="shared" si="0"/>
        <v>3.3757716049382713E-2</v>
      </c>
      <c r="E16" s="19">
        <v>365</v>
      </c>
      <c r="F16" s="32">
        <f t="shared" si="1"/>
        <v>2.8318721390332841E-2</v>
      </c>
      <c r="G16" s="9">
        <v>160</v>
      </c>
      <c r="H16" s="5" t="s">
        <v>30</v>
      </c>
      <c r="I16" s="15">
        <f t="shared" si="2"/>
        <v>138.27086563467014</v>
      </c>
      <c r="J16" s="15">
        <f t="shared" si="3"/>
        <v>173.29317544007409</v>
      </c>
    </row>
    <row r="17" spans="1:10" x14ac:dyDescent="0.25">
      <c r="A17" s="9">
        <v>2</v>
      </c>
      <c r="B17" s="7">
        <v>42227</v>
      </c>
      <c r="C17" s="31">
        <v>142</v>
      </c>
      <c r="D17" s="32">
        <f t="shared" si="0"/>
        <v>2.7391975308641976E-2</v>
      </c>
      <c r="E17" s="19">
        <v>365</v>
      </c>
      <c r="F17" s="32">
        <f t="shared" si="1"/>
        <v>2.8318721390332841E-2</v>
      </c>
      <c r="G17" s="9">
        <v>107</v>
      </c>
      <c r="H17" s="5" t="s">
        <v>1</v>
      </c>
      <c r="I17" s="15">
        <f t="shared" si="2"/>
        <v>103.29560964887625</v>
      </c>
      <c r="J17" s="15">
        <f t="shared" si="3"/>
        <v>149.02256996879186</v>
      </c>
    </row>
    <row r="18" spans="1:10" x14ac:dyDescent="0.25">
      <c r="A18" s="9">
        <v>33</v>
      </c>
      <c r="B18" s="7">
        <v>42244</v>
      </c>
      <c r="C18" s="31">
        <v>125</v>
      </c>
      <c r="D18" s="32">
        <f t="shared" si="0"/>
        <v>2.4112654320987654E-2</v>
      </c>
      <c r="E18" s="19">
        <v>365</v>
      </c>
      <c r="F18" s="32">
        <f t="shared" si="1"/>
        <v>2.8318721390332841E-2</v>
      </c>
      <c r="G18" s="9">
        <v>323</v>
      </c>
      <c r="H18" s="5" t="s">
        <v>11</v>
      </c>
      <c r="I18" s="15">
        <f t="shared" si="2"/>
        <v>180.14682175490935</v>
      </c>
      <c r="J18" s="15">
        <f t="shared" si="3"/>
        <v>247.93673566307422</v>
      </c>
    </row>
    <row r="19" spans="1:10" x14ac:dyDescent="0.25">
      <c r="A19" s="9">
        <v>48</v>
      </c>
      <c r="B19" s="7">
        <v>42244</v>
      </c>
      <c r="C19" s="31">
        <v>125</v>
      </c>
      <c r="D19" s="32">
        <f t="shared" si="0"/>
        <v>2.4112654320987654E-2</v>
      </c>
      <c r="E19" s="19">
        <v>365</v>
      </c>
      <c r="F19" s="32">
        <f t="shared" si="1"/>
        <v>2.8318721390332841E-2</v>
      </c>
      <c r="G19" s="9">
        <v>117</v>
      </c>
      <c r="H19" s="5" t="s">
        <v>25</v>
      </c>
      <c r="I19" s="15">
        <f t="shared" si="2"/>
        <v>99.823258875464433</v>
      </c>
      <c r="J19" s="15">
        <f t="shared" si="3"/>
        <v>153.60192949167529</v>
      </c>
    </row>
    <row r="20" spans="1:10" x14ac:dyDescent="0.25">
      <c r="A20" s="9">
        <v>4</v>
      </c>
      <c r="B20" s="7">
        <v>42249</v>
      </c>
      <c r="C20" s="31">
        <v>120</v>
      </c>
      <c r="D20" s="32">
        <f t="shared" si="0"/>
        <v>2.3148148148148147E-2</v>
      </c>
      <c r="E20" s="19">
        <v>365</v>
      </c>
      <c r="F20" s="32">
        <f t="shared" si="1"/>
        <v>2.8318721390332841E-2</v>
      </c>
      <c r="G20" s="9">
        <v>123</v>
      </c>
      <c r="H20" s="5" t="s">
        <v>2</v>
      </c>
      <c r="I20" s="15">
        <f t="shared" si="2"/>
        <v>99.994676343516105</v>
      </c>
      <c r="J20" s="15">
        <f t="shared" si="3"/>
        <v>156.34954520540538</v>
      </c>
    </row>
    <row r="21" spans="1:10" x14ac:dyDescent="0.25">
      <c r="A21" s="9">
        <v>27</v>
      </c>
      <c r="B21" s="7">
        <v>42249</v>
      </c>
      <c r="C21" s="31">
        <v>120</v>
      </c>
      <c r="D21" s="32">
        <f t="shared" si="0"/>
        <v>2.3148148148148147E-2</v>
      </c>
      <c r="E21" s="19">
        <v>365</v>
      </c>
      <c r="F21" s="32">
        <f t="shared" si="1"/>
        <v>2.8318721390332841E-2</v>
      </c>
      <c r="G21" s="9">
        <v>182</v>
      </c>
      <c r="H21" s="5" t="s">
        <v>2</v>
      </c>
      <c r="I21" s="15">
        <f t="shared" si="2"/>
        <v>122.99996862452218</v>
      </c>
      <c r="J21" s="15">
        <f t="shared" si="3"/>
        <v>183.36776639041767</v>
      </c>
    </row>
    <row r="22" spans="1:10" x14ac:dyDescent="0.25">
      <c r="A22" s="9">
        <v>32</v>
      </c>
      <c r="B22" s="7">
        <v>42249</v>
      </c>
      <c r="C22" s="31">
        <v>120</v>
      </c>
      <c r="D22" s="32">
        <f t="shared" si="0"/>
        <v>2.3148148148148147E-2</v>
      </c>
      <c r="E22" s="19">
        <v>365</v>
      </c>
      <c r="F22" s="32">
        <f t="shared" si="1"/>
        <v>2.8318721390332841E-2</v>
      </c>
      <c r="G22" s="9">
        <v>338</v>
      </c>
      <c r="H22" s="5" t="s">
        <v>2</v>
      </c>
      <c r="I22" s="15">
        <f t="shared" si="2"/>
        <v>183.82752109633481</v>
      </c>
      <c r="J22" s="15">
        <f t="shared" si="3"/>
        <v>254.80577494739941</v>
      </c>
    </row>
    <row r="23" spans="1:10" x14ac:dyDescent="0.25">
      <c r="A23" s="9">
        <v>36</v>
      </c>
      <c r="B23" s="7">
        <v>42249</v>
      </c>
      <c r="C23" s="31">
        <v>120</v>
      </c>
      <c r="D23" s="32">
        <f t="shared" si="0"/>
        <v>2.3148148148148147E-2</v>
      </c>
      <c r="E23" s="19">
        <v>365</v>
      </c>
      <c r="F23" s="32">
        <f t="shared" si="1"/>
        <v>2.8318721390332841E-2</v>
      </c>
      <c r="G23" s="9">
        <v>364</v>
      </c>
      <c r="H23" s="5" t="s">
        <v>2</v>
      </c>
      <c r="I23" s="15">
        <f t="shared" si="2"/>
        <v>193.96544650830361</v>
      </c>
      <c r="J23" s="15">
        <f t="shared" si="3"/>
        <v>266.71210970689634</v>
      </c>
    </row>
    <row r="24" spans="1:10" x14ac:dyDescent="0.25">
      <c r="A24" s="9">
        <v>37</v>
      </c>
      <c r="B24" s="7">
        <v>42249</v>
      </c>
      <c r="C24" s="31">
        <v>120</v>
      </c>
      <c r="D24" s="32">
        <f t="shared" si="0"/>
        <v>2.3148148148148147E-2</v>
      </c>
      <c r="E24" s="19">
        <v>365</v>
      </c>
      <c r="F24" s="32">
        <f t="shared" si="1"/>
        <v>2.8318721390332841E-2</v>
      </c>
      <c r="G24" s="9">
        <v>365</v>
      </c>
      <c r="H24" s="5" t="s">
        <v>2</v>
      </c>
      <c r="I24" s="15">
        <f t="shared" si="2"/>
        <v>194.35536671645627</v>
      </c>
      <c r="J24" s="15">
        <f t="shared" si="3"/>
        <v>267.17004565918472</v>
      </c>
    </row>
    <row r="25" spans="1:10" x14ac:dyDescent="0.25">
      <c r="A25" s="9">
        <v>20</v>
      </c>
      <c r="B25" s="7">
        <v>42270</v>
      </c>
      <c r="C25" s="31">
        <v>99</v>
      </c>
      <c r="D25" s="32">
        <f t="shared" si="0"/>
        <v>1.9097222222222224E-2</v>
      </c>
      <c r="E25" s="19">
        <v>365</v>
      </c>
      <c r="F25" s="32">
        <f t="shared" si="1"/>
        <v>2.8318721390332841E-2</v>
      </c>
      <c r="G25" s="9">
        <v>208</v>
      </c>
      <c r="H25" s="5" t="s">
        <v>13</v>
      </c>
      <c r="I25" s="15">
        <f t="shared" si="2"/>
        <v>124.03185815686132</v>
      </c>
      <c r="J25" s="15">
        <f t="shared" si="3"/>
        <v>195.27410114991466</v>
      </c>
    </row>
    <row r="26" spans="1:10" x14ac:dyDescent="0.25">
      <c r="A26" s="9">
        <v>49</v>
      </c>
      <c r="B26" s="7">
        <v>42279</v>
      </c>
      <c r="C26" s="31">
        <v>90</v>
      </c>
      <c r="D26" s="32">
        <f t="shared" si="0"/>
        <v>1.7361111111111112E-2</v>
      </c>
      <c r="E26" s="19">
        <v>365</v>
      </c>
      <c r="F26" s="32">
        <f t="shared" si="1"/>
        <v>2.8318721390332841E-2</v>
      </c>
      <c r="G26" s="9">
        <v>105</v>
      </c>
      <c r="H26" s="5" t="s">
        <v>26</v>
      </c>
      <c r="I26" s="15">
        <f t="shared" si="2"/>
        <v>79.9674899115833</v>
      </c>
      <c r="J26" s="15">
        <f t="shared" si="3"/>
        <v>148.10669806421515</v>
      </c>
    </row>
    <row r="27" spans="1:10" x14ac:dyDescent="0.25">
      <c r="A27" s="9">
        <v>16</v>
      </c>
      <c r="B27" s="7">
        <v>42335</v>
      </c>
      <c r="C27" s="31">
        <v>34</v>
      </c>
      <c r="D27" s="32">
        <f t="shared" si="0"/>
        <v>6.5586419753086416E-3</v>
      </c>
      <c r="E27" s="19">
        <v>365</v>
      </c>
      <c r="F27" s="32">
        <f t="shared" si="1"/>
        <v>2.8318721390332841E-2</v>
      </c>
      <c r="G27" s="9">
        <v>161</v>
      </c>
      <c r="H27" s="5" t="s">
        <v>18</v>
      </c>
      <c r="I27" s="15">
        <f t="shared" si="2"/>
        <v>77.520259222452424</v>
      </c>
      <c r="J27" s="15">
        <f t="shared" si="3"/>
        <v>173.75111139236245</v>
      </c>
    </row>
    <row r="28" spans="1:10" x14ac:dyDescent="0.25">
      <c r="A28" s="9">
        <v>39</v>
      </c>
      <c r="B28" s="7">
        <v>42338</v>
      </c>
      <c r="C28" s="31">
        <v>31</v>
      </c>
      <c r="D28" s="32">
        <f t="shared" si="0"/>
        <v>5.9799382716049379E-3</v>
      </c>
      <c r="E28" s="19">
        <v>365</v>
      </c>
      <c r="F28" s="32">
        <f t="shared" si="1"/>
        <v>2.8318721390332841E-2</v>
      </c>
      <c r="G28" s="9">
        <v>125</v>
      </c>
      <c r="H28" s="5" t="s">
        <v>22</v>
      </c>
      <c r="I28" s="15">
        <f t="shared" si="2"/>
        <v>62.182269460438675</v>
      </c>
      <c r="J28" s="15">
        <f t="shared" si="3"/>
        <v>157.26541710998205</v>
      </c>
    </row>
    <row r="29" spans="1:10" x14ac:dyDescent="0.25">
      <c r="A29" s="9">
        <v>40</v>
      </c>
      <c r="B29" s="7">
        <v>42338</v>
      </c>
      <c r="C29" s="31">
        <v>31</v>
      </c>
      <c r="D29" s="32">
        <f t="shared" si="0"/>
        <v>5.9799382716049379E-3</v>
      </c>
      <c r="E29" s="19">
        <v>365</v>
      </c>
      <c r="F29" s="32">
        <f t="shared" si="1"/>
        <v>2.8318721390332841E-2</v>
      </c>
      <c r="G29" s="9">
        <v>117</v>
      </c>
      <c r="H29" s="5" t="s">
        <v>22</v>
      </c>
      <c r="I29" s="15">
        <f t="shared" si="2"/>
        <v>59.062907795217519</v>
      </c>
      <c r="J29" s="15">
        <f t="shared" si="3"/>
        <v>153.60192949167529</v>
      </c>
    </row>
    <row r="30" spans="1:10" x14ac:dyDescent="0.25">
      <c r="A30" s="9">
        <v>22</v>
      </c>
      <c r="B30" s="7">
        <v>42345</v>
      </c>
      <c r="C30" s="31">
        <v>24</v>
      </c>
      <c r="D30" s="32">
        <f t="shared" si="0"/>
        <v>4.6296296296296294E-3</v>
      </c>
      <c r="E30" s="19">
        <v>365</v>
      </c>
      <c r="F30" s="32">
        <f t="shared" si="1"/>
        <v>2.8318721390332841E-2</v>
      </c>
      <c r="G30" s="9">
        <v>203</v>
      </c>
      <c r="H30" s="5" t="s">
        <v>15</v>
      </c>
      <c r="I30" s="15">
        <f t="shared" si="2"/>
        <v>89.560700403135129</v>
      </c>
      <c r="J30" s="15">
        <f t="shared" si="3"/>
        <v>192.98442138847292</v>
      </c>
    </row>
    <row r="31" spans="1:10" x14ac:dyDescent="0.25">
      <c r="A31" s="9">
        <v>28</v>
      </c>
      <c r="B31" s="7">
        <v>42345</v>
      </c>
      <c r="C31" s="31">
        <v>24</v>
      </c>
      <c r="D31" s="32">
        <f t="shared" si="0"/>
        <v>4.6296296296296294E-3</v>
      </c>
      <c r="E31" s="19">
        <v>365</v>
      </c>
      <c r="F31" s="32">
        <f t="shared" si="1"/>
        <v>2.8318721390332841E-2</v>
      </c>
      <c r="G31" s="9">
        <v>198</v>
      </c>
      <c r="H31" s="5" t="s">
        <v>15</v>
      </c>
      <c r="I31" s="15">
        <f t="shared" si="2"/>
        <v>87.611099362371903</v>
      </c>
      <c r="J31" s="15">
        <f t="shared" si="3"/>
        <v>190.69474162703119</v>
      </c>
    </row>
    <row r="32" spans="1:10" x14ac:dyDescent="0.25">
      <c r="A32" s="9">
        <v>15</v>
      </c>
      <c r="B32" s="7">
        <v>42359</v>
      </c>
      <c r="C32" s="31">
        <v>10</v>
      </c>
      <c r="D32" s="32">
        <f t="shared" si="0"/>
        <v>1.9290123456790122E-3</v>
      </c>
      <c r="E32" s="19">
        <v>365</v>
      </c>
      <c r="F32" s="32">
        <f t="shared" si="1"/>
        <v>2.8318721390332841E-2</v>
      </c>
      <c r="G32" s="9">
        <v>179</v>
      </c>
      <c r="H32" s="5" t="s">
        <v>17</v>
      </c>
      <c r="I32" s="15">
        <f t="shared" si="2"/>
        <v>74.131924821051896</v>
      </c>
      <c r="J32" s="15">
        <f t="shared" si="3"/>
        <v>181.99395853355264</v>
      </c>
    </row>
    <row r="33" spans="1:10" ht="15.75" thickBot="1" x14ac:dyDescent="0.3">
      <c r="A33" s="9"/>
      <c r="B33" s="1"/>
      <c r="C33" s="24">
        <f>SUM(C3:C32)</f>
        <v>5184</v>
      </c>
      <c r="D33" s="33">
        <f>SUM(D3:D32)</f>
        <v>0.99999999999999989</v>
      </c>
      <c r="E33" s="25">
        <f>SUM(E3:E32)</f>
        <v>10950</v>
      </c>
      <c r="F33" s="33">
        <f>SUM(F3:F32)</f>
        <v>0.84956164170998583</v>
      </c>
      <c r="G33" s="26"/>
      <c r="H33" s="2"/>
    </row>
    <row r="34" spans="1:10" ht="15.75" thickBot="1" x14ac:dyDescent="0.3">
      <c r="A34" s="9"/>
      <c r="B34" s="1"/>
      <c r="C34" s="28" t="s">
        <v>41</v>
      </c>
      <c r="D34" s="29"/>
      <c r="E34" s="30"/>
      <c r="F34" s="19"/>
      <c r="G34" s="23">
        <f>SUM(G3:G32)</f>
        <v>5765</v>
      </c>
      <c r="H34" s="2"/>
      <c r="I34" s="15">
        <f>SUM(I3:I32)</f>
        <v>4495.78</v>
      </c>
      <c r="J34" s="15">
        <f>SUM(J3:J32)</f>
        <v>5640.7034571604763</v>
      </c>
    </row>
    <row r="35" spans="1:10" x14ac:dyDescent="0.25">
      <c r="A35" s="9">
        <v>34</v>
      </c>
      <c r="B35" s="7">
        <v>42387</v>
      </c>
      <c r="C35" s="19">
        <v>0</v>
      </c>
      <c r="D35" s="32">
        <f t="shared" ref="D35:D45" si="4">C35/C$33*100</f>
        <v>0</v>
      </c>
      <c r="E35" s="19">
        <v>347</v>
      </c>
      <c r="F35" s="32">
        <f t="shared" ref="F35:F68" si="5">E35/E$69</f>
        <v>2.6922181705330128E-2</v>
      </c>
      <c r="G35" s="9">
        <v>186</v>
      </c>
      <c r="H35" s="5" t="s">
        <v>16</v>
      </c>
      <c r="I35" s="15"/>
      <c r="J35" s="15">
        <f t="shared" ref="J35:J45" si="6">(($M$4*($G35/$G$47))+$M$4*(E35/E$69))/2</f>
        <v>180.26684823976038</v>
      </c>
    </row>
    <row r="36" spans="1:10" x14ac:dyDescent="0.25">
      <c r="A36" s="9">
        <v>45</v>
      </c>
      <c r="B36" s="7">
        <v>42394</v>
      </c>
      <c r="C36" s="19">
        <v>0</v>
      </c>
      <c r="D36" s="32">
        <f t="shared" si="4"/>
        <v>0</v>
      </c>
      <c r="E36" s="19">
        <v>340</v>
      </c>
      <c r="F36" s="32">
        <f t="shared" si="5"/>
        <v>2.6379082938940181E-2</v>
      </c>
      <c r="G36" s="9">
        <v>100</v>
      </c>
      <c r="H36" s="5" t="s">
        <v>24</v>
      </c>
      <c r="I36" s="15"/>
      <c r="J36" s="15">
        <f t="shared" si="6"/>
        <v>138.96609891414749</v>
      </c>
    </row>
    <row r="37" spans="1:10" x14ac:dyDescent="0.25">
      <c r="A37" s="9">
        <v>29</v>
      </c>
      <c r="B37" s="7">
        <v>42423</v>
      </c>
      <c r="C37" s="19">
        <v>0</v>
      </c>
      <c r="D37" s="32">
        <f t="shared" si="4"/>
        <v>0</v>
      </c>
      <c r="E37" s="19">
        <v>311</v>
      </c>
      <c r="F37" s="32">
        <f t="shared" si="5"/>
        <v>2.4129102335324695E-2</v>
      </c>
      <c r="G37" s="9">
        <v>195</v>
      </c>
      <c r="H37" s="5" t="s">
        <v>20</v>
      </c>
      <c r="I37" s="15"/>
      <c r="J37" s="15">
        <f t="shared" si="6"/>
        <v>174.52294789073409</v>
      </c>
    </row>
    <row r="38" spans="1:10" x14ac:dyDescent="0.25">
      <c r="A38" s="9">
        <v>41</v>
      </c>
      <c r="B38" s="7">
        <v>42460</v>
      </c>
      <c r="C38" s="19">
        <v>0</v>
      </c>
      <c r="D38" s="32">
        <f t="shared" si="4"/>
        <v>0</v>
      </c>
      <c r="E38" s="19">
        <v>275</v>
      </c>
      <c r="F38" s="32">
        <f t="shared" si="5"/>
        <v>2.1336022965319265E-2</v>
      </c>
      <c r="G38" s="9">
        <v>98</v>
      </c>
      <c r="H38" s="5" t="s">
        <v>23</v>
      </c>
      <c r="I38" s="15"/>
      <c r="J38" s="15">
        <f t="shared" si="6"/>
        <v>120.23783659914331</v>
      </c>
    </row>
    <row r="39" spans="1:10" x14ac:dyDescent="0.25">
      <c r="A39" s="9">
        <v>12</v>
      </c>
      <c r="B39" s="7">
        <v>42525</v>
      </c>
      <c r="C39" s="19">
        <v>0</v>
      </c>
      <c r="D39" s="32">
        <f t="shared" si="4"/>
        <v>0</v>
      </c>
      <c r="E39" s="19">
        <v>210</v>
      </c>
      <c r="F39" s="32">
        <f t="shared" si="5"/>
        <v>1.6292962991698346E-2</v>
      </c>
      <c r="G39" s="9">
        <v>179</v>
      </c>
      <c r="H39" s="5" t="s">
        <v>8</v>
      </c>
      <c r="I39" s="15"/>
      <c r="J39" s="15">
        <f t="shared" si="6"/>
        <v>139.5182583240717</v>
      </c>
    </row>
    <row r="40" spans="1:10" x14ac:dyDescent="0.25">
      <c r="A40" s="9">
        <v>19</v>
      </c>
      <c r="B40" s="7">
        <v>42531</v>
      </c>
      <c r="C40" s="19">
        <v>0</v>
      </c>
      <c r="D40" s="32">
        <f t="shared" si="4"/>
        <v>0</v>
      </c>
      <c r="E40" s="19">
        <v>204</v>
      </c>
      <c r="F40" s="32">
        <f t="shared" si="5"/>
        <v>1.5827449763364108E-2</v>
      </c>
      <c r="G40" s="9">
        <v>191</v>
      </c>
      <c r="H40" s="5" t="s">
        <v>32</v>
      </c>
      <c r="I40" s="15"/>
      <c r="J40" s="15">
        <f t="shared" si="6"/>
        <v>143.36926909826161</v>
      </c>
    </row>
    <row r="41" spans="1:10" x14ac:dyDescent="0.25">
      <c r="A41" s="9">
        <v>18</v>
      </c>
      <c r="B41" s="7">
        <v>42544</v>
      </c>
      <c r="C41" s="19">
        <v>0</v>
      </c>
      <c r="D41" s="32">
        <f t="shared" si="4"/>
        <v>0</v>
      </c>
      <c r="E41" s="19">
        <v>191</v>
      </c>
      <c r="F41" s="32">
        <f t="shared" si="5"/>
        <v>1.4818837768639926E-2</v>
      </c>
      <c r="G41" s="9">
        <v>240</v>
      </c>
      <c r="H41" s="5" t="s">
        <v>9</v>
      </c>
      <c r="I41" s="15"/>
      <c r="J41" s="15">
        <f t="shared" si="6"/>
        <v>162.24565267830496</v>
      </c>
    </row>
    <row r="42" spans="1:10" x14ac:dyDescent="0.25">
      <c r="A42" s="9">
        <v>1</v>
      </c>
      <c r="B42" s="7">
        <v>42695</v>
      </c>
      <c r="C42" s="19">
        <v>0</v>
      </c>
      <c r="D42" s="32">
        <f t="shared" si="4"/>
        <v>0</v>
      </c>
      <c r="E42" s="19">
        <v>40</v>
      </c>
      <c r="F42" s="32">
        <f t="shared" si="5"/>
        <v>3.1034215222282566E-3</v>
      </c>
      <c r="G42" s="22">
        <v>126</v>
      </c>
      <c r="H42" s="5" t="s">
        <v>34</v>
      </c>
      <c r="I42" s="15"/>
      <c r="J42" s="15">
        <f t="shared" si="6"/>
        <v>68.66140101013292</v>
      </c>
    </row>
    <row r="43" spans="1:10" x14ac:dyDescent="0.25">
      <c r="A43" s="9">
        <v>25</v>
      </c>
      <c r="B43" s="7">
        <v>42726</v>
      </c>
      <c r="C43" s="19">
        <v>0</v>
      </c>
      <c r="D43" s="32">
        <f t="shared" si="4"/>
        <v>0</v>
      </c>
      <c r="E43" s="19">
        <v>9</v>
      </c>
      <c r="F43" s="32">
        <f t="shared" si="5"/>
        <v>6.982698425013578E-4</v>
      </c>
      <c r="G43" s="22">
        <v>217</v>
      </c>
      <c r="H43" s="5" t="s">
        <v>35</v>
      </c>
      <c r="I43" s="15"/>
      <c r="J43" s="15">
        <f t="shared" si="6"/>
        <v>101.83843262647608</v>
      </c>
    </row>
    <row r="44" spans="1:10" x14ac:dyDescent="0.25">
      <c r="A44" s="9">
        <v>47</v>
      </c>
      <c r="B44" s="7">
        <v>42726</v>
      </c>
      <c r="C44" s="19">
        <v>0</v>
      </c>
      <c r="D44" s="32">
        <f t="shared" si="4"/>
        <v>0</v>
      </c>
      <c r="E44" s="19">
        <v>9</v>
      </c>
      <c r="F44" s="32">
        <f t="shared" si="5"/>
        <v>6.982698425013578E-4</v>
      </c>
      <c r="G44" s="22">
        <v>155</v>
      </c>
      <c r="H44" s="5" t="s">
        <v>36</v>
      </c>
      <c r="I44" s="15"/>
      <c r="J44" s="15">
        <f t="shared" si="6"/>
        <v>73.446403584598727</v>
      </c>
    </row>
    <row r="45" spans="1:10" x14ac:dyDescent="0.25">
      <c r="A45" s="9">
        <v>51</v>
      </c>
      <c r="B45" s="7">
        <v>42732</v>
      </c>
      <c r="C45" s="19">
        <v>0</v>
      </c>
      <c r="D45" s="32">
        <f t="shared" si="4"/>
        <v>0</v>
      </c>
      <c r="E45" s="19">
        <v>3</v>
      </c>
      <c r="F45" s="32">
        <f t="shared" si="5"/>
        <v>2.3275661416711924E-4</v>
      </c>
      <c r="G45" s="22">
        <v>261</v>
      </c>
      <c r="H45" s="5" t="s">
        <v>37</v>
      </c>
      <c r="I45" s="15"/>
      <c r="J45" s="15">
        <f t="shared" si="6"/>
        <v>120.34339387389298</v>
      </c>
    </row>
    <row r="46" spans="1:10" ht="15.75" thickBot="1" x14ac:dyDescent="0.3">
      <c r="A46" s="9"/>
      <c r="B46" s="7"/>
      <c r="C46" s="24"/>
      <c r="D46" s="24"/>
      <c r="E46" s="27">
        <f>SUM(E35:E45)</f>
        <v>1939</v>
      </c>
      <c r="F46" s="33">
        <f>SUM(F35:F45)</f>
        <v>0.1504383582900147</v>
      </c>
      <c r="G46" s="22"/>
      <c r="H46" s="5"/>
      <c r="I46" s="15"/>
      <c r="J46" s="15"/>
    </row>
    <row r="47" spans="1:10" ht="15.75" thickBot="1" x14ac:dyDescent="0.3">
      <c r="A47" s="9"/>
      <c r="B47" s="7"/>
      <c r="C47" s="28" t="s">
        <v>42</v>
      </c>
      <c r="D47" s="29"/>
      <c r="E47" s="30"/>
      <c r="F47" s="19"/>
      <c r="G47" s="23">
        <f>SUM(G34:G45)</f>
        <v>7713</v>
      </c>
      <c r="H47" s="5"/>
      <c r="I47" s="15"/>
      <c r="J47" s="15">
        <f>SUM(J35:J46)</f>
        <v>1423.4165428395245</v>
      </c>
    </row>
    <row r="48" spans="1:10" x14ac:dyDescent="0.25">
      <c r="A48" s="9">
        <v>7</v>
      </c>
      <c r="B48" s="6"/>
      <c r="C48" s="19">
        <v>0</v>
      </c>
      <c r="D48" s="32">
        <f t="shared" ref="D48:D68" si="7">C48/C$33*100</f>
        <v>0</v>
      </c>
      <c r="E48" s="19">
        <v>0</v>
      </c>
      <c r="F48" s="32">
        <f t="shared" si="5"/>
        <v>0</v>
      </c>
      <c r="G48" s="16">
        <v>195</v>
      </c>
      <c r="H48" s="5"/>
      <c r="I48" s="15"/>
      <c r="J48" s="15">
        <v>0</v>
      </c>
    </row>
    <row r="49" spans="1:10" x14ac:dyDescent="0.25">
      <c r="A49" s="9">
        <v>10</v>
      </c>
      <c r="B49" s="6"/>
      <c r="C49" s="19">
        <v>0</v>
      </c>
      <c r="D49" s="32">
        <f t="shared" si="7"/>
        <v>0</v>
      </c>
      <c r="E49" s="19">
        <v>0</v>
      </c>
      <c r="F49" s="32">
        <f t="shared" si="5"/>
        <v>0</v>
      </c>
      <c r="G49" s="16">
        <v>113</v>
      </c>
      <c r="H49" s="5"/>
      <c r="I49" s="15"/>
      <c r="J49" s="15">
        <v>0</v>
      </c>
    </row>
    <row r="50" spans="1:10" x14ac:dyDescent="0.25">
      <c r="A50" s="9">
        <v>11</v>
      </c>
      <c r="B50" s="7"/>
      <c r="C50" s="19">
        <v>0</v>
      </c>
      <c r="D50" s="32">
        <f t="shared" si="7"/>
        <v>0</v>
      </c>
      <c r="E50" s="19">
        <v>0</v>
      </c>
      <c r="F50" s="32">
        <f t="shared" si="5"/>
        <v>0</v>
      </c>
      <c r="G50" s="16">
        <v>179</v>
      </c>
      <c r="H50" s="5"/>
      <c r="I50" s="15"/>
      <c r="J50" s="15">
        <v>0</v>
      </c>
    </row>
    <row r="51" spans="1:10" x14ac:dyDescent="0.25">
      <c r="A51" s="9">
        <v>13</v>
      </c>
      <c r="B51" s="6"/>
      <c r="C51" s="19">
        <v>0</v>
      </c>
      <c r="D51" s="32">
        <f t="shared" si="7"/>
        <v>0</v>
      </c>
      <c r="E51" s="19">
        <v>0</v>
      </c>
      <c r="F51" s="32">
        <f t="shared" si="5"/>
        <v>0</v>
      </c>
      <c r="G51" s="16">
        <v>187</v>
      </c>
      <c r="H51" s="5"/>
      <c r="I51" s="15"/>
      <c r="J51" s="15">
        <v>0</v>
      </c>
    </row>
    <row r="52" spans="1:10" x14ac:dyDescent="0.25">
      <c r="A52" s="9">
        <v>14</v>
      </c>
      <c r="B52" s="6"/>
      <c r="C52" s="19">
        <v>0</v>
      </c>
      <c r="D52" s="32">
        <f t="shared" si="7"/>
        <v>0</v>
      </c>
      <c r="E52" s="19">
        <v>0</v>
      </c>
      <c r="F52" s="32">
        <f t="shared" si="5"/>
        <v>0</v>
      </c>
      <c r="G52" s="16">
        <v>186</v>
      </c>
      <c r="H52" s="5"/>
      <c r="I52" s="15"/>
      <c r="J52" s="15">
        <v>0</v>
      </c>
    </row>
    <row r="53" spans="1:10" x14ac:dyDescent="0.25">
      <c r="A53" s="9">
        <v>24</v>
      </c>
      <c r="B53" s="6"/>
      <c r="C53" s="19">
        <v>0</v>
      </c>
      <c r="D53" s="32">
        <f t="shared" si="7"/>
        <v>0</v>
      </c>
      <c r="E53" s="19">
        <v>0</v>
      </c>
      <c r="F53" s="32">
        <f t="shared" si="5"/>
        <v>0</v>
      </c>
      <c r="G53" s="16">
        <v>179</v>
      </c>
      <c r="H53" s="5"/>
      <c r="I53" s="15"/>
      <c r="J53" s="15">
        <v>0</v>
      </c>
    </row>
    <row r="54" spans="1:10" x14ac:dyDescent="0.25">
      <c r="A54" s="9">
        <v>26</v>
      </c>
      <c r="B54" s="6"/>
      <c r="C54" s="19">
        <v>0</v>
      </c>
      <c r="D54" s="32">
        <f t="shared" si="7"/>
        <v>0</v>
      </c>
      <c r="E54" s="19">
        <v>0</v>
      </c>
      <c r="F54" s="32">
        <f t="shared" si="5"/>
        <v>0</v>
      </c>
      <c r="G54" s="16">
        <v>169</v>
      </c>
      <c r="H54" s="5"/>
      <c r="I54" s="15"/>
      <c r="J54" s="15">
        <v>0</v>
      </c>
    </row>
    <row r="55" spans="1:10" x14ac:dyDescent="0.25">
      <c r="A55" s="9">
        <v>35</v>
      </c>
      <c r="B55" s="6"/>
      <c r="C55" s="19">
        <v>0</v>
      </c>
      <c r="D55" s="32">
        <f t="shared" si="7"/>
        <v>0</v>
      </c>
      <c r="E55" s="19">
        <v>0</v>
      </c>
      <c r="F55" s="32">
        <f t="shared" si="5"/>
        <v>0</v>
      </c>
      <c r="G55" s="16">
        <v>355</v>
      </c>
      <c r="H55" s="5"/>
      <c r="I55" s="15"/>
      <c r="J55" s="15">
        <v>0</v>
      </c>
    </row>
    <row r="56" spans="1:10" x14ac:dyDescent="0.25">
      <c r="A56" s="9">
        <v>44</v>
      </c>
      <c r="B56" s="6"/>
      <c r="C56" s="19">
        <v>0</v>
      </c>
      <c r="D56" s="32">
        <f t="shared" si="7"/>
        <v>0</v>
      </c>
      <c r="E56" s="19">
        <v>0</v>
      </c>
      <c r="F56" s="32">
        <f t="shared" si="5"/>
        <v>0</v>
      </c>
      <c r="G56" s="16">
        <v>127</v>
      </c>
      <c r="H56" s="5"/>
      <c r="I56" s="15"/>
      <c r="J56" s="15">
        <v>0</v>
      </c>
    </row>
    <row r="57" spans="1:10" x14ac:dyDescent="0.25">
      <c r="A57" s="9">
        <v>50</v>
      </c>
      <c r="B57" s="7"/>
      <c r="C57" s="19">
        <v>0</v>
      </c>
      <c r="D57" s="32">
        <f t="shared" si="7"/>
        <v>0</v>
      </c>
      <c r="E57" s="19">
        <v>0</v>
      </c>
      <c r="F57" s="32">
        <f t="shared" si="5"/>
        <v>0</v>
      </c>
      <c r="G57" s="16">
        <v>263</v>
      </c>
      <c r="H57" s="5"/>
      <c r="I57" s="15"/>
      <c r="J57" s="15">
        <v>0</v>
      </c>
    </row>
    <row r="58" spans="1:10" x14ac:dyDescent="0.25">
      <c r="A58" s="9">
        <v>52</v>
      </c>
      <c r="B58" s="6"/>
      <c r="C58" s="19">
        <v>0</v>
      </c>
      <c r="D58" s="32">
        <f t="shared" si="7"/>
        <v>0</v>
      </c>
      <c r="E58" s="19">
        <v>0</v>
      </c>
      <c r="F58" s="32">
        <f t="shared" si="5"/>
        <v>0</v>
      </c>
      <c r="G58" s="16">
        <v>273</v>
      </c>
      <c r="H58" s="5"/>
      <c r="I58" s="15"/>
      <c r="J58" s="15">
        <v>0</v>
      </c>
    </row>
    <row r="59" spans="1:10" x14ac:dyDescent="0.25">
      <c r="A59" s="9">
        <v>53</v>
      </c>
      <c r="B59" s="6"/>
      <c r="C59" s="19">
        <v>0</v>
      </c>
      <c r="D59" s="32">
        <f t="shared" si="7"/>
        <v>0</v>
      </c>
      <c r="E59" s="19">
        <v>0</v>
      </c>
      <c r="F59" s="32">
        <f t="shared" si="5"/>
        <v>0</v>
      </c>
      <c r="G59" s="16">
        <v>6</v>
      </c>
      <c r="H59" s="5"/>
      <c r="I59" s="15"/>
      <c r="J59" s="15">
        <v>0</v>
      </c>
    </row>
    <row r="60" spans="1:10" x14ac:dyDescent="0.25">
      <c r="A60" s="9">
        <v>54</v>
      </c>
      <c r="B60" s="6"/>
      <c r="C60" s="19">
        <v>0</v>
      </c>
      <c r="D60" s="32">
        <f t="shared" si="7"/>
        <v>0</v>
      </c>
      <c r="E60" s="19">
        <v>0</v>
      </c>
      <c r="F60" s="32">
        <f t="shared" si="5"/>
        <v>0</v>
      </c>
      <c r="G60" s="16">
        <v>6</v>
      </c>
      <c r="H60" s="5"/>
      <c r="I60" s="15"/>
      <c r="J60" s="15">
        <v>0</v>
      </c>
    </row>
    <row r="61" spans="1:10" x14ac:dyDescent="0.25">
      <c r="A61" s="9">
        <v>55</v>
      </c>
      <c r="B61" s="6"/>
      <c r="C61" s="19">
        <v>0</v>
      </c>
      <c r="D61" s="32">
        <f t="shared" si="7"/>
        <v>0</v>
      </c>
      <c r="E61" s="19">
        <v>0</v>
      </c>
      <c r="F61" s="32">
        <f t="shared" si="5"/>
        <v>0</v>
      </c>
      <c r="G61" s="16">
        <v>6</v>
      </c>
      <c r="H61" s="5"/>
      <c r="I61" s="15"/>
      <c r="J61" s="15">
        <v>0</v>
      </c>
    </row>
    <row r="62" spans="1:10" x14ac:dyDescent="0.25">
      <c r="A62" s="9">
        <v>56</v>
      </c>
      <c r="B62" s="6"/>
      <c r="C62" s="19">
        <v>0</v>
      </c>
      <c r="D62" s="32">
        <f t="shared" si="7"/>
        <v>0</v>
      </c>
      <c r="E62" s="19">
        <v>0</v>
      </c>
      <c r="F62" s="32">
        <f t="shared" si="5"/>
        <v>0</v>
      </c>
      <c r="G62" s="16">
        <v>6</v>
      </c>
      <c r="H62" s="5"/>
      <c r="I62" s="15"/>
      <c r="J62" s="15">
        <v>0</v>
      </c>
    </row>
    <row r="63" spans="1:10" x14ac:dyDescent="0.25">
      <c r="A63" s="9">
        <v>57</v>
      </c>
      <c r="B63" s="6"/>
      <c r="C63" s="19">
        <v>0</v>
      </c>
      <c r="D63" s="32">
        <f t="shared" si="7"/>
        <v>0</v>
      </c>
      <c r="E63" s="19">
        <v>0</v>
      </c>
      <c r="F63" s="32">
        <f t="shared" si="5"/>
        <v>0</v>
      </c>
      <c r="G63" s="16">
        <v>6</v>
      </c>
      <c r="H63" s="5"/>
      <c r="I63" s="15"/>
      <c r="J63" s="15">
        <v>0</v>
      </c>
    </row>
    <row r="64" spans="1:10" x14ac:dyDescent="0.25">
      <c r="A64" s="9">
        <v>58</v>
      </c>
      <c r="B64" s="6"/>
      <c r="C64" s="19">
        <v>0</v>
      </c>
      <c r="D64" s="32">
        <f t="shared" si="7"/>
        <v>0</v>
      </c>
      <c r="E64" s="19">
        <v>0</v>
      </c>
      <c r="F64" s="32">
        <f t="shared" si="5"/>
        <v>0</v>
      </c>
      <c r="G64" s="16">
        <v>5</v>
      </c>
      <c r="H64" s="5"/>
      <c r="I64" s="15"/>
      <c r="J64" s="15">
        <v>0</v>
      </c>
    </row>
    <row r="65" spans="1:10" x14ac:dyDescent="0.25">
      <c r="A65" s="9">
        <v>59</v>
      </c>
      <c r="B65" s="6"/>
      <c r="C65" s="19">
        <v>0</v>
      </c>
      <c r="D65" s="32">
        <f t="shared" si="7"/>
        <v>0</v>
      </c>
      <c r="E65" s="19">
        <v>0</v>
      </c>
      <c r="F65" s="32">
        <f t="shared" si="5"/>
        <v>0</v>
      </c>
      <c r="G65" s="16">
        <v>5</v>
      </c>
      <c r="H65" s="5"/>
      <c r="I65" s="15"/>
      <c r="J65" s="15">
        <v>0</v>
      </c>
    </row>
    <row r="66" spans="1:10" x14ac:dyDescent="0.25">
      <c r="A66" s="9">
        <v>60</v>
      </c>
      <c r="B66" s="6"/>
      <c r="C66" s="19">
        <v>0</v>
      </c>
      <c r="D66" s="32">
        <f t="shared" si="7"/>
        <v>0</v>
      </c>
      <c r="E66" s="19">
        <v>0</v>
      </c>
      <c r="F66" s="32">
        <f t="shared" si="5"/>
        <v>0</v>
      </c>
      <c r="G66" s="16">
        <v>7</v>
      </c>
      <c r="H66" s="5"/>
      <c r="I66" s="15"/>
      <c r="J66" s="15">
        <v>0</v>
      </c>
    </row>
    <row r="67" spans="1:10" x14ac:dyDescent="0.25">
      <c r="A67" s="9">
        <v>61</v>
      </c>
      <c r="B67" s="6"/>
      <c r="C67" s="19">
        <v>0</v>
      </c>
      <c r="D67" s="32">
        <f t="shared" si="7"/>
        <v>0</v>
      </c>
      <c r="E67" s="19">
        <v>0</v>
      </c>
      <c r="F67" s="32">
        <f t="shared" si="5"/>
        <v>0</v>
      </c>
      <c r="G67" s="16">
        <v>7</v>
      </c>
      <c r="H67" s="5"/>
      <c r="I67" s="15"/>
      <c r="J67" s="15">
        <v>0</v>
      </c>
    </row>
    <row r="68" spans="1:10" x14ac:dyDescent="0.25">
      <c r="A68" s="10">
        <v>62</v>
      </c>
      <c r="B68" s="8"/>
      <c r="C68" s="19">
        <v>0</v>
      </c>
      <c r="D68" s="32">
        <f t="shared" si="7"/>
        <v>0</v>
      </c>
      <c r="E68" s="19">
        <v>0</v>
      </c>
      <c r="F68" s="32">
        <f t="shared" si="5"/>
        <v>0</v>
      </c>
      <c r="G68" s="17">
        <v>7</v>
      </c>
      <c r="H68" s="3"/>
      <c r="I68" s="15"/>
      <c r="J68" s="15">
        <v>0</v>
      </c>
    </row>
    <row r="69" spans="1:10" ht="15.75" thickBot="1" x14ac:dyDescent="0.3">
      <c r="C69">
        <f>SUM(C48:C68)+C46+C33</f>
        <v>5184</v>
      </c>
      <c r="D69" s="34">
        <f>D46+D33+SUM(D48:D68)</f>
        <v>0.99999999999999989</v>
      </c>
      <c r="E69">
        <f>SUM(E48:E68)+E46+E33</f>
        <v>12889</v>
      </c>
      <c r="F69" s="34">
        <f>F46+F33+SUM(F48:F68)</f>
        <v>1.0000000000000004</v>
      </c>
      <c r="G69" s="18">
        <f>SUM(G47:G68)</f>
        <v>10000</v>
      </c>
      <c r="I69" s="20">
        <f>I47+I34</f>
        <v>4495.78</v>
      </c>
      <c r="J69" s="20">
        <f>J47+J34</f>
        <v>7064.1200000000008</v>
      </c>
    </row>
    <row r="72" spans="1:10" ht="30" x14ac:dyDescent="0.25">
      <c r="B72" s="12" t="s">
        <v>40</v>
      </c>
      <c r="C72" s="13">
        <v>2472</v>
      </c>
      <c r="D72" s="13"/>
    </row>
  </sheetData>
  <mergeCells count="2">
    <mergeCell ref="C34:E34"/>
    <mergeCell ref="C47:E47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factures eau 2015 et 2016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</dc:creator>
  <cp:lastModifiedBy>PFBS0977</cp:lastModifiedBy>
  <cp:lastPrinted>2017-02-20T10:21:39Z</cp:lastPrinted>
  <dcterms:created xsi:type="dcterms:W3CDTF">2017-02-20T07:44:11Z</dcterms:created>
  <dcterms:modified xsi:type="dcterms:W3CDTF">2017-02-21T18:36:24Z</dcterms:modified>
</cp:coreProperties>
</file>