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65" windowWidth="24915" windowHeight="11505" activeTab="1"/>
  </bookViews>
  <sheets>
    <sheet name="BDD" sheetId="1" r:id="rId1"/>
    <sheet name="Rapport" sheetId="2" r:id="rId2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" i="2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" i="2"/>
  <c r="E11" i="1" l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<sst xmlns="http://schemas.openxmlformats.org/spreadsheetml/2006/main" count="38" uniqueCount="14">
  <si>
    <t>Durée de location</t>
  </si>
  <si>
    <t>Kilometrage de location</t>
  </si>
  <si>
    <t>N° contrat</t>
  </si>
  <si>
    <t>Kilo/Mois</t>
  </si>
  <si>
    <t>Contrat KM</t>
  </si>
  <si>
    <t>Nbre de mois</t>
  </si>
  <si>
    <t>Début de contrat</t>
  </si>
  <si>
    <t>Fin de contrat</t>
  </si>
  <si>
    <t>Date de restitution</t>
  </si>
  <si>
    <t/>
  </si>
  <si>
    <t>N° de contrat</t>
  </si>
  <si>
    <t>Kilo/Mois Théorique</t>
  </si>
  <si>
    <t>Kilo/Mois Réel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</si>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</sst>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MS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 textRotation="90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0" fillId="0" borderId="0" xfId="0" applyAlignment="1"/>
    <xf numFmtId="15" fontId="3" fillId="3" borderId="13" xfId="1" applyNumberFormat="1" applyFont="1" applyFill="1" applyBorder="1" applyAlignment="1">
      <alignment horizontal="center" vertical="center"/>
    </xf>
    <xf numFmtId="0" fontId="3" fillId="3" borderId="0" xfId="1" applyNumberFormat="1" applyFont="1" applyFill="1" applyBorder="1" applyAlignment="1">
      <alignment horizontal="center" vertical="center"/>
    </xf>
    <xf numFmtId="0" fontId="3" fillId="0" borderId="13" xfId="1" applyFont="1" applyFill="1" applyBorder="1" applyAlignment="1">
      <alignment horizontal="center" vertical="center"/>
    </xf>
    <xf numFmtId="15" fontId="3" fillId="0" borderId="13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15" fontId="3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Alignment="1"/>
    <xf numFmtId="164" fontId="3" fillId="3" borderId="13" xfId="1" applyNumberFormat="1" applyFont="1" applyFill="1" applyBorder="1" applyAlignment="1">
      <alignment horizontal="center" vertical="center"/>
    </xf>
    <xf numFmtId="164" fontId="3" fillId="0" borderId="13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3" fillId="0" borderId="14" xfId="1" applyNumberFormat="1" applyFont="1" applyFill="1" applyBorder="1" applyAlignment="1">
      <alignment horizontal="center" vertical="center"/>
    </xf>
    <xf numFmtId="0" fontId="4" fillId="0" borderId="0" xfId="0" applyNumberFormat="1" applyFont="1" applyAlignment="1"/>
  </cellXfs>
  <cellStyles count="2">
    <cellStyle name="Normal" xfId="0" builtinId="0"/>
    <cellStyle name="Normal_Feuil1" xfId="1"/>
  </cellStyles>
  <dxfs count="19"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3"/>
  <sheetViews>
    <sheetView workbookViewId="0">
      <selection activeCell="D10" sqref="D10"/>
    </sheetView>
  </sheetViews>
  <sheetFormatPr baseColWidth="10" defaultRowHeight="15" x14ac:dyDescent="0.25"/>
  <cols>
    <col min="3" max="3" width="22.42578125" bestFit="1" customWidth="1"/>
    <col min="4" max="4" width="16.85546875" bestFit="1" customWidth="1"/>
    <col min="5" max="5" width="12" bestFit="1" customWidth="1"/>
  </cols>
  <sheetData>
    <row r="2" spans="2:5" ht="106.5" customHeight="1" x14ac:dyDescent="0.25">
      <c r="B2" s="1" t="s">
        <v>2</v>
      </c>
      <c r="C2" s="1" t="s">
        <v>1</v>
      </c>
      <c r="D2" s="1" t="s">
        <v>0</v>
      </c>
      <c r="E2" s="1" t="s">
        <v>3</v>
      </c>
    </row>
    <row r="3" spans="2:5" x14ac:dyDescent="0.25">
      <c r="B3" s="2">
        <v>1</v>
      </c>
      <c r="C3" s="3">
        <v>200000</v>
      </c>
      <c r="D3" s="3">
        <v>48</v>
      </c>
      <c r="E3" s="4">
        <f>C3/D3</f>
        <v>4166.666666666667</v>
      </c>
    </row>
    <row r="4" spans="2:5" x14ac:dyDescent="0.25">
      <c r="B4" s="5">
        <v>2</v>
      </c>
      <c r="C4" s="6">
        <v>200000</v>
      </c>
      <c r="D4" s="6">
        <v>36</v>
      </c>
      <c r="E4" s="7">
        <f t="shared" ref="E4:E11" si="0">C4/D4</f>
        <v>5555.5555555555557</v>
      </c>
    </row>
    <row r="5" spans="2:5" x14ac:dyDescent="0.25">
      <c r="B5" s="2">
        <v>3</v>
      </c>
      <c r="C5" s="3">
        <v>180000</v>
      </c>
      <c r="D5" s="3">
        <v>48</v>
      </c>
      <c r="E5" s="4">
        <f t="shared" si="0"/>
        <v>3750</v>
      </c>
    </row>
    <row r="6" spans="2:5" x14ac:dyDescent="0.25">
      <c r="B6" s="8">
        <v>4</v>
      </c>
      <c r="C6" s="9">
        <v>180000</v>
      </c>
      <c r="D6" s="9">
        <v>36</v>
      </c>
      <c r="E6" s="10">
        <f t="shared" si="0"/>
        <v>5000</v>
      </c>
    </row>
    <row r="7" spans="2:5" x14ac:dyDescent="0.25">
      <c r="B7" s="5">
        <v>5</v>
      </c>
      <c r="C7" s="6">
        <v>180000</v>
      </c>
      <c r="D7" s="6">
        <v>24</v>
      </c>
      <c r="E7" s="7">
        <f t="shared" si="0"/>
        <v>7500</v>
      </c>
    </row>
    <row r="8" spans="2:5" x14ac:dyDescent="0.25">
      <c r="B8" s="2">
        <v>6</v>
      </c>
      <c r="C8" s="3">
        <v>160000</v>
      </c>
      <c r="D8" s="3">
        <v>48</v>
      </c>
      <c r="E8" s="4">
        <f t="shared" si="0"/>
        <v>3333.3333333333335</v>
      </c>
    </row>
    <row r="9" spans="2:5" x14ac:dyDescent="0.25">
      <c r="B9" s="8">
        <v>7</v>
      </c>
      <c r="C9" s="9">
        <v>160000</v>
      </c>
      <c r="D9" s="9">
        <v>36</v>
      </c>
      <c r="E9" s="10">
        <f t="shared" si="0"/>
        <v>4444.4444444444443</v>
      </c>
    </row>
    <row r="10" spans="2:5" x14ac:dyDescent="0.25">
      <c r="B10" s="5">
        <v>8</v>
      </c>
      <c r="C10" s="6">
        <v>160000</v>
      </c>
      <c r="D10" s="6">
        <v>22</v>
      </c>
      <c r="E10" s="7">
        <f t="shared" si="0"/>
        <v>7272.727272727273</v>
      </c>
    </row>
    <row r="11" spans="2:5" x14ac:dyDescent="0.25">
      <c r="B11" s="11">
        <v>9</v>
      </c>
      <c r="C11" s="12">
        <v>140000</v>
      </c>
      <c r="D11" s="12">
        <v>48</v>
      </c>
      <c r="E11" s="13">
        <f t="shared" si="0"/>
        <v>2916.6666666666665</v>
      </c>
    </row>
    <row r="12" spans="2:5" x14ac:dyDescent="0.25">
      <c r="B12" s="14">
        <v>10</v>
      </c>
      <c r="C12" s="14"/>
      <c r="D12" s="14"/>
      <c r="E12" s="14"/>
    </row>
    <row r="13" spans="2:5" x14ac:dyDescent="0.25">
      <c r="B13" s="14">
        <v>11</v>
      </c>
      <c r="C13" s="14"/>
      <c r="D13" s="14"/>
      <c r="E13" s="14"/>
    </row>
  </sheetData>
  <conditionalFormatting sqref="D14:D17">
    <cfRule type="expression" dxfId="18" priority="1">
      <formula>$D14&gt;$C14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J4" sqref="J4"/>
    </sheetView>
  </sheetViews>
  <sheetFormatPr baseColWidth="10" defaultRowHeight="15" x14ac:dyDescent="0.25"/>
  <cols>
    <col min="1" max="1" width="12.28515625" style="17" customWidth="1"/>
    <col min="2" max="2" width="13" style="17" bestFit="1" customWidth="1"/>
    <col min="3" max="3" width="16.140625" style="17" customWidth="1"/>
    <col min="4" max="4" width="13.5703125" style="17" customWidth="1"/>
    <col min="5" max="5" width="17.7109375" style="17" customWidth="1"/>
    <col min="6" max="6" width="12.7109375" style="17" bestFit="1" customWidth="1"/>
    <col min="7" max="7" width="19.28515625" style="17" bestFit="1" customWidth="1"/>
    <col min="8" max="8" width="14" style="17" bestFit="1" customWidth="1"/>
    <col min="9" max="9" width="13.42578125" style="17" bestFit="1" customWidth="1"/>
    <col min="10" max="16384" width="11.42578125" style="17"/>
  </cols>
  <sheetData>
    <row r="1" spans="1:9" x14ac:dyDescent="0.25">
      <c r="A1" s="16" t="s">
        <v>4</v>
      </c>
      <c r="B1" s="16" t="s">
        <v>5</v>
      </c>
      <c r="C1" s="16" t="s">
        <v>6</v>
      </c>
      <c r="D1" s="16" t="s">
        <v>7</v>
      </c>
      <c r="E1" s="16" t="s">
        <v>8</v>
      </c>
      <c r="F1" s="16" t="s">
        <v>10</v>
      </c>
      <c r="G1" s="16" t="s">
        <v>11</v>
      </c>
      <c r="H1" s="16" t="s">
        <v>12</v>
      </c>
      <c r="I1" s="16" t="s">
        <v>13</v>
      </c>
    </row>
    <row r="2" spans="1:9" ht="18.75" x14ac:dyDescent="0.3">
      <c r="A2" s="25">
        <f>VLOOKUP(F2,BDD!$B$3:$E$13,2,FALSE)</f>
        <v>140000</v>
      </c>
      <c r="B2" s="18">
        <f>VLOOKUP(F2,BDD!$B$3:$E$13,3,FALSE)</f>
        <v>48</v>
      </c>
      <c r="C2" s="18">
        <v>41501</v>
      </c>
      <c r="D2" s="18">
        <v>42931</v>
      </c>
      <c r="E2" s="18">
        <v>42962</v>
      </c>
      <c r="F2" s="19">
        <v>9</v>
      </c>
      <c r="G2" s="24">
        <f>VLOOKUP(F2,BDD!$B$3:$E$13,4,FALSE)</f>
        <v>2916.6666666666665</v>
      </c>
      <c r="H2" s="29">
        <f ca="1">I2/(DATEDIF(C2,TODAY(),"m")+1)</f>
        <v>2622.4473684210525</v>
      </c>
      <c r="I2" s="15">
        <v>99653</v>
      </c>
    </row>
    <row r="3" spans="1:9" ht="18.75" x14ac:dyDescent="0.3">
      <c r="A3" s="26">
        <f>VLOOKUP(F3,BDD!$B$3:$E$13,2,FALSE)</f>
        <v>160000</v>
      </c>
      <c r="B3" s="21">
        <f>VLOOKUP(F3,BDD!$B$3:$E$13,3,FALSE)</f>
        <v>48</v>
      </c>
      <c r="C3" s="21">
        <v>41588</v>
      </c>
      <c r="D3" s="21">
        <v>43018</v>
      </c>
      <c r="E3" s="21">
        <v>43049</v>
      </c>
      <c r="F3" s="22">
        <v>6</v>
      </c>
      <c r="G3" s="24">
        <f>VLOOKUP(F3,BDD!$B$3:$E$13,4,FALSE)</f>
        <v>3333.3333333333335</v>
      </c>
      <c r="H3" s="29">
        <f t="shared" ref="H3:H28" ca="1" si="0">I3/(DATEDIF(C3,TODAY(),"m")+1)</f>
        <v>2685.2857142857142</v>
      </c>
      <c r="I3" s="15">
        <v>93985</v>
      </c>
    </row>
    <row r="4" spans="1:9" ht="18.75" x14ac:dyDescent="0.3">
      <c r="A4" s="25">
        <f>VLOOKUP(F4,BDD!$B$3:$E$13,2,FALSE)</f>
        <v>140000</v>
      </c>
      <c r="B4" s="18">
        <f>VLOOKUP(F4,BDD!$B$3:$E$13,3,FALSE)</f>
        <v>48</v>
      </c>
      <c r="C4" s="18">
        <v>42348</v>
      </c>
      <c r="D4" s="18">
        <v>43779</v>
      </c>
      <c r="E4" s="18">
        <v>43809</v>
      </c>
      <c r="F4" s="19">
        <v>9</v>
      </c>
      <c r="G4" s="24">
        <f>VLOOKUP(F4,BDD!$B$3:$E$13,4,FALSE)</f>
        <v>2916.6666666666665</v>
      </c>
      <c r="H4" s="29">
        <f t="shared" ca="1" si="0"/>
        <v>2030.2</v>
      </c>
      <c r="I4" s="15">
        <v>20302</v>
      </c>
    </row>
    <row r="5" spans="1:9" ht="18.75" x14ac:dyDescent="0.3">
      <c r="A5" s="26">
        <f>VLOOKUP(F5,BDD!$B$3:$E$13,2,FALSE)</f>
        <v>200000</v>
      </c>
      <c r="B5" s="21">
        <f>VLOOKUP(F5,BDD!$B$3:$E$13,3,FALSE)</f>
        <v>36</v>
      </c>
      <c r="C5" s="21">
        <v>41878</v>
      </c>
      <c r="D5" s="21">
        <v>42974</v>
      </c>
      <c r="E5" s="21">
        <v>42974</v>
      </c>
      <c r="F5" s="22">
        <v>2</v>
      </c>
      <c r="G5" s="24">
        <f>VLOOKUP(F5,BDD!$B$3:$E$13,4,FALSE)</f>
        <v>5555.5555555555557</v>
      </c>
      <c r="H5" s="29">
        <f t="shared" ca="1" si="0"/>
        <v>4520.7692307692305</v>
      </c>
      <c r="I5" s="15">
        <v>117540</v>
      </c>
    </row>
    <row r="6" spans="1:9" ht="18.75" x14ac:dyDescent="0.3">
      <c r="A6" s="25">
        <f>VLOOKUP(F6,BDD!$B$3:$E$13,2,FALSE)</f>
        <v>160000</v>
      </c>
      <c r="B6" s="18">
        <f>VLOOKUP(F6,BDD!$B$3:$E$13,3,FALSE)</f>
        <v>36</v>
      </c>
      <c r="C6" s="18">
        <v>42395</v>
      </c>
      <c r="D6" s="18">
        <v>43491</v>
      </c>
      <c r="E6" s="18">
        <v>43491</v>
      </c>
      <c r="F6" s="19">
        <v>7</v>
      </c>
      <c r="G6" s="24">
        <f>VLOOKUP(F6,BDD!$B$3:$E$13,4,FALSE)</f>
        <v>4444.4444444444443</v>
      </c>
      <c r="H6" s="29">
        <f t="shared" ca="1" si="0"/>
        <v>2292.6666666666665</v>
      </c>
      <c r="I6" s="15">
        <v>20634</v>
      </c>
    </row>
    <row r="7" spans="1:9" ht="18.75" x14ac:dyDescent="0.3">
      <c r="A7" s="26">
        <f>VLOOKUP(F7,BDD!$B$3:$E$13,2,FALSE)</f>
        <v>180000</v>
      </c>
      <c r="B7" s="21">
        <f>VLOOKUP(F7,BDD!$B$3:$E$13,3,FALSE)</f>
        <v>24</v>
      </c>
      <c r="C7" s="21">
        <v>42474</v>
      </c>
      <c r="D7" s="21">
        <v>43204</v>
      </c>
      <c r="E7" s="21">
        <v>43204</v>
      </c>
      <c r="F7" s="22">
        <v>5</v>
      </c>
      <c r="G7" s="24">
        <f>VLOOKUP(F7,BDD!$B$3:$E$13,4,FALSE)</f>
        <v>7500</v>
      </c>
      <c r="H7" s="29">
        <f t="shared" ca="1" si="0"/>
        <v>2044.8333333333333</v>
      </c>
      <c r="I7" s="15">
        <v>12269</v>
      </c>
    </row>
    <row r="8" spans="1:9" ht="18.75" x14ac:dyDescent="0.3">
      <c r="A8" s="25">
        <f>VLOOKUP(F8,BDD!$B$3:$E$13,2,FALSE)</f>
        <v>140000</v>
      </c>
      <c r="B8" s="18">
        <f>VLOOKUP(F8,BDD!$B$3:$E$13,3,FALSE)</f>
        <v>48</v>
      </c>
      <c r="C8" s="18">
        <v>41680</v>
      </c>
      <c r="D8" s="18">
        <v>43110</v>
      </c>
      <c r="E8" s="18">
        <v>43141</v>
      </c>
      <c r="F8" s="19">
        <v>9</v>
      </c>
      <c r="G8" s="24">
        <f>VLOOKUP(F8,BDD!$B$3:$E$13,4,FALSE)</f>
        <v>2916.6666666666665</v>
      </c>
      <c r="H8" s="29">
        <f t="shared" ca="1" si="0"/>
        <v>2469.40625</v>
      </c>
      <c r="I8" s="15">
        <v>79021</v>
      </c>
    </row>
    <row r="9" spans="1:9" ht="18.75" x14ac:dyDescent="0.3">
      <c r="A9" s="26">
        <f>VLOOKUP(F9,BDD!$B$3:$E$13,2,FALSE)</f>
        <v>180000</v>
      </c>
      <c r="B9" s="21">
        <f>VLOOKUP(F9,BDD!$B$3:$E$13,3,FALSE)</f>
        <v>36</v>
      </c>
      <c r="C9" s="21">
        <v>41744</v>
      </c>
      <c r="D9" s="21">
        <v>42809</v>
      </c>
      <c r="E9" s="21">
        <v>42840</v>
      </c>
      <c r="F9" s="22">
        <v>4</v>
      </c>
      <c r="G9" s="24">
        <f>VLOOKUP(F9,BDD!$B$3:$E$13,4,FALSE)</f>
        <v>5000</v>
      </c>
      <c r="H9" s="29">
        <f t="shared" ca="1" si="0"/>
        <v>3555</v>
      </c>
      <c r="I9" s="15">
        <v>106650</v>
      </c>
    </row>
    <row r="10" spans="1:9" ht="18.75" x14ac:dyDescent="0.3">
      <c r="A10" s="25">
        <f>VLOOKUP(F10,BDD!$B$3:$E$13,2,FALSE)</f>
        <v>140000</v>
      </c>
      <c r="B10" s="18">
        <f>VLOOKUP(F10,BDD!$B$3:$E$13,3,FALSE)</f>
        <v>48</v>
      </c>
      <c r="C10" s="18">
        <v>41744</v>
      </c>
      <c r="D10" s="18">
        <v>43174</v>
      </c>
      <c r="E10" s="18">
        <v>43205</v>
      </c>
      <c r="F10" s="19">
        <v>9</v>
      </c>
      <c r="G10" s="24">
        <f>VLOOKUP(F10,BDD!$B$3:$E$13,4,FALSE)</f>
        <v>2916.6666666666665</v>
      </c>
      <c r="H10" s="29">
        <f t="shared" ca="1" si="0"/>
        <v>2784.7333333333331</v>
      </c>
      <c r="I10" s="15">
        <v>83542</v>
      </c>
    </row>
    <row r="11" spans="1:9" ht="18.75" x14ac:dyDescent="0.3">
      <c r="A11" s="26">
        <f>VLOOKUP(F11,BDD!$B$3:$E$13,2,FALSE)</f>
        <v>140000</v>
      </c>
      <c r="B11" s="21">
        <f>VLOOKUP(F11,BDD!$B$3:$E$13,3,FALSE)</f>
        <v>48</v>
      </c>
      <c r="C11" s="21">
        <v>41871</v>
      </c>
      <c r="D11" s="21">
        <v>43301</v>
      </c>
      <c r="E11" s="21">
        <v>43332</v>
      </c>
      <c r="F11" s="22">
        <v>9</v>
      </c>
      <c r="G11" s="24">
        <f>VLOOKUP(F11,BDD!$B$3:$E$13,4,FALSE)</f>
        <v>2916.6666666666665</v>
      </c>
      <c r="H11" s="29">
        <f t="shared" ca="1" si="0"/>
        <v>2050</v>
      </c>
      <c r="I11" s="15">
        <v>53300</v>
      </c>
    </row>
    <row r="12" spans="1:9" ht="18.75" x14ac:dyDescent="0.3">
      <c r="A12" s="25">
        <f>VLOOKUP(F12,BDD!$B$3:$E$13,2,FALSE)</f>
        <v>200000</v>
      </c>
      <c r="B12" s="18">
        <f>VLOOKUP(F12,BDD!$B$3:$E$13,3,FALSE)</f>
        <v>48</v>
      </c>
      <c r="C12" s="18">
        <v>41157</v>
      </c>
      <c r="D12" s="18">
        <v>42587</v>
      </c>
      <c r="E12" s="18">
        <v>42618</v>
      </c>
      <c r="F12" s="19">
        <v>1</v>
      </c>
      <c r="G12" s="24">
        <f>VLOOKUP(F12,BDD!$B$3:$E$13,4,FALSE)</f>
        <v>4166.666666666667</v>
      </c>
      <c r="H12" s="29">
        <f t="shared" ca="1" si="0"/>
        <v>2971.54</v>
      </c>
      <c r="I12" s="15">
        <v>148577</v>
      </c>
    </row>
    <row r="13" spans="1:9" ht="18.75" x14ac:dyDescent="0.3">
      <c r="A13" s="26">
        <f>VLOOKUP(F13,BDD!$B$3:$E$13,2,FALSE)</f>
        <v>180000</v>
      </c>
      <c r="B13" s="21">
        <f>VLOOKUP(F13,BDD!$B$3:$E$13,3,FALSE)</f>
        <v>36</v>
      </c>
      <c r="C13" s="21">
        <v>41284</v>
      </c>
      <c r="D13" s="21">
        <v>42348</v>
      </c>
      <c r="E13" s="21">
        <v>42379</v>
      </c>
      <c r="F13" s="22">
        <v>4</v>
      </c>
      <c r="G13" s="24">
        <f>VLOOKUP(F13,BDD!$B$3:$E$13,4,FALSE)</f>
        <v>5000</v>
      </c>
      <c r="H13" s="29">
        <f t="shared" ca="1" si="0"/>
        <v>2044.4444444444443</v>
      </c>
      <c r="I13" s="15">
        <v>92000</v>
      </c>
    </row>
    <row r="14" spans="1:9" ht="18.75" x14ac:dyDescent="0.3">
      <c r="A14" s="27">
        <f>VLOOKUP(F14,BDD!$B$3:$E$13,2,FALSE)</f>
        <v>140000</v>
      </c>
      <c r="B14" s="18">
        <f>VLOOKUP(F14,BDD!$B$3:$E$13,3,FALSE)</f>
        <v>48</v>
      </c>
      <c r="C14" s="18">
        <v>41379</v>
      </c>
      <c r="D14" s="18">
        <v>42809</v>
      </c>
      <c r="E14" s="18">
        <v>42840</v>
      </c>
      <c r="F14" s="19">
        <v>9</v>
      </c>
      <c r="G14" s="24">
        <f>VLOOKUP(F14,BDD!$B$3:$E$13,4,FALSE)</f>
        <v>2916.6666666666665</v>
      </c>
      <c r="H14" s="29">
        <f t="shared" ca="1" si="0"/>
        <v>4746.1904761904761</v>
      </c>
      <c r="I14" s="15">
        <v>199340</v>
      </c>
    </row>
    <row r="15" spans="1:9" ht="18.75" x14ac:dyDescent="0.3">
      <c r="A15" s="28">
        <f>VLOOKUP(F15,BDD!$B$3:$E$13,2,FALSE)</f>
        <v>200000</v>
      </c>
      <c r="B15" s="21">
        <f>VLOOKUP(F15,BDD!$B$3:$E$13,3,FALSE)</f>
        <v>48</v>
      </c>
      <c r="C15" s="21">
        <v>41680</v>
      </c>
      <c r="D15" s="21">
        <v>43110</v>
      </c>
      <c r="E15" s="21">
        <v>43141</v>
      </c>
      <c r="F15" s="22">
        <v>1</v>
      </c>
      <c r="G15" s="24">
        <f>VLOOKUP(F15,BDD!$B$3:$E$13,4,FALSE)</f>
        <v>4166.666666666667</v>
      </c>
      <c r="H15" s="29">
        <f t="shared" ca="1" si="0"/>
        <v>4381.96875</v>
      </c>
      <c r="I15" s="15">
        <v>140223</v>
      </c>
    </row>
    <row r="16" spans="1:9" ht="18.75" x14ac:dyDescent="0.3">
      <c r="A16" s="27">
        <f>VLOOKUP(F16,BDD!$B$3:$E$13,2,FALSE)</f>
        <v>180000</v>
      </c>
      <c r="B16" s="18">
        <f>VLOOKUP(F16,BDD!$B$3:$E$13,3,FALSE)</f>
        <v>48</v>
      </c>
      <c r="C16" s="18">
        <v>42348</v>
      </c>
      <c r="D16" s="18">
        <v>43779</v>
      </c>
      <c r="E16" s="18">
        <v>43809</v>
      </c>
      <c r="F16" s="19">
        <v>3</v>
      </c>
      <c r="G16" s="24">
        <f>VLOOKUP(F16,BDD!$B$3:$E$13,4,FALSE)</f>
        <v>3750</v>
      </c>
      <c r="H16" s="29">
        <f t="shared" ca="1" si="0"/>
        <v>0</v>
      </c>
      <c r="I16" s="15">
        <v>0</v>
      </c>
    </row>
    <row r="17" spans="1:9" ht="18.75" x14ac:dyDescent="0.3">
      <c r="A17" s="28">
        <f>VLOOKUP(F17,BDD!$B$3:$E$13,2,FALSE)</f>
        <v>160000</v>
      </c>
      <c r="B17" s="21">
        <f>VLOOKUP(F17,BDD!$B$3:$E$13,3,FALSE)</f>
        <v>48</v>
      </c>
      <c r="C17" s="21">
        <v>42348</v>
      </c>
      <c r="D17" s="21">
        <v>43779</v>
      </c>
      <c r="E17" s="21">
        <v>43809</v>
      </c>
      <c r="F17" s="22">
        <v>6</v>
      </c>
      <c r="G17" s="24">
        <f>VLOOKUP(F17,BDD!$B$3:$E$13,4,FALSE)</f>
        <v>3333.3333333333335</v>
      </c>
      <c r="H17" s="29">
        <f t="shared" ca="1" si="0"/>
        <v>0</v>
      </c>
      <c r="I17" s="15">
        <v>0</v>
      </c>
    </row>
    <row r="18" spans="1:9" ht="18.75" x14ac:dyDescent="0.3">
      <c r="A18" s="27">
        <f>VLOOKUP(F18,BDD!$B$3:$E$13,2,FALSE)</f>
        <v>160000</v>
      </c>
      <c r="B18" s="18">
        <f>VLOOKUP(F18,BDD!$B$3:$E$13,3,FALSE)</f>
        <v>22</v>
      </c>
      <c r="C18" s="18">
        <v>42318</v>
      </c>
      <c r="D18" s="18">
        <v>42957</v>
      </c>
      <c r="E18" s="18">
        <v>42988</v>
      </c>
      <c r="F18" s="19">
        <v>8</v>
      </c>
      <c r="G18" s="24">
        <f>VLOOKUP(F18,BDD!$B$3:$E$13,4,FALSE)</f>
        <v>7272.727272727273</v>
      </c>
      <c r="H18" s="29">
        <f t="shared" ca="1" si="0"/>
        <v>0</v>
      </c>
      <c r="I18" s="15">
        <v>0</v>
      </c>
    </row>
    <row r="19" spans="1:9" ht="18.75" x14ac:dyDescent="0.3">
      <c r="A19" s="28">
        <f>VLOOKUP(F19,BDD!$B$3:$E$13,2,FALSE)</f>
        <v>160000</v>
      </c>
      <c r="B19" s="21">
        <f>VLOOKUP(F19,BDD!$B$3:$E$13,3,FALSE)</f>
        <v>22</v>
      </c>
      <c r="C19" s="21">
        <v>42318</v>
      </c>
      <c r="D19" s="21">
        <v>42957</v>
      </c>
      <c r="E19" s="21">
        <v>42988</v>
      </c>
      <c r="F19" s="22">
        <v>8</v>
      </c>
      <c r="G19" s="24">
        <f>VLOOKUP(F19,BDD!$B$3:$E$13,4,FALSE)</f>
        <v>7272.727272727273</v>
      </c>
      <c r="H19" s="29">
        <f t="shared" ca="1" si="0"/>
        <v>0</v>
      </c>
      <c r="I19" s="15">
        <v>0</v>
      </c>
    </row>
    <row r="20" spans="1:9" ht="18.75" x14ac:dyDescent="0.3">
      <c r="A20" s="27">
        <f>VLOOKUP(F20,BDD!$B$3:$E$13,2,FALSE)</f>
        <v>160000</v>
      </c>
      <c r="B20" s="18">
        <f>VLOOKUP(F20,BDD!$B$3:$E$13,3,FALSE)</f>
        <v>22</v>
      </c>
      <c r="C20" s="18">
        <v>42318</v>
      </c>
      <c r="D20" s="18">
        <v>42957</v>
      </c>
      <c r="E20" s="18">
        <v>42988</v>
      </c>
      <c r="F20" s="19">
        <v>8</v>
      </c>
      <c r="G20" s="24">
        <f>VLOOKUP(F20,BDD!$B$3:$E$13,4,FALSE)</f>
        <v>7272.727272727273</v>
      </c>
      <c r="H20" s="29">
        <f t="shared" ca="1" si="0"/>
        <v>0</v>
      </c>
      <c r="I20" s="15">
        <v>0</v>
      </c>
    </row>
    <row r="21" spans="1:9" ht="18.75" x14ac:dyDescent="0.3">
      <c r="A21" s="28">
        <f>VLOOKUP(F21,BDD!$B$3:$E$13,2,FALSE)</f>
        <v>140000</v>
      </c>
      <c r="B21" s="21">
        <f>VLOOKUP(F21,BDD!$B$3:$E$13,3,FALSE)</f>
        <v>48</v>
      </c>
      <c r="C21" s="21">
        <v>42394</v>
      </c>
      <c r="D21" s="21">
        <v>43824</v>
      </c>
      <c r="E21" s="21">
        <v>43855</v>
      </c>
      <c r="F21" s="22">
        <v>9</v>
      </c>
      <c r="G21" s="24">
        <f>VLOOKUP(F21,BDD!$B$3:$E$13,4,FALSE)</f>
        <v>2916.6666666666665</v>
      </c>
      <c r="H21" s="29">
        <f t="shared" ca="1" si="0"/>
        <v>0</v>
      </c>
      <c r="I21" s="15">
        <v>0</v>
      </c>
    </row>
    <row r="22" spans="1:9" ht="18.75" x14ac:dyDescent="0.3">
      <c r="A22" s="27">
        <f>VLOOKUP(F22,BDD!$B$3:$E$13,2,FALSE)</f>
        <v>200000</v>
      </c>
      <c r="B22" s="18">
        <f>VLOOKUP(F22,BDD!$B$3:$E$13,3,FALSE)</f>
        <v>48</v>
      </c>
      <c r="C22" s="18">
        <v>42394</v>
      </c>
      <c r="D22" s="18">
        <v>43824</v>
      </c>
      <c r="E22" s="18">
        <v>43855</v>
      </c>
      <c r="F22" s="19">
        <v>1</v>
      </c>
      <c r="G22" s="24">
        <f>VLOOKUP(F22,BDD!$B$3:$E$13,4,FALSE)</f>
        <v>4166.666666666667</v>
      </c>
      <c r="H22" s="29">
        <f t="shared" ca="1" si="0"/>
        <v>0</v>
      </c>
      <c r="I22" s="15">
        <v>0</v>
      </c>
    </row>
    <row r="23" spans="1:9" ht="18.75" x14ac:dyDescent="0.3">
      <c r="A23" s="28">
        <f>VLOOKUP(F23,BDD!$B$3:$E$13,2,FALSE)</f>
        <v>200000</v>
      </c>
      <c r="B23" s="21">
        <f>VLOOKUP(F23,BDD!$B$3:$E$13,3,FALSE)</f>
        <v>48</v>
      </c>
      <c r="C23" s="21">
        <v>42449</v>
      </c>
      <c r="D23" s="21">
        <v>43881</v>
      </c>
      <c r="E23" s="21">
        <v>43910</v>
      </c>
      <c r="F23" s="22">
        <v>1</v>
      </c>
      <c r="G23" s="24">
        <f>VLOOKUP(F23,BDD!$B$3:$E$13,4,FALSE)</f>
        <v>4166.666666666667</v>
      </c>
      <c r="H23" s="29">
        <f t="shared" ca="1" si="0"/>
        <v>0</v>
      </c>
      <c r="I23" s="15">
        <v>0</v>
      </c>
    </row>
    <row r="24" spans="1:9" ht="18.75" x14ac:dyDescent="0.3">
      <c r="A24" s="27">
        <f>VLOOKUP(F24,BDD!$B$3:$E$13,2,FALSE)</f>
        <v>160000</v>
      </c>
      <c r="B24" s="18">
        <f>VLOOKUP(F24,BDD!$B$3:$E$13,3,FALSE)</f>
        <v>48</v>
      </c>
      <c r="C24" s="18">
        <v>42449</v>
      </c>
      <c r="D24" s="18">
        <v>43881</v>
      </c>
      <c r="E24" s="18">
        <v>43910</v>
      </c>
      <c r="F24" s="19">
        <v>6</v>
      </c>
      <c r="G24" s="24">
        <f>VLOOKUP(F24,BDD!$B$3:$E$13,4,FALSE)</f>
        <v>3333.3333333333335</v>
      </c>
      <c r="H24" s="29">
        <f t="shared" ca="1" si="0"/>
        <v>0</v>
      </c>
      <c r="I24" s="15">
        <v>0</v>
      </c>
    </row>
    <row r="25" spans="1:9" ht="18.75" x14ac:dyDescent="0.3">
      <c r="A25" s="28">
        <f>VLOOKUP(F25,BDD!$B$3:$E$13,2,FALSE)</f>
        <v>200000</v>
      </c>
      <c r="B25" s="21">
        <f>VLOOKUP(F25,BDD!$B$3:$E$13,3,FALSE)</f>
        <v>36</v>
      </c>
      <c r="C25" s="21">
        <v>42536</v>
      </c>
      <c r="D25" s="21">
        <v>43600</v>
      </c>
      <c r="E25" s="21">
        <v>43631</v>
      </c>
      <c r="F25" s="22">
        <v>2</v>
      </c>
      <c r="G25" s="24">
        <f>VLOOKUP(F25,BDD!$B$3:$E$13,4,FALSE)</f>
        <v>5555.5555555555557</v>
      </c>
      <c r="H25" s="29">
        <f t="shared" ca="1" si="0"/>
        <v>0</v>
      </c>
      <c r="I25" s="15">
        <v>0</v>
      </c>
    </row>
    <row r="26" spans="1:9" ht="18.75" x14ac:dyDescent="0.3">
      <c r="A26" s="27">
        <f>VLOOKUP(F26,BDD!$B$3:$E$13,2,FALSE)</f>
        <v>180000</v>
      </c>
      <c r="B26" s="18">
        <f>VLOOKUP(F26,BDD!$B$3:$E$13,3,FALSE)</f>
        <v>36</v>
      </c>
      <c r="C26" s="18">
        <v>42556</v>
      </c>
      <c r="D26" s="18">
        <v>43621</v>
      </c>
      <c r="E26" s="18">
        <v>43651</v>
      </c>
      <c r="F26" s="19">
        <v>4</v>
      </c>
      <c r="G26" s="24">
        <f>VLOOKUP(F26,BDD!$B$3:$E$13,4,FALSE)</f>
        <v>5000</v>
      </c>
      <c r="H26" s="29">
        <f t="shared" ca="1" si="0"/>
        <v>0</v>
      </c>
      <c r="I26" s="15">
        <v>0</v>
      </c>
    </row>
    <row r="27" spans="1:9" x14ac:dyDescent="0.25">
      <c r="A27" s="20"/>
      <c r="B27" s="20"/>
      <c r="C27" s="21"/>
      <c r="D27" s="21"/>
      <c r="E27" s="21"/>
      <c r="F27" s="23"/>
      <c r="H27" s="24"/>
    </row>
    <row r="28" spans="1:9" x14ac:dyDescent="0.25">
      <c r="A28" s="20"/>
      <c r="B28" s="20"/>
      <c r="C28" s="21"/>
      <c r="D28" s="21"/>
      <c r="E28" s="21"/>
      <c r="F28" s="23"/>
      <c r="H28" s="24"/>
    </row>
    <row r="29" spans="1:9" x14ac:dyDescent="0.25">
      <c r="A29" s="20"/>
      <c r="B29" s="20"/>
      <c r="C29" s="21"/>
      <c r="D29" s="21"/>
      <c r="E29" s="21"/>
      <c r="F29" s="23"/>
    </row>
    <row r="30" spans="1:9" x14ac:dyDescent="0.25">
      <c r="A30" s="20"/>
      <c r="B30" s="20"/>
      <c r="C30" s="21"/>
      <c r="D30" s="21"/>
      <c r="E30" s="21"/>
      <c r="F30" s="23"/>
    </row>
    <row r="31" spans="1:9" x14ac:dyDescent="0.25">
      <c r="A31" s="20" t="s">
        <v>9</v>
      </c>
      <c r="B31" s="20" t="s">
        <v>9</v>
      </c>
      <c r="C31" s="21" t="s">
        <v>9</v>
      </c>
      <c r="D31" s="21" t="s">
        <v>9</v>
      </c>
      <c r="E31" s="21" t="s">
        <v>9</v>
      </c>
      <c r="F31" s="23"/>
    </row>
    <row r="32" spans="1:9" x14ac:dyDescent="0.25">
      <c r="A32" s="20" t="s">
        <v>9</v>
      </c>
      <c r="B32" s="20" t="s">
        <v>9</v>
      </c>
      <c r="C32" s="21" t="s">
        <v>9</v>
      </c>
      <c r="D32" s="21" t="s">
        <v>9</v>
      </c>
      <c r="E32" s="21" t="s">
        <v>9</v>
      </c>
      <c r="F32" s="23"/>
    </row>
    <row r="33" spans="1:6" x14ac:dyDescent="0.25">
      <c r="A33" s="20" t="s">
        <v>9</v>
      </c>
      <c r="B33" s="20" t="s">
        <v>9</v>
      </c>
      <c r="C33" s="21" t="s">
        <v>9</v>
      </c>
      <c r="D33" s="21" t="s">
        <v>9</v>
      </c>
      <c r="E33" s="21" t="s">
        <v>9</v>
      </c>
      <c r="F33" s="23"/>
    </row>
    <row r="34" spans="1:6" x14ac:dyDescent="0.25">
      <c r="A34" s="20" t="s">
        <v>9</v>
      </c>
      <c r="B34" s="20" t="s">
        <v>9</v>
      </c>
      <c r="C34" s="21" t="s">
        <v>9</v>
      </c>
      <c r="D34" s="21" t="s">
        <v>9</v>
      </c>
      <c r="E34" s="21" t="s">
        <v>9</v>
      </c>
      <c r="F34" s="23"/>
    </row>
    <row r="35" spans="1:6" x14ac:dyDescent="0.25">
      <c r="A35" s="20" t="s">
        <v>9</v>
      </c>
      <c r="B35" s="20" t="s">
        <v>9</v>
      </c>
      <c r="C35" s="21" t="s">
        <v>9</v>
      </c>
      <c r="D35" s="21" t="s">
        <v>9</v>
      </c>
      <c r="E35" s="21" t="s">
        <v>9</v>
      </c>
      <c r="F35" s="23"/>
    </row>
  </sheetData>
  <conditionalFormatting sqref="I1:I1048576">
    <cfRule type="expression" dxfId="4" priority="5">
      <formula>$I1&gt;$A1</formula>
    </cfRule>
  </conditionalFormatting>
  <conditionalFormatting sqref="H1:H1048576">
    <cfRule type="expression" dxfId="3" priority="1">
      <formula>$H1&gt;$G1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Rapport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Windows</cp:lastModifiedBy>
  <dcterms:created xsi:type="dcterms:W3CDTF">2016-10-06T13:31:32Z</dcterms:created>
  <dcterms:modified xsi:type="dcterms:W3CDTF">2016-10-07T14:05:48Z</dcterms:modified>
</cp:coreProperties>
</file>