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cques\Desktop\"/>
    </mc:Choice>
  </mc:AlternateContent>
  <bookViews>
    <workbookView xWindow="0" yWindow="0" windowWidth="20490" windowHeight="7755" tabRatio="795" activeTab="1"/>
  </bookViews>
  <sheets>
    <sheet name="Accueil" sheetId="1" r:id="rId1"/>
    <sheet name="Factures" sheetId="2" r:id="rId2"/>
    <sheet name="Clients" sheetId="8" r:id="rId3"/>
    <sheet name="Prestations" sheetId="3" r:id="rId4"/>
  </sheets>
  <definedNames>
    <definedName name="Designation">Prestations!$B:$B</definedName>
    <definedName name="Identifiants">Clients!$A:$A</definedName>
    <definedName name="_xlnm.Print_Titles" localSheetId="1">Factures!$2:$2</definedName>
    <definedName name="Lieux">Prestations!$Z$2:$Z$5</definedName>
    <definedName name="Prixttc">Prestations!$C$1</definedName>
    <definedName name="References">Prestations!$A:$A</definedName>
    <definedName name="_xlnm.Print_Area" localSheetId="1">Factures!$A$1:$H$44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8" i="2"/>
  <c r="F19" i="2"/>
  <c r="F20" i="2"/>
  <c r="F21" i="2"/>
  <c r="F22" i="2"/>
  <c r="F23" i="2"/>
  <c r="F24" i="2"/>
  <c r="F25" i="2"/>
  <c r="F26" i="2"/>
  <c r="F27" i="2"/>
  <c r="F15" i="2"/>
  <c r="X1" i="2" l="1"/>
  <c r="F1" i="2"/>
  <c r="G18" i="2" l="1"/>
  <c r="A3" i="8"/>
  <c r="A2" i="8"/>
  <c r="E5" i="2" s="1"/>
  <c r="G19" i="2"/>
  <c r="G20" i="2"/>
  <c r="G21" i="2"/>
  <c r="G22" i="2"/>
  <c r="G23" i="2"/>
  <c r="G24" i="2"/>
  <c r="G25" i="2"/>
  <c r="G26" i="2"/>
  <c r="G27" i="2"/>
  <c r="E16" i="2"/>
  <c r="E17" i="2"/>
  <c r="E18" i="2"/>
  <c r="E19" i="2"/>
  <c r="E20" i="2"/>
  <c r="E21" i="2"/>
  <c r="E22" i="2"/>
  <c r="E23" i="2"/>
  <c r="E24" i="2"/>
  <c r="E25" i="2"/>
  <c r="E26" i="2"/>
  <c r="E27" i="2"/>
  <c r="E15" i="2"/>
  <c r="G15" i="2" s="1"/>
  <c r="B16" i="2"/>
  <c r="B17" i="2"/>
  <c r="B18" i="2"/>
  <c r="B19" i="2"/>
  <c r="B20" i="2"/>
  <c r="B21" i="2"/>
  <c r="B22" i="2"/>
  <c r="B23" i="2"/>
  <c r="B24" i="2"/>
  <c r="B25" i="2"/>
  <c r="B26" i="2"/>
  <c r="B27" i="2"/>
  <c r="B15" i="2"/>
  <c r="E3" i="2" l="1"/>
  <c r="E4" i="2"/>
  <c r="G16" i="2"/>
  <c r="G17" i="2"/>
  <c r="G28" i="2" l="1"/>
  <c r="G30" i="2" s="1"/>
</calcChain>
</file>

<file path=xl/sharedStrings.xml><?xml version="1.0" encoding="utf-8"?>
<sst xmlns="http://schemas.openxmlformats.org/spreadsheetml/2006/main" count="75" uniqueCount="64">
  <si>
    <t>Réf:</t>
  </si>
  <si>
    <t>Designation</t>
  </si>
  <si>
    <t>Prix Unitaire</t>
  </si>
  <si>
    <t>Quantité</t>
  </si>
  <si>
    <t xml:space="preserve">Total </t>
  </si>
  <si>
    <t>au</t>
  </si>
  <si>
    <t>N° de FACTURE :</t>
  </si>
  <si>
    <t>SEJOUR du :</t>
  </si>
  <si>
    <t>Arrhes versées</t>
  </si>
  <si>
    <t>Net à payer</t>
  </si>
  <si>
    <t>Réf</t>
  </si>
  <si>
    <t>Désignation</t>
  </si>
  <si>
    <t>Prix ttc</t>
  </si>
  <si>
    <t>DHS001</t>
  </si>
  <si>
    <t>DHJ002</t>
  </si>
  <si>
    <t>DBS001</t>
  </si>
  <si>
    <t>DBJ002</t>
  </si>
  <si>
    <t>NAS001</t>
  </si>
  <si>
    <t>NAJ002</t>
  </si>
  <si>
    <t>Nom</t>
  </si>
  <si>
    <t>Prénom</t>
  </si>
  <si>
    <t>Adresse</t>
  </si>
  <si>
    <t>Ville</t>
  </si>
  <si>
    <t>Code Postal</t>
  </si>
  <si>
    <t>Tél Portable</t>
  </si>
  <si>
    <t>Tél Fixe</t>
  </si>
  <si>
    <t>Dupont</t>
  </si>
  <si>
    <t>J.Pierre</t>
  </si>
  <si>
    <t>3 bd rester</t>
  </si>
  <si>
    <t>Paris</t>
  </si>
  <si>
    <t>06 34 65 84 95</t>
  </si>
  <si>
    <t>Durand</t>
  </si>
  <si>
    <t>Pierre</t>
  </si>
  <si>
    <t>8 Avenue San Francisco</t>
  </si>
  <si>
    <t>Nantes</t>
  </si>
  <si>
    <t>02 54 49 98 87</t>
  </si>
  <si>
    <t>01 54 87 98 87</t>
  </si>
  <si>
    <t>07 45 48 89 87</t>
  </si>
  <si>
    <t>Identifiants</t>
  </si>
  <si>
    <t>Nouveau Client</t>
  </si>
  <si>
    <t>MENU</t>
  </si>
  <si>
    <t>Factures</t>
  </si>
  <si>
    <t>Clients</t>
  </si>
  <si>
    <t>Prestations</t>
  </si>
  <si>
    <t xml:space="preserve"> TOTAL </t>
  </si>
  <si>
    <t>TSDA</t>
  </si>
  <si>
    <t>TSNA</t>
  </si>
  <si>
    <t>Dax Bas</t>
  </si>
  <si>
    <t>Dax Haut</t>
  </si>
  <si>
    <t>Biarritz</t>
  </si>
  <si>
    <t>Narrosse</t>
  </si>
  <si>
    <t>Lieux</t>
  </si>
  <si>
    <t>Lieu:</t>
  </si>
  <si>
    <t>Durand Pierre</t>
  </si>
  <si>
    <t>Historique Factures</t>
  </si>
  <si>
    <t>Mr et Mme TARTEMPION
…….</t>
  </si>
  <si>
    <t>lieu,</t>
  </si>
  <si>
    <t>Location  Haut à la semaine</t>
  </si>
  <si>
    <t>Location  Haut à la journée</t>
  </si>
  <si>
    <t>Location  Bas à la semaine</t>
  </si>
  <si>
    <t>Location X à la semaine</t>
  </si>
  <si>
    <t>Location X à la journée</t>
  </si>
  <si>
    <t>Taxe de Séjour Y journée/personne</t>
  </si>
  <si>
    <t>Taxe de Séjour Z journée/personne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</si>
</sst>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5">
    <xf numFmtId="0" fontId="0" fillId="0" borderId="0" xfId="0"/>
    <xf numFmtId="164" fontId="0" fillId="0" borderId="0" xfId="0" applyNumberFormat="1" applyAlignment="1">
      <alignment horizontal="right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16" xfId="0" applyBorder="1"/>
    <xf numFmtId="0" fontId="0" fillId="0" borderId="17" xfId="0" applyBorder="1"/>
    <xf numFmtId="0" fontId="0" fillId="0" borderId="0" xfId="0" applyFill="1" applyBorder="1" applyAlignment="1">
      <alignment horizontal="center" vertical="center" shrinkToFit="1"/>
    </xf>
    <xf numFmtId="0" fontId="0" fillId="0" borderId="21" xfId="0" applyFont="1" applyBorder="1" applyAlignment="1">
      <alignment horizontal="right" shrinkToFit="1"/>
    </xf>
    <xf numFmtId="0" fontId="0" fillId="0" borderId="22" xfId="0" applyBorder="1"/>
    <xf numFmtId="0" fontId="0" fillId="0" borderId="21" xfId="0" applyBorder="1" applyAlignment="1">
      <alignment horizontal="right" shrinkToFit="1"/>
    </xf>
    <xf numFmtId="0" fontId="0" fillId="0" borderId="21" xfId="0" applyBorder="1" applyAlignment="1">
      <alignment horizontal="right" vertical="top" shrinkToFit="1"/>
    </xf>
    <xf numFmtId="0" fontId="0" fillId="0" borderId="16" xfId="0" applyBorder="1" applyAlignment="1">
      <alignment vertical="top" wrapText="1"/>
    </xf>
    <xf numFmtId="0" fontId="0" fillId="0" borderId="18" xfId="0" applyBorder="1" applyAlignment="1">
      <alignment horizontal="right" shrinkToFit="1"/>
    </xf>
    <xf numFmtId="0" fontId="0" fillId="0" borderId="0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0" xfId="0" applyFont="1" applyFill="1" applyAlignment="1">
      <alignment horizontal="center"/>
    </xf>
    <xf numFmtId="165" fontId="0" fillId="0" borderId="23" xfId="0" applyNumberFormat="1" applyBorder="1" applyAlignment="1">
      <alignment horizontal="right" vertical="center"/>
    </xf>
    <xf numFmtId="165" fontId="2" fillId="0" borderId="24" xfId="0" applyNumberFormat="1" applyFon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9" xfId="0" applyFill="1" applyBorder="1"/>
    <xf numFmtId="0" fontId="0" fillId="0" borderId="30" xfId="0" applyFill="1" applyBorder="1"/>
    <xf numFmtId="0" fontId="0" fillId="2" borderId="28" xfId="0" applyFill="1" applyBorder="1"/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10" fillId="0" borderId="0" xfId="0" applyFont="1"/>
    <xf numFmtId="14" fontId="0" fillId="0" borderId="1" xfId="0" applyNumberForma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6" fillId="0" borderId="0" xfId="1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/>
    </xf>
    <xf numFmtId="3" fontId="0" fillId="0" borderId="16" xfId="0" applyNumberFormat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6" fillId="0" borderId="1" xfId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6" fillId="0" borderId="15" xfId="1" applyBorder="1" applyAlignment="1">
      <alignment horizontal="center"/>
    </xf>
    <xf numFmtId="0" fontId="6" fillId="0" borderId="16" xfId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3" borderId="0" xfId="0" applyFont="1" applyFill="1" applyBorder="1" applyAlignment="1">
      <alignment horizontal="right"/>
    </xf>
    <xf numFmtId="0" fontId="1" fillId="3" borderId="0" xfId="0" applyFont="1" applyFill="1" applyAlignment="1">
      <alignment horizontal="right"/>
    </xf>
    <xf numFmtId="0" fontId="2" fillId="4" borderId="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0" fontId="2" fillId="0" borderId="24" xfId="0" applyFont="1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8</xdr:row>
          <xdr:rowOff>114300</xdr:rowOff>
        </xdr:from>
        <xdr:to>
          <xdr:col>1</xdr:col>
          <xdr:colOff>1657350</xdr:colOff>
          <xdr:row>10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 CLENT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1076325</xdr:rowOff>
        </xdr:from>
        <xdr:to>
          <xdr:col>10</xdr:col>
          <xdr:colOff>790575</xdr:colOff>
          <xdr:row>2</xdr:row>
          <xdr:rowOff>190500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22413</xdr:colOff>
      <xdr:row>0</xdr:row>
      <xdr:rowOff>224118</xdr:rowOff>
    </xdr:from>
    <xdr:to>
      <xdr:col>11</xdr:col>
      <xdr:colOff>22412</xdr:colOff>
      <xdr:row>0</xdr:row>
      <xdr:rowOff>560294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6364942" y="224118"/>
          <a:ext cx="1591235" cy="336176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5</xdr:row>
          <xdr:rowOff>0</xdr:rowOff>
        </xdr:from>
        <xdr:to>
          <xdr:col>11</xdr:col>
          <xdr:colOff>9525</xdr:colOff>
          <xdr:row>7</xdr:row>
          <xdr:rowOff>9525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IMPRIMER FACTURE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8</xdr:row>
          <xdr:rowOff>0</xdr:rowOff>
        </xdr:from>
        <xdr:to>
          <xdr:col>10</xdr:col>
          <xdr:colOff>800100</xdr:colOff>
          <xdr:row>9</xdr:row>
          <xdr:rowOff>161925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..\..\Location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6"/>
  <sheetViews>
    <sheetView workbookViewId="0">
      <selection activeCell="A13" sqref="A13:B13"/>
    </sheetView>
  </sheetViews>
  <sheetFormatPr baseColWidth="10" defaultRowHeight="15" x14ac:dyDescent="0.25"/>
  <cols>
    <col min="1" max="1" width="20" style="15" customWidth="1"/>
    <col min="2" max="2" width="28.85546875" customWidth="1"/>
  </cols>
  <sheetData>
    <row r="1" spans="1:16" x14ac:dyDescent="0.25">
      <c r="A1" s="54" t="s">
        <v>39</v>
      </c>
      <c r="B1" s="55"/>
    </row>
    <row r="2" spans="1:16" x14ac:dyDescent="0.25">
      <c r="A2" s="19" t="s">
        <v>19</v>
      </c>
      <c r="B2" s="20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x14ac:dyDescent="0.25">
      <c r="A3" s="21" t="s">
        <v>20</v>
      </c>
      <c r="B3" s="16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ht="44.25" customHeight="1" x14ac:dyDescent="0.25">
      <c r="A4" s="22" t="s">
        <v>21</v>
      </c>
      <c r="B4" s="23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x14ac:dyDescent="0.25">
      <c r="A5" s="21" t="s">
        <v>23</v>
      </c>
      <c r="B5" s="4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5">
      <c r="A6" s="21" t="s">
        <v>22</v>
      </c>
      <c r="B6" s="16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 x14ac:dyDescent="0.25">
      <c r="A7" s="21" t="s">
        <v>24</v>
      </c>
      <c r="B7" s="16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ht="15.75" thickBot="1" x14ac:dyDescent="0.3">
      <c r="A8" s="24" t="s">
        <v>25</v>
      </c>
      <c r="B8" s="17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5"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x14ac:dyDescent="0.25"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16" ht="15.75" thickBot="1" x14ac:dyDescent="0.3"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</row>
    <row r="12" spans="1:16" x14ac:dyDescent="0.25">
      <c r="A12" s="56" t="s">
        <v>40</v>
      </c>
      <c r="B12" s="57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x14ac:dyDescent="0.25">
      <c r="A13" s="58" t="s">
        <v>41</v>
      </c>
      <c r="B13" s="5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x14ac:dyDescent="0.25">
      <c r="A14" s="58" t="s">
        <v>42</v>
      </c>
      <c r="B14" s="5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x14ac:dyDescent="0.25">
      <c r="A15" s="58" t="s">
        <v>43</v>
      </c>
      <c r="B15" s="5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6" x14ac:dyDescent="0.25">
      <c r="A16" s="53" t="s">
        <v>54</v>
      </c>
      <c r="B16" s="53"/>
    </row>
  </sheetData>
  <mergeCells count="6">
    <mergeCell ref="A16:B16"/>
    <mergeCell ref="A1:B1"/>
    <mergeCell ref="A12:B12"/>
    <mergeCell ref="A13:B13"/>
    <mergeCell ref="A14:B14"/>
    <mergeCell ref="A15:B15"/>
  </mergeCells>
  <hyperlinks>
    <hyperlink ref="A13:B13" location="Factures!A1" display="Factures"/>
    <hyperlink ref="A14:B14" location="Clients!A1" display="Clients"/>
    <hyperlink ref="A15:B15" location="Prestations!A1" display="Prestations"/>
    <hyperlink ref="A16:B16" r:id="rId1" display="Historique Factures"/>
  </hyperlinks>
  <pageMargins left="0.7" right="0.7" top="0.75" bottom="0.75" header="0.3" footer="0.3"/>
  <pageSetup paperSize="9" orientation="portrait" horizont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nouveauclient">
                <anchor moveWithCells="1" sizeWithCells="1">
                  <from>
                    <xdr:col>0</xdr:col>
                    <xdr:colOff>276225</xdr:colOff>
                    <xdr:row>8</xdr:row>
                    <xdr:rowOff>114300</xdr:rowOff>
                  </from>
                  <to>
                    <xdr:col>1</xdr:col>
                    <xdr:colOff>1657350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30"/>
  <sheetViews>
    <sheetView tabSelected="1" view="pageLayout" zoomScale="85" zoomScaleNormal="100" zoomScalePageLayoutView="85" workbookViewId="0">
      <selection activeCell="K14" sqref="K14"/>
    </sheetView>
  </sheetViews>
  <sheetFormatPr baseColWidth="10" defaultRowHeight="15" x14ac:dyDescent="0.25"/>
  <cols>
    <col min="4" max="4" width="15.7109375" customWidth="1"/>
    <col min="5" max="5" width="11.28515625" customWidth="1"/>
    <col min="7" max="7" width="10.7109375" customWidth="1"/>
    <col min="8" max="8" width="3.5703125" customWidth="1"/>
    <col min="9" max="9" width="3.7109375" customWidth="1"/>
    <col min="11" max="11" width="11.28515625" customWidth="1"/>
    <col min="12" max="12" width="5.42578125" customWidth="1"/>
    <col min="15" max="15" width="4.42578125" customWidth="1"/>
  </cols>
  <sheetData>
    <row r="1" spans="1:24" ht="84.75" customHeight="1" x14ac:dyDescent="0.45">
      <c r="A1" s="66" t="s">
        <v>55</v>
      </c>
      <c r="B1" s="67"/>
      <c r="C1" s="68"/>
      <c r="E1" s="1" t="s">
        <v>56</v>
      </c>
      <c r="F1" s="61">
        <f ca="1">TODAY()</f>
        <v>42618</v>
      </c>
      <c r="G1" s="61"/>
      <c r="H1" s="61"/>
      <c r="I1" s="44"/>
      <c r="J1" s="42"/>
      <c r="M1" s="43"/>
      <c r="X1" s="41">
        <f>C10</f>
        <v>8</v>
      </c>
    </row>
    <row r="2" spans="1:24" x14ac:dyDescent="0.25">
      <c r="E2" s="69" t="s">
        <v>53</v>
      </c>
      <c r="F2" s="70"/>
      <c r="G2" s="71"/>
      <c r="I2" s="60">
        <v>1</v>
      </c>
      <c r="J2" s="30"/>
      <c r="K2" s="30"/>
      <c r="M2" s="30"/>
      <c r="N2" s="30"/>
      <c r="P2" s="30"/>
      <c r="Q2" s="30"/>
    </row>
    <row r="3" spans="1:24" x14ac:dyDescent="0.25">
      <c r="E3" s="72" t="str">
        <f>IF(E2="","",VLOOKUP(E2,Clients!A:G,4,0))</f>
        <v>8 Avenue San Francisco</v>
      </c>
      <c r="F3" s="73"/>
      <c r="G3" s="74"/>
      <c r="I3" s="60"/>
    </row>
    <row r="4" spans="1:24" x14ac:dyDescent="0.25">
      <c r="E4" s="72" t="str">
        <f>IF(E2="","",CONCATENATE(VLOOKUP(E2,Clients!A:G,5,0)," ",VLOOKUP(E2,Clients!A:G,6,0)))</f>
        <v>44000 Nantes</v>
      </c>
      <c r="F4" s="73"/>
      <c r="G4" s="74"/>
      <c r="J4" s="52"/>
      <c r="K4" s="52"/>
      <c r="L4" s="52"/>
    </row>
    <row r="5" spans="1:24" x14ac:dyDescent="0.25">
      <c r="E5" s="63" t="str">
        <f>IF(E2="","",VLOOKUP(E2,Clients!A:H,7,0))</f>
        <v>07 45 48 89 87</v>
      </c>
      <c r="F5" s="64"/>
      <c r="G5" s="65"/>
    </row>
    <row r="6" spans="1:24" x14ac:dyDescent="0.25">
      <c r="E6" s="2"/>
      <c r="F6" s="2"/>
      <c r="G6" s="2"/>
      <c r="I6" s="60">
        <v>2</v>
      </c>
    </row>
    <row r="7" spans="1:24" x14ac:dyDescent="0.25">
      <c r="E7" s="2"/>
      <c r="F7" s="2"/>
      <c r="G7" s="2"/>
      <c r="I7" s="60"/>
    </row>
    <row r="8" spans="1:24" x14ac:dyDescent="0.25">
      <c r="E8" s="2"/>
      <c r="F8" s="2"/>
      <c r="G8" s="2"/>
    </row>
    <row r="9" spans="1:24" x14ac:dyDescent="0.25">
      <c r="E9" s="2"/>
      <c r="F9" s="2"/>
      <c r="G9" s="2"/>
      <c r="I9" s="60">
        <v>3</v>
      </c>
    </row>
    <row r="10" spans="1:24" x14ac:dyDescent="0.25">
      <c r="A10" s="78" t="s">
        <v>6</v>
      </c>
      <c r="B10" s="78"/>
      <c r="C10" s="7">
        <v>8</v>
      </c>
      <c r="D10" s="14"/>
      <c r="E10" s="40" t="s">
        <v>52</v>
      </c>
      <c r="F10" s="62" t="s">
        <v>47</v>
      </c>
      <c r="G10" s="62"/>
      <c r="I10" s="60"/>
    </row>
    <row r="12" spans="1:24" x14ac:dyDescent="0.25">
      <c r="A12" s="79" t="s">
        <v>7</v>
      </c>
      <c r="B12" s="79"/>
      <c r="C12" s="45">
        <v>42584</v>
      </c>
      <c r="D12" s="10" t="s">
        <v>5</v>
      </c>
      <c r="E12" s="45">
        <v>42592</v>
      </c>
      <c r="F12" s="36"/>
      <c r="G12" s="36"/>
    </row>
    <row r="14" spans="1:24" ht="24.75" customHeight="1" x14ac:dyDescent="0.25">
      <c r="A14" s="9" t="s">
        <v>0</v>
      </c>
      <c r="B14" s="80" t="s">
        <v>1</v>
      </c>
      <c r="C14" s="80"/>
      <c r="D14" s="80"/>
      <c r="E14" s="9" t="s">
        <v>2</v>
      </c>
      <c r="F14" s="9" t="s">
        <v>3</v>
      </c>
      <c r="G14" s="9" t="s">
        <v>4</v>
      </c>
      <c r="M14" s="27"/>
      <c r="N14" s="27"/>
    </row>
    <row r="15" spans="1:24" x14ac:dyDescent="0.25">
      <c r="A15" s="3" t="s">
        <v>13</v>
      </c>
      <c r="B15" s="75" t="str">
        <f>IF(A15="","",VLOOKUP(A15,Prestations!A:B,2,0))</f>
        <v>Location  Haut à la semaine</v>
      </c>
      <c r="C15" s="76"/>
      <c r="D15" s="77"/>
      <c r="E15" s="6">
        <f>IF(A15="","",VLOOKUP(A15,Prestations!A:C,3,0))</f>
        <v>200</v>
      </c>
      <c r="F15" s="3">
        <f>IF(A15="","",1)</f>
        <v>1</v>
      </c>
      <c r="G15" s="8">
        <f>IF(A15="","",F15*E15)</f>
        <v>200</v>
      </c>
    </row>
    <row r="16" spans="1:24" x14ac:dyDescent="0.25">
      <c r="A16" s="3" t="s">
        <v>45</v>
      </c>
      <c r="B16" s="75" t="str">
        <f>IF(A16="","",VLOOKUP(A16,Prestations!A:B,2,0))</f>
        <v>Taxe de Séjour Y journée/personne</v>
      </c>
      <c r="C16" s="76"/>
      <c r="D16" s="77"/>
      <c r="E16" s="6">
        <f>IF(A16="","",VLOOKUP(A16,Prestations!A:C,3,0))</f>
        <v>1.21</v>
      </c>
      <c r="F16" s="3">
        <v>12</v>
      </c>
      <c r="G16" s="8">
        <f t="shared" ref="G16:G27" si="0">IF(A16="","",F16*E16)</f>
        <v>14.52</v>
      </c>
    </row>
    <row r="17" spans="1:7" x14ac:dyDescent="0.25">
      <c r="A17" s="3"/>
      <c r="B17" s="75" t="str">
        <f>IF(A17="","",VLOOKUP(A17,Prestations!A:B,2,0))</f>
        <v/>
      </c>
      <c r="C17" s="76"/>
      <c r="D17" s="77"/>
      <c r="E17" s="6" t="str">
        <f>IF(A17="","",VLOOKUP(A17,Prestations!A:C,3,0))</f>
        <v/>
      </c>
      <c r="F17" s="3" t="str">
        <f t="shared" ref="F17:F27" si="1">IF(A17="","",1)</f>
        <v/>
      </c>
      <c r="G17" s="8" t="str">
        <f t="shared" si="0"/>
        <v/>
      </c>
    </row>
    <row r="18" spans="1:7" x14ac:dyDescent="0.25">
      <c r="A18" s="3"/>
      <c r="B18" s="75" t="str">
        <f>IF(A18="","",VLOOKUP(A18,Prestations!A:B,2,0))</f>
        <v/>
      </c>
      <c r="C18" s="76"/>
      <c r="D18" s="77"/>
      <c r="E18" s="6" t="str">
        <f>IF(A18="","",VLOOKUP(A18,Prestations!A:C,3,0))</f>
        <v/>
      </c>
      <c r="F18" s="3" t="str">
        <f t="shared" si="1"/>
        <v/>
      </c>
      <c r="G18" s="8" t="str">
        <f t="shared" si="0"/>
        <v/>
      </c>
    </row>
    <row r="19" spans="1:7" x14ac:dyDescent="0.25">
      <c r="A19" s="3"/>
      <c r="B19" s="75" t="str">
        <f>IF(A19="","",VLOOKUP(A19,Prestations!A:B,2,0))</f>
        <v/>
      </c>
      <c r="C19" s="76"/>
      <c r="D19" s="77"/>
      <c r="E19" s="6" t="str">
        <f>IF(A19="","",VLOOKUP(A19,Prestations!A:C,3,0))</f>
        <v/>
      </c>
      <c r="F19" s="3" t="str">
        <f t="shared" si="1"/>
        <v/>
      </c>
      <c r="G19" s="8" t="str">
        <f t="shared" si="0"/>
        <v/>
      </c>
    </row>
    <row r="20" spans="1:7" x14ac:dyDescent="0.25">
      <c r="A20" s="3"/>
      <c r="B20" s="75" t="str">
        <f>IF(A20="","",VLOOKUP(A20,Prestations!A:B,2,0))</f>
        <v/>
      </c>
      <c r="C20" s="76"/>
      <c r="D20" s="77"/>
      <c r="E20" s="6" t="str">
        <f>IF(A20="","",VLOOKUP(A20,Prestations!A:C,3,0))</f>
        <v/>
      </c>
      <c r="F20" s="3" t="str">
        <f t="shared" si="1"/>
        <v/>
      </c>
      <c r="G20" s="8" t="str">
        <f t="shared" si="0"/>
        <v/>
      </c>
    </row>
    <row r="21" spans="1:7" x14ac:dyDescent="0.25">
      <c r="A21" s="3"/>
      <c r="B21" s="75" t="str">
        <f>IF(A21="","",VLOOKUP(A21,Prestations!A:B,2,0))</f>
        <v/>
      </c>
      <c r="C21" s="76"/>
      <c r="D21" s="77"/>
      <c r="E21" s="6" t="str">
        <f>IF(A21="","",VLOOKUP(A21,Prestations!A:C,3,0))</f>
        <v/>
      </c>
      <c r="F21" s="3" t="str">
        <f t="shared" si="1"/>
        <v/>
      </c>
      <c r="G21" s="8" t="str">
        <f t="shared" si="0"/>
        <v/>
      </c>
    </row>
    <row r="22" spans="1:7" x14ac:dyDescent="0.25">
      <c r="A22" s="3"/>
      <c r="B22" s="75" t="str">
        <f>IF(A22="","",VLOOKUP(A22,Prestations!A:B,2,0))</f>
        <v/>
      </c>
      <c r="C22" s="76"/>
      <c r="D22" s="77"/>
      <c r="E22" s="6" t="str">
        <f>IF(A22="","",VLOOKUP(A22,Prestations!A:C,3,0))</f>
        <v/>
      </c>
      <c r="F22" s="3" t="str">
        <f t="shared" si="1"/>
        <v/>
      </c>
      <c r="G22" s="8" t="str">
        <f t="shared" si="0"/>
        <v/>
      </c>
    </row>
    <row r="23" spans="1:7" x14ac:dyDescent="0.25">
      <c r="A23" s="3"/>
      <c r="B23" s="75" t="str">
        <f>IF(A23="","",VLOOKUP(A23,Prestations!A:B,2,0))</f>
        <v/>
      </c>
      <c r="C23" s="76"/>
      <c r="D23" s="77"/>
      <c r="E23" s="6" t="str">
        <f>IF(A23="","",VLOOKUP(A23,Prestations!A:C,3,0))</f>
        <v/>
      </c>
      <c r="F23" s="3" t="str">
        <f t="shared" si="1"/>
        <v/>
      </c>
      <c r="G23" s="8" t="str">
        <f t="shared" si="0"/>
        <v/>
      </c>
    </row>
    <row r="24" spans="1:7" x14ac:dyDescent="0.25">
      <c r="A24" s="3"/>
      <c r="B24" s="75" t="str">
        <f>IF(A24="","",VLOOKUP(A24,Prestations!A:B,2,0))</f>
        <v/>
      </c>
      <c r="C24" s="76"/>
      <c r="D24" s="77"/>
      <c r="E24" s="6" t="str">
        <f>IF(A24="","",VLOOKUP(A24,Prestations!A:C,3,0))</f>
        <v/>
      </c>
      <c r="F24" s="3" t="str">
        <f t="shared" si="1"/>
        <v/>
      </c>
      <c r="G24" s="8" t="str">
        <f t="shared" si="0"/>
        <v/>
      </c>
    </row>
    <row r="25" spans="1:7" x14ac:dyDescent="0.25">
      <c r="A25" s="3"/>
      <c r="B25" s="75" t="str">
        <f>IF(A25="","",VLOOKUP(A25,Prestations!A:B,2,0))</f>
        <v/>
      </c>
      <c r="C25" s="76"/>
      <c r="D25" s="77"/>
      <c r="E25" s="6" t="str">
        <f>IF(A25="","",VLOOKUP(A25,Prestations!A:C,3,0))</f>
        <v/>
      </c>
      <c r="F25" s="3" t="str">
        <f t="shared" si="1"/>
        <v/>
      </c>
      <c r="G25" s="8" t="str">
        <f t="shared" si="0"/>
        <v/>
      </c>
    </row>
    <row r="26" spans="1:7" x14ac:dyDescent="0.25">
      <c r="A26" s="3"/>
      <c r="B26" s="75" t="str">
        <f>IF(A26="","",VLOOKUP(A26,Prestations!A:B,2,0))</f>
        <v/>
      </c>
      <c r="C26" s="76"/>
      <c r="D26" s="77"/>
      <c r="E26" s="6" t="str">
        <f>IF(A26="","",VLOOKUP(A26,Prestations!A:C,3,0))</f>
        <v/>
      </c>
      <c r="F26" s="3" t="str">
        <f t="shared" si="1"/>
        <v/>
      </c>
      <c r="G26" s="8" t="str">
        <f t="shared" si="0"/>
        <v/>
      </c>
    </row>
    <row r="27" spans="1:7" ht="15.75" thickBot="1" x14ac:dyDescent="0.3">
      <c r="A27" s="3"/>
      <c r="B27" s="75" t="str">
        <f>IF(A27="","",VLOOKUP(A27,Prestations!A:B,2,0))</f>
        <v/>
      </c>
      <c r="C27" s="76"/>
      <c r="D27" s="77"/>
      <c r="E27" s="33" t="str">
        <f>IF(A27="","",VLOOKUP(A27,Prestations!A:C,3,0))</f>
        <v/>
      </c>
      <c r="F27" s="3" t="str">
        <f t="shared" si="1"/>
        <v/>
      </c>
      <c r="G27" s="31" t="str">
        <f t="shared" si="0"/>
        <v/>
      </c>
    </row>
    <row r="28" spans="1:7" ht="27.75" customHeight="1" thickBot="1" x14ac:dyDescent="0.3">
      <c r="E28" s="81" t="s">
        <v>44</v>
      </c>
      <c r="F28" s="82"/>
      <c r="G28" s="35">
        <f>SUM(G15:G27)</f>
        <v>214.52</v>
      </c>
    </row>
    <row r="29" spans="1:7" x14ac:dyDescent="0.25">
      <c r="E29" s="83" t="s">
        <v>8</v>
      </c>
      <c r="F29" s="83"/>
      <c r="G29" s="32"/>
    </row>
    <row r="30" spans="1:7" x14ac:dyDescent="0.25">
      <c r="E30" s="84" t="s">
        <v>9</v>
      </c>
      <c r="F30" s="84"/>
      <c r="G30" s="34">
        <f>G28-G29</f>
        <v>214.52</v>
      </c>
    </row>
  </sheetData>
  <mergeCells count="29">
    <mergeCell ref="E28:F28"/>
    <mergeCell ref="E29:F29"/>
    <mergeCell ref="E30:F30"/>
    <mergeCell ref="B22:D22"/>
    <mergeCell ref="B23:D23"/>
    <mergeCell ref="B24:D24"/>
    <mergeCell ref="B25:D25"/>
    <mergeCell ref="B26:D26"/>
    <mergeCell ref="B27:D27"/>
    <mergeCell ref="A1:C1"/>
    <mergeCell ref="E2:G2"/>
    <mergeCell ref="E3:G3"/>
    <mergeCell ref="E4:G4"/>
    <mergeCell ref="B21:D21"/>
    <mergeCell ref="A10:B10"/>
    <mergeCell ref="A12:B12"/>
    <mergeCell ref="B14:D14"/>
    <mergeCell ref="B15:D15"/>
    <mergeCell ref="B16:D16"/>
    <mergeCell ref="B17:D17"/>
    <mergeCell ref="B18:D18"/>
    <mergeCell ref="B19:D19"/>
    <mergeCell ref="B20:D20"/>
    <mergeCell ref="I2:I3"/>
    <mergeCell ref="I6:I7"/>
    <mergeCell ref="I9:I10"/>
    <mergeCell ref="F1:H1"/>
    <mergeCell ref="F10:G10"/>
    <mergeCell ref="E5:G5"/>
  </mergeCells>
  <dataValidations count="3">
    <dataValidation type="list" allowBlank="1" showInputMessage="1" showErrorMessage="1" sqref="A15:A27">
      <formula1>References</formula1>
    </dataValidation>
    <dataValidation type="list" allowBlank="1" showInputMessage="1" showErrorMessage="1" sqref="E2:G2">
      <formula1>Identifiants</formula1>
    </dataValidation>
    <dataValidation type="list" allowBlank="1" showInputMessage="1" showErrorMessage="1" sqref="F10:G10">
      <formula1>Lieux</formula1>
    </dataValidation>
  </dataValidations>
  <printOptions horizontalCentere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réini">
                <anchor moveWithCells="1" sizeWithCells="1">
                  <from>
                    <xdr:col>9</xdr:col>
                    <xdr:colOff>9525</xdr:colOff>
                    <xdr:row>0</xdr:row>
                    <xdr:rowOff>1076325</xdr:rowOff>
                  </from>
                  <to>
                    <xdr:col>10</xdr:col>
                    <xdr:colOff>790575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5" name="Button 37">
              <controlPr defaultSize="0" print="0" autoFill="0" autoPict="0" macro="[0]!imprimer">
                <anchor moveWithCells="1" sizeWithCells="1">
                  <from>
                    <xdr:col>8</xdr:col>
                    <xdr:colOff>266700</xdr:colOff>
                    <xdr:row>5</xdr:row>
                    <xdr:rowOff>0</xdr:rowOff>
                  </from>
                  <to>
                    <xdr:col>11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6" name="Button 48">
              <controlPr defaultSize="0" print="0" autoFill="0" autoPict="0" macro="[0]!enregistrer">
                <anchor moveWithCells="1" sizeWithCells="1">
                  <from>
                    <xdr:col>9</xdr:col>
                    <xdr:colOff>9525</xdr:colOff>
                    <xdr:row>8</xdr:row>
                    <xdr:rowOff>0</xdr:rowOff>
                  </from>
                  <to>
                    <xdr:col>10</xdr:col>
                    <xdr:colOff>800100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"/>
  <sheetViews>
    <sheetView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16.28515625" style="11" customWidth="1"/>
    <col min="2" max="2" width="14.7109375" style="11" customWidth="1"/>
    <col min="3" max="3" width="14.140625" style="11" customWidth="1"/>
    <col min="4" max="4" width="26.140625" style="11" customWidth="1"/>
    <col min="5" max="5" width="12.7109375" style="11" customWidth="1"/>
    <col min="6" max="6" width="26.42578125" style="11" customWidth="1"/>
    <col min="7" max="7" width="13.7109375" style="11" customWidth="1"/>
    <col min="8" max="8" width="13.5703125" style="11" customWidth="1"/>
    <col min="9" max="16384" width="11.42578125" style="11"/>
  </cols>
  <sheetData>
    <row r="1" spans="1:11" s="25" customFormat="1" x14ac:dyDescent="0.25">
      <c r="A1" s="50" t="s">
        <v>38</v>
      </c>
      <c r="B1" s="46" t="s">
        <v>19</v>
      </c>
      <c r="C1" s="46" t="s">
        <v>20</v>
      </c>
      <c r="D1" s="46" t="s">
        <v>21</v>
      </c>
      <c r="E1" s="46" t="s">
        <v>23</v>
      </c>
      <c r="F1" s="46" t="s">
        <v>22</v>
      </c>
      <c r="G1" s="46" t="s">
        <v>24</v>
      </c>
      <c r="H1" s="46" t="s">
        <v>25</v>
      </c>
    </row>
    <row r="2" spans="1:11" s="18" customFormat="1" x14ac:dyDescent="0.25">
      <c r="A2" s="51" t="str">
        <f>CONCATENATE(B2," ",C2)</f>
        <v>Dupont J.Pierre</v>
      </c>
      <c r="B2" s="48" t="s">
        <v>26</v>
      </c>
      <c r="C2" s="48" t="s">
        <v>27</v>
      </c>
      <c r="D2" s="48" t="s">
        <v>28</v>
      </c>
      <c r="E2" s="48">
        <v>75000</v>
      </c>
      <c r="F2" s="48" t="s">
        <v>29</v>
      </c>
      <c r="G2" s="48" t="s">
        <v>30</v>
      </c>
      <c r="H2" s="48" t="s">
        <v>36</v>
      </c>
      <c r="J2" s="47"/>
      <c r="K2" s="47"/>
    </row>
    <row r="3" spans="1:11" x14ac:dyDescent="0.25">
      <c r="A3" s="12" t="str">
        <f>CONCATENATE(B3," ",C3)</f>
        <v>Durand Pierre</v>
      </c>
      <c r="B3" s="7" t="s">
        <v>31</v>
      </c>
      <c r="C3" s="7" t="s">
        <v>32</v>
      </c>
      <c r="D3" s="7" t="s">
        <v>33</v>
      </c>
      <c r="E3" s="7">
        <v>44000</v>
      </c>
      <c r="F3" s="7" t="s">
        <v>34</v>
      </c>
      <c r="G3" s="7" t="s">
        <v>37</v>
      </c>
      <c r="H3" s="7" t="s">
        <v>35</v>
      </c>
      <c r="J3" s="47"/>
      <c r="K3" s="47"/>
    </row>
    <row r="9" spans="1:11" x14ac:dyDescent="0.25">
      <c r="H9" s="13"/>
    </row>
  </sheetData>
  <sortState ref="A3:H3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3"/>
  <sheetViews>
    <sheetView workbookViewId="0">
      <selection activeCell="B10" sqref="B10"/>
    </sheetView>
  </sheetViews>
  <sheetFormatPr baseColWidth="10" defaultRowHeight="15" x14ac:dyDescent="0.25"/>
  <cols>
    <col min="2" max="2" width="45.5703125" customWidth="1"/>
  </cols>
  <sheetData>
    <row r="1" spans="1:26" x14ac:dyDescent="0.25">
      <c r="A1" s="26" t="s">
        <v>10</v>
      </c>
      <c r="B1" s="26" t="s">
        <v>11</v>
      </c>
      <c r="C1" s="26" t="s">
        <v>12</v>
      </c>
      <c r="Z1" s="39" t="s">
        <v>51</v>
      </c>
    </row>
    <row r="2" spans="1:26" x14ac:dyDescent="0.25">
      <c r="A2" s="4" t="s">
        <v>13</v>
      </c>
      <c r="B2" s="4" t="s">
        <v>57</v>
      </c>
      <c r="C2" s="5">
        <v>200</v>
      </c>
      <c r="Z2" s="37" t="s">
        <v>49</v>
      </c>
    </row>
    <row r="3" spans="1:26" x14ac:dyDescent="0.25">
      <c r="A3" s="4" t="s">
        <v>14</v>
      </c>
      <c r="B3" s="4" t="s">
        <v>58</v>
      </c>
      <c r="C3" s="5">
        <v>15</v>
      </c>
      <c r="Z3" s="37" t="s">
        <v>47</v>
      </c>
    </row>
    <row r="4" spans="1:26" x14ac:dyDescent="0.25">
      <c r="A4" s="4" t="s">
        <v>15</v>
      </c>
      <c r="B4" s="4" t="s">
        <v>59</v>
      </c>
      <c r="C4" s="5">
        <v>175</v>
      </c>
      <c r="Z4" s="37" t="s">
        <v>48</v>
      </c>
    </row>
    <row r="5" spans="1:26" ht="15.75" thickBot="1" x14ac:dyDescent="0.3">
      <c r="A5" s="4" t="s">
        <v>16</v>
      </c>
      <c r="B5" s="4" t="s">
        <v>59</v>
      </c>
      <c r="C5" s="5">
        <v>15</v>
      </c>
      <c r="Z5" s="38" t="s">
        <v>50</v>
      </c>
    </row>
    <row r="6" spans="1:26" x14ac:dyDescent="0.25">
      <c r="A6" s="4" t="s">
        <v>17</v>
      </c>
      <c r="B6" s="4" t="s">
        <v>60</v>
      </c>
      <c r="C6" s="5">
        <v>175</v>
      </c>
    </row>
    <row r="7" spans="1:26" x14ac:dyDescent="0.25">
      <c r="A7" s="4" t="s">
        <v>18</v>
      </c>
      <c r="B7" s="4" t="s">
        <v>61</v>
      </c>
      <c r="C7" s="5">
        <v>15</v>
      </c>
    </row>
    <row r="8" spans="1:26" x14ac:dyDescent="0.25">
      <c r="A8" s="4" t="s">
        <v>45</v>
      </c>
      <c r="B8" s="4" t="s">
        <v>62</v>
      </c>
      <c r="C8" s="5">
        <v>1.21</v>
      </c>
    </row>
    <row r="9" spans="1:26" x14ac:dyDescent="0.25">
      <c r="A9" s="4" t="s">
        <v>46</v>
      </c>
      <c r="B9" s="4" t="s">
        <v>63</v>
      </c>
      <c r="C9" s="5">
        <v>1</v>
      </c>
    </row>
    <row r="10" spans="1:26" x14ac:dyDescent="0.25">
      <c r="A10" s="4"/>
      <c r="B10" s="4"/>
      <c r="C10" s="5"/>
    </row>
    <row r="11" spans="1:26" x14ac:dyDescent="0.25">
      <c r="A11" s="4"/>
      <c r="B11" s="4"/>
      <c r="C11" s="5"/>
    </row>
    <row r="12" spans="1:26" x14ac:dyDescent="0.25">
      <c r="A12" s="4"/>
      <c r="B12" s="4"/>
      <c r="C12" s="5"/>
    </row>
    <row r="13" spans="1:26" x14ac:dyDescent="0.25">
      <c r="A13" s="4"/>
      <c r="B13" s="4"/>
      <c r="C1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Accueil</vt:lpstr>
      <vt:lpstr>Factures</vt:lpstr>
      <vt:lpstr>Clients</vt:lpstr>
      <vt:lpstr>Prestations</vt:lpstr>
      <vt:lpstr>Designation</vt:lpstr>
      <vt:lpstr>Identifiants</vt:lpstr>
      <vt:lpstr>Factures!Impression_des_titres</vt:lpstr>
      <vt:lpstr>Lieux</vt:lpstr>
      <vt:lpstr>Prixttc</vt:lpstr>
      <vt:lpstr>References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cp:lastPrinted>2016-09-02T10:03:02Z</cp:lastPrinted>
  <dcterms:created xsi:type="dcterms:W3CDTF">2016-08-29T08:30:01Z</dcterms:created>
  <dcterms:modified xsi:type="dcterms:W3CDTF">2016-09-05T11:02:26Z</dcterms:modified>
</cp:coreProperties>
</file>