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rezenthel\Desktop\"/>
    </mc:Choice>
  </mc:AlternateContent>
  <xr:revisionPtr revIDLastSave="0" documentId="13_ncr:1_{08A9205E-1EB5-4B88-B34E-779AB598ACF8}" xr6:coauthVersionLast="36" xr6:coauthVersionMax="36" xr10:uidLastSave="{00000000-0000-0000-0000-000000000000}"/>
  <bookViews>
    <workbookView xWindow="0" yWindow="0" windowWidth="28800" windowHeight="12225" activeTab="1" xr2:uid="{158C70F9-D7C3-48BC-88F3-1134BE0469B9}"/>
  </bookViews>
  <sheets>
    <sheet name="01" sheetId="1" r:id="rId1"/>
    <sheet name="PLANNING" sheetId="2" r:id="rId2"/>
  </sheets>
  <externalReferences>
    <externalReference r:id="rId3"/>
  </externalReferences>
  <definedNames>
    <definedName name="Année">'01'!$B$3</definedName>
    <definedName name="Equipe">[1]Listes!$B$3:$C$32</definedName>
    <definedName name="Horaires">[1]Listes!$J$2:$N$88</definedName>
    <definedName name="JoursFeries">'[1]J Fériés'!$D$3:$D$15</definedName>
    <definedName name="Mois">'01'!$C$3</definedName>
    <definedName name="Planning">[1]Listes!$J$2:$J$89</definedName>
    <definedName name="Techniciens">[1]Listes!$B$3:$B$32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" i="2" l="1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AE49" i="1"/>
  <c r="W49" i="1"/>
  <c r="F49" i="1"/>
  <c r="AE47" i="1"/>
  <c r="W47" i="1"/>
  <c r="F47" i="1"/>
  <c r="AE45" i="1"/>
  <c r="W45" i="1"/>
  <c r="F45" i="1"/>
  <c r="AE43" i="1"/>
  <c r="W43" i="1"/>
  <c r="F43" i="1"/>
  <c r="AE41" i="1"/>
  <c r="W41" i="1"/>
  <c r="F41" i="1"/>
  <c r="AE39" i="1"/>
  <c r="W39" i="1"/>
  <c r="R39" i="1"/>
  <c r="F39" i="1"/>
  <c r="AH38" i="1"/>
  <c r="AE38" i="1" a="1"/>
  <c r="AE38" i="1" s="1"/>
  <c r="Z38" i="1"/>
  <c r="W38" i="1" a="1"/>
  <c r="W38" i="1" s="1"/>
  <c r="Q38" i="1"/>
  <c r="N38" i="1"/>
  <c r="N38" i="1" a="1"/>
  <c r="F38" i="1" a="1"/>
  <c r="F38" i="1" s="1"/>
  <c r="AJ36" i="1"/>
  <c r="AI36" i="1"/>
  <c r="AE36" i="1"/>
  <c r="AB36" i="1"/>
  <c r="AA36" i="1"/>
  <c r="W36" i="1"/>
  <c r="AD36" i="1" s="1"/>
  <c r="S36" i="1"/>
  <c r="R36" i="1"/>
  <c r="N36" i="1"/>
  <c r="K36" i="1"/>
  <c r="J36" i="1"/>
  <c r="F36" i="1"/>
  <c r="M36" i="1" s="1"/>
  <c r="E36" i="1"/>
  <c r="C36" i="1"/>
  <c r="B36" i="1" s="1"/>
  <c r="AJ35" i="1"/>
  <c r="AI35" i="1"/>
  <c r="AE35" i="1"/>
  <c r="AB35" i="1"/>
  <c r="AA35" i="1"/>
  <c r="W35" i="1"/>
  <c r="S35" i="1"/>
  <c r="R35" i="1"/>
  <c r="N35" i="1"/>
  <c r="K35" i="1"/>
  <c r="J35" i="1"/>
  <c r="F35" i="1"/>
  <c r="E35" i="1"/>
  <c r="C35" i="1"/>
  <c r="B35" i="1" s="1"/>
  <c r="AJ34" i="1"/>
  <c r="AI34" i="1"/>
  <c r="AE34" i="1"/>
  <c r="AB34" i="1"/>
  <c r="AA34" i="1"/>
  <c r="W34" i="1"/>
  <c r="S34" i="1"/>
  <c r="R34" i="1"/>
  <c r="N34" i="1"/>
  <c r="K34" i="1"/>
  <c r="J34" i="1"/>
  <c r="F34" i="1"/>
  <c r="M34" i="1" s="1"/>
  <c r="E34" i="1"/>
  <c r="C34" i="1"/>
  <c r="B34" i="1" s="1"/>
  <c r="AJ33" i="1"/>
  <c r="AI33" i="1"/>
  <c r="AE33" i="1"/>
  <c r="AB33" i="1"/>
  <c r="AA33" i="1"/>
  <c r="W33" i="1"/>
  <c r="S33" i="1"/>
  <c r="R33" i="1"/>
  <c r="N33" i="1"/>
  <c r="K33" i="1"/>
  <c r="J33" i="1"/>
  <c r="F33" i="1"/>
  <c r="E33" i="1"/>
  <c r="C33" i="1"/>
  <c r="B33" i="1" s="1"/>
  <c r="AJ32" i="1"/>
  <c r="AI32" i="1"/>
  <c r="AE32" i="1"/>
  <c r="AL32" i="1" s="1"/>
  <c r="AB32" i="1"/>
  <c r="AA32" i="1"/>
  <c r="W32" i="1"/>
  <c r="S32" i="1"/>
  <c r="R32" i="1"/>
  <c r="N32" i="1"/>
  <c r="K32" i="1"/>
  <c r="J32" i="1"/>
  <c r="F32" i="1"/>
  <c r="E32" i="1"/>
  <c r="C32" i="1"/>
  <c r="B32" i="1" s="1"/>
  <c r="AL31" i="1"/>
  <c r="AJ31" i="1"/>
  <c r="AI31" i="1"/>
  <c r="AE31" i="1"/>
  <c r="AD31" i="1"/>
  <c r="AB31" i="1"/>
  <c r="AA31" i="1"/>
  <c r="W31" i="1"/>
  <c r="S31" i="1"/>
  <c r="R31" i="1"/>
  <c r="N31" i="1"/>
  <c r="K31" i="1"/>
  <c r="J31" i="1"/>
  <c r="F31" i="1"/>
  <c r="E31" i="1"/>
  <c r="C31" i="1"/>
  <c r="B31" i="1" s="1"/>
  <c r="AJ30" i="1"/>
  <c r="AI30" i="1"/>
  <c r="AE30" i="1"/>
  <c r="AB30" i="1"/>
  <c r="AA30" i="1"/>
  <c r="W30" i="1"/>
  <c r="S30" i="1"/>
  <c r="R30" i="1"/>
  <c r="N30" i="1"/>
  <c r="K30" i="1"/>
  <c r="J30" i="1"/>
  <c r="F30" i="1"/>
  <c r="E30" i="1"/>
  <c r="C30" i="1"/>
  <c r="B30" i="1" s="1"/>
  <c r="AJ29" i="1"/>
  <c r="AI29" i="1"/>
  <c r="AE29" i="1"/>
  <c r="AL29" i="1" s="1"/>
  <c r="AB29" i="1"/>
  <c r="AA29" i="1"/>
  <c r="W29" i="1"/>
  <c r="AD29" i="1" s="1"/>
  <c r="S29" i="1"/>
  <c r="R29" i="1"/>
  <c r="N29" i="1"/>
  <c r="K29" i="1"/>
  <c r="J29" i="1"/>
  <c r="F29" i="1"/>
  <c r="E29" i="1"/>
  <c r="C29" i="1"/>
  <c r="B29" i="1" s="1"/>
  <c r="AJ28" i="1"/>
  <c r="AI28" i="1"/>
  <c r="AE28" i="1"/>
  <c r="AB28" i="1"/>
  <c r="AA28" i="1"/>
  <c r="W28" i="1"/>
  <c r="AD28" i="1" s="1"/>
  <c r="S28" i="1"/>
  <c r="R28" i="1"/>
  <c r="N28" i="1"/>
  <c r="K28" i="1"/>
  <c r="J28" i="1"/>
  <c r="F28" i="1"/>
  <c r="E28" i="1"/>
  <c r="C28" i="1"/>
  <c r="B28" i="1" s="1"/>
  <c r="AJ27" i="1"/>
  <c r="AI27" i="1"/>
  <c r="AE27" i="1"/>
  <c r="AB27" i="1"/>
  <c r="AA27" i="1"/>
  <c r="W27" i="1"/>
  <c r="S27" i="1"/>
  <c r="R27" i="1"/>
  <c r="N27" i="1"/>
  <c r="K27" i="1"/>
  <c r="J27" i="1"/>
  <c r="F27" i="1"/>
  <c r="M27" i="1" s="1"/>
  <c r="E27" i="1"/>
  <c r="C27" i="1"/>
  <c r="B27" i="1" s="1"/>
  <c r="AJ26" i="1"/>
  <c r="AI26" i="1"/>
  <c r="AE26" i="1"/>
  <c r="AB26" i="1"/>
  <c r="AA26" i="1"/>
  <c r="W26" i="1"/>
  <c r="S26" i="1"/>
  <c r="R26" i="1"/>
  <c r="N26" i="1"/>
  <c r="K26" i="1"/>
  <c r="J26" i="1"/>
  <c r="F26" i="1"/>
  <c r="M26" i="1" s="1"/>
  <c r="E26" i="1"/>
  <c r="C26" i="1"/>
  <c r="B26" i="1" s="1"/>
  <c r="AJ25" i="1"/>
  <c r="AI25" i="1"/>
  <c r="AE25" i="1"/>
  <c r="AB25" i="1"/>
  <c r="AA25" i="1"/>
  <c r="W25" i="1"/>
  <c r="AD25" i="1" s="1"/>
  <c r="S25" i="1"/>
  <c r="R25" i="1"/>
  <c r="N25" i="1"/>
  <c r="K25" i="1"/>
  <c r="J25" i="1"/>
  <c r="M25" i="1" s="1"/>
  <c r="F25" i="1"/>
  <c r="E25" i="1"/>
  <c r="C25" i="1"/>
  <c r="B25" i="1" s="1"/>
  <c r="AJ24" i="1"/>
  <c r="AI24" i="1"/>
  <c r="AE24" i="1"/>
  <c r="AL24" i="1" s="1"/>
  <c r="AB24" i="1"/>
  <c r="AA24" i="1"/>
  <c r="W24" i="1"/>
  <c r="S24" i="1"/>
  <c r="R24" i="1"/>
  <c r="N24" i="1"/>
  <c r="K24" i="1"/>
  <c r="J24" i="1"/>
  <c r="F24" i="1"/>
  <c r="E24" i="1"/>
  <c r="C24" i="1"/>
  <c r="B24" i="1"/>
  <c r="AJ23" i="1"/>
  <c r="AI23" i="1"/>
  <c r="AE23" i="1"/>
  <c r="AB23" i="1"/>
  <c r="AA23" i="1"/>
  <c r="W23" i="1"/>
  <c r="AD23" i="1" s="1"/>
  <c r="S23" i="1"/>
  <c r="R23" i="1"/>
  <c r="N23" i="1"/>
  <c r="M23" i="1"/>
  <c r="K23" i="1"/>
  <c r="J23" i="1"/>
  <c r="F23" i="1"/>
  <c r="E23" i="1"/>
  <c r="C23" i="1"/>
  <c r="B23" i="1" s="1"/>
  <c r="AJ22" i="1"/>
  <c r="AI22" i="1"/>
  <c r="AE22" i="1"/>
  <c r="AB22" i="1"/>
  <c r="AA22" i="1"/>
  <c r="W22" i="1"/>
  <c r="AD22" i="1" s="1"/>
  <c r="S22" i="1"/>
  <c r="R22" i="1"/>
  <c r="N22" i="1"/>
  <c r="K22" i="1"/>
  <c r="J22" i="1"/>
  <c r="F22" i="1"/>
  <c r="E22" i="1"/>
  <c r="C22" i="1"/>
  <c r="B22" i="1"/>
  <c r="AJ21" i="1"/>
  <c r="AI21" i="1"/>
  <c r="AE21" i="1"/>
  <c r="AL21" i="1" s="1"/>
  <c r="AB21" i="1"/>
  <c r="AA21" i="1"/>
  <c r="W21" i="1"/>
  <c r="S21" i="1"/>
  <c r="R21" i="1"/>
  <c r="N21" i="1"/>
  <c r="K21" i="1"/>
  <c r="J21" i="1"/>
  <c r="F21" i="1"/>
  <c r="M21" i="1" s="1"/>
  <c r="E21" i="1"/>
  <c r="C21" i="1"/>
  <c r="B21" i="1" s="1"/>
  <c r="AJ20" i="1"/>
  <c r="AI20" i="1"/>
  <c r="AL20" i="1" s="1"/>
  <c r="AE20" i="1"/>
  <c r="AB20" i="1"/>
  <c r="AA20" i="1"/>
  <c r="W20" i="1"/>
  <c r="S20" i="1"/>
  <c r="R20" i="1"/>
  <c r="N20" i="1"/>
  <c r="K20" i="1"/>
  <c r="J20" i="1"/>
  <c r="F20" i="1"/>
  <c r="E20" i="1"/>
  <c r="C20" i="1"/>
  <c r="B20" i="1"/>
  <c r="AJ19" i="1"/>
  <c r="AI19" i="1"/>
  <c r="AE19" i="1"/>
  <c r="AB19" i="1"/>
  <c r="AA19" i="1"/>
  <c r="W19" i="1"/>
  <c r="S19" i="1"/>
  <c r="R19" i="1"/>
  <c r="N19" i="1"/>
  <c r="K19" i="1"/>
  <c r="J19" i="1"/>
  <c r="F19" i="1"/>
  <c r="E19" i="1"/>
  <c r="C19" i="1"/>
  <c r="B19" i="1" s="1"/>
  <c r="AJ18" i="1"/>
  <c r="AI18" i="1"/>
  <c r="AE18" i="1"/>
  <c r="AB18" i="1"/>
  <c r="AA18" i="1"/>
  <c r="W18" i="1"/>
  <c r="S18" i="1"/>
  <c r="R18" i="1"/>
  <c r="N18" i="1"/>
  <c r="K18" i="1"/>
  <c r="J18" i="1"/>
  <c r="F18" i="1"/>
  <c r="M18" i="1" s="1"/>
  <c r="E18" i="1"/>
  <c r="C18" i="1"/>
  <c r="B18" i="1" s="1"/>
  <c r="AJ17" i="1"/>
  <c r="AI17" i="1"/>
  <c r="AE17" i="1"/>
  <c r="AB17" i="1"/>
  <c r="AA17" i="1"/>
  <c r="W17" i="1"/>
  <c r="AD17" i="1" s="1"/>
  <c r="S17" i="1"/>
  <c r="R17" i="1"/>
  <c r="N17" i="1"/>
  <c r="K17" i="1"/>
  <c r="J17" i="1"/>
  <c r="F17" i="1"/>
  <c r="E17" i="1"/>
  <c r="C17" i="1"/>
  <c r="B17" i="1" s="1"/>
  <c r="AJ16" i="1"/>
  <c r="AI16" i="1"/>
  <c r="AE16" i="1"/>
  <c r="AB16" i="1"/>
  <c r="AA16" i="1"/>
  <c r="W16" i="1"/>
  <c r="S16" i="1"/>
  <c r="R16" i="1"/>
  <c r="N16" i="1"/>
  <c r="K16" i="1"/>
  <c r="J16" i="1"/>
  <c r="F16" i="1"/>
  <c r="M16" i="1" s="1"/>
  <c r="E16" i="1"/>
  <c r="C16" i="1"/>
  <c r="B16" i="1" s="1"/>
  <c r="AJ15" i="1"/>
  <c r="AI15" i="1"/>
  <c r="AE15" i="1"/>
  <c r="AB15" i="1"/>
  <c r="AA15" i="1"/>
  <c r="W15" i="1"/>
  <c r="S15" i="1"/>
  <c r="R15" i="1"/>
  <c r="N15" i="1"/>
  <c r="K15" i="1"/>
  <c r="J15" i="1"/>
  <c r="F15" i="1"/>
  <c r="E15" i="1"/>
  <c r="C15" i="1"/>
  <c r="B15" i="1" s="1"/>
  <c r="AJ14" i="1"/>
  <c r="AI14" i="1"/>
  <c r="AL14" i="1" s="1"/>
  <c r="AE14" i="1"/>
  <c r="AB14" i="1"/>
  <c r="AA14" i="1"/>
  <c r="AD14" i="1" s="1"/>
  <c r="W14" i="1"/>
  <c r="S14" i="1"/>
  <c r="R14" i="1"/>
  <c r="N14" i="1"/>
  <c r="K14" i="1"/>
  <c r="J14" i="1"/>
  <c r="F14" i="1"/>
  <c r="M14" i="1" s="1"/>
  <c r="E14" i="1"/>
  <c r="C14" i="1"/>
  <c r="B14" i="1" s="1"/>
  <c r="AJ13" i="1"/>
  <c r="AI13" i="1"/>
  <c r="AE13" i="1"/>
  <c r="AB13" i="1"/>
  <c r="AA13" i="1"/>
  <c r="W13" i="1"/>
  <c r="S13" i="1"/>
  <c r="R13" i="1"/>
  <c r="N13" i="1"/>
  <c r="M13" i="1"/>
  <c r="K13" i="1"/>
  <c r="J13" i="1"/>
  <c r="F13" i="1"/>
  <c r="E13" i="1"/>
  <c r="C13" i="1"/>
  <c r="B13" i="1" s="1"/>
  <c r="AJ12" i="1"/>
  <c r="AI12" i="1"/>
  <c r="AE12" i="1"/>
  <c r="AB12" i="1"/>
  <c r="AA12" i="1"/>
  <c r="AD12" i="1" s="1"/>
  <c r="W12" i="1"/>
  <c r="S12" i="1"/>
  <c r="R12" i="1"/>
  <c r="N12" i="1"/>
  <c r="K12" i="1"/>
  <c r="J12" i="1"/>
  <c r="F12" i="1"/>
  <c r="M12" i="1" s="1"/>
  <c r="E12" i="1"/>
  <c r="C12" i="1"/>
  <c r="B12" i="1" s="1"/>
  <c r="AJ11" i="1"/>
  <c r="AI11" i="1"/>
  <c r="AL11" i="1" s="1"/>
  <c r="AE11" i="1"/>
  <c r="AB11" i="1"/>
  <c r="AA11" i="1"/>
  <c r="W11" i="1"/>
  <c r="S11" i="1"/>
  <c r="R11" i="1"/>
  <c r="N11" i="1"/>
  <c r="K11" i="1"/>
  <c r="J11" i="1"/>
  <c r="F11" i="1"/>
  <c r="E11" i="1"/>
  <c r="C11" i="1"/>
  <c r="B11" i="1" s="1"/>
  <c r="AJ10" i="1"/>
  <c r="AI10" i="1"/>
  <c r="AE10" i="1"/>
  <c r="AB10" i="1"/>
  <c r="AA10" i="1"/>
  <c r="AD10" i="1" s="1"/>
  <c r="W10" i="1"/>
  <c r="S10" i="1"/>
  <c r="R10" i="1"/>
  <c r="N10" i="1"/>
  <c r="K10" i="1"/>
  <c r="J10" i="1"/>
  <c r="F10" i="1"/>
  <c r="M10" i="1" s="1"/>
  <c r="E10" i="1"/>
  <c r="C10" i="1"/>
  <c r="B10" i="1" s="1"/>
  <c r="AJ9" i="1"/>
  <c r="AI9" i="1"/>
  <c r="AE9" i="1"/>
  <c r="AB9" i="1"/>
  <c r="AA9" i="1"/>
  <c r="W9" i="1"/>
  <c r="AD9" i="1" s="1"/>
  <c r="S9" i="1"/>
  <c r="R9" i="1"/>
  <c r="N9" i="1"/>
  <c r="M9" i="1"/>
  <c r="K9" i="1"/>
  <c r="J9" i="1"/>
  <c r="F9" i="1"/>
  <c r="E9" i="1"/>
  <c r="C9" i="1"/>
  <c r="B9" i="1" s="1"/>
  <c r="AJ8" i="1"/>
  <c r="AI8" i="1"/>
  <c r="AE8" i="1"/>
  <c r="AB8" i="1"/>
  <c r="AA8" i="1"/>
  <c r="W8" i="1"/>
  <c r="S8" i="1"/>
  <c r="R8" i="1"/>
  <c r="N49" i="1" s="1"/>
  <c r="N8" i="1"/>
  <c r="K8" i="1"/>
  <c r="J8" i="1"/>
  <c r="F8" i="1"/>
  <c r="E8" i="1"/>
  <c r="C8" i="1"/>
  <c r="B8" i="1"/>
  <c r="AJ7" i="1"/>
  <c r="AI7" i="1"/>
  <c r="AE7" i="1"/>
  <c r="AL7" i="1" s="1"/>
  <c r="AB7" i="1"/>
  <c r="AA7" i="1"/>
  <c r="W7" i="1"/>
  <c r="S7" i="1"/>
  <c r="R7" i="1"/>
  <c r="N7" i="1"/>
  <c r="K7" i="1"/>
  <c r="J7" i="1"/>
  <c r="F7" i="1"/>
  <c r="E7" i="1"/>
  <c r="C7" i="1"/>
  <c r="B7" i="1" s="1"/>
  <c r="AJ6" i="1"/>
  <c r="AI6" i="1"/>
  <c r="AE6" i="1"/>
  <c r="AL6" i="1" s="1"/>
  <c r="AB6" i="1"/>
  <c r="AA6" i="1"/>
  <c r="W6" i="1"/>
  <c r="AD6" i="1" s="1"/>
  <c r="S6" i="1"/>
  <c r="R6" i="1"/>
  <c r="N6" i="1"/>
  <c r="K6" i="1"/>
  <c r="J6" i="1"/>
  <c r="F6" i="1"/>
  <c r="E6" i="1"/>
  <c r="C6" i="1"/>
  <c r="B6" i="1" s="1"/>
  <c r="AL5" i="1"/>
  <c r="AJ5" i="1"/>
  <c r="AI5" i="1"/>
  <c r="AG5" i="1"/>
  <c r="AE5" i="1"/>
  <c r="AD5" i="1"/>
  <c r="AB5" i="1"/>
  <c r="AA5" i="1"/>
  <c r="Y5" i="1"/>
  <c r="W5" i="1"/>
  <c r="U5" i="1"/>
  <c r="S5" i="1"/>
  <c r="R5" i="1"/>
  <c r="P5" i="1"/>
  <c r="N5" i="1"/>
  <c r="AE4" i="1"/>
  <c r="W4" i="1"/>
  <c r="AD11" i="1" l="1"/>
  <c r="AL15" i="1"/>
  <c r="AD20" i="1"/>
  <c r="AD30" i="1"/>
  <c r="AL13" i="1"/>
  <c r="AD7" i="1"/>
  <c r="AL10" i="1"/>
  <c r="M11" i="1"/>
  <c r="AD15" i="1"/>
  <c r="AL16" i="1"/>
  <c r="M20" i="1"/>
  <c r="M30" i="1"/>
  <c r="M33" i="1"/>
  <c r="AD34" i="1"/>
  <c r="M35" i="1"/>
  <c r="M15" i="1"/>
  <c r="M19" i="1"/>
  <c r="AL23" i="1"/>
  <c r="AD24" i="1"/>
  <c r="AD27" i="1"/>
  <c r="AL33" i="1"/>
  <c r="AL36" i="1"/>
  <c r="M7" i="1"/>
  <c r="AD8" i="1"/>
  <c r="M17" i="1"/>
  <c r="AL18" i="1"/>
  <c r="AD19" i="1"/>
  <c r="M24" i="1"/>
  <c r="AL25" i="1"/>
  <c r="AD26" i="1"/>
  <c r="AL28" i="1"/>
  <c r="AL30" i="1"/>
  <c r="M31" i="1"/>
  <c r="M32" i="1"/>
  <c r="AL34" i="1"/>
  <c r="AD35" i="1"/>
  <c r="M8" i="1"/>
  <c r="AL9" i="1"/>
  <c r="AL17" i="1"/>
  <c r="AD18" i="1"/>
  <c r="AD32" i="1"/>
  <c r="AD33" i="1"/>
  <c r="AL8" i="1"/>
  <c r="AL12" i="1"/>
  <c r="AD13" i="1"/>
  <c r="AD16" i="1"/>
  <c r="AL19" i="1"/>
  <c r="AD21" i="1"/>
  <c r="AL26" i="1"/>
  <c r="AL27" i="1"/>
  <c r="M28" i="1"/>
  <c r="M29" i="1"/>
  <c r="AL35" i="1"/>
  <c r="N48" i="1"/>
  <c r="N46" i="1"/>
  <c r="N44" i="1"/>
  <c r="N42" i="1"/>
  <c r="N40" i="1"/>
  <c r="F48" i="1"/>
  <c r="F46" i="1"/>
  <c r="F44" i="1"/>
  <c r="F42" i="1"/>
  <c r="F40" i="1"/>
  <c r="M6" i="1"/>
  <c r="N47" i="1"/>
  <c r="N45" i="1"/>
  <c r="N43" i="1"/>
  <c r="N41" i="1"/>
  <c r="N39" i="1"/>
  <c r="W48" i="1"/>
  <c r="W46" i="1"/>
  <c r="W44" i="1"/>
  <c r="W42" i="1"/>
  <c r="W40" i="1"/>
  <c r="AE48" i="1"/>
  <c r="AE46" i="1"/>
  <c r="AE44" i="1"/>
  <c r="AE42" i="1"/>
  <c r="AE40" i="1"/>
  <c r="M22" i="1"/>
  <c r="AL22" i="1"/>
  <c r="AA39" i="1" l="1"/>
  <c r="AI39" i="1"/>
  <c r="J39" i="1"/>
</calcChain>
</file>

<file path=xl/sharedStrings.xml><?xml version="1.0" encoding="utf-8"?>
<sst xmlns="http://schemas.openxmlformats.org/spreadsheetml/2006/main" count="34" uniqueCount="31">
  <si>
    <t>Formation</t>
  </si>
  <si>
    <t>L1/L2</t>
  </si>
  <si>
    <t>Mi-Temps</t>
  </si>
  <si>
    <t>?</t>
  </si>
  <si>
    <t>LàV</t>
  </si>
  <si>
    <t>0,5 CP, RTT, etc.</t>
  </si>
  <si>
    <t>Arrivée</t>
  </si>
  <si>
    <t>Dej</t>
  </si>
  <si>
    <t>Départ</t>
  </si>
  <si>
    <t>+/-</t>
  </si>
  <si>
    <t>Présent</t>
  </si>
  <si>
    <t>Cumul Retards/Crédits</t>
  </si>
  <si>
    <t>CP</t>
  </si>
  <si>
    <t>0,5 CP</t>
  </si>
  <si>
    <t>Récup</t>
  </si>
  <si>
    <t>0,5 Récup</t>
  </si>
  <si>
    <t>RTT</t>
  </si>
  <si>
    <t>0,5 RTT</t>
  </si>
  <si>
    <t>Form</t>
  </si>
  <si>
    <t>0,5 Form</t>
  </si>
  <si>
    <t>Abs</t>
  </si>
  <si>
    <t>0,5 Abs</t>
  </si>
  <si>
    <t>EFA</t>
  </si>
  <si>
    <t>JANVIER</t>
  </si>
  <si>
    <t>Semaine 2</t>
  </si>
  <si>
    <t>Semaine 3</t>
  </si>
  <si>
    <t>Semaine 4</t>
  </si>
  <si>
    <t>Semaine 5</t>
  </si>
  <si>
    <t>3333
INA.FR
IMP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</si>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</sst>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h:mm:ss;@"/>
    <numFmt numFmtId="165" formatCode="h:mm;@"/>
    <numFmt numFmtId="166" formatCode="0.0"/>
    <numFmt numFmtId="167" formatCode="[Green][hh]:mm;[Red]\-[hh]:mm;@"/>
    <numFmt numFmtId="168" formatCode="ddd"/>
    <numFmt numFmtId="169" formatCode="dd"/>
    <numFmt numFmtId="170" formatCode="h:mm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</font>
    <font>
      <b/>
      <sz val="10"/>
      <color theme="1"/>
      <name val="Calibri"/>
      <family val="2"/>
    </font>
    <font>
      <sz val="7"/>
      <color theme="1"/>
      <name val="Calibri"/>
      <family val="2"/>
    </font>
    <font>
      <sz val="10"/>
      <color theme="0"/>
      <name val="Calibri"/>
      <family val="2"/>
    </font>
    <font>
      <sz val="7"/>
      <name val="Calibri"/>
      <family val="2"/>
    </font>
    <font>
      <sz val="10"/>
      <name val="Calibri"/>
      <family val="2"/>
    </font>
    <font>
      <sz val="10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59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Protection="1"/>
    <xf numFmtId="0" fontId="0" fillId="0" borderId="0" xfId="0" applyAlignment="1" applyProtection="1">
      <alignment horizontal="center"/>
    </xf>
    <xf numFmtId="164" fontId="0" fillId="4" borderId="0" xfId="0" applyNumberFormat="1" applyFill="1" applyBorder="1" applyProtection="1"/>
    <xf numFmtId="164" fontId="0" fillId="0" borderId="0" xfId="0" applyNumberFormat="1" applyBorder="1" applyAlignment="1" applyProtection="1">
      <alignment horizontal="center"/>
    </xf>
    <xf numFmtId="164" fontId="0" fillId="0" borderId="0" xfId="0" applyNumberFormat="1" applyBorder="1" applyProtection="1"/>
    <xf numFmtId="0" fontId="5" fillId="0" borderId="13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/>
    </xf>
    <xf numFmtId="0" fontId="2" fillId="0" borderId="17" xfId="0" quotePrefix="1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</xf>
    <xf numFmtId="14" fontId="6" fillId="0" borderId="0" xfId="0" applyNumberFormat="1" applyFont="1" applyProtection="1"/>
    <xf numFmtId="165" fontId="7" fillId="0" borderId="20" xfId="0" applyNumberFormat="1" applyFont="1" applyFill="1" applyBorder="1" applyAlignment="1" applyProtection="1">
      <alignment horizontal="center" vertical="center"/>
    </xf>
    <xf numFmtId="2" fontId="7" fillId="0" borderId="21" xfId="0" applyNumberFormat="1" applyFont="1" applyFill="1" applyBorder="1" applyAlignment="1" applyProtection="1">
      <alignment horizontal="center" vertical="center"/>
      <protection locked="0"/>
    </xf>
    <xf numFmtId="165" fontId="2" fillId="0" borderId="21" xfId="0" applyNumberFormat="1" applyFont="1" applyBorder="1" applyAlignment="1" applyProtection="1">
      <alignment horizontal="center" vertical="center"/>
      <protection locked="0"/>
    </xf>
    <xf numFmtId="165" fontId="8" fillId="0" borderId="22" xfId="0" applyNumberFormat="1" applyFont="1" applyFill="1" applyBorder="1" applyAlignment="1" applyProtection="1">
      <alignment horizontal="center" vertical="center"/>
    </xf>
    <xf numFmtId="165" fontId="8" fillId="0" borderId="23" xfId="0" applyNumberFormat="1" applyFont="1" applyFill="1" applyBorder="1" applyAlignment="1" applyProtection="1">
      <alignment horizontal="center" vertical="center"/>
    </xf>
    <xf numFmtId="165" fontId="8" fillId="0" borderId="24" xfId="0" applyNumberFormat="1" applyFont="1" applyFill="1" applyBorder="1" applyAlignment="1" applyProtection="1">
      <alignment horizontal="center" vertical="center"/>
    </xf>
    <xf numFmtId="2" fontId="7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/>
    </xf>
    <xf numFmtId="165" fontId="7" fillId="0" borderId="28" xfId="0" applyNumberFormat="1" applyFont="1" applyFill="1" applyBorder="1" applyAlignment="1" applyProtection="1">
      <alignment horizontal="center" vertical="center"/>
    </xf>
    <xf numFmtId="165" fontId="2" fillId="5" borderId="25" xfId="0" applyNumberFormat="1" applyFont="1" applyFill="1" applyBorder="1" applyAlignment="1" applyProtection="1">
      <alignment horizontal="center" vertical="center"/>
      <protection locked="0"/>
    </xf>
    <xf numFmtId="165" fontId="2" fillId="0" borderId="25" xfId="0" applyNumberFormat="1" applyFont="1" applyBorder="1" applyAlignment="1" applyProtection="1">
      <alignment horizontal="center" vertical="center"/>
      <protection locked="0"/>
    </xf>
    <xf numFmtId="165" fontId="8" fillId="0" borderId="29" xfId="0" applyNumberFormat="1" applyFont="1" applyFill="1" applyBorder="1" applyAlignment="1" applyProtection="1">
      <alignment horizontal="center" vertical="center"/>
    </xf>
    <xf numFmtId="165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/>
    <xf numFmtId="2" fontId="7" fillId="0" borderId="30" xfId="0" applyNumberFormat="1" applyFont="1" applyFill="1" applyBorder="1" applyAlignment="1" applyProtection="1">
      <alignment horizontal="center" vertical="center"/>
      <protection locked="0"/>
    </xf>
    <xf numFmtId="165" fontId="2" fillId="0" borderId="30" xfId="0" applyNumberFormat="1" applyFont="1" applyFill="1" applyBorder="1" applyAlignment="1" applyProtection="1">
      <alignment horizontal="center" vertical="center"/>
      <protection locked="0"/>
    </xf>
    <xf numFmtId="165" fontId="2" fillId="0" borderId="30" xfId="0" applyNumberFormat="1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32" xfId="0" applyFont="1" applyBorder="1" applyAlignment="1" applyProtection="1">
      <alignment horizontal="center" vertical="center"/>
    </xf>
    <xf numFmtId="165" fontId="7" fillId="0" borderId="33" xfId="0" applyNumberFormat="1" applyFont="1" applyFill="1" applyBorder="1" applyAlignment="1" applyProtection="1">
      <alignment horizontal="center" vertical="center"/>
    </xf>
    <xf numFmtId="2" fontId="7" fillId="0" borderId="34" xfId="0" applyNumberFormat="1" applyFont="1" applyFill="1" applyBorder="1" applyAlignment="1" applyProtection="1">
      <alignment horizontal="center" vertical="center"/>
      <protection locked="0"/>
    </xf>
    <xf numFmtId="165" fontId="2" fillId="0" borderId="34" xfId="0" applyNumberFormat="1" applyFont="1" applyBorder="1" applyAlignment="1" applyProtection="1">
      <alignment horizontal="center" vertical="center"/>
      <protection locked="0"/>
    </xf>
    <xf numFmtId="165" fontId="8" fillId="0" borderId="35" xfId="0" applyNumberFormat="1" applyFont="1" applyFill="1" applyBorder="1" applyAlignment="1" applyProtection="1">
      <alignment horizontal="center" vertical="center"/>
    </xf>
    <xf numFmtId="0" fontId="2" fillId="0" borderId="6" xfId="0" applyFont="1" applyBorder="1" applyProtection="1"/>
    <xf numFmtId="0" fontId="8" fillId="0" borderId="1" xfId="0" applyFont="1" applyFill="1" applyBorder="1" applyAlignment="1" applyProtection="1">
      <alignment vertical="center"/>
    </xf>
    <xf numFmtId="166" fontId="3" fillId="0" borderId="2" xfId="0" applyNumberFormat="1" applyFont="1" applyFill="1" applyBorder="1" applyAlignment="1" applyProtection="1">
      <alignment vertical="center"/>
    </xf>
    <xf numFmtId="166" fontId="3" fillId="0" borderId="3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1" fontId="8" fillId="6" borderId="36" xfId="0" quotePrefix="1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horizontal="center" vertical="center"/>
    </xf>
    <xf numFmtId="0" fontId="8" fillId="7" borderId="37" xfId="0" applyFont="1" applyFill="1" applyBorder="1" applyAlignment="1" applyProtection="1">
      <alignment vertical="center"/>
    </xf>
    <xf numFmtId="166" fontId="3" fillId="7" borderId="38" xfId="0" applyNumberFormat="1" applyFont="1" applyFill="1" applyBorder="1" applyAlignment="1" applyProtection="1">
      <alignment vertical="center"/>
    </xf>
    <xf numFmtId="166" fontId="3" fillId="7" borderId="19" xfId="0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39" xfId="0" applyNumberFormat="1" applyFont="1" applyBorder="1" applyAlignment="1" applyProtection="1">
      <alignment horizontal="center" vertical="center"/>
    </xf>
    <xf numFmtId="0" fontId="2" fillId="0" borderId="0" xfId="0" quotePrefix="1" applyFont="1" applyProtection="1"/>
    <xf numFmtId="0" fontId="8" fillId="7" borderId="26" xfId="0" applyFont="1" applyFill="1" applyBorder="1" applyAlignment="1" applyProtection="1">
      <alignment vertical="center"/>
    </xf>
    <xf numFmtId="166" fontId="3" fillId="7" borderId="40" xfId="0" applyNumberFormat="1" applyFont="1" applyFill="1" applyBorder="1" applyAlignment="1" applyProtection="1">
      <alignment vertical="center"/>
    </xf>
    <xf numFmtId="166" fontId="3" fillId="7" borderId="27" xfId="0" applyNumberFormat="1" applyFont="1" applyFill="1" applyBorder="1" applyAlignment="1" applyProtection="1">
      <alignment vertical="center"/>
    </xf>
    <xf numFmtId="0" fontId="8" fillId="0" borderId="41" xfId="0" applyNumberFormat="1" applyFont="1" applyBorder="1" applyAlignment="1" applyProtection="1">
      <alignment horizontal="center" vertical="center"/>
    </xf>
    <xf numFmtId="21" fontId="8" fillId="0" borderId="0" xfId="0" applyNumberFormat="1" applyFont="1" applyBorder="1" applyAlignment="1" applyProtection="1">
      <alignment horizontal="center" vertical="center"/>
    </xf>
    <xf numFmtId="0" fontId="8" fillId="8" borderId="26" xfId="0" applyFont="1" applyFill="1" applyBorder="1" applyAlignment="1" applyProtection="1">
      <alignment vertical="center"/>
    </xf>
    <xf numFmtId="166" fontId="3" fillId="8" borderId="40" xfId="0" applyNumberFormat="1" applyFont="1" applyFill="1" applyBorder="1" applyAlignment="1" applyProtection="1">
      <alignment vertical="center"/>
    </xf>
    <xf numFmtId="166" fontId="3" fillId="8" borderId="27" xfId="0" applyNumberFormat="1" applyFont="1" applyFill="1" applyBorder="1" applyAlignment="1" applyProtection="1">
      <alignment vertical="center"/>
    </xf>
    <xf numFmtId="0" fontId="8" fillId="9" borderId="26" xfId="0" applyFont="1" applyFill="1" applyBorder="1" applyAlignment="1" applyProtection="1">
      <alignment vertical="center"/>
    </xf>
    <xf numFmtId="166" fontId="3" fillId="9" borderId="40" xfId="0" applyNumberFormat="1" applyFont="1" applyFill="1" applyBorder="1" applyAlignment="1" applyProtection="1">
      <alignment vertical="center"/>
    </xf>
    <xf numFmtId="166" fontId="3" fillId="9" borderId="27" xfId="0" applyNumberFormat="1" applyFont="1" applyFill="1" applyBorder="1" applyAlignment="1" applyProtection="1">
      <alignment vertical="center"/>
    </xf>
    <xf numFmtId="0" fontId="8" fillId="10" borderId="26" xfId="0" applyFont="1" applyFill="1" applyBorder="1" applyAlignment="1" applyProtection="1">
      <alignment vertical="center"/>
    </xf>
    <xf numFmtId="166" fontId="3" fillId="10" borderId="40" xfId="0" applyNumberFormat="1" applyFont="1" applyFill="1" applyBorder="1" applyAlignment="1" applyProtection="1">
      <alignment vertical="center"/>
    </xf>
    <xf numFmtId="166" fontId="3" fillId="10" borderId="27" xfId="0" applyNumberFormat="1" applyFont="1" applyFill="1" applyBorder="1" applyAlignment="1" applyProtection="1">
      <alignment vertical="center"/>
    </xf>
    <xf numFmtId="0" fontId="8" fillId="11" borderId="26" xfId="0" applyFont="1" applyFill="1" applyBorder="1" applyAlignment="1" applyProtection="1">
      <alignment vertical="center"/>
    </xf>
    <xf numFmtId="166" fontId="3" fillId="11" borderId="40" xfId="0" applyNumberFormat="1" applyFont="1" applyFill="1" applyBorder="1" applyAlignment="1" applyProtection="1">
      <alignment vertical="center"/>
    </xf>
    <xf numFmtId="166" fontId="3" fillId="11" borderId="27" xfId="0" applyNumberFormat="1" applyFont="1" applyFill="1" applyBorder="1" applyAlignment="1" applyProtection="1">
      <alignment vertical="center"/>
    </xf>
    <xf numFmtId="0" fontId="8" fillId="3" borderId="31" xfId="0" applyFont="1" applyFill="1" applyBorder="1" applyAlignment="1" applyProtection="1">
      <alignment vertical="center"/>
    </xf>
    <xf numFmtId="166" fontId="3" fillId="3" borderId="42" xfId="0" applyNumberFormat="1" applyFont="1" applyFill="1" applyBorder="1" applyAlignment="1" applyProtection="1">
      <alignment vertical="center"/>
    </xf>
    <xf numFmtId="166" fontId="3" fillId="3" borderId="32" xfId="0" applyNumberFormat="1" applyFont="1" applyFill="1" applyBorder="1" applyAlignment="1" applyProtection="1">
      <alignment vertical="center"/>
    </xf>
    <xf numFmtId="0" fontId="8" fillId="0" borderId="43" xfId="0" applyNumberFormat="1" applyFont="1" applyBorder="1" applyAlignment="1" applyProtection="1">
      <alignment horizontal="center" vertical="center"/>
    </xf>
    <xf numFmtId="16" fontId="0" fillId="0" borderId="0" xfId="0" applyNumberFormat="1" applyAlignment="1">
      <alignment textRotation="90"/>
    </xf>
    <xf numFmtId="0" fontId="2" fillId="12" borderId="29" xfId="0" applyFont="1" applyFill="1" applyBorder="1" applyAlignment="1" applyProtection="1">
      <alignment horizontal="center" vertical="center"/>
    </xf>
    <xf numFmtId="0" fontId="2" fillId="0" borderId="29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2" fillId="0" borderId="45" xfId="0" applyFont="1" applyBorder="1" applyAlignment="1" applyProtection="1">
      <alignment horizontal="center" vertical="center"/>
    </xf>
    <xf numFmtId="168" fontId="2" fillId="0" borderId="25" xfId="0" applyNumberFormat="1" applyFont="1" applyBorder="1" applyAlignment="1" applyProtection="1">
      <alignment horizontal="center" vertical="center"/>
    </xf>
    <xf numFmtId="168" fontId="2" fillId="0" borderId="27" xfId="0" applyNumberFormat="1" applyFont="1" applyBorder="1" applyAlignment="1" applyProtection="1">
      <alignment horizontal="center" vertical="center"/>
    </xf>
    <xf numFmtId="168" fontId="2" fillId="0" borderId="28" xfId="0" applyNumberFormat="1" applyFont="1" applyBorder="1" applyAlignment="1" applyProtection="1">
      <alignment horizontal="center" vertical="center"/>
    </xf>
    <xf numFmtId="169" fontId="2" fillId="0" borderId="30" xfId="0" applyNumberFormat="1" applyFont="1" applyBorder="1" applyAlignment="1" applyProtection="1">
      <alignment horizontal="center" vertical="center"/>
    </xf>
    <xf numFmtId="169" fontId="2" fillId="0" borderId="51" xfId="0" applyNumberFormat="1" applyFont="1" applyBorder="1" applyAlignment="1" applyProtection="1">
      <alignment horizontal="center" vertical="center"/>
    </xf>
    <xf numFmtId="169" fontId="2" fillId="0" borderId="52" xfId="0" applyNumberFormat="1" applyFont="1" applyBorder="1" applyAlignment="1" applyProtection="1">
      <alignment horizontal="center" vertical="center"/>
    </xf>
    <xf numFmtId="169" fontId="2" fillId="0" borderId="33" xfId="0" applyNumberFormat="1" applyFont="1" applyBorder="1" applyAlignment="1" applyProtection="1">
      <alignment horizontal="center" vertical="center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170" fontId="15" fillId="0" borderId="0" xfId="0" applyNumberFormat="1" applyFont="1" applyAlignment="1">
      <alignment horizontal="left"/>
    </xf>
    <xf numFmtId="0" fontId="13" fillId="0" borderId="0" xfId="1" applyFont="1" applyFill="1" applyBorder="1" applyAlignment="1" applyProtection="1"/>
    <xf numFmtId="170" fontId="16" fillId="0" borderId="0" xfId="0" applyNumberFormat="1" applyFont="1" applyAlignment="1">
      <alignment horizontal="left"/>
    </xf>
    <xf numFmtId="0" fontId="2" fillId="0" borderId="54" xfId="0" applyFont="1" applyBorder="1" applyAlignment="1" applyProtection="1">
      <alignment horizontal="center" vertical="center"/>
    </xf>
    <xf numFmtId="0" fontId="2" fillId="12" borderId="47" xfId="0" applyFont="1" applyFill="1" applyBorder="1" applyAlignment="1" applyProtection="1">
      <alignment horizontal="center" vertical="center"/>
    </xf>
    <xf numFmtId="0" fontId="2" fillId="0" borderId="47" xfId="0" applyFont="1" applyBorder="1" applyAlignment="1" applyProtection="1">
      <alignment horizontal="center" vertical="center"/>
    </xf>
    <xf numFmtId="0" fontId="2" fillId="0" borderId="48" xfId="0" applyFont="1" applyBorder="1" applyAlignment="1" applyProtection="1">
      <alignment horizontal="center" vertical="center"/>
    </xf>
    <xf numFmtId="0" fontId="2" fillId="0" borderId="52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center" vertical="center"/>
    </xf>
    <xf numFmtId="165" fontId="14" fillId="0" borderId="20" xfId="0" applyNumberFormat="1" applyFont="1" applyFill="1" applyBorder="1" applyAlignment="1">
      <alignment horizontal="center"/>
    </xf>
    <xf numFmtId="165" fontId="14" fillId="0" borderId="22" xfId="0" applyNumberFormat="1" applyFont="1" applyFill="1" applyBorder="1" applyAlignment="1">
      <alignment horizontal="center"/>
    </xf>
    <xf numFmtId="165" fontId="14" fillId="12" borderId="22" xfId="0" applyNumberFormat="1" applyFont="1" applyFill="1" applyBorder="1" applyAlignment="1">
      <alignment horizontal="center"/>
    </xf>
    <xf numFmtId="165" fontId="15" fillId="0" borderId="22" xfId="0" applyNumberFormat="1" applyFont="1" applyFill="1" applyBorder="1" applyAlignment="1">
      <alignment horizontal="center"/>
    </xf>
    <xf numFmtId="165" fontId="16" fillId="0" borderId="22" xfId="0" applyNumberFormat="1" applyFont="1" applyFill="1" applyBorder="1" applyAlignment="1">
      <alignment horizontal="center"/>
    </xf>
    <xf numFmtId="165" fontId="16" fillId="0" borderId="56" xfId="0" applyNumberFormat="1" applyFont="1" applyFill="1" applyBorder="1" applyAlignment="1">
      <alignment horizontal="center"/>
    </xf>
    <xf numFmtId="165" fontId="14" fillId="0" borderId="35" xfId="0" applyNumberFormat="1" applyFont="1" applyFill="1" applyBorder="1" applyAlignment="1">
      <alignment horizontal="center"/>
    </xf>
    <xf numFmtId="165" fontId="14" fillId="12" borderId="35" xfId="0" applyNumberFormat="1" applyFont="1" applyFill="1" applyBorder="1" applyAlignment="1">
      <alignment horizontal="center"/>
    </xf>
    <xf numFmtId="165" fontId="13" fillId="0" borderId="35" xfId="0" applyNumberFormat="1" applyFont="1" applyFill="1" applyBorder="1" applyAlignment="1" applyProtection="1">
      <alignment horizontal="center"/>
    </xf>
    <xf numFmtId="165" fontId="16" fillId="0" borderId="35" xfId="0" applyNumberFormat="1" applyFont="1" applyFill="1" applyBorder="1" applyAlignment="1">
      <alignment horizontal="center"/>
    </xf>
    <xf numFmtId="165" fontId="15" fillId="0" borderId="50" xfId="0" applyNumberFormat="1" applyFont="1" applyFill="1" applyBorder="1" applyAlignment="1">
      <alignment horizontal="center"/>
    </xf>
    <xf numFmtId="169" fontId="2" fillId="0" borderId="34" xfId="0" applyNumberFormat="1" applyFont="1" applyBorder="1" applyAlignment="1" applyProtection="1">
      <alignment horizontal="center" vertical="center"/>
    </xf>
    <xf numFmtId="169" fontId="2" fillId="0" borderId="32" xfId="0" applyNumberFormat="1" applyFont="1" applyBorder="1" applyAlignment="1" applyProtection="1">
      <alignment horizontal="center" vertical="center"/>
    </xf>
    <xf numFmtId="165" fontId="14" fillId="0" borderId="57" xfId="0" applyNumberFormat="1" applyFont="1" applyFill="1" applyBorder="1" applyAlignment="1">
      <alignment horizontal="center"/>
    </xf>
    <xf numFmtId="165" fontId="14" fillId="0" borderId="49" xfId="0" applyNumberFormat="1" applyFont="1" applyFill="1" applyBorder="1" applyAlignment="1">
      <alignment horizontal="center"/>
    </xf>
    <xf numFmtId="165" fontId="14" fillId="0" borderId="56" xfId="0" applyNumberFormat="1" applyFont="1" applyFill="1" applyBorder="1" applyAlignment="1">
      <alignment horizontal="center"/>
    </xf>
    <xf numFmtId="165" fontId="14" fillId="0" borderId="33" xfId="0" applyNumberFormat="1" applyFont="1" applyFill="1" applyBorder="1" applyAlignment="1">
      <alignment horizontal="center"/>
    </xf>
    <xf numFmtId="165" fontId="14" fillId="0" borderId="50" xfId="0" applyNumberFormat="1" applyFont="1" applyFill="1" applyBorder="1" applyAlignment="1">
      <alignment horizontal="center"/>
    </xf>
    <xf numFmtId="165" fontId="15" fillId="0" borderId="34" xfId="0" applyNumberFormat="1" applyFont="1" applyFill="1" applyBorder="1" applyAlignment="1">
      <alignment horizontal="center"/>
    </xf>
    <xf numFmtId="165" fontId="16" fillId="0" borderId="21" xfId="0" applyNumberFormat="1" applyFont="1" applyFill="1" applyBorder="1" applyAlignment="1">
      <alignment horizontal="center"/>
    </xf>
    <xf numFmtId="165" fontId="15" fillId="0" borderId="33" xfId="0" applyNumberFormat="1" applyFont="1" applyFill="1" applyBorder="1" applyAlignment="1">
      <alignment horizontal="center"/>
    </xf>
    <xf numFmtId="0" fontId="13" fillId="0" borderId="5" xfId="1" applyFont="1" applyBorder="1" applyAlignment="1" applyProtection="1">
      <alignment horizontal="center"/>
    </xf>
    <xf numFmtId="0" fontId="13" fillId="0" borderId="6" xfId="1" applyFont="1" applyBorder="1" applyAlignment="1" applyProtection="1">
      <alignment horizontal="center"/>
    </xf>
    <xf numFmtId="0" fontId="13" fillId="0" borderId="53" xfId="1" applyFont="1" applyBorder="1" applyAlignment="1" applyProtection="1">
      <alignment horizontal="center"/>
    </xf>
    <xf numFmtId="0" fontId="13" fillId="0" borderId="0" xfId="1" applyFont="1" applyBorder="1" applyAlignment="1" applyProtection="1">
      <alignment horizontal="center"/>
    </xf>
    <xf numFmtId="167" fontId="9" fillId="0" borderId="0" xfId="0" applyNumberFormat="1" applyFont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7" xfId="0" applyFont="1" applyBorder="1" applyAlignment="1" applyProtection="1">
      <alignment horizontal="center" vertical="center"/>
    </xf>
    <xf numFmtId="0" fontId="4" fillId="0" borderId="48" xfId="0" applyFont="1" applyBorder="1" applyAlignment="1" applyProtection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23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Normal" xfId="0" builtinId="0"/>
    <cellStyle name="Normal_ICDC-DOC-090115-Planning_vide" xfId="1" xr:uid="{AF521EA7-CABA-4884-9B44-4AD14CB2B79F}"/>
  </cellStyles>
  <dxfs count="61">
    <dxf>
      <fill>
        <patternFill>
          <bgColor rgb="FFFFC000"/>
        </patternFill>
      </fill>
    </dxf>
    <dxf>
      <fill>
        <patternFill>
          <bgColor rgb="FF66FF99"/>
        </patternFill>
      </fill>
    </dxf>
    <dxf>
      <fill>
        <patternFill>
          <bgColor rgb="FF99CCFF"/>
        </patternFill>
      </fill>
    </dxf>
    <dxf>
      <fill>
        <patternFill>
          <bgColor rgb="FFCC99FF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99"/>
        </patternFill>
      </fill>
    </dxf>
    <dxf>
      <fill>
        <patternFill>
          <bgColor rgb="FF99CCFF"/>
        </patternFill>
      </fill>
    </dxf>
    <dxf>
      <fill>
        <patternFill>
          <bgColor rgb="FFCC99FF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66FF99"/>
        </patternFill>
      </fill>
    </dxf>
    <dxf>
      <fill>
        <patternFill>
          <bgColor rgb="FF99CCFF"/>
        </patternFill>
      </fill>
    </dxf>
    <dxf>
      <fill>
        <patternFill>
          <bgColor rgb="FFCC99FF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gradientFill>
          <stop position="0">
            <color rgb="FF00FF00"/>
          </stop>
          <stop position="1">
            <color rgb="FF00FFFF"/>
          </stop>
        </gradientFill>
      </fill>
    </dxf>
    <dxf>
      <fill>
        <patternFill>
          <bgColor theme="2" tint="-0.24994659260841701"/>
        </patternFill>
      </fill>
    </dxf>
    <dxf>
      <fill>
        <patternFill>
          <bgColor rgb="FFFFCC66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gradientFill>
          <stop position="0">
            <color rgb="FF00FF00"/>
          </stop>
          <stop position="1">
            <color rgb="FF00FFFF"/>
          </stop>
        </gradientFill>
      </fill>
    </dxf>
    <dxf>
      <fill>
        <patternFill>
          <bgColor theme="2" tint="-0.24994659260841701"/>
        </patternFill>
      </fill>
    </dxf>
    <dxf>
      <fill>
        <patternFill>
          <bgColor rgb="FFFFCC66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  <fill>
        <patternFill>
          <bgColor theme="0" tint="-0.24994659260841701"/>
        </patternFill>
      </fill>
    </dxf>
    <dxf>
      <border>
        <bottom style="thin">
          <color auto="1"/>
        </bottom>
        <vertical/>
        <horizontal/>
      </border>
    </dxf>
    <dxf>
      <font>
        <color rgb="FFFF000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40343</xdr:colOff>
      <xdr:row>4</xdr:row>
      <xdr:rowOff>17930</xdr:rowOff>
    </xdr:from>
    <xdr:to>
      <xdr:col>6</xdr:col>
      <xdr:colOff>174812</xdr:colOff>
      <xdr:row>4</xdr:row>
      <xdr:rowOff>321466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B351D76-91BE-4B67-801B-498B62C42D28}"/>
            </a:ext>
          </a:extLst>
        </xdr:cNvPr>
        <xdr:cNvGrpSpPr/>
      </xdr:nvGrpSpPr>
      <xdr:grpSpPr>
        <a:xfrm>
          <a:off x="1564343" y="791136"/>
          <a:ext cx="134469" cy="303536"/>
          <a:chOff x="1564343" y="785883"/>
          <a:chExt cx="134469" cy="303536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BB1F6ED6-998E-432C-92A3-3F2EE63CFF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564343" y="785883"/>
            <a:ext cx="134469" cy="94919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id="{31DF468B-C7E0-4146-8531-17864448F7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583530" y="892966"/>
            <a:ext cx="94297" cy="196453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35718</xdr:colOff>
      <xdr:row>4</xdr:row>
      <xdr:rowOff>23812</xdr:rowOff>
    </xdr:from>
    <xdr:to>
      <xdr:col>14</xdr:col>
      <xdr:colOff>170187</xdr:colOff>
      <xdr:row>4</xdr:row>
      <xdr:rowOff>327348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7DFBA0E2-7240-431B-B7EA-8E0ED5660D20}"/>
            </a:ext>
          </a:extLst>
        </xdr:cNvPr>
        <xdr:cNvGrpSpPr/>
      </xdr:nvGrpSpPr>
      <xdr:grpSpPr>
        <a:xfrm>
          <a:off x="4473247" y="797018"/>
          <a:ext cx="134469" cy="303536"/>
          <a:chOff x="1564343" y="785883"/>
          <a:chExt cx="134469" cy="303536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710F5AC3-C88E-4F5F-B59F-CB365633E2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564343" y="785883"/>
            <a:ext cx="134469" cy="94919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EF00FB94-AF29-4BF2-A7DD-5945F09CE8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583530" y="892966"/>
            <a:ext cx="94297" cy="196453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0</xdr:colOff>
      <xdr:row>4</xdr:row>
      <xdr:rowOff>22412</xdr:rowOff>
    </xdr:from>
    <xdr:to>
      <xdr:col>22</xdr:col>
      <xdr:colOff>0</xdr:colOff>
      <xdr:row>4</xdr:row>
      <xdr:rowOff>325948</xdr:rowOff>
    </xdr:to>
    <xdr:grpSp>
      <xdr:nvGrpSpPr>
        <xdr:cNvPr id="62" name="Groupe 61">
          <a:extLst>
            <a:ext uri="{FF2B5EF4-FFF2-40B4-BE49-F238E27FC236}">
              <a16:creationId xmlns:a16="http://schemas.microsoft.com/office/drawing/2014/main" id="{31DDD961-3F4E-4D3A-98D0-F09FE8B1A0CD}"/>
            </a:ext>
          </a:extLst>
        </xdr:cNvPr>
        <xdr:cNvGrpSpPr/>
      </xdr:nvGrpSpPr>
      <xdr:grpSpPr>
        <a:xfrm>
          <a:off x="7048500" y="795618"/>
          <a:ext cx="0" cy="303536"/>
          <a:chOff x="1564343" y="785883"/>
          <a:chExt cx="134469" cy="303536"/>
        </a:xfrm>
      </xdr:grpSpPr>
      <xdr:pic>
        <xdr:nvPicPr>
          <xdr:cNvPr id="63" name="Image 62">
            <a:extLst>
              <a:ext uri="{FF2B5EF4-FFF2-40B4-BE49-F238E27FC236}">
                <a16:creationId xmlns:a16="http://schemas.microsoft.com/office/drawing/2014/main" id="{3E34FBB5-FD02-4954-8629-2B6D5A56C0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564343" y="785883"/>
            <a:ext cx="134469" cy="94919"/>
          </a:xfrm>
          <a:prstGeom prst="rect">
            <a:avLst/>
          </a:prstGeom>
        </xdr:spPr>
      </xdr:pic>
      <xdr:pic>
        <xdr:nvPicPr>
          <xdr:cNvPr id="64" name="Image 63">
            <a:extLst>
              <a:ext uri="{FF2B5EF4-FFF2-40B4-BE49-F238E27FC236}">
                <a16:creationId xmlns:a16="http://schemas.microsoft.com/office/drawing/2014/main" id="{BE562FD3-2627-4CD2-AD4A-2E5402CA1B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583530" y="892966"/>
            <a:ext cx="94297" cy="196453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0</xdr:colOff>
      <xdr:row>4</xdr:row>
      <xdr:rowOff>22412</xdr:rowOff>
    </xdr:from>
    <xdr:to>
      <xdr:col>22</xdr:col>
      <xdr:colOff>0</xdr:colOff>
      <xdr:row>4</xdr:row>
      <xdr:rowOff>325948</xdr:rowOff>
    </xdr:to>
    <xdr:grpSp>
      <xdr:nvGrpSpPr>
        <xdr:cNvPr id="65" name="Groupe 64">
          <a:extLst>
            <a:ext uri="{FF2B5EF4-FFF2-40B4-BE49-F238E27FC236}">
              <a16:creationId xmlns:a16="http://schemas.microsoft.com/office/drawing/2014/main" id="{159039F4-E327-473C-9A36-907EDDF41A5A}"/>
            </a:ext>
          </a:extLst>
        </xdr:cNvPr>
        <xdr:cNvGrpSpPr/>
      </xdr:nvGrpSpPr>
      <xdr:grpSpPr>
        <a:xfrm>
          <a:off x="7048500" y="795618"/>
          <a:ext cx="0" cy="303536"/>
          <a:chOff x="1564343" y="785883"/>
          <a:chExt cx="134469" cy="303536"/>
        </a:xfrm>
      </xdr:grpSpPr>
      <xdr:pic>
        <xdr:nvPicPr>
          <xdr:cNvPr id="66" name="Image 65">
            <a:extLst>
              <a:ext uri="{FF2B5EF4-FFF2-40B4-BE49-F238E27FC236}">
                <a16:creationId xmlns:a16="http://schemas.microsoft.com/office/drawing/2014/main" id="{2C2732BB-6C03-40F9-AED3-8B5AD168A2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564343" y="785883"/>
            <a:ext cx="134469" cy="94919"/>
          </a:xfrm>
          <a:prstGeom prst="rect">
            <a:avLst/>
          </a:prstGeom>
        </xdr:spPr>
      </xdr:pic>
      <xdr:pic>
        <xdr:nvPicPr>
          <xdr:cNvPr id="67" name="Image 66">
            <a:extLst>
              <a:ext uri="{FF2B5EF4-FFF2-40B4-BE49-F238E27FC236}">
                <a16:creationId xmlns:a16="http://schemas.microsoft.com/office/drawing/2014/main" id="{55EF89F2-ED42-40C2-A667-8581FC0BCF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583530" y="892966"/>
            <a:ext cx="94297" cy="196453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_EXPLOITATION\INA-HELPLINE\HL%20-%20Planning_EQUIPE\01012021_INA-Planning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 Opé"/>
      <sheetName val="J Férié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Heures Suppl"/>
      <sheetName val="Recap CP RTT"/>
      <sheetName val="Plages horaires"/>
      <sheetName val="Listes"/>
      <sheetName val="PLANNING"/>
      <sheetName val="SYNTHESE"/>
      <sheetName val="CALENDRIER"/>
      <sheetName val="BILAN"/>
      <sheetName val="Datas"/>
    </sheetNames>
    <sheetDataSet>
      <sheetData sheetId="0"/>
      <sheetData sheetId="1">
        <row r="3">
          <cell r="D3">
            <v>42735</v>
          </cell>
        </row>
        <row r="4">
          <cell r="D4">
            <v>42828</v>
          </cell>
        </row>
        <row r="5">
          <cell r="D5">
            <v>42829</v>
          </cell>
        </row>
        <row r="6">
          <cell r="D6">
            <v>42855</v>
          </cell>
        </row>
        <row r="7">
          <cell r="D7">
            <v>42862</v>
          </cell>
        </row>
        <row r="8">
          <cell r="D8">
            <v>42867</v>
          </cell>
        </row>
        <row r="9">
          <cell r="D9">
            <v>42877</v>
          </cell>
        </row>
        <row r="10">
          <cell r="D10">
            <v>42878</v>
          </cell>
        </row>
        <row r="11">
          <cell r="D11">
            <v>42929</v>
          </cell>
        </row>
        <row r="12">
          <cell r="D12">
            <v>42961</v>
          </cell>
        </row>
        <row r="13">
          <cell r="D13">
            <v>43039</v>
          </cell>
        </row>
        <row r="14">
          <cell r="D14">
            <v>43049</v>
          </cell>
        </row>
        <row r="15">
          <cell r="D15">
            <v>43093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J2" t="str">
            <v>Aston</v>
          </cell>
          <cell r="K2" t="str">
            <v>Client</v>
          </cell>
          <cell r="M2">
            <v>0.29166666666666669</v>
          </cell>
          <cell r="N2"/>
        </row>
        <row r="3">
          <cell r="B3" t="str">
            <v>?</v>
          </cell>
          <cell r="C3" t="str">
            <v>?</v>
          </cell>
          <cell r="J3" t="str">
            <v>INA</v>
          </cell>
          <cell r="K3" t="str">
            <v>Client</v>
          </cell>
          <cell r="M3">
            <v>0.29166666666666669</v>
          </cell>
          <cell r="N3"/>
        </row>
        <row r="4">
          <cell r="B4" t="str">
            <v>ABITEBOUL</v>
          </cell>
          <cell r="C4" t="str">
            <v>Olivier</v>
          </cell>
          <cell r="J4" t="str">
            <v>Helpline</v>
          </cell>
          <cell r="K4" t="str">
            <v>Nanterre</v>
          </cell>
          <cell r="M4">
            <v>0.29166666666666669</v>
          </cell>
          <cell r="N4"/>
        </row>
        <row r="5">
          <cell r="B5" t="str">
            <v>ADIN</v>
          </cell>
          <cell r="C5" t="str">
            <v>Régis</v>
          </cell>
          <cell r="J5"/>
          <cell r="K5"/>
          <cell r="L5"/>
          <cell r="M5"/>
          <cell r="N5"/>
        </row>
        <row r="6">
          <cell r="B6" t="str">
            <v>AIT-MENGUELLET</v>
          </cell>
          <cell r="C6" t="str">
            <v>Ali</v>
          </cell>
          <cell r="K6"/>
          <cell r="M6"/>
          <cell r="N6"/>
        </row>
        <row r="7">
          <cell r="B7" t="str">
            <v>BRUMELOT</v>
          </cell>
          <cell r="C7" t="str">
            <v>Patrick</v>
          </cell>
          <cell r="J7">
            <v>0.35416666666666669</v>
          </cell>
          <cell r="K7">
            <v>0.75</v>
          </cell>
          <cell r="L7" t="str">
            <v>12-13</v>
          </cell>
          <cell r="M7">
            <v>0.35416666666666663</v>
          </cell>
          <cell r="N7"/>
        </row>
        <row r="8">
          <cell r="B8" t="str">
            <v>CHAPERON</v>
          </cell>
          <cell r="C8" t="str">
            <v>Lauriane</v>
          </cell>
          <cell r="J8">
            <v>0.375</v>
          </cell>
          <cell r="K8">
            <v>0.74999999999999989</v>
          </cell>
          <cell r="L8" t="str">
            <v>12-13</v>
          </cell>
          <cell r="M8">
            <v>0.3333333333333332</v>
          </cell>
        </row>
        <row r="9">
          <cell r="B9" t="str">
            <v>CLERICY</v>
          </cell>
          <cell r="C9" t="str">
            <v>Laurent</v>
          </cell>
          <cell r="J9">
            <v>0.37501157407407404</v>
          </cell>
          <cell r="K9">
            <v>0.70834490740740741</v>
          </cell>
          <cell r="L9" t="str">
            <v>12-13</v>
          </cell>
          <cell r="M9">
            <v>0.29166666666666669</v>
          </cell>
        </row>
        <row r="10">
          <cell r="B10" t="str">
            <v>COUDRAI</v>
          </cell>
          <cell r="C10" t="str">
            <v>Steven</v>
          </cell>
          <cell r="J10">
            <v>0.39583333333333331</v>
          </cell>
          <cell r="K10">
            <v>0.72916666666666663</v>
          </cell>
          <cell r="L10" t="str">
            <v>13-14</v>
          </cell>
          <cell r="M10">
            <v>0.29166666666666663</v>
          </cell>
        </row>
        <row r="11">
          <cell r="B11" t="str">
            <v>DEMBELE</v>
          </cell>
          <cell r="C11" t="str">
            <v>Ali</v>
          </cell>
          <cell r="J11">
            <v>0.41666666666666669</v>
          </cell>
          <cell r="K11">
            <v>0.75</v>
          </cell>
          <cell r="L11" t="str">
            <v>13-14</v>
          </cell>
          <cell r="M11">
            <v>0.29166666666666663</v>
          </cell>
        </row>
        <row r="12">
          <cell r="B12" t="str">
            <v>DO</v>
          </cell>
          <cell r="C12" t="str">
            <v>Maurice</v>
          </cell>
          <cell r="J12">
            <v>0.4375</v>
          </cell>
          <cell r="K12">
            <v>0.77083333333333337</v>
          </cell>
          <cell r="L12" t="str">
            <v>13-14</v>
          </cell>
          <cell r="M12">
            <v>0.29166666666666669</v>
          </cell>
          <cell r="N12"/>
        </row>
        <row r="13">
          <cell r="B13" t="str">
            <v>FERREIRA</v>
          </cell>
          <cell r="C13" t="str">
            <v>Alexandra</v>
          </cell>
          <cell r="J13">
            <v>0.45833333333333331</v>
          </cell>
          <cell r="K13">
            <v>0.79166666666666663</v>
          </cell>
          <cell r="L13" t="str">
            <v>13-14</v>
          </cell>
          <cell r="M13">
            <v>0.29166666666666663</v>
          </cell>
          <cell r="N13"/>
        </row>
        <row r="14">
          <cell r="B14" t="str">
            <v>GADET</v>
          </cell>
          <cell r="C14" t="str">
            <v>Veronique</v>
          </cell>
          <cell r="J14" t="str">
            <v>Récup</v>
          </cell>
          <cell r="K14"/>
          <cell r="L14"/>
          <cell r="M14">
            <v>0.29166666666666669</v>
          </cell>
          <cell r="N14"/>
        </row>
        <row r="15">
          <cell r="B15" t="str">
            <v>IDRISSI</v>
          </cell>
          <cell r="C15" t="str">
            <v>Mounir</v>
          </cell>
          <cell r="J15" t="str">
            <v>CP</v>
          </cell>
          <cell r="K15"/>
          <cell r="L15"/>
          <cell r="M15"/>
          <cell r="N15"/>
        </row>
        <row r="16">
          <cell r="B16" t="str">
            <v>JARI</v>
          </cell>
          <cell r="C16" t="str">
            <v>Sana</v>
          </cell>
          <cell r="J16" t="str">
            <v>RTT</v>
          </cell>
          <cell r="K16"/>
          <cell r="L16"/>
          <cell r="M16"/>
          <cell r="N16"/>
        </row>
        <row r="17">
          <cell r="B17" t="str">
            <v>JOSEPH</v>
          </cell>
          <cell r="C17" t="str">
            <v>Amos</v>
          </cell>
          <cell r="J17" t="str">
            <v>Form</v>
          </cell>
          <cell r="K17"/>
          <cell r="L17"/>
          <cell r="M17">
            <v>0.29166666666666669</v>
          </cell>
          <cell r="N17"/>
        </row>
        <row r="18">
          <cell r="B18" t="str">
            <v>KIKI</v>
          </cell>
          <cell r="C18" t="str">
            <v>Henri-Thomas</v>
          </cell>
          <cell r="J18" t="str">
            <v>Abs</v>
          </cell>
          <cell r="K18"/>
          <cell r="L18"/>
          <cell r="M18"/>
          <cell r="N18"/>
        </row>
        <row r="19">
          <cell r="B19" t="str">
            <v>LAURENT</v>
          </cell>
          <cell r="C19" t="str">
            <v>Patrick</v>
          </cell>
          <cell r="J19" t="str">
            <v>EFA</v>
          </cell>
          <cell r="K19"/>
          <cell r="L19"/>
          <cell r="M19"/>
          <cell r="N19"/>
        </row>
        <row r="20">
          <cell r="B20" t="str">
            <v>LORVIN</v>
          </cell>
          <cell r="C20" t="str">
            <v>Ludovic</v>
          </cell>
          <cell r="J20" t="str">
            <v>0,5 CP 0,5 RTT</v>
          </cell>
          <cell r="K20"/>
          <cell r="L20"/>
          <cell r="M20"/>
          <cell r="N20"/>
        </row>
        <row r="21">
          <cell r="B21" t="str">
            <v>MABOUNGOU</v>
          </cell>
          <cell r="C21" t="str">
            <v>Cryss</v>
          </cell>
          <cell r="K21"/>
          <cell r="L21"/>
          <cell r="M21"/>
          <cell r="N21" t="str">
            <v>0,5 CP</v>
          </cell>
        </row>
        <row r="22">
          <cell r="B22" t="str">
            <v>NGUYEN</v>
          </cell>
          <cell r="C22" t="str">
            <v>Dinh</v>
          </cell>
          <cell r="J22">
            <v>0.37502314814814813</v>
          </cell>
          <cell r="K22">
            <v>0.52085648148148145</v>
          </cell>
          <cell r="L22"/>
          <cell r="M22">
            <v>0.14583333333333331</v>
          </cell>
          <cell r="N22" t="str">
            <v>0,5 CP</v>
          </cell>
        </row>
        <row r="23">
          <cell r="B23" t="str">
            <v>OUNG</v>
          </cell>
          <cell r="C23" t="str">
            <v>Beauty</v>
          </cell>
          <cell r="J23">
            <v>0.3958564814814815</v>
          </cell>
          <cell r="K23">
            <v>0.58335648148148145</v>
          </cell>
          <cell r="L23" t="str">
            <v>12-13</v>
          </cell>
          <cell r="M23">
            <v>0.14583333333333329</v>
          </cell>
          <cell r="N23" t="str">
            <v>0,5 CP</v>
          </cell>
        </row>
        <row r="24">
          <cell r="B24" t="str">
            <v>POHIL</v>
          </cell>
          <cell r="C24" t="str">
            <v>Mathieu</v>
          </cell>
          <cell r="J24">
            <v>0.41668981481481482</v>
          </cell>
          <cell r="K24">
            <v>0.60418981481481482</v>
          </cell>
          <cell r="L24" t="str">
            <v>13-14</v>
          </cell>
          <cell r="M24">
            <v>0.14583333333333334</v>
          </cell>
          <cell r="N24" t="str">
            <v>0,5 CP</v>
          </cell>
        </row>
        <row r="25">
          <cell r="B25" t="str">
            <v>PRUDHOMME</v>
          </cell>
          <cell r="C25" t="str">
            <v>Geoffrey</v>
          </cell>
          <cell r="J25">
            <v>0.43752314814814813</v>
          </cell>
          <cell r="K25">
            <v>0.62502314814814808</v>
          </cell>
          <cell r="L25" t="str">
            <v>13-14</v>
          </cell>
          <cell r="M25">
            <v>0.14583333333333329</v>
          </cell>
          <cell r="N25" t="str">
            <v>0,5 CP</v>
          </cell>
        </row>
        <row r="26">
          <cell r="B26" t="str">
            <v>REZENTHEL</v>
          </cell>
          <cell r="C26" t="str">
            <v>Vincent</v>
          </cell>
          <cell r="J26">
            <v>0.4583564814814815</v>
          </cell>
          <cell r="K26">
            <v>0.64585648148148145</v>
          </cell>
          <cell r="L26" t="str">
            <v>13-14</v>
          </cell>
          <cell r="M26">
            <v>0.14583333333333329</v>
          </cell>
          <cell r="N26" t="str">
            <v>0,5 CP</v>
          </cell>
        </row>
        <row r="27">
          <cell r="B27" t="str">
            <v>ROSSIGNOL</v>
          </cell>
          <cell r="C27" t="str">
            <v>Julien</v>
          </cell>
          <cell r="J27">
            <v>0.56252314814814808</v>
          </cell>
          <cell r="K27">
            <v>0.70835648148148145</v>
          </cell>
          <cell r="L27"/>
          <cell r="M27">
            <v>0.14583333333333337</v>
          </cell>
          <cell r="N27" t="str">
            <v>0,5 CP</v>
          </cell>
        </row>
        <row r="28">
          <cell r="B28" t="str">
            <v>ROVEYAZ</v>
          </cell>
          <cell r="C28" t="str">
            <v>Fabrice</v>
          </cell>
          <cell r="J28">
            <v>0.58335648148148134</v>
          </cell>
          <cell r="K28">
            <v>0.72918981481481471</v>
          </cell>
          <cell r="L28"/>
          <cell r="M28">
            <v>0.14583333333333337</v>
          </cell>
          <cell r="N28" t="str">
            <v>0,5 CP</v>
          </cell>
        </row>
        <row r="29">
          <cell r="B29" t="str">
            <v>SAKOGLU</v>
          </cell>
          <cell r="C29" t="str">
            <v>Cuneyt</v>
          </cell>
          <cell r="J29">
            <v>0.60418981481481471</v>
          </cell>
          <cell r="K29">
            <v>0.75002314814814808</v>
          </cell>
          <cell r="L29"/>
          <cell r="M29">
            <v>0.14583333333333337</v>
          </cell>
          <cell r="N29" t="str">
            <v>0,5 CP</v>
          </cell>
        </row>
        <row r="30">
          <cell r="B30" t="str">
            <v>SINBANDHIT</v>
          </cell>
          <cell r="C30" t="str">
            <v>David</v>
          </cell>
          <cell r="J30">
            <v>0.62502314814814808</v>
          </cell>
          <cell r="K30">
            <v>0.77085648148148145</v>
          </cell>
          <cell r="L30"/>
          <cell r="M30">
            <v>0.14583333333333337</v>
          </cell>
          <cell r="N30" t="str">
            <v>0,5 CP</v>
          </cell>
        </row>
        <row r="31">
          <cell r="B31" t="str">
            <v>STEVENSON</v>
          </cell>
          <cell r="C31" t="str">
            <v>Henry</v>
          </cell>
          <cell r="J31">
            <v>0.64585648148148134</v>
          </cell>
          <cell r="K31">
            <v>0.79168981481481471</v>
          </cell>
          <cell r="L31"/>
          <cell r="M31">
            <v>0.14583333333333337</v>
          </cell>
          <cell r="N31"/>
        </row>
        <row r="32">
          <cell r="B32" t="str">
            <v>YANSANE</v>
          </cell>
          <cell r="C32" t="str">
            <v>Lydie</v>
          </cell>
          <cell r="J32"/>
          <cell r="K32"/>
          <cell r="L32"/>
          <cell r="M32"/>
          <cell r="N32" t="str">
            <v>0,5 RTT</v>
          </cell>
        </row>
        <row r="33">
          <cell r="J33">
            <v>0.37503472222222217</v>
          </cell>
          <cell r="K33">
            <v>0.52086805555555549</v>
          </cell>
          <cell r="L33"/>
          <cell r="M33">
            <v>0.14583333333333331</v>
          </cell>
          <cell r="N33" t="str">
            <v>0,5 RTT</v>
          </cell>
        </row>
        <row r="34">
          <cell r="J34">
            <v>0.39586805555555554</v>
          </cell>
          <cell r="K34">
            <v>0.58336805555555549</v>
          </cell>
          <cell r="L34" t="str">
            <v>12-13</v>
          </cell>
          <cell r="M34">
            <v>0.14583333333333329</v>
          </cell>
          <cell r="N34" t="str">
            <v>0,5 RTT</v>
          </cell>
        </row>
        <row r="35">
          <cell r="J35">
            <v>0.41670138888888886</v>
          </cell>
          <cell r="K35">
            <v>0.60420138888888886</v>
          </cell>
          <cell r="L35" t="str">
            <v>13-14</v>
          </cell>
          <cell r="M35">
            <v>0.14583333333333334</v>
          </cell>
          <cell r="N35" t="str">
            <v>0,5 RTT</v>
          </cell>
        </row>
        <row r="36">
          <cell r="J36">
            <v>0.43753472222222217</v>
          </cell>
          <cell r="K36">
            <v>0.62503472222222212</v>
          </cell>
          <cell r="L36" t="str">
            <v>13-14</v>
          </cell>
          <cell r="M36">
            <v>0.14583333333333329</v>
          </cell>
          <cell r="N36" t="str">
            <v>0,5 RTT</v>
          </cell>
        </row>
        <row r="37">
          <cell r="J37">
            <v>0.45836805555555554</v>
          </cell>
          <cell r="K37">
            <v>0.64586805555555549</v>
          </cell>
          <cell r="L37" t="str">
            <v>13-14</v>
          </cell>
          <cell r="M37">
            <v>0.14583333333333329</v>
          </cell>
          <cell r="N37" t="str">
            <v>0,5 RTT</v>
          </cell>
        </row>
        <row r="38">
          <cell r="J38">
            <v>0.56253472222222212</v>
          </cell>
          <cell r="K38">
            <v>0.70836805555555549</v>
          </cell>
          <cell r="L38"/>
          <cell r="M38">
            <v>0.14583333333333337</v>
          </cell>
          <cell r="N38" t="str">
            <v>0,5 RTT</v>
          </cell>
        </row>
        <row r="39">
          <cell r="J39">
            <v>0.58336805555555549</v>
          </cell>
          <cell r="K39">
            <v>0.72920138888888886</v>
          </cell>
          <cell r="L39"/>
          <cell r="M39">
            <v>0.14583333333333337</v>
          </cell>
          <cell r="N39" t="str">
            <v>0,5 RTT</v>
          </cell>
        </row>
        <row r="40">
          <cell r="J40">
            <v>0.60420138888888886</v>
          </cell>
          <cell r="K40">
            <v>0.75003472222222223</v>
          </cell>
          <cell r="L40"/>
          <cell r="M40">
            <v>0.14583333333333337</v>
          </cell>
          <cell r="N40" t="str">
            <v>0,5 RTT</v>
          </cell>
        </row>
        <row r="41">
          <cell r="J41">
            <v>0.62503472222222212</v>
          </cell>
          <cell r="K41">
            <v>0.77086805555555549</v>
          </cell>
          <cell r="L41"/>
          <cell r="M41">
            <v>0.14583333333333337</v>
          </cell>
          <cell r="N41" t="str">
            <v>0,5 RTT</v>
          </cell>
        </row>
        <row r="42">
          <cell r="J42">
            <v>0.64586805555555549</v>
          </cell>
          <cell r="K42">
            <v>0.79170138888888886</v>
          </cell>
          <cell r="L42"/>
          <cell r="M42">
            <v>0.14583333333333337</v>
          </cell>
          <cell r="N42"/>
        </row>
        <row r="43">
          <cell r="J43"/>
          <cell r="K43"/>
          <cell r="L43"/>
          <cell r="M43"/>
          <cell r="N43" t="str">
            <v>0,5 Abs</v>
          </cell>
        </row>
        <row r="44">
          <cell r="J44">
            <v>0.37504629629629632</v>
          </cell>
          <cell r="K44">
            <v>0.52087962962962964</v>
          </cell>
          <cell r="L44"/>
          <cell r="M44">
            <v>0.14583333333333331</v>
          </cell>
          <cell r="N44" t="str">
            <v>0,5 Abs</v>
          </cell>
        </row>
        <row r="45">
          <cell r="J45">
            <v>0.39587962962962964</v>
          </cell>
          <cell r="K45">
            <v>0.58337962962962964</v>
          </cell>
          <cell r="L45" t="str">
            <v>12-13</v>
          </cell>
          <cell r="M45">
            <v>0.14583333333333334</v>
          </cell>
          <cell r="N45" t="str">
            <v>0,5 Abs</v>
          </cell>
        </row>
        <row r="46">
          <cell r="J46">
            <v>0.41671296296296295</v>
          </cell>
          <cell r="K46">
            <v>0.6042129629629629</v>
          </cell>
          <cell r="L46" t="str">
            <v>13-14</v>
          </cell>
          <cell r="M46">
            <v>0.14583333333333329</v>
          </cell>
          <cell r="N46" t="str">
            <v>0,5 Abs</v>
          </cell>
        </row>
        <row r="47">
          <cell r="J47">
            <v>0.43754629629629632</v>
          </cell>
          <cell r="K47">
            <v>0.62504629629629627</v>
          </cell>
          <cell r="L47" t="str">
            <v>13-14</v>
          </cell>
          <cell r="M47">
            <v>0.14583333333333329</v>
          </cell>
          <cell r="N47" t="str">
            <v>0,5 Abs</v>
          </cell>
        </row>
        <row r="48">
          <cell r="J48">
            <v>0.45837962962962964</v>
          </cell>
          <cell r="K48">
            <v>0.64587962962962964</v>
          </cell>
          <cell r="L48" t="str">
            <v>13-14</v>
          </cell>
          <cell r="M48">
            <v>0.14583333333333334</v>
          </cell>
          <cell r="N48" t="str">
            <v>0,5 Abs</v>
          </cell>
        </row>
        <row r="49">
          <cell r="J49">
            <v>0.56254629629629627</v>
          </cell>
          <cell r="K49">
            <v>0.70837962962962964</v>
          </cell>
          <cell r="L49"/>
          <cell r="M49">
            <v>0.14583333333333337</v>
          </cell>
          <cell r="N49" t="str">
            <v>0,5 Abs</v>
          </cell>
        </row>
        <row r="50">
          <cell r="J50">
            <v>0.58337962962962964</v>
          </cell>
          <cell r="K50">
            <v>0.72921296296296301</v>
          </cell>
          <cell r="L50"/>
          <cell r="M50">
            <v>0.14583333333333337</v>
          </cell>
          <cell r="N50" t="str">
            <v>0,5 Abs</v>
          </cell>
        </row>
        <row r="51">
          <cell r="J51">
            <v>0.6042129629629629</v>
          </cell>
          <cell r="K51">
            <v>0.75004629629629627</v>
          </cell>
          <cell r="L51"/>
          <cell r="M51">
            <v>0.14583333333333337</v>
          </cell>
          <cell r="N51" t="str">
            <v>0,5 Abs</v>
          </cell>
        </row>
        <row r="52">
          <cell r="J52">
            <v>0.62504629629629627</v>
          </cell>
          <cell r="K52">
            <v>0.77087962962962964</v>
          </cell>
          <cell r="L52"/>
          <cell r="M52">
            <v>0.14583333333333337</v>
          </cell>
          <cell r="N52" t="str">
            <v>0,5 Abs</v>
          </cell>
        </row>
        <row r="53">
          <cell r="J53">
            <v>0.64587962962962964</v>
          </cell>
          <cell r="K53">
            <v>0.79171296296296301</v>
          </cell>
          <cell r="L53"/>
          <cell r="M53">
            <v>0.14583333333333337</v>
          </cell>
          <cell r="N53"/>
        </row>
        <row r="54">
          <cell r="J54"/>
          <cell r="K54"/>
          <cell r="L54"/>
          <cell r="M54"/>
          <cell r="N54" t="str">
            <v>0,5 Récup</v>
          </cell>
        </row>
        <row r="55">
          <cell r="J55">
            <v>0.37505787037037036</v>
          </cell>
          <cell r="K55">
            <v>0.52089120370370368</v>
          </cell>
          <cell r="L55"/>
          <cell r="M55">
            <v>0.14583333333333331</v>
          </cell>
          <cell r="N55" t="str">
            <v>0,5 Récup</v>
          </cell>
        </row>
        <row r="56">
          <cell r="J56">
            <v>0.39589120370370368</v>
          </cell>
          <cell r="K56">
            <v>0.58339120370370368</v>
          </cell>
          <cell r="L56" t="str">
            <v>12-13</v>
          </cell>
          <cell r="M56">
            <v>0.14583333333333334</v>
          </cell>
          <cell r="N56" t="str">
            <v>0,5 Récup</v>
          </cell>
        </row>
        <row r="57">
          <cell r="J57">
            <v>0.41672453703703699</v>
          </cell>
          <cell r="K57">
            <v>0.60422453703703694</v>
          </cell>
          <cell r="L57" t="str">
            <v>13-14</v>
          </cell>
          <cell r="M57">
            <v>0.14583333333333329</v>
          </cell>
          <cell r="N57" t="str">
            <v>0,5 Récup</v>
          </cell>
        </row>
        <row r="58">
          <cell r="J58">
            <v>0.43755787037037036</v>
          </cell>
          <cell r="K58">
            <v>0.62505787037037031</v>
          </cell>
          <cell r="L58" t="str">
            <v>13-14</v>
          </cell>
          <cell r="M58">
            <v>0.14583333333333329</v>
          </cell>
          <cell r="N58" t="str">
            <v>0,5 Récup</v>
          </cell>
        </row>
        <row r="59">
          <cell r="J59">
            <v>0.45839120370370368</v>
          </cell>
          <cell r="K59">
            <v>0.64589120370370368</v>
          </cell>
          <cell r="L59" t="str">
            <v>13-14</v>
          </cell>
          <cell r="M59">
            <v>0.14583333333333334</v>
          </cell>
          <cell r="N59" t="str">
            <v>0,5 Récup</v>
          </cell>
        </row>
        <row r="60">
          <cell r="J60">
            <v>0.56255787037037042</v>
          </cell>
          <cell r="K60">
            <v>0.70839120370370379</v>
          </cell>
          <cell r="L60"/>
          <cell r="M60">
            <v>0.14583333333333337</v>
          </cell>
          <cell r="N60" t="str">
            <v>0,5 Récup</v>
          </cell>
        </row>
        <row r="61">
          <cell r="J61">
            <v>0.58339120370370368</v>
          </cell>
          <cell r="K61">
            <v>0.72922453703703705</v>
          </cell>
          <cell r="L61"/>
          <cell r="M61">
            <v>0.14583333333333337</v>
          </cell>
          <cell r="N61" t="str">
            <v>0,5 Récup</v>
          </cell>
        </row>
        <row r="62">
          <cell r="J62">
            <v>0.60422453703703705</v>
          </cell>
          <cell r="K62">
            <v>0.75005787037037042</v>
          </cell>
          <cell r="L62"/>
          <cell r="M62">
            <v>0.14583333333333337</v>
          </cell>
          <cell r="N62" t="str">
            <v>0,5 Récup</v>
          </cell>
        </row>
        <row r="63">
          <cell r="J63">
            <v>0.62505787037037042</v>
          </cell>
          <cell r="K63">
            <v>0.77089120370370379</v>
          </cell>
          <cell r="L63"/>
          <cell r="M63">
            <v>0.14583333333333337</v>
          </cell>
          <cell r="N63" t="str">
            <v>0,5 Récup</v>
          </cell>
        </row>
        <row r="64">
          <cell r="J64">
            <v>0.64589120370370368</v>
          </cell>
          <cell r="K64">
            <v>0.79172453703703705</v>
          </cell>
          <cell r="L64"/>
          <cell r="M64">
            <v>0.14583333333333337</v>
          </cell>
          <cell r="N64"/>
        </row>
        <row r="65">
          <cell r="J65"/>
          <cell r="K65"/>
          <cell r="L65"/>
          <cell r="M65"/>
          <cell r="N65" t="str">
            <v>0,5 Form</v>
          </cell>
        </row>
        <row r="66">
          <cell r="J66">
            <v>0.37506944444444446</v>
          </cell>
          <cell r="K66">
            <v>0.52090277777777783</v>
          </cell>
          <cell r="L66"/>
          <cell r="M66">
            <v>0.14583333333333337</v>
          </cell>
          <cell r="N66" t="str">
            <v>0,5 Form</v>
          </cell>
        </row>
        <row r="67">
          <cell r="J67">
            <v>0.39589120370370368</v>
          </cell>
          <cell r="K67">
            <v>0.58339120370370368</v>
          </cell>
          <cell r="L67" t="str">
            <v>12-13</v>
          </cell>
          <cell r="M67">
            <v>0.14583333333333334</v>
          </cell>
          <cell r="N67" t="str">
            <v>0,5 Form</v>
          </cell>
        </row>
        <row r="68">
          <cell r="J68">
            <v>0.41672453703703699</v>
          </cell>
          <cell r="K68">
            <v>0.60422453703703694</v>
          </cell>
          <cell r="L68" t="str">
            <v>13-14</v>
          </cell>
          <cell r="M68">
            <v>0.14583333333333329</v>
          </cell>
          <cell r="N68" t="str">
            <v>0,5 Form</v>
          </cell>
        </row>
        <row r="69">
          <cell r="J69">
            <v>0.43755787037037036</v>
          </cell>
          <cell r="K69">
            <v>0.62505787037037031</v>
          </cell>
          <cell r="L69" t="str">
            <v>13-14</v>
          </cell>
          <cell r="M69">
            <v>0.14583333333333329</v>
          </cell>
          <cell r="N69" t="str">
            <v>0,5 Form</v>
          </cell>
        </row>
        <row r="70">
          <cell r="J70">
            <v>0.45839120370370368</v>
          </cell>
          <cell r="K70">
            <v>0.64589120370370368</v>
          </cell>
          <cell r="L70" t="str">
            <v>13-14</v>
          </cell>
          <cell r="M70">
            <v>0.14583333333333334</v>
          </cell>
          <cell r="N70" t="str">
            <v>0,5 Form</v>
          </cell>
        </row>
        <row r="71">
          <cell r="J71">
            <v>0.56255787037037042</v>
          </cell>
          <cell r="K71">
            <v>0.70839120370370379</v>
          </cell>
          <cell r="L71"/>
          <cell r="M71">
            <v>0.14583333333333337</v>
          </cell>
          <cell r="N71" t="str">
            <v>0,5 Form</v>
          </cell>
        </row>
        <row r="72">
          <cell r="J72">
            <v>0.58339120370370368</v>
          </cell>
          <cell r="K72">
            <v>0.72922453703703705</v>
          </cell>
          <cell r="L72"/>
          <cell r="M72">
            <v>0.14583333333333337</v>
          </cell>
          <cell r="N72" t="str">
            <v>0,5 Form</v>
          </cell>
        </row>
        <row r="73">
          <cell r="J73">
            <v>0.60422453703703705</v>
          </cell>
          <cell r="K73">
            <v>0.75005787037037042</v>
          </cell>
          <cell r="L73"/>
          <cell r="M73">
            <v>0.14583333333333337</v>
          </cell>
          <cell r="N73" t="str">
            <v>0,5 Form</v>
          </cell>
        </row>
        <row r="74">
          <cell r="J74">
            <v>0.62505787037037042</v>
          </cell>
          <cell r="K74">
            <v>0.77089120370370379</v>
          </cell>
          <cell r="L74"/>
          <cell r="M74">
            <v>0.14583333333333337</v>
          </cell>
          <cell r="N74" t="str">
            <v>0,5 Form</v>
          </cell>
        </row>
        <row r="75">
          <cell r="J75">
            <v>0.64589120370370368</v>
          </cell>
          <cell r="K75">
            <v>0.79172453703703705</v>
          </cell>
          <cell r="L75"/>
          <cell r="M75">
            <v>0.14583333333333337</v>
          </cell>
          <cell r="N75"/>
        </row>
        <row r="76">
          <cell r="K76"/>
          <cell r="L76"/>
          <cell r="M76"/>
          <cell r="N76"/>
        </row>
        <row r="77">
          <cell r="N77" t="str">
            <v>0,5 CP</v>
          </cell>
        </row>
        <row r="78">
          <cell r="J78">
            <v>0.35424768518518518</v>
          </cell>
          <cell r="K78">
            <v>0.50008101851851849</v>
          </cell>
          <cell r="L78"/>
          <cell r="M78">
            <v>0.14583333333333331</v>
          </cell>
          <cell r="N78" t="str">
            <v>0,5 CP</v>
          </cell>
        </row>
        <row r="79">
          <cell r="J79">
            <v>0.37508101851851849</v>
          </cell>
          <cell r="K79">
            <v>0.52091435185185186</v>
          </cell>
          <cell r="L79"/>
          <cell r="M79">
            <v>0.14583333333333337</v>
          </cell>
          <cell r="N79" t="str">
            <v>0,5 CP</v>
          </cell>
        </row>
        <row r="80">
          <cell r="J80">
            <v>0.60424768518518512</v>
          </cell>
          <cell r="K80">
            <v>0.75008101851851849</v>
          </cell>
          <cell r="L80"/>
          <cell r="M80">
            <v>0.14583333333333337</v>
          </cell>
          <cell r="N80" t="str">
            <v>0,5 Abs</v>
          </cell>
        </row>
        <row r="81">
          <cell r="J81">
            <v>0.35425925925925927</v>
          </cell>
          <cell r="K81">
            <v>0.50009259259259264</v>
          </cell>
          <cell r="L81"/>
          <cell r="M81">
            <v>0.14583333333333337</v>
          </cell>
          <cell r="N81" t="str">
            <v>0,5 Abs</v>
          </cell>
        </row>
        <row r="82">
          <cell r="J82">
            <v>0.37509259259259259</v>
          </cell>
          <cell r="K82">
            <v>0.5209259259259259</v>
          </cell>
          <cell r="L82"/>
          <cell r="M82">
            <v>0.14583333333333331</v>
          </cell>
          <cell r="N82" t="str">
            <v>0,5 Abs</v>
          </cell>
        </row>
        <row r="83">
          <cell r="J83">
            <v>0.60425925925925927</v>
          </cell>
          <cell r="K83">
            <v>0.75009259259259264</v>
          </cell>
          <cell r="L83"/>
          <cell r="M83">
            <v>0.14583333333333337</v>
          </cell>
          <cell r="N83" t="str">
            <v>0,5 Récup</v>
          </cell>
        </row>
        <row r="84">
          <cell r="J84">
            <v>0.35427083333333331</v>
          </cell>
          <cell r="K84">
            <v>0.50010416666666668</v>
          </cell>
          <cell r="L84"/>
          <cell r="M84">
            <v>0.14583333333333337</v>
          </cell>
          <cell r="N84" t="str">
            <v>0,5 Récup</v>
          </cell>
        </row>
        <row r="85">
          <cell r="J85">
            <v>0.37510416666666663</v>
          </cell>
          <cell r="K85">
            <v>0.52093749999999994</v>
          </cell>
          <cell r="L85"/>
          <cell r="M85">
            <v>0.14583333333333331</v>
          </cell>
          <cell r="N85" t="str">
            <v>0,5 Récup</v>
          </cell>
        </row>
        <row r="86">
          <cell r="J86">
            <v>0.60427083333333331</v>
          </cell>
          <cell r="K86">
            <v>0.75010416666666668</v>
          </cell>
          <cell r="L86"/>
          <cell r="M86">
            <v>0.14583333333333337</v>
          </cell>
          <cell r="N86" t="str">
            <v>0,5 Form</v>
          </cell>
        </row>
        <row r="87">
          <cell r="J87">
            <v>0.35428240740740741</v>
          </cell>
          <cell r="K87">
            <v>0.50011574074074072</v>
          </cell>
          <cell r="L87"/>
          <cell r="M87">
            <v>0.14583333333333331</v>
          </cell>
          <cell r="N87" t="str">
            <v>0,5 Form</v>
          </cell>
        </row>
        <row r="88">
          <cell r="J88">
            <v>0.37511574074074078</v>
          </cell>
          <cell r="K88">
            <v>0.52094907407407409</v>
          </cell>
          <cell r="L88"/>
          <cell r="M88">
            <v>0.14583333333333331</v>
          </cell>
          <cell r="N88" t="str">
            <v>0,5 Form</v>
          </cell>
        </row>
        <row r="89">
          <cell r="J89">
            <v>0.60428240740740735</v>
          </cell>
        </row>
      </sheetData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34E6E-97BB-40A3-A207-688A1977D73D}">
  <dimension ref="B1:AQ49"/>
  <sheetViews>
    <sheetView zoomScale="85" zoomScaleNormal="85" workbookViewId="0">
      <pane xSplit="4" ySplit="5" topLeftCell="E6" activePane="bottomRight" state="frozen"/>
      <selection activeCell="B3" sqref="B3:AB6"/>
      <selection pane="topRight" activeCell="B3" sqref="B3:AB6"/>
      <selection pane="bottomLeft" activeCell="B3" sqref="B3:AB6"/>
      <selection pane="bottomRight" activeCell="F2" sqref="F2:U2"/>
    </sheetView>
  </sheetViews>
  <sheetFormatPr baseColWidth="10" defaultColWidth="11.42578125" defaultRowHeight="12.75" x14ac:dyDescent="0.2"/>
  <cols>
    <col min="1" max="1" width="1.7109375" style="2" customWidth="1"/>
    <col min="2" max="2" width="5.7109375" style="2" customWidth="1"/>
    <col min="3" max="3" width="4.28515625" style="2" customWidth="1"/>
    <col min="4" max="4" width="3.85546875" style="2" customWidth="1"/>
    <col min="5" max="5" width="1.5703125" style="2" customWidth="1"/>
    <col min="6" max="6" width="5.7109375" style="2" customWidth="1"/>
    <col min="7" max="7" width="3.140625" style="2" customWidth="1"/>
    <col min="8" max="10" width="5.85546875" style="2" customWidth="1"/>
    <col min="11" max="14" width="5.7109375" style="2" customWidth="1"/>
    <col min="15" max="15" width="3.140625" style="2" customWidth="1"/>
    <col min="16" max="21" width="5.7109375" style="2" customWidth="1"/>
    <col min="22" max="22" width="1.7109375" style="2" customWidth="1"/>
    <col min="23" max="23" width="5.7109375" style="2" hidden="1" customWidth="1"/>
    <col min="24" max="24" width="3.140625" style="2" hidden="1" customWidth="1"/>
    <col min="25" max="31" width="5.7109375" style="2" hidden="1" customWidth="1"/>
    <col min="32" max="32" width="3.140625" style="2" hidden="1" customWidth="1"/>
    <col min="33" max="38" width="5.7109375" style="2" hidden="1" customWidth="1"/>
    <col min="39" max="16384" width="11.42578125" style="2"/>
  </cols>
  <sheetData>
    <row r="1" spans="2:43" ht="13.5" thickBot="1" x14ac:dyDescent="0.25">
      <c r="B1" s="1"/>
      <c r="C1" s="1"/>
      <c r="D1" s="1"/>
    </row>
    <row r="2" spans="2:43" ht="15.75" customHeight="1" thickBot="1" x14ac:dyDescent="0.3">
      <c r="B2" s="1"/>
      <c r="C2" s="1"/>
      <c r="D2" s="1"/>
      <c r="F2" s="141"/>
      <c r="G2" s="136"/>
      <c r="H2" s="136"/>
      <c r="I2" s="136"/>
      <c r="J2" s="136"/>
      <c r="K2" s="136"/>
      <c r="L2" s="136"/>
      <c r="M2" s="137"/>
      <c r="N2" s="141"/>
      <c r="O2" s="136"/>
      <c r="P2" s="136"/>
      <c r="Q2" s="136"/>
      <c r="R2" s="136"/>
      <c r="S2" s="136"/>
      <c r="T2" s="136"/>
      <c r="U2" s="137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7"/>
      <c r="AN2" s="3" t="s">
        <v>1</v>
      </c>
      <c r="AO2" s="3"/>
      <c r="AP2" s="3" t="s">
        <v>0</v>
      </c>
      <c r="AQ2" s="3" t="s">
        <v>2</v>
      </c>
    </row>
    <row r="3" spans="2:43" ht="15.75" thickBot="1" x14ac:dyDescent="0.3">
      <c r="B3" s="138">
        <v>2021</v>
      </c>
      <c r="C3" s="138">
        <v>1</v>
      </c>
      <c r="D3" s="138"/>
      <c r="F3" s="130" t="s">
        <v>29</v>
      </c>
      <c r="G3" s="131"/>
      <c r="H3" s="131"/>
      <c r="I3" s="131"/>
      <c r="J3" s="131"/>
      <c r="K3" s="131"/>
      <c r="L3" s="131"/>
      <c r="M3" s="132"/>
      <c r="N3" s="130" t="s">
        <v>30</v>
      </c>
      <c r="O3" s="131"/>
      <c r="P3" s="131"/>
      <c r="Q3" s="131"/>
      <c r="R3" s="131"/>
      <c r="S3" s="131"/>
      <c r="T3" s="131"/>
      <c r="U3" s="132"/>
      <c r="W3" s="133" t="s">
        <v>3</v>
      </c>
      <c r="X3" s="134"/>
      <c r="Y3" s="134"/>
      <c r="Z3" s="134"/>
      <c r="AA3" s="134"/>
      <c r="AB3" s="134"/>
      <c r="AC3" s="134"/>
      <c r="AD3" s="135"/>
      <c r="AE3" s="133" t="s">
        <v>3</v>
      </c>
      <c r="AF3" s="134"/>
      <c r="AG3" s="134"/>
      <c r="AH3" s="134"/>
      <c r="AI3" s="134"/>
      <c r="AJ3" s="134"/>
      <c r="AK3" s="134"/>
      <c r="AL3" s="135"/>
      <c r="AN3" s="4">
        <v>0.33333333333333331</v>
      </c>
      <c r="AO3" s="5" t="s">
        <v>4</v>
      </c>
      <c r="AP3" s="4">
        <v>0.39583333333333331</v>
      </c>
      <c r="AQ3" s="6">
        <v>0.14583333333333334</v>
      </c>
    </row>
    <row r="4" spans="2:43" ht="15.75" thickBot="1" x14ac:dyDescent="0.3">
      <c r="B4" s="139"/>
      <c r="C4" s="139"/>
      <c r="D4" s="139"/>
      <c r="F4" s="130">
        <v>1</v>
      </c>
      <c r="G4" s="131"/>
      <c r="H4" s="131"/>
      <c r="I4" s="131"/>
      <c r="J4" s="131"/>
      <c r="K4" s="131"/>
      <c r="L4" s="131"/>
      <c r="M4" s="132"/>
      <c r="N4" s="130">
        <v>2</v>
      </c>
      <c r="O4" s="131"/>
      <c r="P4" s="131"/>
      <c r="Q4" s="131"/>
      <c r="R4" s="131"/>
      <c r="S4" s="131"/>
      <c r="T4" s="131"/>
      <c r="U4" s="132"/>
      <c r="W4" s="130" t="str">
        <f>IF(ISERROR(VLOOKUP(W3,Equipe,2,FALSE)),"",VLOOKUP(W3,Equipe,2,FALSE))</f>
        <v>?</v>
      </c>
      <c r="X4" s="131"/>
      <c r="Y4" s="131"/>
      <c r="Z4" s="131"/>
      <c r="AA4" s="131"/>
      <c r="AB4" s="131"/>
      <c r="AC4" s="131"/>
      <c r="AD4" s="132"/>
      <c r="AE4" s="130" t="str">
        <f>IF(ISERROR(VLOOKUP(AE3,Equipe,2,FALSE)),"",VLOOKUP(AE3,Equipe,2,FALSE))</f>
        <v>?</v>
      </c>
      <c r="AF4" s="131"/>
      <c r="AG4" s="131"/>
      <c r="AH4" s="131"/>
      <c r="AI4" s="131"/>
      <c r="AJ4" s="131"/>
      <c r="AK4" s="131"/>
      <c r="AL4" s="132"/>
      <c r="AN4" s="6"/>
      <c r="AO4" s="6"/>
      <c r="AP4" s="4">
        <v>0.375</v>
      </c>
      <c r="AQ4" s="6">
        <v>0.1875</v>
      </c>
    </row>
    <row r="5" spans="2:43" ht="27" customHeight="1" thickBot="1" x14ac:dyDescent="0.25">
      <c r="B5" s="140"/>
      <c r="C5" s="140"/>
      <c r="D5" s="140"/>
      <c r="F5" s="7" t="s">
        <v>5</v>
      </c>
      <c r="G5" s="8"/>
      <c r="H5" s="128" t="s">
        <v>6</v>
      </c>
      <c r="I5" s="129"/>
      <c r="J5" s="9" t="s">
        <v>7</v>
      </c>
      <c r="K5" s="128" t="s">
        <v>8</v>
      </c>
      <c r="L5" s="129"/>
      <c r="M5" s="10" t="s">
        <v>9</v>
      </c>
      <c r="N5" s="7" t="str">
        <f>+$F$5</f>
        <v>0,5 CP, RTT, etc.</v>
      </c>
      <c r="O5" s="8"/>
      <c r="P5" s="126" t="str">
        <f>+$H$5</f>
        <v>Arrivée</v>
      </c>
      <c r="Q5" s="127"/>
      <c r="R5" s="11" t="str">
        <f>+$J$5</f>
        <v>Dej</v>
      </c>
      <c r="S5" s="128" t="str">
        <f>+$K$5</f>
        <v>Départ</v>
      </c>
      <c r="T5" s="129"/>
      <c r="U5" s="12" t="str">
        <f>+$M$5</f>
        <v>+/-</v>
      </c>
      <c r="W5" s="7" t="str">
        <f>+$F$5</f>
        <v>0,5 CP, RTT, etc.</v>
      </c>
      <c r="X5" s="8"/>
      <c r="Y5" s="126" t="str">
        <f>+$H$5</f>
        <v>Arrivée</v>
      </c>
      <c r="Z5" s="127"/>
      <c r="AA5" s="11" t="str">
        <f>+$J$5</f>
        <v>Dej</v>
      </c>
      <c r="AB5" s="128" t="str">
        <f>+$K$5</f>
        <v>Départ</v>
      </c>
      <c r="AC5" s="129"/>
      <c r="AD5" s="12" t="str">
        <f>+$M$5</f>
        <v>+/-</v>
      </c>
      <c r="AE5" s="7" t="str">
        <f>+$F$5</f>
        <v>0,5 CP, RTT, etc.</v>
      </c>
      <c r="AF5" s="8"/>
      <c r="AG5" s="126" t="str">
        <f>+$H$5</f>
        <v>Arrivée</v>
      </c>
      <c r="AH5" s="127"/>
      <c r="AI5" s="11" t="str">
        <f>+$J$5</f>
        <v>Dej</v>
      </c>
      <c r="AJ5" s="128" t="str">
        <f>+$K$5</f>
        <v>Départ</v>
      </c>
      <c r="AK5" s="129"/>
      <c r="AL5" s="12" t="str">
        <f>+$M$5</f>
        <v>+/-</v>
      </c>
    </row>
    <row r="6" spans="2:43" x14ac:dyDescent="0.2">
      <c r="B6" s="13" t="str">
        <f t="shared" ref="B6:B36" si="0">IF($C6="jeu",WEEKNUM(DATE(Année,$C$3,D6)),"")</f>
        <v/>
      </c>
      <c r="C6" s="14" t="str">
        <f t="shared" ref="C6:C36" si="1">IF(Année&lt;&gt;"",(IF($C$3&lt;&gt;"",TEXT(DATE(Année,$C$3,D6),"jjj"),"")),"")</f>
        <v>ven</v>
      </c>
      <c r="D6" s="15">
        <v>1</v>
      </c>
      <c r="E6" s="16">
        <f t="shared" ref="E6:E36" si="2">DATE(Année,Mois,D6)</f>
        <v>44197</v>
      </c>
      <c r="F6" s="17" t="str">
        <f t="shared" ref="F6:F36" si="3">IF(H6=0,"",VLOOKUP(H6,Horaires,5,FALSE))</f>
        <v/>
      </c>
      <c r="G6" s="18"/>
      <c r="H6" s="19"/>
      <c r="I6" s="19"/>
      <c r="J6" s="20" t="str">
        <f t="shared" ref="J6:J36" si="4">IF(H6=0,"",VLOOKUP(H6,Horaires,3,FALSE))</f>
        <v/>
      </c>
      <c r="K6" s="20" t="str">
        <f t="shared" ref="K6:K36" si="5">IF(H6=0,"",VLOOKUP(H6,Horaires,2,FALSE))</f>
        <v/>
      </c>
      <c r="L6" s="19"/>
      <c r="M6" s="21" t="str">
        <f t="shared" ref="M6:M36" si="6">IF(AND(I6&lt;&gt;0,F6=0),L6-I6-$AN$3,IF(AND(I6&lt;&gt;0,J6=0,F6&lt;&gt;""),L6-I6-$AQ$3,IF(I6=0,"",IF(AND(I6&lt;&gt;0,J6&lt;&gt;0,F6&lt;&gt;""),L6-I6-$AQ$4))))</f>
        <v/>
      </c>
      <c r="N6" s="17" t="str">
        <f>IF(P6=0,"",VLOOKUP(P6,Horaires,5,FALSE))</f>
        <v/>
      </c>
      <c r="O6" s="18"/>
      <c r="P6" s="19"/>
      <c r="Q6" s="19"/>
      <c r="R6" s="20" t="str">
        <f t="shared" ref="R6:R36" si="7">IF(P6=0,"",VLOOKUP(P6,Horaires,3,FALSE))</f>
        <v/>
      </c>
      <c r="S6" s="20" t="str">
        <f t="shared" ref="S6:S36" si="8">IF(P6=0,"",VLOOKUP(P6,Horaires,2,FALSE))</f>
        <v/>
      </c>
      <c r="T6" s="19"/>
      <c r="U6" s="21"/>
      <c r="W6" s="17" t="str">
        <f>IF(Y6=0,"",VLOOKUP(Y6,Horaires,5,FALSE))</f>
        <v/>
      </c>
      <c r="X6" s="18"/>
      <c r="Y6" s="19"/>
      <c r="Z6" s="19"/>
      <c r="AA6" s="20" t="str">
        <f t="shared" ref="AA6:AA36" si="9">IF(Y6=0,"",VLOOKUP(Y6,Horaires,3,FALSE))</f>
        <v/>
      </c>
      <c r="AB6" s="20" t="str">
        <f t="shared" ref="AB6:AB36" si="10">IF(Y6=0,"",VLOOKUP(Y6,Horaires,2,FALSE))</f>
        <v/>
      </c>
      <c r="AC6" s="19"/>
      <c r="AD6" s="21" t="str">
        <f t="shared" ref="AD6:AD36" si="11">IF(AND(Z6&lt;&gt;0,W6=0),AC6-Z6-$AN$3,IF(AND(Z6&lt;&gt;0,AA6=0,W6&lt;&gt;""),AC6-Z6-$AQ$3,IF(Z6=0,"",IF(AND(Z6&lt;&gt;0,AA6&lt;&gt;0,W6&lt;&gt;""),AC6-Z6-$AQ$4))))</f>
        <v/>
      </c>
      <c r="AE6" s="17" t="str">
        <f>IF(AG6=0,"",VLOOKUP(AG6,Horaires,5,FALSE))</f>
        <v/>
      </c>
      <c r="AF6" s="18"/>
      <c r="AG6" s="19"/>
      <c r="AH6" s="19"/>
      <c r="AI6" s="20" t="str">
        <f t="shared" ref="AI6:AI36" si="12">IF(AG6=0,"",VLOOKUP(AG6,Horaires,3,FALSE))</f>
        <v/>
      </c>
      <c r="AJ6" s="20" t="str">
        <f t="shared" ref="AJ6:AJ36" si="13">IF(AG6=0,"",VLOOKUP(AG6,Horaires,2,FALSE))</f>
        <v/>
      </c>
      <c r="AK6" s="19"/>
      <c r="AL6" s="21" t="str">
        <f t="shared" ref="AL6:AL36" si="14">IF(AND(AH6&lt;&gt;0,AE6=0),AK6-AH6-$AN$3,IF(AND(AH6&lt;&gt;0,AI6=0,AE6&lt;&gt;""),AK6-AH6-$AQ$3,IF(AH6=0,"",IF(AND(AH6&lt;&gt;0,AI6&lt;&gt;0,AE6&lt;&gt;""),AK6-AH6-$AQ$4))))</f>
        <v/>
      </c>
    </row>
    <row r="7" spans="2:43" x14ac:dyDescent="0.2">
      <c r="B7" s="24" t="str">
        <f t="shared" si="0"/>
        <v/>
      </c>
      <c r="C7" s="25" t="str">
        <f t="shared" si="1"/>
        <v>sam</v>
      </c>
      <c r="D7" s="26">
        <v>2</v>
      </c>
      <c r="E7" s="16">
        <f t="shared" si="2"/>
        <v>44198</v>
      </c>
      <c r="F7" s="27" t="str">
        <f>IF(H7=0,"",VLOOKUP(H7,Horaires,5,FALSE))</f>
        <v/>
      </c>
      <c r="G7" s="23"/>
      <c r="H7" s="28"/>
      <c r="I7" s="29"/>
      <c r="J7" s="22" t="str">
        <f t="shared" si="4"/>
        <v/>
      </c>
      <c r="K7" s="22" t="str">
        <f t="shared" si="5"/>
        <v/>
      </c>
      <c r="L7" s="29"/>
      <c r="M7" s="21" t="str">
        <f t="shared" si="6"/>
        <v/>
      </c>
      <c r="N7" s="27" t="str">
        <f>IF(P7=0,"",VLOOKUP(P7,Horaires,5,FALSE))</f>
        <v/>
      </c>
      <c r="O7" s="23"/>
      <c r="P7" s="29"/>
      <c r="Q7" s="29"/>
      <c r="R7" s="22" t="str">
        <f t="shared" si="7"/>
        <v/>
      </c>
      <c r="S7" s="30" t="str">
        <f t="shared" si="8"/>
        <v/>
      </c>
      <c r="T7" s="29"/>
      <c r="U7" s="21"/>
      <c r="W7" s="27" t="str">
        <f>IF(Y7=0,"",VLOOKUP(Y7,Horaires,5,FALSE))</f>
        <v/>
      </c>
      <c r="X7" s="23"/>
      <c r="Y7" s="29"/>
      <c r="Z7" s="29"/>
      <c r="AA7" s="22" t="str">
        <f t="shared" si="9"/>
        <v/>
      </c>
      <c r="AB7" s="22" t="str">
        <f t="shared" si="10"/>
        <v/>
      </c>
      <c r="AC7" s="29"/>
      <c r="AD7" s="21" t="str">
        <f t="shared" si="11"/>
        <v/>
      </c>
      <c r="AE7" s="27" t="str">
        <f>IF(AG7=0,"",VLOOKUP(AG7,Horaires,5,FALSE))</f>
        <v/>
      </c>
      <c r="AF7" s="23"/>
      <c r="AG7" s="29"/>
      <c r="AH7" s="29"/>
      <c r="AI7" s="22" t="str">
        <f t="shared" si="12"/>
        <v/>
      </c>
      <c r="AJ7" s="22" t="str">
        <f t="shared" si="13"/>
        <v/>
      </c>
      <c r="AK7" s="29"/>
      <c r="AL7" s="21" t="str">
        <f t="shared" si="14"/>
        <v/>
      </c>
    </row>
    <row r="8" spans="2:43" x14ac:dyDescent="0.2">
      <c r="B8" s="24" t="str">
        <f t="shared" si="0"/>
        <v/>
      </c>
      <c r="C8" s="25" t="str">
        <f t="shared" si="1"/>
        <v>dim</v>
      </c>
      <c r="D8" s="26">
        <v>3</v>
      </c>
      <c r="E8" s="16">
        <f t="shared" si="2"/>
        <v>44199</v>
      </c>
      <c r="F8" s="27" t="str">
        <f>IF(H8=0,"",VLOOKUP(H8,Horaires,5,FALSE))</f>
        <v/>
      </c>
      <c r="G8" s="23"/>
      <c r="H8" s="28"/>
      <c r="I8" s="29"/>
      <c r="J8" s="22" t="str">
        <f t="shared" si="4"/>
        <v/>
      </c>
      <c r="K8" s="22" t="str">
        <f t="shared" si="5"/>
        <v/>
      </c>
      <c r="L8" s="29"/>
      <c r="M8" s="21" t="str">
        <f t="shared" si="6"/>
        <v/>
      </c>
      <c r="N8" s="27" t="str">
        <f t="shared" ref="N8:N36" si="15">IF(P8=0,"",VLOOKUP(P8,Horaires,5,FALSE))</f>
        <v/>
      </c>
      <c r="O8" s="23"/>
      <c r="P8" s="29"/>
      <c r="Q8" s="29"/>
      <c r="R8" s="22" t="str">
        <f t="shared" si="7"/>
        <v/>
      </c>
      <c r="S8" s="22" t="str">
        <f t="shared" si="8"/>
        <v/>
      </c>
      <c r="T8" s="29"/>
      <c r="U8" s="21"/>
      <c r="W8" s="27" t="str">
        <f t="shared" ref="W8:W36" si="16">IF(Y8=0,"",VLOOKUP(Y8,Horaires,5,FALSE))</f>
        <v/>
      </c>
      <c r="X8" s="23"/>
      <c r="Y8" s="29"/>
      <c r="Z8" s="29"/>
      <c r="AA8" s="22" t="str">
        <f t="shared" si="9"/>
        <v/>
      </c>
      <c r="AB8" s="22" t="str">
        <f t="shared" si="10"/>
        <v/>
      </c>
      <c r="AC8" s="29"/>
      <c r="AD8" s="21" t="str">
        <f t="shared" si="11"/>
        <v/>
      </c>
      <c r="AE8" s="27" t="str">
        <f t="shared" ref="AE8:AE36" si="17">IF(AG8=0,"",VLOOKUP(AG8,Horaires,5,FALSE))</f>
        <v/>
      </c>
      <c r="AF8" s="23"/>
      <c r="AG8" s="29"/>
      <c r="AH8" s="29"/>
      <c r="AI8" s="22" t="str">
        <f t="shared" si="12"/>
        <v/>
      </c>
      <c r="AJ8" s="22" t="str">
        <f t="shared" si="13"/>
        <v/>
      </c>
      <c r="AK8" s="29"/>
      <c r="AL8" s="21" t="str">
        <f t="shared" si="14"/>
        <v/>
      </c>
    </row>
    <row r="9" spans="2:43" x14ac:dyDescent="0.2">
      <c r="B9" s="24" t="str">
        <f t="shared" si="0"/>
        <v/>
      </c>
      <c r="C9" s="25" t="str">
        <f t="shared" si="1"/>
        <v>lun</v>
      </c>
      <c r="D9" s="26">
        <v>4</v>
      </c>
      <c r="E9" s="16">
        <f t="shared" si="2"/>
        <v>44200</v>
      </c>
      <c r="F9" s="27" t="str">
        <f>IF(H9=0,"",VLOOKUP(H9,Horaires,5,FALSE))</f>
        <v/>
      </c>
      <c r="G9" s="23"/>
      <c r="H9" s="31"/>
      <c r="I9" s="31"/>
      <c r="J9" s="22" t="str">
        <f t="shared" si="4"/>
        <v/>
      </c>
      <c r="K9" s="22" t="str">
        <f>IF(H9=0,"",VLOOKUP(H9,Horaires,2,FALSE))</f>
        <v/>
      </c>
      <c r="L9" s="31"/>
      <c r="M9" s="21" t="str">
        <f t="shared" si="6"/>
        <v/>
      </c>
      <c r="N9" s="27" t="str">
        <f t="shared" si="15"/>
        <v/>
      </c>
      <c r="O9" s="23"/>
      <c r="P9" s="31"/>
      <c r="Q9" s="31"/>
      <c r="R9" s="22" t="str">
        <f t="shared" si="7"/>
        <v/>
      </c>
      <c r="S9" s="22" t="str">
        <f t="shared" si="8"/>
        <v/>
      </c>
      <c r="T9" s="31"/>
      <c r="U9" s="21"/>
      <c r="V9" s="32"/>
      <c r="W9" s="27" t="str">
        <f t="shared" si="16"/>
        <v/>
      </c>
      <c r="X9" s="23"/>
      <c r="Y9" s="29"/>
      <c r="Z9" s="29"/>
      <c r="AA9" s="22" t="str">
        <f t="shared" si="9"/>
        <v/>
      </c>
      <c r="AB9" s="22" t="str">
        <f t="shared" si="10"/>
        <v/>
      </c>
      <c r="AC9" s="29"/>
      <c r="AD9" s="21" t="str">
        <f t="shared" si="11"/>
        <v/>
      </c>
      <c r="AE9" s="27" t="str">
        <f t="shared" si="17"/>
        <v/>
      </c>
      <c r="AF9" s="23"/>
      <c r="AG9" s="29"/>
      <c r="AH9" s="29"/>
      <c r="AI9" s="22" t="str">
        <f t="shared" si="12"/>
        <v/>
      </c>
      <c r="AJ9" s="22" t="str">
        <f t="shared" si="13"/>
        <v/>
      </c>
      <c r="AK9" s="29"/>
      <c r="AL9" s="21" t="str">
        <f t="shared" si="14"/>
        <v/>
      </c>
    </row>
    <row r="10" spans="2:43" x14ac:dyDescent="0.2">
      <c r="B10" s="24" t="str">
        <f t="shared" si="0"/>
        <v/>
      </c>
      <c r="C10" s="25" t="str">
        <f t="shared" si="1"/>
        <v>mar</v>
      </c>
      <c r="D10" s="26">
        <v>5</v>
      </c>
      <c r="E10" s="16">
        <f t="shared" si="2"/>
        <v>44201</v>
      </c>
      <c r="F10" s="27" t="str">
        <f t="shared" si="3"/>
        <v/>
      </c>
      <c r="G10" s="23"/>
      <c r="H10" s="31"/>
      <c r="I10" s="31"/>
      <c r="J10" s="22" t="str">
        <f t="shared" si="4"/>
        <v/>
      </c>
      <c r="K10" s="22" t="str">
        <f t="shared" si="5"/>
        <v/>
      </c>
      <c r="L10" s="31"/>
      <c r="M10" s="21" t="str">
        <f t="shared" si="6"/>
        <v/>
      </c>
      <c r="N10" s="27" t="str">
        <f t="shared" si="15"/>
        <v/>
      </c>
      <c r="O10" s="23"/>
      <c r="P10" s="31"/>
      <c r="Q10" s="31"/>
      <c r="R10" s="22" t="str">
        <f t="shared" si="7"/>
        <v/>
      </c>
      <c r="S10" s="22" t="str">
        <f t="shared" si="8"/>
        <v/>
      </c>
      <c r="T10" s="31"/>
      <c r="U10" s="21"/>
      <c r="V10" s="32"/>
      <c r="W10" s="27" t="str">
        <f t="shared" si="16"/>
        <v/>
      </c>
      <c r="X10" s="23"/>
      <c r="Y10" s="29"/>
      <c r="Z10" s="29"/>
      <c r="AA10" s="22" t="str">
        <f t="shared" si="9"/>
        <v/>
      </c>
      <c r="AB10" s="22" t="str">
        <f t="shared" si="10"/>
        <v/>
      </c>
      <c r="AC10" s="29"/>
      <c r="AD10" s="21" t="str">
        <f t="shared" si="11"/>
        <v/>
      </c>
      <c r="AE10" s="27" t="str">
        <f t="shared" si="17"/>
        <v/>
      </c>
      <c r="AF10" s="23"/>
      <c r="AG10" s="29"/>
      <c r="AH10" s="29"/>
      <c r="AI10" s="22" t="str">
        <f t="shared" si="12"/>
        <v/>
      </c>
      <c r="AJ10" s="22" t="str">
        <f t="shared" si="13"/>
        <v/>
      </c>
      <c r="AK10" s="29"/>
      <c r="AL10" s="21" t="str">
        <f t="shared" si="14"/>
        <v/>
      </c>
    </row>
    <row r="11" spans="2:43" x14ac:dyDescent="0.2">
      <c r="B11" s="24" t="str">
        <f t="shared" si="0"/>
        <v/>
      </c>
      <c r="C11" s="25" t="str">
        <f t="shared" si="1"/>
        <v>mer</v>
      </c>
      <c r="D11" s="26">
        <v>6</v>
      </c>
      <c r="E11" s="16">
        <f t="shared" si="2"/>
        <v>44202</v>
      </c>
      <c r="F11" s="27" t="str">
        <f t="shared" si="3"/>
        <v/>
      </c>
      <c r="G11" s="23"/>
      <c r="H11" s="31"/>
      <c r="I11" s="31"/>
      <c r="J11" s="22" t="str">
        <f t="shared" si="4"/>
        <v/>
      </c>
      <c r="K11" s="22" t="str">
        <f t="shared" si="5"/>
        <v/>
      </c>
      <c r="L11" s="31"/>
      <c r="M11" s="21" t="str">
        <f t="shared" si="6"/>
        <v/>
      </c>
      <c r="N11" s="27" t="str">
        <f t="shared" si="15"/>
        <v/>
      </c>
      <c r="O11" s="23"/>
      <c r="P11" s="31"/>
      <c r="Q11" s="31"/>
      <c r="R11" s="22" t="str">
        <f t="shared" si="7"/>
        <v/>
      </c>
      <c r="S11" s="22" t="str">
        <f t="shared" si="8"/>
        <v/>
      </c>
      <c r="T11" s="31"/>
      <c r="U11" s="21"/>
      <c r="V11" s="32"/>
      <c r="W11" s="27" t="str">
        <f t="shared" si="16"/>
        <v/>
      </c>
      <c r="X11" s="23"/>
      <c r="Y11" s="29"/>
      <c r="Z11" s="29"/>
      <c r="AA11" s="22" t="str">
        <f t="shared" si="9"/>
        <v/>
      </c>
      <c r="AB11" s="22" t="str">
        <f t="shared" si="10"/>
        <v/>
      </c>
      <c r="AC11" s="29"/>
      <c r="AD11" s="21" t="str">
        <f t="shared" si="11"/>
        <v/>
      </c>
      <c r="AE11" s="27" t="str">
        <f t="shared" si="17"/>
        <v/>
      </c>
      <c r="AF11" s="23"/>
      <c r="AG11" s="29"/>
      <c r="AH11" s="29"/>
      <c r="AI11" s="22" t="str">
        <f t="shared" si="12"/>
        <v/>
      </c>
      <c r="AJ11" s="22" t="str">
        <f t="shared" si="13"/>
        <v/>
      </c>
      <c r="AK11" s="29"/>
      <c r="AL11" s="21" t="str">
        <f t="shared" si="14"/>
        <v/>
      </c>
    </row>
    <row r="12" spans="2:43" x14ac:dyDescent="0.2">
      <c r="B12" s="24">
        <f t="shared" si="0"/>
        <v>2</v>
      </c>
      <c r="C12" s="25" t="str">
        <f t="shared" si="1"/>
        <v>jeu</v>
      </c>
      <c r="D12" s="26">
        <v>7</v>
      </c>
      <c r="E12" s="16">
        <f t="shared" si="2"/>
        <v>44203</v>
      </c>
      <c r="F12" s="27" t="str">
        <f t="shared" si="3"/>
        <v/>
      </c>
      <c r="G12" s="33"/>
      <c r="H12" s="31"/>
      <c r="I12" s="34"/>
      <c r="J12" s="22" t="str">
        <f t="shared" si="4"/>
        <v/>
      </c>
      <c r="K12" s="22" t="str">
        <f t="shared" si="5"/>
        <v/>
      </c>
      <c r="L12" s="34"/>
      <c r="M12" s="21" t="str">
        <f t="shared" si="6"/>
        <v/>
      </c>
      <c r="N12" s="27" t="str">
        <f t="shared" si="15"/>
        <v/>
      </c>
      <c r="O12" s="33"/>
      <c r="P12" s="31"/>
      <c r="Q12" s="34"/>
      <c r="R12" s="22" t="str">
        <f t="shared" si="7"/>
        <v/>
      </c>
      <c r="S12" s="22" t="str">
        <f t="shared" si="8"/>
        <v/>
      </c>
      <c r="T12" s="34"/>
      <c r="U12" s="21"/>
      <c r="V12" s="32"/>
      <c r="W12" s="27" t="str">
        <f t="shared" si="16"/>
        <v/>
      </c>
      <c r="X12" s="33"/>
      <c r="Y12" s="35"/>
      <c r="Z12" s="35"/>
      <c r="AA12" s="22" t="str">
        <f t="shared" si="9"/>
        <v/>
      </c>
      <c r="AB12" s="22" t="str">
        <f t="shared" si="10"/>
        <v/>
      </c>
      <c r="AC12" s="35"/>
      <c r="AD12" s="21" t="str">
        <f t="shared" si="11"/>
        <v/>
      </c>
      <c r="AE12" s="27" t="str">
        <f t="shared" si="17"/>
        <v/>
      </c>
      <c r="AF12" s="33"/>
      <c r="AG12" s="35"/>
      <c r="AH12" s="35"/>
      <c r="AI12" s="22" t="str">
        <f t="shared" si="12"/>
        <v/>
      </c>
      <c r="AJ12" s="22" t="str">
        <f t="shared" si="13"/>
        <v/>
      </c>
      <c r="AK12" s="35"/>
      <c r="AL12" s="21" t="str">
        <f t="shared" si="14"/>
        <v/>
      </c>
    </row>
    <row r="13" spans="2:43" x14ac:dyDescent="0.2">
      <c r="B13" s="24" t="str">
        <f t="shared" si="0"/>
        <v/>
      </c>
      <c r="C13" s="25" t="str">
        <f t="shared" si="1"/>
        <v>ven</v>
      </c>
      <c r="D13" s="26">
        <v>8</v>
      </c>
      <c r="E13" s="16">
        <f t="shared" si="2"/>
        <v>44204</v>
      </c>
      <c r="F13" s="27" t="str">
        <f t="shared" si="3"/>
        <v/>
      </c>
      <c r="G13" s="23"/>
      <c r="H13" s="31"/>
      <c r="I13" s="31"/>
      <c r="J13" s="22" t="str">
        <f t="shared" si="4"/>
        <v/>
      </c>
      <c r="K13" s="22" t="str">
        <f t="shared" si="5"/>
        <v/>
      </c>
      <c r="L13" s="31"/>
      <c r="M13" s="21" t="str">
        <f t="shared" si="6"/>
        <v/>
      </c>
      <c r="N13" s="27" t="str">
        <f t="shared" si="15"/>
        <v/>
      </c>
      <c r="O13" s="23"/>
      <c r="P13" s="31"/>
      <c r="Q13" s="31"/>
      <c r="R13" s="22" t="str">
        <f t="shared" si="7"/>
        <v/>
      </c>
      <c r="S13" s="22" t="str">
        <f t="shared" si="8"/>
        <v/>
      </c>
      <c r="T13" s="31"/>
      <c r="U13" s="21"/>
      <c r="V13" s="32"/>
      <c r="W13" s="27" t="str">
        <f t="shared" si="16"/>
        <v/>
      </c>
      <c r="X13" s="23"/>
      <c r="Y13" s="29"/>
      <c r="Z13" s="29"/>
      <c r="AA13" s="22" t="str">
        <f t="shared" si="9"/>
        <v/>
      </c>
      <c r="AB13" s="22" t="str">
        <f t="shared" si="10"/>
        <v/>
      </c>
      <c r="AC13" s="29"/>
      <c r="AD13" s="21" t="str">
        <f t="shared" si="11"/>
        <v/>
      </c>
      <c r="AE13" s="27" t="str">
        <f t="shared" si="17"/>
        <v/>
      </c>
      <c r="AF13" s="23"/>
      <c r="AG13" s="29"/>
      <c r="AH13" s="29"/>
      <c r="AI13" s="22" t="str">
        <f t="shared" si="12"/>
        <v/>
      </c>
      <c r="AJ13" s="22" t="str">
        <f t="shared" si="13"/>
        <v/>
      </c>
      <c r="AK13" s="29"/>
      <c r="AL13" s="21" t="str">
        <f t="shared" si="14"/>
        <v/>
      </c>
    </row>
    <row r="14" spans="2:43" x14ac:dyDescent="0.2">
      <c r="B14" s="24" t="str">
        <f t="shared" si="0"/>
        <v/>
      </c>
      <c r="C14" s="25" t="str">
        <f t="shared" si="1"/>
        <v>sam</v>
      </c>
      <c r="D14" s="26">
        <v>9</v>
      </c>
      <c r="E14" s="16">
        <f t="shared" si="2"/>
        <v>44205</v>
      </c>
      <c r="F14" s="27" t="str">
        <f t="shared" si="3"/>
        <v/>
      </c>
      <c r="G14" s="23"/>
      <c r="H14" s="28"/>
      <c r="I14" s="29"/>
      <c r="J14" s="22" t="str">
        <f t="shared" si="4"/>
        <v/>
      </c>
      <c r="K14" s="22" t="str">
        <f t="shared" si="5"/>
        <v/>
      </c>
      <c r="L14" s="29"/>
      <c r="M14" s="21" t="str">
        <f t="shared" si="6"/>
        <v/>
      </c>
      <c r="N14" s="27" t="str">
        <f t="shared" si="15"/>
        <v/>
      </c>
      <c r="O14" s="23"/>
      <c r="P14" s="28"/>
      <c r="Q14" s="29"/>
      <c r="R14" s="22" t="str">
        <f t="shared" si="7"/>
        <v/>
      </c>
      <c r="S14" s="22" t="str">
        <f t="shared" si="8"/>
        <v/>
      </c>
      <c r="T14" s="29"/>
      <c r="U14" s="21"/>
      <c r="W14" s="27" t="str">
        <f t="shared" si="16"/>
        <v/>
      </c>
      <c r="X14" s="23"/>
      <c r="Y14" s="29"/>
      <c r="Z14" s="29"/>
      <c r="AA14" s="22" t="str">
        <f t="shared" si="9"/>
        <v/>
      </c>
      <c r="AB14" s="22" t="str">
        <f t="shared" si="10"/>
        <v/>
      </c>
      <c r="AC14" s="29"/>
      <c r="AD14" s="21" t="str">
        <f t="shared" si="11"/>
        <v/>
      </c>
      <c r="AE14" s="27" t="str">
        <f t="shared" si="17"/>
        <v/>
      </c>
      <c r="AF14" s="23"/>
      <c r="AG14" s="29"/>
      <c r="AH14" s="29"/>
      <c r="AI14" s="22" t="str">
        <f t="shared" si="12"/>
        <v/>
      </c>
      <c r="AJ14" s="22" t="str">
        <f t="shared" si="13"/>
        <v/>
      </c>
      <c r="AK14" s="29"/>
      <c r="AL14" s="21" t="str">
        <f t="shared" si="14"/>
        <v/>
      </c>
    </row>
    <row r="15" spans="2:43" x14ac:dyDescent="0.2">
      <c r="B15" s="24" t="str">
        <f t="shared" si="0"/>
        <v/>
      </c>
      <c r="C15" s="25" t="str">
        <f t="shared" si="1"/>
        <v>dim</v>
      </c>
      <c r="D15" s="26">
        <v>10</v>
      </c>
      <c r="E15" s="16">
        <f t="shared" si="2"/>
        <v>44206</v>
      </c>
      <c r="F15" s="27" t="str">
        <f t="shared" si="3"/>
        <v/>
      </c>
      <c r="G15" s="23"/>
      <c r="H15" s="28"/>
      <c r="I15" s="29"/>
      <c r="J15" s="22" t="str">
        <f t="shared" si="4"/>
        <v/>
      </c>
      <c r="K15" s="22" t="str">
        <f t="shared" si="5"/>
        <v/>
      </c>
      <c r="L15" s="29"/>
      <c r="M15" s="21" t="str">
        <f t="shared" si="6"/>
        <v/>
      </c>
      <c r="N15" s="27" t="str">
        <f t="shared" si="15"/>
        <v/>
      </c>
      <c r="O15" s="23"/>
      <c r="P15" s="28"/>
      <c r="Q15" s="29"/>
      <c r="R15" s="22" t="str">
        <f t="shared" si="7"/>
        <v/>
      </c>
      <c r="S15" s="22" t="str">
        <f t="shared" si="8"/>
        <v/>
      </c>
      <c r="T15" s="29"/>
      <c r="U15" s="21"/>
      <c r="W15" s="27" t="str">
        <f t="shared" si="16"/>
        <v/>
      </c>
      <c r="X15" s="23"/>
      <c r="Y15" s="29"/>
      <c r="Z15" s="29"/>
      <c r="AA15" s="22" t="str">
        <f t="shared" si="9"/>
        <v/>
      </c>
      <c r="AB15" s="22" t="str">
        <f t="shared" si="10"/>
        <v/>
      </c>
      <c r="AC15" s="29"/>
      <c r="AD15" s="21" t="str">
        <f t="shared" si="11"/>
        <v/>
      </c>
      <c r="AE15" s="27" t="str">
        <f t="shared" si="17"/>
        <v/>
      </c>
      <c r="AF15" s="23"/>
      <c r="AG15" s="29"/>
      <c r="AH15" s="29"/>
      <c r="AI15" s="22" t="str">
        <f t="shared" si="12"/>
        <v/>
      </c>
      <c r="AJ15" s="22" t="str">
        <f t="shared" si="13"/>
        <v/>
      </c>
      <c r="AK15" s="29"/>
      <c r="AL15" s="21" t="str">
        <f t="shared" si="14"/>
        <v/>
      </c>
    </row>
    <row r="16" spans="2:43" x14ac:dyDescent="0.2">
      <c r="B16" s="24" t="str">
        <f t="shared" si="0"/>
        <v/>
      </c>
      <c r="C16" s="25" t="str">
        <f t="shared" si="1"/>
        <v>lun</v>
      </c>
      <c r="D16" s="26">
        <v>11</v>
      </c>
      <c r="E16" s="16">
        <f t="shared" si="2"/>
        <v>44207</v>
      </c>
      <c r="F16" s="27" t="str">
        <f t="shared" si="3"/>
        <v/>
      </c>
      <c r="G16" s="23"/>
      <c r="H16" s="31"/>
      <c r="I16" s="29"/>
      <c r="J16" s="22" t="str">
        <f t="shared" si="4"/>
        <v/>
      </c>
      <c r="K16" s="22" t="str">
        <f t="shared" si="5"/>
        <v/>
      </c>
      <c r="L16" s="29"/>
      <c r="M16" s="21" t="str">
        <f t="shared" si="6"/>
        <v/>
      </c>
      <c r="N16" s="27" t="str">
        <f t="shared" si="15"/>
        <v/>
      </c>
      <c r="O16" s="23"/>
      <c r="P16" s="31"/>
      <c r="Q16" s="31"/>
      <c r="R16" s="22" t="str">
        <f t="shared" si="7"/>
        <v/>
      </c>
      <c r="S16" s="22" t="str">
        <f t="shared" si="8"/>
        <v/>
      </c>
      <c r="T16" s="31"/>
      <c r="U16" s="21"/>
      <c r="V16" s="32"/>
      <c r="W16" s="27" t="str">
        <f t="shared" si="16"/>
        <v/>
      </c>
      <c r="X16" s="23"/>
      <c r="Y16" s="29"/>
      <c r="Z16" s="29"/>
      <c r="AA16" s="22" t="str">
        <f t="shared" si="9"/>
        <v/>
      </c>
      <c r="AB16" s="22" t="str">
        <f t="shared" si="10"/>
        <v/>
      </c>
      <c r="AC16" s="29"/>
      <c r="AD16" s="21" t="str">
        <f t="shared" si="11"/>
        <v/>
      </c>
      <c r="AE16" s="27" t="str">
        <f t="shared" si="17"/>
        <v/>
      </c>
      <c r="AF16" s="23"/>
      <c r="AG16" s="29"/>
      <c r="AH16" s="29"/>
      <c r="AI16" s="22" t="str">
        <f t="shared" si="12"/>
        <v/>
      </c>
      <c r="AJ16" s="22" t="str">
        <f t="shared" si="13"/>
        <v/>
      </c>
      <c r="AK16" s="29"/>
      <c r="AL16" s="21" t="str">
        <f t="shared" si="14"/>
        <v/>
      </c>
    </row>
    <row r="17" spans="2:38" x14ac:dyDescent="0.2">
      <c r="B17" s="24" t="str">
        <f t="shared" si="0"/>
        <v/>
      </c>
      <c r="C17" s="25" t="str">
        <f t="shared" si="1"/>
        <v>mar</v>
      </c>
      <c r="D17" s="26">
        <v>12</v>
      </c>
      <c r="E17" s="16">
        <f t="shared" si="2"/>
        <v>44208</v>
      </c>
      <c r="F17" s="27" t="str">
        <f t="shared" si="3"/>
        <v/>
      </c>
      <c r="G17" s="23"/>
      <c r="H17" s="31"/>
      <c r="I17" s="29"/>
      <c r="J17" s="22" t="str">
        <f t="shared" si="4"/>
        <v/>
      </c>
      <c r="K17" s="22" t="str">
        <f t="shared" si="5"/>
        <v/>
      </c>
      <c r="L17" s="29"/>
      <c r="M17" s="21" t="str">
        <f t="shared" si="6"/>
        <v/>
      </c>
      <c r="N17" s="27" t="str">
        <f t="shared" si="15"/>
        <v/>
      </c>
      <c r="O17" s="23"/>
      <c r="P17" s="31"/>
      <c r="Q17" s="31"/>
      <c r="R17" s="22" t="str">
        <f t="shared" si="7"/>
        <v/>
      </c>
      <c r="S17" s="22" t="str">
        <f t="shared" si="8"/>
        <v/>
      </c>
      <c r="T17" s="31"/>
      <c r="U17" s="21"/>
      <c r="V17" s="32"/>
      <c r="W17" s="27" t="str">
        <f t="shared" si="16"/>
        <v/>
      </c>
      <c r="X17" s="23"/>
      <c r="Y17" s="29"/>
      <c r="Z17" s="29"/>
      <c r="AA17" s="22" t="str">
        <f t="shared" si="9"/>
        <v/>
      </c>
      <c r="AB17" s="22" t="str">
        <f t="shared" si="10"/>
        <v/>
      </c>
      <c r="AC17" s="29"/>
      <c r="AD17" s="21" t="str">
        <f t="shared" si="11"/>
        <v/>
      </c>
      <c r="AE17" s="27" t="str">
        <f t="shared" si="17"/>
        <v/>
      </c>
      <c r="AF17" s="23"/>
      <c r="AG17" s="29"/>
      <c r="AH17" s="29"/>
      <c r="AI17" s="22" t="str">
        <f t="shared" si="12"/>
        <v/>
      </c>
      <c r="AJ17" s="22" t="str">
        <f t="shared" si="13"/>
        <v/>
      </c>
      <c r="AK17" s="29"/>
      <c r="AL17" s="21" t="str">
        <f t="shared" si="14"/>
        <v/>
      </c>
    </row>
    <row r="18" spans="2:38" x14ac:dyDescent="0.2">
      <c r="B18" s="24" t="str">
        <f t="shared" si="0"/>
        <v/>
      </c>
      <c r="C18" s="25" t="str">
        <f t="shared" si="1"/>
        <v>mer</v>
      </c>
      <c r="D18" s="26">
        <v>13</v>
      </c>
      <c r="E18" s="16">
        <f t="shared" si="2"/>
        <v>44209</v>
      </c>
      <c r="F18" s="27" t="str">
        <f t="shared" si="3"/>
        <v/>
      </c>
      <c r="G18" s="23"/>
      <c r="H18" s="31"/>
      <c r="I18" s="29"/>
      <c r="J18" s="22" t="str">
        <f t="shared" si="4"/>
        <v/>
      </c>
      <c r="K18" s="22" t="str">
        <f t="shared" si="5"/>
        <v/>
      </c>
      <c r="L18" s="29"/>
      <c r="M18" s="21" t="str">
        <f t="shared" si="6"/>
        <v/>
      </c>
      <c r="N18" s="27" t="str">
        <f t="shared" si="15"/>
        <v/>
      </c>
      <c r="O18" s="23"/>
      <c r="P18" s="31"/>
      <c r="Q18" s="31"/>
      <c r="R18" s="22" t="str">
        <f t="shared" si="7"/>
        <v/>
      </c>
      <c r="S18" s="22" t="str">
        <f t="shared" si="8"/>
        <v/>
      </c>
      <c r="T18" s="31"/>
      <c r="U18" s="21"/>
      <c r="V18" s="32"/>
      <c r="W18" s="27" t="str">
        <f t="shared" si="16"/>
        <v/>
      </c>
      <c r="X18" s="23"/>
      <c r="Y18" s="29"/>
      <c r="Z18" s="29"/>
      <c r="AA18" s="22" t="str">
        <f t="shared" si="9"/>
        <v/>
      </c>
      <c r="AB18" s="22" t="str">
        <f t="shared" si="10"/>
        <v/>
      </c>
      <c r="AC18" s="29"/>
      <c r="AD18" s="21" t="str">
        <f t="shared" si="11"/>
        <v/>
      </c>
      <c r="AE18" s="27" t="str">
        <f t="shared" si="17"/>
        <v/>
      </c>
      <c r="AF18" s="23"/>
      <c r="AG18" s="29"/>
      <c r="AH18" s="29"/>
      <c r="AI18" s="22" t="str">
        <f t="shared" si="12"/>
        <v/>
      </c>
      <c r="AJ18" s="22" t="str">
        <f t="shared" si="13"/>
        <v/>
      </c>
      <c r="AK18" s="29"/>
      <c r="AL18" s="21" t="str">
        <f t="shared" si="14"/>
        <v/>
      </c>
    </row>
    <row r="19" spans="2:38" x14ac:dyDescent="0.2">
      <c r="B19" s="24">
        <f t="shared" si="0"/>
        <v>3</v>
      </c>
      <c r="C19" s="25" t="str">
        <f t="shared" si="1"/>
        <v>jeu</v>
      </c>
      <c r="D19" s="26">
        <v>14</v>
      </c>
      <c r="E19" s="16">
        <f t="shared" si="2"/>
        <v>44210</v>
      </c>
      <c r="F19" s="27" t="str">
        <f t="shared" si="3"/>
        <v/>
      </c>
      <c r="G19" s="23"/>
      <c r="H19" s="31"/>
      <c r="I19" s="29"/>
      <c r="J19" s="22" t="str">
        <f t="shared" si="4"/>
        <v/>
      </c>
      <c r="K19" s="22" t="str">
        <f t="shared" si="5"/>
        <v/>
      </c>
      <c r="L19" s="29"/>
      <c r="M19" s="21" t="str">
        <f t="shared" si="6"/>
        <v/>
      </c>
      <c r="N19" s="27" t="str">
        <f t="shared" si="15"/>
        <v/>
      </c>
      <c r="O19" s="23"/>
      <c r="P19" s="31"/>
      <c r="Q19" s="31"/>
      <c r="R19" s="22" t="str">
        <f t="shared" si="7"/>
        <v/>
      </c>
      <c r="S19" s="22" t="str">
        <f t="shared" si="8"/>
        <v/>
      </c>
      <c r="T19" s="31"/>
      <c r="U19" s="21"/>
      <c r="V19" s="32"/>
      <c r="W19" s="27" t="str">
        <f t="shared" si="16"/>
        <v/>
      </c>
      <c r="X19" s="23"/>
      <c r="Y19" s="29"/>
      <c r="Z19" s="29"/>
      <c r="AA19" s="22" t="str">
        <f t="shared" si="9"/>
        <v/>
      </c>
      <c r="AB19" s="22" t="str">
        <f t="shared" si="10"/>
        <v/>
      </c>
      <c r="AC19" s="29"/>
      <c r="AD19" s="21" t="str">
        <f t="shared" si="11"/>
        <v/>
      </c>
      <c r="AE19" s="27" t="str">
        <f t="shared" si="17"/>
        <v/>
      </c>
      <c r="AF19" s="23"/>
      <c r="AG19" s="29"/>
      <c r="AH19" s="29"/>
      <c r="AI19" s="22" t="str">
        <f t="shared" si="12"/>
        <v/>
      </c>
      <c r="AJ19" s="22" t="str">
        <f t="shared" si="13"/>
        <v/>
      </c>
      <c r="AK19" s="29"/>
      <c r="AL19" s="21" t="str">
        <f t="shared" si="14"/>
        <v/>
      </c>
    </row>
    <row r="20" spans="2:38" x14ac:dyDescent="0.2">
      <c r="B20" s="24" t="str">
        <f t="shared" si="0"/>
        <v/>
      </c>
      <c r="C20" s="25" t="str">
        <f t="shared" si="1"/>
        <v>ven</v>
      </c>
      <c r="D20" s="26">
        <v>15</v>
      </c>
      <c r="E20" s="16">
        <f t="shared" si="2"/>
        <v>44211</v>
      </c>
      <c r="F20" s="27" t="str">
        <f t="shared" si="3"/>
        <v/>
      </c>
      <c r="G20" s="23"/>
      <c r="H20" s="31"/>
      <c r="I20" s="29"/>
      <c r="J20" s="22" t="str">
        <f t="shared" si="4"/>
        <v/>
      </c>
      <c r="K20" s="22" t="str">
        <f t="shared" si="5"/>
        <v/>
      </c>
      <c r="L20" s="29"/>
      <c r="M20" s="21" t="str">
        <f t="shared" si="6"/>
        <v/>
      </c>
      <c r="N20" s="27" t="str">
        <f t="shared" si="15"/>
        <v/>
      </c>
      <c r="O20" s="23"/>
      <c r="P20" s="31"/>
      <c r="Q20" s="31"/>
      <c r="R20" s="22" t="str">
        <f t="shared" si="7"/>
        <v/>
      </c>
      <c r="S20" s="22" t="str">
        <f t="shared" si="8"/>
        <v/>
      </c>
      <c r="T20" s="31"/>
      <c r="U20" s="21"/>
      <c r="V20" s="32"/>
      <c r="W20" s="27" t="str">
        <f t="shared" si="16"/>
        <v/>
      </c>
      <c r="X20" s="23"/>
      <c r="Y20" s="29"/>
      <c r="Z20" s="29"/>
      <c r="AA20" s="22" t="str">
        <f t="shared" si="9"/>
        <v/>
      </c>
      <c r="AB20" s="22" t="str">
        <f t="shared" si="10"/>
        <v/>
      </c>
      <c r="AC20" s="29"/>
      <c r="AD20" s="21" t="str">
        <f t="shared" si="11"/>
        <v/>
      </c>
      <c r="AE20" s="27" t="str">
        <f t="shared" si="17"/>
        <v/>
      </c>
      <c r="AF20" s="23"/>
      <c r="AG20" s="29"/>
      <c r="AH20" s="29"/>
      <c r="AI20" s="22" t="str">
        <f t="shared" si="12"/>
        <v/>
      </c>
      <c r="AJ20" s="22" t="str">
        <f t="shared" si="13"/>
        <v/>
      </c>
      <c r="AK20" s="29"/>
      <c r="AL20" s="21" t="str">
        <f t="shared" si="14"/>
        <v/>
      </c>
    </row>
    <row r="21" spans="2:38" x14ac:dyDescent="0.2">
      <c r="B21" s="24" t="str">
        <f t="shared" si="0"/>
        <v/>
      </c>
      <c r="C21" s="25" t="str">
        <f t="shared" si="1"/>
        <v>sam</v>
      </c>
      <c r="D21" s="26">
        <v>16</v>
      </c>
      <c r="E21" s="16">
        <f t="shared" si="2"/>
        <v>44212</v>
      </c>
      <c r="F21" s="27" t="str">
        <f t="shared" si="3"/>
        <v/>
      </c>
      <c r="G21" s="23"/>
      <c r="H21" s="31"/>
      <c r="I21" s="29"/>
      <c r="J21" s="22" t="str">
        <f t="shared" si="4"/>
        <v/>
      </c>
      <c r="K21" s="22" t="str">
        <f t="shared" si="5"/>
        <v/>
      </c>
      <c r="L21" s="29"/>
      <c r="M21" s="21" t="str">
        <f t="shared" si="6"/>
        <v/>
      </c>
      <c r="N21" s="27" t="str">
        <f t="shared" si="15"/>
        <v/>
      </c>
      <c r="O21" s="23"/>
      <c r="P21" s="31"/>
      <c r="Q21" s="31"/>
      <c r="R21" s="22" t="str">
        <f t="shared" si="7"/>
        <v/>
      </c>
      <c r="S21" s="22" t="str">
        <f t="shared" si="8"/>
        <v/>
      </c>
      <c r="T21" s="31"/>
      <c r="U21" s="21"/>
      <c r="V21" s="32"/>
      <c r="W21" s="27" t="str">
        <f t="shared" si="16"/>
        <v/>
      </c>
      <c r="X21" s="23"/>
      <c r="Y21" s="29"/>
      <c r="Z21" s="29"/>
      <c r="AA21" s="22" t="str">
        <f t="shared" si="9"/>
        <v/>
      </c>
      <c r="AB21" s="22" t="str">
        <f t="shared" si="10"/>
        <v/>
      </c>
      <c r="AC21" s="29"/>
      <c r="AD21" s="21" t="str">
        <f t="shared" si="11"/>
        <v/>
      </c>
      <c r="AE21" s="27" t="str">
        <f t="shared" si="17"/>
        <v/>
      </c>
      <c r="AF21" s="23"/>
      <c r="AG21" s="29"/>
      <c r="AH21" s="29"/>
      <c r="AI21" s="22" t="str">
        <f t="shared" si="12"/>
        <v/>
      </c>
      <c r="AJ21" s="22" t="str">
        <f t="shared" si="13"/>
        <v/>
      </c>
      <c r="AK21" s="29"/>
      <c r="AL21" s="21" t="str">
        <f t="shared" si="14"/>
        <v/>
      </c>
    </row>
    <row r="22" spans="2:38" x14ac:dyDescent="0.2">
      <c r="B22" s="24" t="str">
        <f t="shared" si="0"/>
        <v/>
      </c>
      <c r="C22" s="25" t="str">
        <f t="shared" si="1"/>
        <v>dim</v>
      </c>
      <c r="D22" s="26">
        <v>17</v>
      </c>
      <c r="E22" s="16">
        <f t="shared" si="2"/>
        <v>44213</v>
      </c>
      <c r="F22" s="27" t="str">
        <f t="shared" si="3"/>
        <v/>
      </c>
      <c r="G22" s="23"/>
      <c r="H22" s="31"/>
      <c r="I22" s="29"/>
      <c r="J22" s="22" t="str">
        <f t="shared" si="4"/>
        <v/>
      </c>
      <c r="K22" s="22" t="str">
        <f t="shared" si="5"/>
        <v/>
      </c>
      <c r="L22" s="29"/>
      <c r="M22" s="21" t="str">
        <f t="shared" si="6"/>
        <v/>
      </c>
      <c r="N22" s="27" t="str">
        <f t="shared" si="15"/>
        <v/>
      </c>
      <c r="O22" s="23"/>
      <c r="P22" s="31"/>
      <c r="Q22" s="31"/>
      <c r="R22" s="22" t="str">
        <f t="shared" si="7"/>
        <v/>
      </c>
      <c r="S22" s="22" t="str">
        <f t="shared" si="8"/>
        <v/>
      </c>
      <c r="T22" s="31"/>
      <c r="U22" s="21"/>
      <c r="V22" s="32"/>
      <c r="W22" s="27" t="str">
        <f t="shared" si="16"/>
        <v/>
      </c>
      <c r="X22" s="23"/>
      <c r="Y22" s="29"/>
      <c r="Z22" s="29"/>
      <c r="AA22" s="22" t="str">
        <f t="shared" si="9"/>
        <v/>
      </c>
      <c r="AB22" s="22" t="str">
        <f t="shared" si="10"/>
        <v/>
      </c>
      <c r="AC22" s="29"/>
      <c r="AD22" s="21" t="str">
        <f t="shared" si="11"/>
        <v/>
      </c>
      <c r="AE22" s="27" t="str">
        <f t="shared" si="17"/>
        <v/>
      </c>
      <c r="AF22" s="23"/>
      <c r="AG22" s="29"/>
      <c r="AH22" s="29"/>
      <c r="AI22" s="22" t="str">
        <f t="shared" si="12"/>
        <v/>
      </c>
      <c r="AJ22" s="22" t="str">
        <f t="shared" si="13"/>
        <v/>
      </c>
      <c r="AK22" s="29"/>
      <c r="AL22" s="21" t="str">
        <f t="shared" si="14"/>
        <v/>
      </c>
    </row>
    <row r="23" spans="2:38" x14ac:dyDescent="0.2">
      <c r="B23" s="24" t="str">
        <f t="shared" si="0"/>
        <v/>
      </c>
      <c r="C23" s="25" t="str">
        <f t="shared" si="1"/>
        <v>lun</v>
      </c>
      <c r="D23" s="26">
        <v>18</v>
      </c>
      <c r="E23" s="16">
        <f t="shared" si="2"/>
        <v>44214</v>
      </c>
      <c r="F23" s="27" t="str">
        <f t="shared" si="3"/>
        <v/>
      </c>
      <c r="G23" s="23"/>
      <c r="H23" s="31"/>
      <c r="I23" s="29"/>
      <c r="J23" s="22" t="str">
        <f t="shared" si="4"/>
        <v/>
      </c>
      <c r="K23" s="22" t="str">
        <f t="shared" si="5"/>
        <v/>
      </c>
      <c r="L23" s="29"/>
      <c r="M23" s="21" t="str">
        <f t="shared" si="6"/>
        <v/>
      </c>
      <c r="N23" s="27" t="str">
        <f t="shared" si="15"/>
        <v/>
      </c>
      <c r="O23" s="23"/>
      <c r="P23" s="31"/>
      <c r="Q23" s="31"/>
      <c r="R23" s="22" t="str">
        <f t="shared" si="7"/>
        <v/>
      </c>
      <c r="S23" s="22" t="str">
        <f t="shared" si="8"/>
        <v/>
      </c>
      <c r="T23" s="31"/>
      <c r="U23" s="21"/>
      <c r="V23" s="32"/>
      <c r="W23" s="27" t="str">
        <f t="shared" si="16"/>
        <v/>
      </c>
      <c r="X23" s="23"/>
      <c r="Y23" s="29"/>
      <c r="Z23" s="29"/>
      <c r="AA23" s="22" t="str">
        <f t="shared" si="9"/>
        <v/>
      </c>
      <c r="AB23" s="22" t="str">
        <f t="shared" si="10"/>
        <v/>
      </c>
      <c r="AC23" s="29"/>
      <c r="AD23" s="21" t="str">
        <f t="shared" si="11"/>
        <v/>
      </c>
      <c r="AE23" s="27" t="str">
        <f t="shared" si="17"/>
        <v/>
      </c>
      <c r="AF23" s="23"/>
      <c r="AG23" s="29"/>
      <c r="AH23" s="29"/>
      <c r="AI23" s="22" t="str">
        <f t="shared" si="12"/>
        <v/>
      </c>
      <c r="AJ23" s="22" t="str">
        <f t="shared" si="13"/>
        <v/>
      </c>
      <c r="AK23" s="29"/>
      <c r="AL23" s="21" t="str">
        <f t="shared" si="14"/>
        <v/>
      </c>
    </row>
    <row r="24" spans="2:38" x14ac:dyDescent="0.2">
      <c r="B24" s="24" t="str">
        <f t="shared" si="0"/>
        <v/>
      </c>
      <c r="C24" s="25" t="str">
        <f t="shared" si="1"/>
        <v>mar</v>
      </c>
      <c r="D24" s="26">
        <v>19</v>
      </c>
      <c r="E24" s="16">
        <f t="shared" si="2"/>
        <v>44215</v>
      </c>
      <c r="F24" s="27" t="str">
        <f t="shared" si="3"/>
        <v/>
      </c>
      <c r="G24" s="23"/>
      <c r="H24" s="31"/>
      <c r="I24" s="29"/>
      <c r="J24" s="22" t="str">
        <f t="shared" si="4"/>
        <v/>
      </c>
      <c r="K24" s="22" t="str">
        <f t="shared" si="5"/>
        <v/>
      </c>
      <c r="L24" s="29"/>
      <c r="M24" s="21" t="str">
        <f t="shared" si="6"/>
        <v/>
      </c>
      <c r="N24" s="27" t="str">
        <f t="shared" si="15"/>
        <v/>
      </c>
      <c r="O24" s="23"/>
      <c r="P24" s="31"/>
      <c r="Q24" s="31"/>
      <c r="R24" s="22" t="str">
        <f t="shared" si="7"/>
        <v/>
      </c>
      <c r="S24" s="22" t="str">
        <f t="shared" si="8"/>
        <v/>
      </c>
      <c r="T24" s="31"/>
      <c r="U24" s="21"/>
      <c r="V24" s="32"/>
      <c r="W24" s="27" t="str">
        <f t="shared" si="16"/>
        <v/>
      </c>
      <c r="X24" s="23"/>
      <c r="Y24" s="29"/>
      <c r="Z24" s="29"/>
      <c r="AA24" s="22" t="str">
        <f t="shared" si="9"/>
        <v/>
      </c>
      <c r="AB24" s="22" t="str">
        <f t="shared" si="10"/>
        <v/>
      </c>
      <c r="AC24" s="29"/>
      <c r="AD24" s="21" t="str">
        <f t="shared" si="11"/>
        <v/>
      </c>
      <c r="AE24" s="27" t="str">
        <f t="shared" si="17"/>
        <v/>
      </c>
      <c r="AF24" s="23"/>
      <c r="AG24" s="29"/>
      <c r="AH24" s="29"/>
      <c r="AI24" s="22" t="str">
        <f t="shared" si="12"/>
        <v/>
      </c>
      <c r="AJ24" s="22" t="str">
        <f t="shared" si="13"/>
        <v/>
      </c>
      <c r="AK24" s="29"/>
      <c r="AL24" s="21" t="str">
        <f t="shared" si="14"/>
        <v/>
      </c>
    </row>
    <row r="25" spans="2:38" x14ac:dyDescent="0.2">
      <c r="B25" s="24" t="str">
        <f t="shared" si="0"/>
        <v/>
      </c>
      <c r="C25" s="25" t="str">
        <f t="shared" si="1"/>
        <v>mer</v>
      </c>
      <c r="D25" s="26">
        <v>20</v>
      </c>
      <c r="E25" s="16">
        <f t="shared" si="2"/>
        <v>44216</v>
      </c>
      <c r="F25" s="27" t="str">
        <f t="shared" si="3"/>
        <v/>
      </c>
      <c r="G25" s="23"/>
      <c r="H25" s="31"/>
      <c r="I25" s="29"/>
      <c r="J25" s="22" t="str">
        <f t="shared" si="4"/>
        <v/>
      </c>
      <c r="K25" s="22" t="str">
        <f t="shared" si="5"/>
        <v/>
      </c>
      <c r="L25" s="29"/>
      <c r="M25" s="21" t="str">
        <f t="shared" si="6"/>
        <v/>
      </c>
      <c r="N25" s="27" t="str">
        <f t="shared" si="15"/>
        <v/>
      </c>
      <c r="O25" s="23"/>
      <c r="P25" s="31"/>
      <c r="Q25" s="31"/>
      <c r="R25" s="22" t="str">
        <f t="shared" si="7"/>
        <v/>
      </c>
      <c r="S25" s="22" t="str">
        <f t="shared" si="8"/>
        <v/>
      </c>
      <c r="T25" s="31"/>
      <c r="U25" s="21"/>
      <c r="V25" s="32"/>
      <c r="W25" s="27" t="str">
        <f t="shared" si="16"/>
        <v/>
      </c>
      <c r="X25" s="23"/>
      <c r="Y25" s="29"/>
      <c r="Z25" s="29"/>
      <c r="AA25" s="22" t="str">
        <f t="shared" si="9"/>
        <v/>
      </c>
      <c r="AB25" s="22" t="str">
        <f t="shared" si="10"/>
        <v/>
      </c>
      <c r="AC25" s="29"/>
      <c r="AD25" s="21" t="str">
        <f t="shared" si="11"/>
        <v/>
      </c>
      <c r="AE25" s="27" t="str">
        <f t="shared" si="17"/>
        <v/>
      </c>
      <c r="AF25" s="23"/>
      <c r="AG25" s="29"/>
      <c r="AH25" s="29"/>
      <c r="AI25" s="22" t="str">
        <f t="shared" si="12"/>
        <v/>
      </c>
      <c r="AJ25" s="22" t="str">
        <f t="shared" si="13"/>
        <v/>
      </c>
      <c r="AK25" s="29"/>
      <c r="AL25" s="21" t="str">
        <f t="shared" si="14"/>
        <v/>
      </c>
    </row>
    <row r="26" spans="2:38" x14ac:dyDescent="0.2">
      <c r="B26" s="24">
        <f t="shared" si="0"/>
        <v>4</v>
      </c>
      <c r="C26" s="25" t="str">
        <f t="shared" si="1"/>
        <v>jeu</v>
      </c>
      <c r="D26" s="26">
        <v>21</v>
      </c>
      <c r="E26" s="16">
        <f t="shared" si="2"/>
        <v>44217</v>
      </c>
      <c r="F26" s="27" t="str">
        <f t="shared" si="3"/>
        <v/>
      </c>
      <c r="G26" s="23"/>
      <c r="H26" s="31"/>
      <c r="I26" s="29"/>
      <c r="J26" s="22" t="str">
        <f t="shared" si="4"/>
        <v/>
      </c>
      <c r="K26" s="22" t="str">
        <f t="shared" si="5"/>
        <v/>
      </c>
      <c r="L26" s="29"/>
      <c r="M26" s="21" t="str">
        <f t="shared" si="6"/>
        <v/>
      </c>
      <c r="N26" s="27" t="str">
        <f t="shared" si="15"/>
        <v/>
      </c>
      <c r="O26" s="23"/>
      <c r="P26" s="31"/>
      <c r="Q26" s="31"/>
      <c r="R26" s="22" t="str">
        <f t="shared" si="7"/>
        <v/>
      </c>
      <c r="S26" s="22" t="str">
        <f t="shared" si="8"/>
        <v/>
      </c>
      <c r="T26" s="31"/>
      <c r="U26" s="21"/>
      <c r="V26" s="32"/>
      <c r="W26" s="27" t="str">
        <f t="shared" si="16"/>
        <v/>
      </c>
      <c r="X26" s="23"/>
      <c r="Y26" s="29"/>
      <c r="Z26" s="29"/>
      <c r="AA26" s="22" t="str">
        <f t="shared" si="9"/>
        <v/>
      </c>
      <c r="AB26" s="22" t="str">
        <f t="shared" si="10"/>
        <v/>
      </c>
      <c r="AC26" s="29"/>
      <c r="AD26" s="21" t="str">
        <f t="shared" si="11"/>
        <v/>
      </c>
      <c r="AE26" s="27" t="str">
        <f t="shared" si="17"/>
        <v/>
      </c>
      <c r="AF26" s="23"/>
      <c r="AG26" s="29"/>
      <c r="AH26" s="29"/>
      <c r="AI26" s="22" t="str">
        <f t="shared" si="12"/>
        <v/>
      </c>
      <c r="AJ26" s="22" t="str">
        <f t="shared" si="13"/>
        <v/>
      </c>
      <c r="AK26" s="29"/>
      <c r="AL26" s="21" t="str">
        <f t="shared" si="14"/>
        <v/>
      </c>
    </row>
    <row r="27" spans="2:38" x14ac:dyDescent="0.2">
      <c r="B27" s="24" t="str">
        <f t="shared" si="0"/>
        <v/>
      </c>
      <c r="C27" s="25" t="str">
        <f t="shared" si="1"/>
        <v>ven</v>
      </c>
      <c r="D27" s="26">
        <v>22</v>
      </c>
      <c r="E27" s="16">
        <f t="shared" si="2"/>
        <v>44218</v>
      </c>
      <c r="F27" s="27" t="str">
        <f t="shared" si="3"/>
        <v/>
      </c>
      <c r="G27" s="23"/>
      <c r="H27" s="31"/>
      <c r="I27" s="29"/>
      <c r="J27" s="22" t="str">
        <f t="shared" si="4"/>
        <v/>
      </c>
      <c r="K27" s="22" t="str">
        <f t="shared" si="5"/>
        <v/>
      </c>
      <c r="L27" s="29"/>
      <c r="M27" s="21" t="str">
        <f t="shared" si="6"/>
        <v/>
      </c>
      <c r="N27" s="27" t="str">
        <f t="shared" si="15"/>
        <v/>
      </c>
      <c r="O27" s="23"/>
      <c r="P27" s="31"/>
      <c r="Q27" s="31"/>
      <c r="R27" s="22" t="str">
        <f t="shared" si="7"/>
        <v/>
      </c>
      <c r="S27" s="22" t="str">
        <f t="shared" si="8"/>
        <v/>
      </c>
      <c r="T27" s="31"/>
      <c r="U27" s="21"/>
      <c r="V27" s="32"/>
      <c r="W27" s="27" t="str">
        <f t="shared" si="16"/>
        <v/>
      </c>
      <c r="X27" s="23"/>
      <c r="Y27" s="29"/>
      <c r="Z27" s="29"/>
      <c r="AA27" s="22" t="str">
        <f t="shared" si="9"/>
        <v/>
      </c>
      <c r="AB27" s="22" t="str">
        <f t="shared" si="10"/>
        <v/>
      </c>
      <c r="AC27" s="29"/>
      <c r="AD27" s="21" t="str">
        <f t="shared" si="11"/>
        <v/>
      </c>
      <c r="AE27" s="27" t="str">
        <f t="shared" si="17"/>
        <v/>
      </c>
      <c r="AF27" s="23"/>
      <c r="AG27" s="29"/>
      <c r="AH27" s="29"/>
      <c r="AI27" s="22" t="str">
        <f t="shared" si="12"/>
        <v/>
      </c>
      <c r="AJ27" s="22" t="str">
        <f t="shared" si="13"/>
        <v/>
      </c>
      <c r="AK27" s="29"/>
      <c r="AL27" s="21" t="str">
        <f t="shared" si="14"/>
        <v/>
      </c>
    </row>
    <row r="28" spans="2:38" x14ac:dyDescent="0.2">
      <c r="B28" s="24" t="str">
        <f t="shared" si="0"/>
        <v/>
      </c>
      <c r="C28" s="25" t="str">
        <f t="shared" si="1"/>
        <v>sam</v>
      </c>
      <c r="D28" s="26">
        <v>23</v>
      </c>
      <c r="E28" s="16">
        <f t="shared" si="2"/>
        <v>44219</v>
      </c>
      <c r="F28" s="27" t="str">
        <f t="shared" si="3"/>
        <v/>
      </c>
      <c r="G28" s="23"/>
      <c r="H28" s="31"/>
      <c r="I28" s="29"/>
      <c r="J28" s="22" t="str">
        <f t="shared" si="4"/>
        <v/>
      </c>
      <c r="K28" s="22" t="str">
        <f t="shared" si="5"/>
        <v/>
      </c>
      <c r="L28" s="29"/>
      <c r="M28" s="21" t="str">
        <f t="shared" si="6"/>
        <v/>
      </c>
      <c r="N28" s="27" t="str">
        <f t="shared" si="15"/>
        <v/>
      </c>
      <c r="O28" s="23"/>
      <c r="P28" s="31"/>
      <c r="Q28" s="31"/>
      <c r="R28" s="22" t="str">
        <f t="shared" si="7"/>
        <v/>
      </c>
      <c r="S28" s="22" t="str">
        <f t="shared" si="8"/>
        <v/>
      </c>
      <c r="T28" s="31"/>
      <c r="U28" s="21"/>
      <c r="V28" s="32"/>
      <c r="W28" s="27" t="str">
        <f t="shared" si="16"/>
        <v/>
      </c>
      <c r="X28" s="23"/>
      <c r="Y28" s="29"/>
      <c r="Z28" s="29"/>
      <c r="AA28" s="22" t="str">
        <f t="shared" si="9"/>
        <v/>
      </c>
      <c r="AB28" s="22" t="str">
        <f t="shared" si="10"/>
        <v/>
      </c>
      <c r="AC28" s="29"/>
      <c r="AD28" s="21" t="str">
        <f t="shared" si="11"/>
        <v/>
      </c>
      <c r="AE28" s="27" t="str">
        <f t="shared" si="17"/>
        <v/>
      </c>
      <c r="AF28" s="23"/>
      <c r="AG28" s="29"/>
      <c r="AH28" s="29"/>
      <c r="AI28" s="22" t="str">
        <f t="shared" si="12"/>
        <v/>
      </c>
      <c r="AJ28" s="22" t="str">
        <f t="shared" si="13"/>
        <v/>
      </c>
      <c r="AK28" s="29"/>
      <c r="AL28" s="21" t="str">
        <f t="shared" si="14"/>
        <v/>
      </c>
    </row>
    <row r="29" spans="2:38" x14ac:dyDescent="0.2">
      <c r="B29" s="24" t="str">
        <f t="shared" si="0"/>
        <v/>
      </c>
      <c r="C29" s="25" t="str">
        <f t="shared" si="1"/>
        <v>dim</v>
      </c>
      <c r="D29" s="26">
        <v>24</v>
      </c>
      <c r="E29" s="16">
        <f t="shared" si="2"/>
        <v>44220</v>
      </c>
      <c r="F29" s="27" t="str">
        <f t="shared" si="3"/>
        <v/>
      </c>
      <c r="G29" s="23"/>
      <c r="H29" s="31"/>
      <c r="I29" s="29"/>
      <c r="J29" s="22" t="str">
        <f t="shared" si="4"/>
        <v/>
      </c>
      <c r="K29" s="22" t="str">
        <f t="shared" si="5"/>
        <v/>
      </c>
      <c r="L29" s="29"/>
      <c r="M29" s="21" t="str">
        <f t="shared" si="6"/>
        <v/>
      </c>
      <c r="N29" s="27" t="str">
        <f t="shared" si="15"/>
        <v/>
      </c>
      <c r="O29" s="23"/>
      <c r="P29" s="31"/>
      <c r="Q29" s="31"/>
      <c r="R29" s="22" t="str">
        <f t="shared" si="7"/>
        <v/>
      </c>
      <c r="S29" s="22" t="str">
        <f t="shared" si="8"/>
        <v/>
      </c>
      <c r="T29" s="31"/>
      <c r="U29" s="21"/>
      <c r="V29" s="32"/>
      <c r="W29" s="27" t="str">
        <f t="shared" si="16"/>
        <v/>
      </c>
      <c r="X29" s="23"/>
      <c r="Y29" s="29"/>
      <c r="Z29" s="29"/>
      <c r="AA29" s="22" t="str">
        <f t="shared" si="9"/>
        <v/>
      </c>
      <c r="AB29" s="22" t="str">
        <f t="shared" si="10"/>
        <v/>
      </c>
      <c r="AC29" s="29"/>
      <c r="AD29" s="21" t="str">
        <f t="shared" si="11"/>
        <v/>
      </c>
      <c r="AE29" s="27" t="str">
        <f t="shared" si="17"/>
        <v/>
      </c>
      <c r="AF29" s="23"/>
      <c r="AG29" s="29"/>
      <c r="AH29" s="29"/>
      <c r="AI29" s="22" t="str">
        <f t="shared" si="12"/>
        <v/>
      </c>
      <c r="AJ29" s="22" t="str">
        <f t="shared" si="13"/>
        <v/>
      </c>
      <c r="AK29" s="29"/>
      <c r="AL29" s="21" t="str">
        <f t="shared" si="14"/>
        <v/>
      </c>
    </row>
    <row r="30" spans="2:38" x14ac:dyDescent="0.2">
      <c r="B30" s="24" t="str">
        <f t="shared" si="0"/>
        <v/>
      </c>
      <c r="C30" s="25" t="str">
        <f t="shared" si="1"/>
        <v>lun</v>
      </c>
      <c r="D30" s="26">
        <v>25</v>
      </c>
      <c r="E30" s="16">
        <f t="shared" si="2"/>
        <v>44221</v>
      </c>
      <c r="F30" s="27" t="str">
        <f t="shared" si="3"/>
        <v/>
      </c>
      <c r="G30" s="23"/>
      <c r="H30" s="31"/>
      <c r="I30" s="29"/>
      <c r="J30" s="22" t="str">
        <f t="shared" si="4"/>
        <v/>
      </c>
      <c r="K30" s="22" t="str">
        <f t="shared" si="5"/>
        <v/>
      </c>
      <c r="L30" s="29"/>
      <c r="M30" s="21" t="str">
        <f t="shared" si="6"/>
        <v/>
      </c>
      <c r="N30" s="27" t="str">
        <f t="shared" si="15"/>
        <v/>
      </c>
      <c r="O30" s="23"/>
      <c r="P30" s="31"/>
      <c r="Q30" s="31"/>
      <c r="R30" s="22" t="str">
        <f t="shared" si="7"/>
        <v/>
      </c>
      <c r="S30" s="22" t="str">
        <f t="shared" si="8"/>
        <v/>
      </c>
      <c r="T30" s="31"/>
      <c r="U30" s="21"/>
      <c r="V30" s="32"/>
      <c r="W30" s="27" t="str">
        <f t="shared" si="16"/>
        <v/>
      </c>
      <c r="X30" s="23"/>
      <c r="Y30" s="29"/>
      <c r="Z30" s="29"/>
      <c r="AA30" s="22" t="str">
        <f t="shared" si="9"/>
        <v/>
      </c>
      <c r="AB30" s="22" t="str">
        <f t="shared" si="10"/>
        <v/>
      </c>
      <c r="AC30" s="29"/>
      <c r="AD30" s="21" t="str">
        <f t="shared" si="11"/>
        <v/>
      </c>
      <c r="AE30" s="27" t="str">
        <f t="shared" si="17"/>
        <v/>
      </c>
      <c r="AF30" s="23"/>
      <c r="AG30" s="29"/>
      <c r="AH30" s="29"/>
      <c r="AI30" s="22" t="str">
        <f t="shared" si="12"/>
        <v/>
      </c>
      <c r="AJ30" s="22" t="str">
        <f t="shared" si="13"/>
        <v/>
      </c>
      <c r="AK30" s="29"/>
      <c r="AL30" s="21" t="str">
        <f t="shared" si="14"/>
        <v/>
      </c>
    </row>
    <row r="31" spans="2:38" x14ac:dyDescent="0.2">
      <c r="B31" s="24" t="str">
        <f t="shared" si="0"/>
        <v/>
      </c>
      <c r="C31" s="25" t="str">
        <f t="shared" si="1"/>
        <v>mar</v>
      </c>
      <c r="D31" s="26">
        <v>26</v>
      </c>
      <c r="E31" s="16">
        <f t="shared" si="2"/>
        <v>44222</v>
      </c>
      <c r="F31" s="27" t="str">
        <f t="shared" si="3"/>
        <v/>
      </c>
      <c r="G31" s="23"/>
      <c r="H31" s="31"/>
      <c r="I31" s="29"/>
      <c r="J31" s="22" t="str">
        <f t="shared" si="4"/>
        <v/>
      </c>
      <c r="K31" s="22" t="str">
        <f t="shared" si="5"/>
        <v/>
      </c>
      <c r="L31" s="29"/>
      <c r="M31" s="21" t="str">
        <f t="shared" si="6"/>
        <v/>
      </c>
      <c r="N31" s="27" t="str">
        <f t="shared" si="15"/>
        <v/>
      </c>
      <c r="O31" s="23"/>
      <c r="P31" s="31"/>
      <c r="Q31" s="31"/>
      <c r="R31" s="22" t="str">
        <f t="shared" si="7"/>
        <v/>
      </c>
      <c r="S31" s="22" t="str">
        <f t="shared" si="8"/>
        <v/>
      </c>
      <c r="T31" s="31"/>
      <c r="U31" s="21"/>
      <c r="V31" s="32"/>
      <c r="W31" s="27" t="str">
        <f t="shared" si="16"/>
        <v/>
      </c>
      <c r="X31" s="23"/>
      <c r="Y31" s="29"/>
      <c r="Z31" s="29"/>
      <c r="AA31" s="22" t="str">
        <f t="shared" si="9"/>
        <v/>
      </c>
      <c r="AB31" s="22" t="str">
        <f t="shared" si="10"/>
        <v/>
      </c>
      <c r="AC31" s="29"/>
      <c r="AD31" s="21" t="str">
        <f t="shared" si="11"/>
        <v/>
      </c>
      <c r="AE31" s="27" t="str">
        <f t="shared" si="17"/>
        <v/>
      </c>
      <c r="AF31" s="23"/>
      <c r="AG31" s="29"/>
      <c r="AH31" s="29"/>
      <c r="AI31" s="22" t="str">
        <f t="shared" si="12"/>
        <v/>
      </c>
      <c r="AJ31" s="22" t="str">
        <f t="shared" si="13"/>
        <v/>
      </c>
      <c r="AK31" s="29"/>
      <c r="AL31" s="21" t="str">
        <f t="shared" si="14"/>
        <v/>
      </c>
    </row>
    <row r="32" spans="2:38" x14ac:dyDescent="0.2">
      <c r="B32" s="24" t="str">
        <f t="shared" si="0"/>
        <v/>
      </c>
      <c r="C32" s="25" t="str">
        <f t="shared" si="1"/>
        <v>mer</v>
      </c>
      <c r="D32" s="26">
        <v>27</v>
      </c>
      <c r="E32" s="16">
        <f t="shared" si="2"/>
        <v>44223</v>
      </c>
      <c r="F32" s="27" t="str">
        <f t="shared" si="3"/>
        <v/>
      </c>
      <c r="G32" s="23"/>
      <c r="H32" s="31"/>
      <c r="I32" s="29"/>
      <c r="J32" s="22" t="str">
        <f t="shared" si="4"/>
        <v/>
      </c>
      <c r="K32" s="22" t="str">
        <f t="shared" si="5"/>
        <v/>
      </c>
      <c r="L32" s="29"/>
      <c r="M32" s="21" t="str">
        <f t="shared" si="6"/>
        <v/>
      </c>
      <c r="N32" s="27" t="str">
        <f t="shared" si="15"/>
        <v/>
      </c>
      <c r="O32" s="23"/>
      <c r="P32" s="31"/>
      <c r="Q32" s="31"/>
      <c r="R32" s="22" t="str">
        <f t="shared" si="7"/>
        <v/>
      </c>
      <c r="S32" s="22" t="str">
        <f t="shared" si="8"/>
        <v/>
      </c>
      <c r="T32" s="31"/>
      <c r="U32" s="21"/>
      <c r="V32" s="32"/>
      <c r="W32" s="27" t="str">
        <f t="shared" si="16"/>
        <v/>
      </c>
      <c r="X32" s="23"/>
      <c r="Y32" s="29"/>
      <c r="Z32" s="29"/>
      <c r="AA32" s="22" t="str">
        <f t="shared" si="9"/>
        <v/>
      </c>
      <c r="AB32" s="22" t="str">
        <f t="shared" si="10"/>
        <v/>
      </c>
      <c r="AC32" s="29"/>
      <c r="AD32" s="21" t="str">
        <f t="shared" si="11"/>
        <v/>
      </c>
      <c r="AE32" s="27" t="str">
        <f t="shared" si="17"/>
        <v/>
      </c>
      <c r="AF32" s="23"/>
      <c r="AG32" s="29"/>
      <c r="AH32" s="29"/>
      <c r="AI32" s="22" t="str">
        <f t="shared" si="12"/>
        <v/>
      </c>
      <c r="AJ32" s="22" t="str">
        <f t="shared" si="13"/>
        <v/>
      </c>
      <c r="AK32" s="29"/>
      <c r="AL32" s="21" t="str">
        <f t="shared" si="14"/>
        <v/>
      </c>
    </row>
    <row r="33" spans="2:38" x14ac:dyDescent="0.2">
      <c r="B33" s="24">
        <f t="shared" si="0"/>
        <v>5</v>
      </c>
      <c r="C33" s="25" t="str">
        <f t="shared" si="1"/>
        <v>jeu</v>
      </c>
      <c r="D33" s="26">
        <v>28</v>
      </c>
      <c r="E33" s="16">
        <f t="shared" si="2"/>
        <v>44224</v>
      </c>
      <c r="F33" s="27" t="str">
        <f t="shared" si="3"/>
        <v/>
      </c>
      <c r="G33" s="23"/>
      <c r="H33" s="31"/>
      <c r="I33" s="29"/>
      <c r="J33" s="22" t="str">
        <f t="shared" si="4"/>
        <v/>
      </c>
      <c r="K33" s="22" t="str">
        <f t="shared" si="5"/>
        <v/>
      </c>
      <c r="L33" s="29"/>
      <c r="M33" s="21" t="str">
        <f t="shared" si="6"/>
        <v/>
      </c>
      <c r="N33" s="27" t="str">
        <f t="shared" si="15"/>
        <v/>
      </c>
      <c r="O33" s="23"/>
      <c r="P33" s="31"/>
      <c r="Q33" s="31"/>
      <c r="R33" s="22" t="str">
        <f t="shared" si="7"/>
        <v/>
      </c>
      <c r="S33" s="22" t="str">
        <f t="shared" si="8"/>
        <v/>
      </c>
      <c r="T33" s="31"/>
      <c r="U33" s="21"/>
      <c r="V33" s="32"/>
      <c r="W33" s="27" t="str">
        <f t="shared" si="16"/>
        <v/>
      </c>
      <c r="X33" s="23"/>
      <c r="Y33" s="29"/>
      <c r="Z33" s="29"/>
      <c r="AA33" s="22" t="str">
        <f t="shared" si="9"/>
        <v/>
      </c>
      <c r="AB33" s="22" t="str">
        <f t="shared" si="10"/>
        <v/>
      </c>
      <c r="AC33" s="29"/>
      <c r="AD33" s="21" t="str">
        <f t="shared" si="11"/>
        <v/>
      </c>
      <c r="AE33" s="27" t="str">
        <f t="shared" si="17"/>
        <v/>
      </c>
      <c r="AF33" s="23"/>
      <c r="AG33" s="29"/>
      <c r="AH33" s="29"/>
      <c r="AI33" s="22" t="str">
        <f t="shared" si="12"/>
        <v/>
      </c>
      <c r="AJ33" s="22" t="str">
        <f t="shared" si="13"/>
        <v/>
      </c>
      <c r="AK33" s="29"/>
      <c r="AL33" s="21" t="str">
        <f t="shared" si="14"/>
        <v/>
      </c>
    </row>
    <row r="34" spans="2:38" x14ac:dyDescent="0.2">
      <c r="B34" s="24" t="str">
        <f t="shared" si="0"/>
        <v/>
      </c>
      <c r="C34" s="25" t="str">
        <f t="shared" si="1"/>
        <v>ven</v>
      </c>
      <c r="D34" s="26">
        <v>29</v>
      </c>
      <c r="E34" s="16">
        <f t="shared" si="2"/>
        <v>44225</v>
      </c>
      <c r="F34" s="27" t="str">
        <f t="shared" si="3"/>
        <v/>
      </c>
      <c r="G34" s="23"/>
      <c r="H34" s="31"/>
      <c r="I34" s="29"/>
      <c r="J34" s="22" t="str">
        <f t="shared" si="4"/>
        <v/>
      </c>
      <c r="K34" s="22" t="str">
        <f t="shared" si="5"/>
        <v/>
      </c>
      <c r="L34" s="29"/>
      <c r="M34" s="21" t="str">
        <f t="shared" si="6"/>
        <v/>
      </c>
      <c r="N34" s="27" t="str">
        <f t="shared" si="15"/>
        <v/>
      </c>
      <c r="O34" s="23"/>
      <c r="P34" s="31"/>
      <c r="Q34" s="31"/>
      <c r="R34" s="22" t="str">
        <f t="shared" si="7"/>
        <v/>
      </c>
      <c r="S34" s="22" t="str">
        <f t="shared" si="8"/>
        <v/>
      </c>
      <c r="T34" s="31"/>
      <c r="U34" s="21"/>
      <c r="V34" s="32"/>
      <c r="W34" s="27" t="str">
        <f t="shared" si="16"/>
        <v/>
      </c>
      <c r="X34" s="23"/>
      <c r="Y34" s="29"/>
      <c r="Z34" s="29"/>
      <c r="AA34" s="22" t="str">
        <f t="shared" si="9"/>
        <v/>
      </c>
      <c r="AB34" s="22" t="str">
        <f t="shared" si="10"/>
        <v/>
      </c>
      <c r="AC34" s="29"/>
      <c r="AD34" s="21" t="str">
        <f t="shared" si="11"/>
        <v/>
      </c>
      <c r="AE34" s="27" t="str">
        <f t="shared" si="17"/>
        <v/>
      </c>
      <c r="AF34" s="23"/>
      <c r="AG34" s="29"/>
      <c r="AH34" s="29"/>
      <c r="AI34" s="22" t="str">
        <f t="shared" si="12"/>
        <v/>
      </c>
      <c r="AJ34" s="22" t="str">
        <f t="shared" si="13"/>
        <v/>
      </c>
      <c r="AK34" s="29"/>
      <c r="AL34" s="21" t="str">
        <f t="shared" si="14"/>
        <v/>
      </c>
    </row>
    <row r="35" spans="2:38" x14ac:dyDescent="0.2">
      <c r="B35" s="24" t="str">
        <f t="shared" si="0"/>
        <v/>
      </c>
      <c r="C35" s="25" t="str">
        <f t="shared" si="1"/>
        <v>sam</v>
      </c>
      <c r="D35" s="26">
        <v>30</v>
      </c>
      <c r="E35" s="16">
        <f t="shared" si="2"/>
        <v>44226</v>
      </c>
      <c r="F35" s="27" t="str">
        <f t="shared" si="3"/>
        <v/>
      </c>
      <c r="G35" s="23"/>
      <c r="H35" s="28"/>
      <c r="I35" s="29"/>
      <c r="J35" s="22" t="str">
        <f t="shared" si="4"/>
        <v/>
      </c>
      <c r="K35" s="22" t="str">
        <f t="shared" si="5"/>
        <v/>
      </c>
      <c r="L35" s="29"/>
      <c r="M35" s="21" t="str">
        <f t="shared" si="6"/>
        <v/>
      </c>
      <c r="N35" s="27" t="str">
        <f t="shared" si="15"/>
        <v/>
      </c>
      <c r="O35" s="23"/>
      <c r="P35" s="28"/>
      <c r="Q35" s="29"/>
      <c r="R35" s="22" t="str">
        <f t="shared" si="7"/>
        <v/>
      </c>
      <c r="S35" s="22" t="str">
        <f t="shared" si="8"/>
        <v/>
      </c>
      <c r="T35" s="29"/>
      <c r="U35" s="21"/>
      <c r="W35" s="27" t="str">
        <f t="shared" si="16"/>
        <v/>
      </c>
      <c r="X35" s="23"/>
      <c r="Y35" s="29"/>
      <c r="Z35" s="29"/>
      <c r="AA35" s="22" t="str">
        <f t="shared" si="9"/>
        <v/>
      </c>
      <c r="AB35" s="22" t="str">
        <f t="shared" si="10"/>
        <v/>
      </c>
      <c r="AC35" s="29"/>
      <c r="AD35" s="21" t="str">
        <f t="shared" si="11"/>
        <v/>
      </c>
      <c r="AE35" s="27" t="str">
        <f t="shared" si="17"/>
        <v/>
      </c>
      <c r="AF35" s="23"/>
      <c r="AG35" s="29"/>
      <c r="AH35" s="29"/>
      <c r="AI35" s="22" t="str">
        <f t="shared" si="12"/>
        <v/>
      </c>
      <c r="AJ35" s="22" t="str">
        <f t="shared" si="13"/>
        <v/>
      </c>
      <c r="AK35" s="29"/>
      <c r="AL35" s="21" t="str">
        <f t="shared" si="14"/>
        <v/>
      </c>
    </row>
    <row r="36" spans="2:38" ht="13.5" thickBot="1" x14ac:dyDescent="0.25">
      <c r="B36" s="36" t="str">
        <f t="shared" si="0"/>
        <v/>
      </c>
      <c r="C36" s="37" t="str">
        <f t="shared" si="1"/>
        <v>dim</v>
      </c>
      <c r="D36" s="38">
        <v>31</v>
      </c>
      <c r="E36" s="16">
        <f t="shared" si="2"/>
        <v>44227</v>
      </c>
      <c r="F36" s="39" t="str">
        <f t="shared" si="3"/>
        <v/>
      </c>
      <c r="G36" s="40"/>
      <c r="H36" s="28"/>
      <c r="I36" s="41"/>
      <c r="J36" s="42" t="str">
        <f t="shared" si="4"/>
        <v/>
      </c>
      <c r="K36" s="42" t="str">
        <f t="shared" si="5"/>
        <v/>
      </c>
      <c r="L36" s="41"/>
      <c r="M36" s="21" t="str">
        <f t="shared" si="6"/>
        <v/>
      </c>
      <c r="N36" s="39" t="str">
        <f t="shared" si="15"/>
        <v/>
      </c>
      <c r="O36" s="40"/>
      <c r="P36" s="28"/>
      <c r="Q36" s="41"/>
      <c r="R36" s="42" t="str">
        <f t="shared" si="7"/>
        <v/>
      </c>
      <c r="S36" s="22" t="str">
        <f t="shared" si="8"/>
        <v/>
      </c>
      <c r="T36" s="41"/>
      <c r="U36" s="21"/>
      <c r="W36" s="39" t="str">
        <f t="shared" si="16"/>
        <v/>
      </c>
      <c r="X36" s="40"/>
      <c r="Y36" s="41"/>
      <c r="Z36" s="41"/>
      <c r="AA36" s="42" t="str">
        <f t="shared" si="9"/>
        <v/>
      </c>
      <c r="AB36" s="42" t="str">
        <f t="shared" si="10"/>
        <v/>
      </c>
      <c r="AC36" s="41"/>
      <c r="AD36" s="21" t="str">
        <f t="shared" si="11"/>
        <v/>
      </c>
      <c r="AE36" s="39" t="str">
        <f t="shared" si="17"/>
        <v/>
      </c>
      <c r="AF36" s="40"/>
      <c r="AG36" s="41"/>
      <c r="AH36" s="41"/>
      <c r="AI36" s="42" t="str">
        <f t="shared" si="12"/>
        <v/>
      </c>
      <c r="AJ36" s="42" t="str">
        <f t="shared" si="13"/>
        <v/>
      </c>
      <c r="AK36" s="41"/>
      <c r="AL36" s="21" t="str">
        <f t="shared" si="14"/>
        <v/>
      </c>
    </row>
    <row r="37" spans="2:38" ht="13.5" thickBot="1" x14ac:dyDescent="0.25"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</row>
    <row r="38" spans="2:38" ht="13.5" thickBot="1" x14ac:dyDescent="0.25">
      <c r="B38" s="44" t="s">
        <v>10</v>
      </c>
      <c r="C38" s="45"/>
      <c r="D38" s="46"/>
      <c r="E38" s="47"/>
      <c r="F38" s="48">
        <f t="array" ref="F38">SUM(1*(ISNUMBER(H6:H36)))</f>
        <v>0</v>
      </c>
      <c r="G38" s="49"/>
      <c r="H38" s="49"/>
      <c r="I38" s="125" t="s">
        <v>11</v>
      </c>
      <c r="J38" s="125"/>
      <c r="K38" s="125"/>
      <c r="L38" s="125"/>
      <c r="N38" s="48">
        <f t="array" ref="N38">SUM(1*(ISNUMBER(P6:P36)))</f>
        <v>0</v>
      </c>
      <c r="O38" s="49"/>
      <c r="Q38" s="125" t="str">
        <f>+$I$38</f>
        <v>Cumul Retards/Crédits</v>
      </c>
      <c r="R38" s="125"/>
      <c r="S38" s="125"/>
      <c r="T38" s="125"/>
      <c r="W38" s="48">
        <f t="array" ref="W38">SUM(1*(ISNUMBER(Y6:Y36)))</f>
        <v>0</v>
      </c>
      <c r="X38" s="49"/>
      <c r="Z38" s="125" t="str">
        <f>+$I$38</f>
        <v>Cumul Retards/Crédits</v>
      </c>
      <c r="AA38" s="125"/>
      <c r="AB38" s="125"/>
      <c r="AC38" s="125"/>
      <c r="AE38" s="48">
        <f t="array" ref="AE38">SUM(1*(ISNUMBER(AG6:AG36)))</f>
        <v>0</v>
      </c>
      <c r="AF38" s="49"/>
      <c r="AH38" s="125" t="str">
        <f>+$I$38</f>
        <v>Cumul Retards/Crédits</v>
      </c>
      <c r="AI38" s="125"/>
      <c r="AJ38" s="125"/>
      <c r="AK38" s="125"/>
    </row>
    <row r="39" spans="2:38" x14ac:dyDescent="0.2">
      <c r="B39" s="50" t="s">
        <v>12</v>
      </c>
      <c r="C39" s="51"/>
      <c r="D39" s="52"/>
      <c r="E39" s="53"/>
      <c r="F39" s="54">
        <f>COUNTIF(H6:H36,"CP")</f>
        <v>0</v>
      </c>
      <c r="G39" s="49"/>
      <c r="H39" s="49"/>
      <c r="I39" s="49"/>
      <c r="J39" s="124">
        <f>SUM(M6:M36)</f>
        <v>0</v>
      </c>
      <c r="K39" s="124"/>
      <c r="L39" s="55"/>
      <c r="N39" s="54">
        <f>COUNTIF(R6:R36,"CP")</f>
        <v>0</v>
      </c>
      <c r="O39" s="49"/>
      <c r="P39" s="49"/>
      <c r="Q39" s="49"/>
      <c r="R39" s="124">
        <f>SUM(U6:U36)</f>
        <v>0</v>
      </c>
      <c r="S39" s="124"/>
      <c r="W39" s="54">
        <f>COUNTIF(Y6:Y36,"CP")</f>
        <v>0</v>
      </c>
      <c r="X39" s="49"/>
      <c r="AA39" s="124">
        <f>SUM(AD6:AD36)</f>
        <v>0</v>
      </c>
      <c r="AB39" s="124"/>
      <c r="AE39" s="54">
        <f>COUNTIF(AG6:AG36,"CP")</f>
        <v>0</v>
      </c>
      <c r="AF39" s="49"/>
      <c r="AI39" s="124">
        <f>SUM(AL6:AL36)</f>
        <v>0</v>
      </c>
      <c r="AJ39" s="124"/>
    </row>
    <row r="40" spans="2:38" x14ac:dyDescent="0.2">
      <c r="B40" s="56" t="s">
        <v>13</v>
      </c>
      <c r="C40" s="57"/>
      <c r="D40" s="58"/>
      <c r="E40" s="53"/>
      <c r="F40" s="59">
        <f>SUM(COUNTIF(F6:F36,"0,5 CP"),COUNTIF(H6:H36,"0,5 CP 0,5 RTT"))</f>
        <v>0</v>
      </c>
      <c r="G40" s="49"/>
      <c r="H40" s="49"/>
      <c r="I40" s="49"/>
      <c r="J40" s="60">
        <v>0</v>
      </c>
      <c r="K40" s="55"/>
      <c r="L40" s="55"/>
      <c r="N40" s="59">
        <f>SUM(COUNTIF(N6:N36,"0,5 CP"),COUNTIF(R6:R36,"0,5 CP 0,5 RTT"))</f>
        <v>0</v>
      </c>
      <c r="O40" s="49"/>
      <c r="P40" s="49"/>
      <c r="Q40" s="49"/>
      <c r="W40" s="59">
        <f>SUM(COUNTIF(W6:W36,"0,5 CP"),COUNTIF(Y6:Y36,"0,5 CP 0,5 RTT"))</f>
        <v>0</v>
      </c>
      <c r="X40" s="49"/>
      <c r="AE40" s="59">
        <f>SUM(COUNTIF(AE6:AE36,"0,5 CP"),COUNTIF(AG6:AG36,"0,5 CP 0,5 RTT"))</f>
        <v>0</v>
      </c>
      <c r="AF40" s="49"/>
    </row>
    <row r="41" spans="2:38" x14ac:dyDescent="0.2">
      <c r="B41" s="61" t="s">
        <v>14</v>
      </c>
      <c r="C41" s="62"/>
      <c r="D41" s="63"/>
      <c r="E41" s="53"/>
      <c r="F41" s="59">
        <f>SUM(COUNTIF(H6:H36,"Récup"),COUNTIF(H6:H36,"Récupe"),COUNTIF(H6:H36,"Récuper"))</f>
        <v>0</v>
      </c>
      <c r="G41" s="49"/>
      <c r="H41" s="49"/>
      <c r="I41" s="49"/>
      <c r="J41" s="49"/>
      <c r="N41" s="59">
        <f>SUM(COUNTIF(R6:R36,"Récup"),COUNTIF(R6:R36,"Récupe"),COUNTIF(R6:R36,"Récuper"))</f>
        <v>0</v>
      </c>
      <c r="O41" s="49"/>
      <c r="P41" s="49"/>
      <c r="Q41" s="49"/>
      <c r="W41" s="59">
        <f>SUM(COUNTIF(Y6:Y36,"Récup"),COUNTIF(Y6:Y36,"Récupe"),COUNTIF(Y6:Y36,"Récuper"))</f>
        <v>0</v>
      </c>
      <c r="X41" s="49"/>
      <c r="AE41" s="59">
        <f>SUM(COUNTIF(AG6:AG36,"Récup"),COUNTIF(AG6:AG36,"Récupe"),COUNTIF(AG6:AG36,"Récuper"))</f>
        <v>0</v>
      </c>
      <c r="AF41" s="49"/>
    </row>
    <row r="42" spans="2:38" x14ac:dyDescent="0.2">
      <c r="B42" s="61" t="s">
        <v>15</v>
      </c>
      <c r="C42" s="62"/>
      <c r="D42" s="63"/>
      <c r="E42" s="53"/>
      <c r="F42" s="59">
        <f>SUM(COUNTIF(F6:F36,"0,5 Récup"),COUNTIF(F6:F36,"0,5 Récupe"),COUNTIF(F6:F36,"0,5 Récuper"))</f>
        <v>0</v>
      </c>
      <c r="G42" s="49"/>
      <c r="H42" s="49"/>
      <c r="I42" s="49"/>
      <c r="J42" s="49"/>
      <c r="N42" s="59">
        <f>SUM(COUNTIF(N6:N36,"0,5 Récup"),COUNTIF(N6:N36,"0,5 Récupe"),COUNTIF(N6:N36,"0,5 Récuper"))</f>
        <v>0</v>
      </c>
      <c r="O42" s="49"/>
      <c r="P42" s="49"/>
      <c r="Q42" s="49"/>
      <c r="W42" s="59">
        <f>SUM(COUNTIF(W6:W36,"0,5 Récup"),COUNTIF(W6:W36,"0,5 Récupe"),COUNTIF(W6:W36,"0,5 Récuper"))</f>
        <v>0</v>
      </c>
      <c r="X42" s="49"/>
      <c r="AE42" s="59">
        <f>SUM(COUNTIF(AE6:AE36,"0,5 Récup"),COUNTIF(AE6:AE36,"0,5 Récupe"),COUNTIF(AE6:AE36,"0,5 Récuper"))</f>
        <v>0</v>
      </c>
      <c r="AF42" s="49"/>
    </row>
    <row r="43" spans="2:38" x14ac:dyDescent="0.2">
      <c r="B43" s="64" t="s">
        <v>16</v>
      </c>
      <c r="C43" s="65"/>
      <c r="D43" s="66"/>
      <c r="E43" s="53"/>
      <c r="F43" s="59">
        <f>COUNTIF(H6:H36,"RTT")</f>
        <v>0</v>
      </c>
      <c r="G43" s="49"/>
      <c r="H43" s="49"/>
      <c r="I43" s="49"/>
      <c r="J43" s="49"/>
      <c r="N43" s="59">
        <f>COUNTIF(R6:R36,"RTT")</f>
        <v>0</v>
      </c>
      <c r="O43" s="49"/>
      <c r="P43" s="49"/>
      <c r="Q43" s="49"/>
      <c r="W43" s="59">
        <f>COUNTIF(Y6:Y36,"RTT")</f>
        <v>0</v>
      </c>
      <c r="X43" s="49"/>
      <c r="AE43" s="59">
        <f>COUNTIF(AG6:AG36,"RTT")</f>
        <v>0</v>
      </c>
      <c r="AF43" s="49"/>
    </row>
    <row r="44" spans="2:38" x14ac:dyDescent="0.2">
      <c r="B44" s="64" t="s">
        <v>17</v>
      </c>
      <c r="C44" s="65"/>
      <c r="D44" s="66"/>
      <c r="E44" s="53"/>
      <c r="F44" s="59">
        <f>SUM(COUNTIF(F6:F36,"0,5 RTT"),COUNTIF(H6:H36,"0,5 CP 0,5 RTT"))</f>
        <v>0</v>
      </c>
      <c r="G44" s="49"/>
      <c r="H44" s="49"/>
      <c r="I44" s="49"/>
      <c r="J44" s="49"/>
      <c r="N44" s="59">
        <f>SUM(COUNTIF(N6:N36,"0,5 RTT"),COUNTIF(R6:R36,"0,5 CP 0,5 RTT"))</f>
        <v>0</v>
      </c>
      <c r="O44" s="49"/>
      <c r="P44" s="49"/>
      <c r="Q44" s="49"/>
      <c r="W44" s="59">
        <f>SUM(COUNTIF(W6:W36,"0,5 RTT"),COUNTIF(Y6:Y36,"0,5 CP 0,5 RTT"))</f>
        <v>0</v>
      </c>
      <c r="X44" s="49"/>
      <c r="AE44" s="59">
        <f>SUM(COUNTIF(AE6:AE36,"0,5 RTT"),COUNTIF(AG6:AG36,"0,5 CP 0,5 RTT"))</f>
        <v>0</v>
      </c>
      <c r="AF44" s="49"/>
    </row>
    <row r="45" spans="2:38" x14ac:dyDescent="0.2">
      <c r="B45" s="67" t="s">
        <v>18</v>
      </c>
      <c r="C45" s="68"/>
      <c r="D45" s="69"/>
      <c r="E45" s="53"/>
      <c r="F45" s="59">
        <f>COUNTIF(H6:H36,"Form")</f>
        <v>0</v>
      </c>
      <c r="G45" s="49"/>
      <c r="H45" s="49"/>
      <c r="I45" s="49"/>
      <c r="J45" s="49"/>
      <c r="N45" s="59">
        <f>COUNTIF(R6:R36,"Form")</f>
        <v>0</v>
      </c>
      <c r="O45" s="49"/>
      <c r="P45" s="49"/>
      <c r="Q45" s="49"/>
      <c r="W45" s="59">
        <f>COUNTIF(Y6:Y36,"Form")</f>
        <v>0</v>
      </c>
      <c r="X45" s="49"/>
      <c r="AE45" s="59">
        <f>COUNTIF(AG6:AG36,"Form")</f>
        <v>0</v>
      </c>
      <c r="AF45" s="49"/>
    </row>
    <row r="46" spans="2:38" x14ac:dyDescent="0.2">
      <c r="B46" s="67" t="s">
        <v>19</v>
      </c>
      <c r="C46" s="68"/>
      <c r="D46" s="69"/>
      <c r="E46" s="53"/>
      <c r="F46" s="59">
        <f>COUNTIF(F6:F36,"0,5 Form")</f>
        <v>0</v>
      </c>
      <c r="G46" s="49"/>
      <c r="H46" s="49"/>
      <c r="I46" s="49"/>
      <c r="J46" s="49"/>
      <c r="N46" s="59">
        <f>COUNTIF(N6:N36,"0,5 Form")</f>
        <v>0</v>
      </c>
      <c r="O46" s="49"/>
      <c r="P46" s="49"/>
      <c r="Q46" s="49"/>
      <c r="W46" s="59">
        <f>COUNTIF(W6:W36,"0,5 Form")</f>
        <v>0</v>
      </c>
      <c r="X46" s="49"/>
      <c r="AE46" s="59">
        <f>COUNTIF(AE6:AE36,"0,5 Form")</f>
        <v>0</v>
      </c>
      <c r="AF46" s="49"/>
    </row>
    <row r="47" spans="2:38" x14ac:dyDescent="0.2">
      <c r="B47" s="70" t="s">
        <v>20</v>
      </c>
      <c r="C47" s="71"/>
      <c r="D47" s="72"/>
      <c r="E47" s="53"/>
      <c r="F47" s="59">
        <f>COUNTIF(H6:H36,"Abs")</f>
        <v>0</v>
      </c>
      <c r="G47" s="49"/>
      <c r="H47" s="49"/>
      <c r="I47" s="49"/>
      <c r="J47" s="49"/>
      <c r="N47" s="59">
        <f>COUNTIF(R6:R36,"Abs")</f>
        <v>0</v>
      </c>
      <c r="O47" s="49"/>
      <c r="P47" s="49"/>
      <c r="Q47" s="49"/>
      <c r="W47" s="59">
        <f>COUNTIF(Y6:Y36,"Abs")</f>
        <v>0</v>
      </c>
      <c r="X47" s="49"/>
      <c r="AE47" s="59">
        <f>COUNTIF(AG6:AG36,"Abs")</f>
        <v>0</v>
      </c>
      <c r="AF47" s="49"/>
    </row>
    <row r="48" spans="2:38" x14ac:dyDescent="0.2">
      <c r="B48" s="70" t="s">
        <v>21</v>
      </c>
      <c r="C48" s="71"/>
      <c r="D48" s="72"/>
      <c r="E48" s="53"/>
      <c r="F48" s="59">
        <f>COUNTIF(F6:F36,"0,5 Abs")</f>
        <v>0</v>
      </c>
      <c r="G48" s="49"/>
      <c r="H48" s="49"/>
      <c r="I48" s="49"/>
      <c r="J48" s="49"/>
      <c r="N48" s="59">
        <f>COUNTIF(N6:N36,"0,5 Abs")</f>
        <v>0</v>
      </c>
      <c r="O48" s="49"/>
      <c r="P48" s="49"/>
      <c r="Q48" s="49"/>
      <c r="W48" s="59">
        <f>COUNTIF(W6:W36,"0,5 Abs")</f>
        <v>0</v>
      </c>
      <c r="X48" s="49"/>
      <c r="AE48" s="59">
        <f>COUNTIF(AE6:AE36,"0,5 Abs")</f>
        <v>0</v>
      </c>
      <c r="AF48" s="49"/>
    </row>
    <row r="49" spans="2:32" ht="13.5" thickBot="1" x14ac:dyDescent="0.25">
      <c r="B49" s="73" t="s">
        <v>22</v>
      </c>
      <c r="C49" s="74"/>
      <c r="D49" s="75"/>
      <c r="E49" s="53"/>
      <c r="F49" s="76">
        <f>COUNTIF(H8:H38,"EFA")</f>
        <v>0</v>
      </c>
      <c r="G49" s="49"/>
      <c r="H49" s="49"/>
      <c r="I49" s="49"/>
      <c r="J49" s="49"/>
      <c r="N49" s="76">
        <f>COUNTIF(R8:R38,"EFA")</f>
        <v>0</v>
      </c>
      <c r="O49" s="49"/>
      <c r="P49" s="49"/>
      <c r="Q49" s="49"/>
      <c r="W49" s="76">
        <f>COUNTIF(Y8:Y38,"EFA")</f>
        <v>0</v>
      </c>
      <c r="X49" s="49"/>
      <c r="AE49" s="76">
        <f>COUNTIF(AG8:AG38,"EFA")</f>
        <v>0</v>
      </c>
      <c r="AF49" s="49"/>
    </row>
  </sheetData>
  <sheetProtection formatCells="0" selectLockedCells="1"/>
  <dataConsolidate/>
  <mergeCells count="29">
    <mergeCell ref="B3:B5"/>
    <mergeCell ref="C3:D5"/>
    <mergeCell ref="F3:M3"/>
    <mergeCell ref="N3:U3"/>
    <mergeCell ref="F2:M2"/>
    <mergeCell ref="N2:U2"/>
    <mergeCell ref="W3:AD3"/>
    <mergeCell ref="AE3:AL3"/>
    <mergeCell ref="F4:M4"/>
    <mergeCell ref="N4:U4"/>
    <mergeCell ref="W2:AL2"/>
    <mergeCell ref="W4:AD4"/>
    <mergeCell ref="AE4:AL4"/>
    <mergeCell ref="H5:I5"/>
    <mergeCell ref="K5:L5"/>
    <mergeCell ref="P5:Q5"/>
    <mergeCell ref="S5:T5"/>
    <mergeCell ref="AG5:AH5"/>
    <mergeCell ref="AJ5:AK5"/>
    <mergeCell ref="I38:L38"/>
    <mergeCell ref="Q38:T38"/>
    <mergeCell ref="Y5:Z5"/>
    <mergeCell ref="AB5:AC5"/>
    <mergeCell ref="AA39:AB39"/>
    <mergeCell ref="AI39:AJ39"/>
    <mergeCell ref="Z38:AC38"/>
    <mergeCell ref="AH38:AK38"/>
    <mergeCell ref="J39:K39"/>
    <mergeCell ref="R39:S39"/>
  </mergeCells>
  <conditionalFormatting sqref="C6:C36">
    <cfRule type="cellIs" dxfId="60" priority="167" operator="equal">
      <formula>""</formula>
    </cfRule>
    <cfRule type="cellIs" dxfId="59" priority="168" operator="equal">
      <formula>"sam"</formula>
    </cfRule>
    <cfRule type="cellIs" dxfId="58" priority="169" operator="equal">
      <formula>"dim"</formula>
    </cfRule>
  </conditionalFormatting>
  <conditionalFormatting sqref="D6:D36">
    <cfRule type="expression" dxfId="57" priority="164">
      <formula>IF($C6="",TRUE,FALSE)</formula>
    </cfRule>
    <cfRule type="expression" dxfId="56" priority="165">
      <formula>IF($C6="sam",TRUE,FALSE)</formula>
    </cfRule>
    <cfRule type="expression" dxfId="55" priority="166">
      <formula>IF($C6="dim",TRUE,FALSE)</formula>
    </cfRule>
  </conditionalFormatting>
  <conditionalFormatting sqref="B6:B36">
    <cfRule type="expression" dxfId="54" priority="162">
      <formula>IF($C6="dim",TRUE,FALSE)</formula>
    </cfRule>
  </conditionalFormatting>
  <conditionalFormatting sqref="C6:D36">
    <cfRule type="expression" dxfId="53" priority="163">
      <formula>NOT(ISERROR(MATCH($E6,JoursFeries,0)))</formula>
    </cfRule>
  </conditionalFormatting>
  <conditionalFormatting sqref="I6:I36 Q6:Q36 Z6:Z36 AH6:AH36">
    <cfRule type="expression" dxfId="52" priority="158">
      <formula>IF(I6&gt;H6,TRUE,FALSE)</formula>
    </cfRule>
    <cfRule type="expression" dxfId="51" priority="159">
      <formula>IF(I6&lt;H6,TRUE,FALSE)</formula>
    </cfRule>
  </conditionalFormatting>
  <conditionalFormatting sqref="L6:L36 T6:T36 AC6:AC36 AK6:AK36">
    <cfRule type="expression" dxfId="50" priority="160">
      <formula>IF(L6&lt;K6,TRUE,FALSE)</formula>
    </cfRule>
    <cfRule type="expression" dxfId="49" priority="161">
      <formula>IF(L6&gt;K6,TRUE,FALSE)</formula>
    </cfRule>
  </conditionalFormatting>
  <conditionalFormatting sqref="F38:I38 F39:V49 M38:V38 F6:V37 W6:AL49">
    <cfRule type="cellIs" dxfId="48" priority="149" operator="equal">
      <formula>0</formula>
    </cfRule>
  </conditionalFormatting>
  <conditionalFormatting sqref="V6:V36">
    <cfRule type="cellIs" dxfId="47" priority="146" operator="equal">
      <formula>0</formula>
    </cfRule>
  </conditionalFormatting>
  <conditionalFormatting sqref="F6:AL36">
    <cfRule type="expression" dxfId="46" priority="147">
      <formula>NOT(ISERROR(MATCH($E6,JoursFeries,0)))</formula>
    </cfRule>
    <cfRule type="expression" dxfId="45" priority="148">
      <formula>IF(OR($C6="dim",$C6="sam",$C6=""),TRUE,FALSE)</formula>
    </cfRule>
    <cfRule type="expression" dxfId="44" priority="150">
      <formula>IF(OR(F6="CP",F6="0,5 CP"),TRUE,FALSE)</formula>
    </cfRule>
    <cfRule type="expression" dxfId="43" priority="151">
      <formula>IF(OR(F6="RTT",F6="0,5 RTT"),TRUE,FALSE)</formula>
    </cfRule>
    <cfRule type="expression" dxfId="42" priority="152">
      <formula>IF(OR(F6="Form",F6="0,5 Form"),TRUE,FALSE)</formula>
    </cfRule>
    <cfRule type="expression" dxfId="41" priority="153">
      <formula>IF(OR(F6="Abs",F6="0,5 Abs"),TRUE,FALSE)</formula>
    </cfRule>
    <cfRule type="expression" dxfId="40" priority="154">
      <formula>IF(OR(F6="EFA",F6="0,5 EFA"),TRUE,FALSE)</formula>
    </cfRule>
    <cfRule type="expression" dxfId="39" priority="155">
      <formula>IF(OR(F6="0,5 Récup",F6="0,5 Récupe",F6="0,5 Récuper"),TRUE,FALSE)</formula>
    </cfRule>
    <cfRule type="cellIs" dxfId="38" priority="156" operator="equal">
      <formula>"0,5 CP 0,5 RTT"</formula>
    </cfRule>
  </conditionalFormatting>
  <dataValidations count="2">
    <dataValidation type="list" allowBlank="1" showInputMessage="1" showErrorMessage="1" sqref="P6:P36 AG6:AG36 H6:H36 Y6:Y36" xr:uid="{06704D1B-ABF4-45F8-9019-FDB2BE2B083D}">
      <formula1>Planning</formula1>
    </dataValidation>
    <dataValidation type="list" allowBlank="1" showInputMessage="1" showErrorMessage="1" sqref="W3:AL3" xr:uid="{0571840F-3BF4-434A-89A4-47F3D8555DD3}">
      <formula1>Techniciens</formula1>
    </dataValidation>
  </dataValidations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7" id="{6DD1687C-7676-4BE5-B80E-852E5CDAFE3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X6:X36 G6:G36 O6:O36 AF6:AF36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637E9-7F5D-43ED-86A2-F4CE557F9247}">
  <dimension ref="A1:Z15"/>
  <sheetViews>
    <sheetView showGridLines="0" tabSelected="1" zoomScale="90" zoomScaleNormal="90" workbookViewId="0">
      <pane xSplit="3" ySplit="6" topLeftCell="D7" activePane="bottomRight" state="frozen"/>
      <selection activeCell="C3" sqref="C3:D5"/>
      <selection pane="topRight" activeCell="C3" sqref="C3:D5"/>
      <selection pane="bottomLeft" activeCell="C3" sqref="C3:D5"/>
      <selection pane="bottomRight" activeCell="C13" sqref="B13:C19"/>
    </sheetView>
  </sheetViews>
  <sheetFormatPr baseColWidth="10" defaultRowHeight="15" x14ac:dyDescent="0.25"/>
  <cols>
    <col min="1" max="1" width="18.85546875" hidden="1" customWidth="1"/>
    <col min="2" max="2" width="12.5703125" bestFit="1" customWidth="1"/>
    <col min="3" max="3" width="17.85546875" customWidth="1"/>
    <col min="4" max="7" width="5.5703125" customWidth="1"/>
    <col min="8" max="8" width="5.42578125" customWidth="1"/>
    <col min="9" max="11" width="5.5703125" customWidth="1"/>
    <col min="12" max="14" width="5.42578125" customWidth="1"/>
    <col min="15" max="15" width="6.140625" customWidth="1"/>
    <col min="16" max="16" width="5.42578125" customWidth="1"/>
    <col min="17" max="17" width="5.5703125" customWidth="1"/>
    <col min="18" max="18" width="6.140625" customWidth="1"/>
    <col min="19" max="19" width="5.5703125" customWidth="1"/>
    <col min="20" max="26" width="6.140625" customWidth="1"/>
  </cols>
  <sheetData>
    <row r="1" spans="1:26" ht="42.75" hidden="1" customHeight="1" thickBot="1" x14ac:dyDescent="0.3">
      <c r="B1">
        <v>2019</v>
      </c>
      <c r="D1" s="77">
        <v>42369</v>
      </c>
      <c r="E1" s="77">
        <v>42370</v>
      </c>
      <c r="F1" s="77">
        <v>42371</v>
      </c>
      <c r="G1" s="77">
        <v>42374</v>
      </c>
      <c r="H1" s="77">
        <v>42375</v>
      </c>
      <c r="I1" s="77">
        <v>42376</v>
      </c>
      <c r="J1" s="77">
        <v>42377</v>
      </c>
      <c r="K1" s="77">
        <v>42378</v>
      </c>
      <c r="L1" s="77">
        <v>42381</v>
      </c>
      <c r="M1" s="77">
        <v>42382</v>
      </c>
      <c r="N1" s="77">
        <v>42383</v>
      </c>
      <c r="O1" s="77">
        <v>42384</v>
      </c>
      <c r="P1" s="77">
        <v>42385</v>
      </c>
      <c r="Q1" s="77">
        <v>42388</v>
      </c>
      <c r="R1" s="77">
        <v>42389</v>
      </c>
      <c r="S1" s="77">
        <v>42390</v>
      </c>
      <c r="T1" s="77">
        <v>42391</v>
      </c>
      <c r="U1" s="77">
        <v>42392</v>
      </c>
      <c r="V1" s="77">
        <v>42395</v>
      </c>
      <c r="W1" s="77">
        <v>42396</v>
      </c>
      <c r="X1" s="77">
        <v>42397</v>
      </c>
      <c r="Y1" s="77">
        <v>42398</v>
      </c>
      <c r="Z1" s="77">
        <v>42399</v>
      </c>
    </row>
    <row r="2" spans="1:26" ht="19.5" thickBot="1" x14ac:dyDescent="0.35">
      <c r="D2" s="156" t="s">
        <v>23</v>
      </c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8"/>
    </row>
    <row r="3" spans="1:26" ht="15.75" thickBot="1" x14ac:dyDescent="0.3">
      <c r="D3" s="152">
        <v>1</v>
      </c>
      <c r="E3" s="153"/>
      <c r="F3" s="153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5"/>
    </row>
    <row r="4" spans="1:26" x14ac:dyDescent="0.25">
      <c r="B4" s="142">
        <v>2021</v>
      </c>
      <c r="C4" s="148"/>
      <c r="D4" s="149"/>
      <c r="E4" s="149"/>
      <c r="F4" s="149"/>
      <c r="G4" s="150" t="s">
        <v>24</v>
      </c>
      <c r="H4" s="149"/>
      <c r="I4" s="149"/>
      <c r="J4" s="149"/>
      <c r="K4" s="151"/>
      <c r="L4" s="150" t="s">
        <v>25</v>
      </c>
      <c r="M4" s="149"/>
      <c r="N4" s="149"/>
      <c r="O4" s="149"/>
      <c r="P4" s="151"/>
      <c r="Q4" s="150" t="s">
        <v>26</v>
      </c>
      <c r="R4" s="149"/>
      <c r="S4" s="149"/>
      <c r="T4" s="149"/>
      <c r="U4" s="151"/>
      <c r="V4" s="149" t="s">
        <v>27</v>
      </c>
      <c r="W4" s="149"/>
      <c r="X4" s="149"/>
      <c r="Y4" s="149"/>
      <c r="Z4" s="151"/>
    </row>
    <row r="5" spans="1:26" x14ac:dyDescent="0.25">
      <c r="B5" s="142">
        <v>1</v>
      </c>
      <c r="C5" s="143"/>
      <c r="D5" s="78" t="str">
        <f t="shared" ref="D5:K5" si="0">IF(Année&lt;&gt;"",(IF($D$3&lt;&gt;"",TEXT(DATE(Année,$D$3,D6),"jjj"),"")),"")</f>
        <v>ven</v>
      </c>
      <c r="E5" s="79" t="str">
        <f t="shared" si="0"/>
        <v>sam</v>
      </c>
      <c r="F5" s="80" t="str">
        <f t="shared" si="0"/>
        <v>dim</v>
      </c>
      <c r="G5" s="81" t="str">
        <f t="shared" si="0"/>
        <v>lun</v>
      </c>
      <c r="H5" s="79" t="str">
        <f t="shared" si="0"/>
        <v>mar</v>
      </c>
      <c r="I5" s="79" t="str">
        <f t="shared" si="0"/>
        <v>mer</v>
      </c>
      <c r="J5" s="79" t="str">
        <f t="shared" si="0"/>
        <v>jeu</v>
      </c>
      <c r="K5" s="93" t="str">
        <f t="shared" si="0"/>
        <v>ven</v>
      </c>
      <c r="L5" s="84">
        <f>L6</f>
        <v>42381</v>
      </c>
      <c r="M5" s="82">
        <f t="shared" ref="M5:Z5" si="1">M6</f>
        <v>42382</v>
      </c>
      <c r="N5" s="82">
        <f t="shared" si="1"/>
        <v>42383</v>
      </c>
      <c r="O5" s="82">
        <f t="shared" si="1"/>
        <v>42384</v>
      </c>
      <c r="P5" s="83">
        <f t="shared" si="1"/>
        <v>42385</v>
      </c>
      <c r="Q5" s="84">
        <f t="shared" si="1"/>
        <v>42388</v>
      </c>
      <c r="R5" s="82">
        <f t="shared" si="1"/>
        <v>42389</v>
      </c>
      <c r="S5" s="82">
        <f t="shared" si="1"/>
        <v>42390</v>
      </c>
      <c r="T5" s="82">
        <f t="shared" si="1"/>
        <v>42391</v>
      </c>
      <c r="U5" s="83">
        <f t="shared" si="1"/>
        <v>42392</v>
      </c>
      <c r="V5" s="82">
        <f t="shared" si="1"/>
        <v>42395</v>
      </c>
      <c r="W5" s="82">
        <f t="shared" si="1"/>
        <v>42396</v>
      </c>
      <c r="X5" s="82">
        <f t="shared" si="1"/>
        <v>42397</v>
      </c>
      <c r="Y5" s="82">
        <f t="shared" si="1"/>
        <v>42398</v>
      </c>
      <c r="Z5" s="83">
        <f t="shared" si="1"/>
        <v>42399</v>
      </c>
    </row>
    <row r="6" spans="1:26" ht="15.75" thickBot="1" x14ac:dyDescent="0.3">
      <c r="B6" s="144"/>
      <c r="C6" s="145"/>
      <c r="D6" s="94">
        <v>1</v>
      </c>
      <c r="E6" s="95">
        <v>2</v>
      </c>
      <c r="F6" s="96">
        <v>3</v>
      </c>
      <c r="G6" s="97">
        <v>4</v>
      </c>
      <c r="H6" s="95">
        <v>5</v>
      </c>
      <c r="I6" s="95">
        <v>6</v>
      </c>
      <c r="J6" s="95">
        <v>7</v>
      </c>
      <c r="K6" s="98">
        <v>8</v>
      </c>
      <c r="L6" s="88">
        <v>42381</v>
      </c>
      <c r="M6" s="110">
        <v>42382</v>
      </c>
      <c r="N6" s="110">
        <v>42383</v>
      </c>
      <c r="O6" s="110">
        <v>42384</v>
      </c>
      <c r="P6" s="111">
        <v>42385</v>
      </c>
      <c r="Q6" s="87">
        <v>42388</v>
      </c>
      <c r="R6" s="85">
        <v>42389</v>
      </c>
      <c r="S6" s="85">
        <v>42390</v>
      </c>
      <c r="T6" s="85">
        <v>42391</v>
      </c>
      <c r="U6" s="86">
        <v>42392</v>
      </c>
      <c r="V6" s="85">
        <v>42395</v>
      </c>
      <c r="W6" s="85">
        <v>42396</v>
      </c>
      <c r="X6" s="85">
        <v>42397</v>
      </c>
      <c r="Y6" s="85">
        <v>42398</v>
      </c>
      <c r="Z6" s="86">
        <v>42399</v>
      </c>
    </row>
    <row r="7" spans="1:26" ht="15.75" x14ac:dyDescent="0.25">
      <c r="A7" s="146" t="s">
        <v>28</v>
      </c>
      <c r="B7" s="120" t="s">
        <v>29</v>
      </c>
      <c r="C7" s="121">
        <v>1</v>
      </c>
      <c r="D7" s="101"/>
      <c r="E7" s="100"/>
      <c r="F7" s="112"/>
      <c r="G7" s="99"/>
      <c r="H7" s="100"/>
      <c r="I7" s="100"/>
      <c r="J7" s="100"/>
      <c r="K7" s="114"/>
      <c r="L7" s="99"/>
      <c r="M7" s="100"/>
      <c r="N7" s="100"/>
      <c r="O7" s="100"/>
      <c r="P7" s="114"/>
      <c r="Q7" s="99"/>
      <c r="R7" s="102"/>
      <c r="S7" s="100"/>
      <c r="T7" s="100"/>
      <c r="U7" s="114"/>
      <c r="V7" s="118"/>
      <c r="W7" s="102"/>
      <c r="X7" s="103"/>
      <c r="Y7" s="102"/>
      <c r="Z7" s="104"/>
    </row>
    <row r="8" spans="1:26" ht="15.75" customHeight="1" thickBot="1" x14ac:dyDescent="0.3">
      <c r="A8" s="147"/>
      <c r="B8" s="122" t="s">
        <v>30</v>
      </c>
      <c r="C8" s="123">
        <v>2</v>
      </c>
      <c r="D8" s="106"/>
      <c r="E8" s="107"/>
      <c r="F8" s="113"/>
      <c r="G8" s="115"/>
      <c r="H8" s="105"/>
      <c r="I8" s="105"/>
      <c r="J8" s="105"/>
      <c r="K8" s="116"/>
      <c r="L8" s="115"/>
      <c r="M8" s="105"/>
      <c r="N8" s="105"/>
      <c r="O8" s="105"/>
      <c r="P8" s="116"/>
      <c r="Q8" s="119"/>
      <c r="R8" s="105"/>
      <c r="S8" s="105"/>
      <c r="T8" s="108"/>
      <c r="U8" s="109"/>
      <c r="V8" s="117"/>
      <c r="W8" s="105"/>
      <c r="X8" s="105"/>
      <c r="Y8" s="105"/>
      <c r="Z8" s="109"/>
    </row>
    <row r="10" spans="1:26" ht="15.75" x14ac:dyDescent="0.25">
      <c r="B10" s="90"/>
      <c r="C10" s="91"/>
    </row>
    <row r="11" spans="1:26" x14ac:dyDescent="0.25">
      <c r="B11" s="92"/>
      <c r="C11" s="91"/>
    </row>
    <row r="13" spans="1:26" x14ac:dyDescent="0.25">
      <c r="B13" s="89"/>
      <c r="C13" s="89"/>
    </row>
    <row r="14" spans="1:26" x14ac:dyDescent="0.25">
      <c r="B14" s="89"/>
      <c r="C14" s="89"/>
    </row>
    <row r="15" spans="1:26" x14ac:dyDescent="0.25">
      <c r="B15" s="89"/>
      <c r="C15" s="89"/>
    </row>
  </sheetData>
  <mergeCells count="10">
    <mergeCell ref="L4:P4"/>
    <mergeCell ref="Q4:U4"/>
    <mergeCell ref="V4:Z4"/>
    <mergeCell ref="D3:Z3"/>
    <mergeCell ref="D2:Z2"/>
    <mergeCell ref="B5:C6"/>
    <mergeCell ref="A7:A8"/>
    <mergeCell ref="B4:C4"/>
    <mergeCell ref="D4:F4"/>
    <mergeCell ref="G4:K4"/>
  </mergeCells>
  <conditionalFormatting sqref="D5:P5">
    <cfRule type="cellIs" dxfId="37" priority="939" operator="equal">
      <formula>""</formula>
    </cfRule>
    <cfRule type="cellIs" dxfId="36" priority="940" operator="equal">
      <formula>"sam"</formula>
    </cfRule>
    <cfRule type="cellIs" dxfId="35" priority="941" operator="equal">
      <formula>"dim"</formula>
    </cfRule>
  </conditionalFormatting>
  <conditionalFormatting sqref="G5:P6">
    <cfRule type="expression" dxfId="34" priority="938">
      <formula>NOT(ISERROR(MATCH(#REF!,JoursFeries,0)))</formula>
    </cfRule>
  </conditionalFormatting>
  <conditionalFormatting sqref="D5:F6">
    <cfRule type="expression" dxfId="33" priority="934">
      <formula>NOT(ISERROR(MATCH(#REF!,JoursFeries,0)))</formula>
    </cfRule>
  </conditionalFormatting>
  <conditionalFormatting sqref="B13:C15">
    <cfRule type="cellIs" dxfId="32" priority="930" operator="equal">
      <formula>0</formula>
    </cfRule>
  </conditionalFormatting>
  <conditionalFormatting sqref="B13:C15">
    <cfRule type="expression" dxfId="31" priority="942">
      <formula>NOT(ISERROR(MATCH(#REF!,JoursFeries,0)))</formula>
    </cfRule>
    <cfRule type="expression" dxfId="30" priority="943">
      <formula>IF(OR(#REF!="dim",#REF!="sam",#REF!=""),TRUE,FALSE)</formula>
    </cfRule>
    <cfRule type="expression" dxfId="29" priority="944">
      <formula>IF(OR(B13="CP",B13="0,5 CP"),TRUE,FALSE)</formula>
    </cfRule>
    <cfRule type="expression" dxfId="28" priority="945">
      <formula>IF(OR(B13="RTT",B13="0,5 RTT"),TRUE,FALSE)</formula>
    </cfRule>
    <cfRule type="expression" dxfId="27" priority="946">
      <formula>IF(OR(B13="Form",B13="0,5 Form"),TRUE,FALSE)</formula>
    </cfRule>
    <cfRule type="expression" dxfId="26" priority="947">
      <formula>IF(OR(B13="Abs",B13="0,5 Abs"),TRUE,FALSE)</formula>
    </cfRule>
    <cfRule type="expression" dxfId="25" priority="948">
      <formula>IF(OR(B13="EFA",B13="0,5 EFA"),TRUE,FALSE)</formula>
    </cfRule>
    <cfRule type="expression" dxfId="24" priority="949">
      <formula>IF(OR(B13="0,5 Récup",B13="0,5 Récupe",B13="0,5 Récuper"),TRUE,FALSE)</formula>
    </cfRule>
    <cfRule type="cellIs" dxfId="23" priority="950" operator="equal">
      <formula>"0,5 CP 0,5 RTT"</formula>
    </cfRule>
  </conditionalFormatting>
  <conditionalFormatting sqref="O6:P6">
    <cfRule type="timePeriod" dxfId="22" priority="877" timePeriod="today">
      <formula>FLOOR(O6,1)=TODAY()</formula>
    </cfRule>
  </conditionalFormatting>
  <conditionalFormatting sqref="P6">
    <cfRule type="timePeriod" dxfId="21" priority="876" timePeriod="today">
      <formula>FLOOR(P6,1)=TODAY()</formula>
    </cfRule>
  </conditionalFormatting>
  <conditionalFormatting sqref="Q5:Z5">
    <cfRule type="cellIs" dxfId="20" priority="864" operator="equal">
      <formula>""</formula>
    </cfRule>
    <cfRule type="cellIs" dxfId="19" priority="865" operator="equal">
      <formula>"sam"</formula>
    </cfRule>
    <cfRule type="cellIs" dxfId="18" priority="866" operator="equal">
      <formula>"dim"</formula>
    </cfRule>
  </conditionalFormatting>
  <conditionalFormatting sqref="Q5:Z6">
    <cfRule type="expression" dxfId="17" priority="863">
      <formula>NOT(ISERROR(MATCH(#REF!,JoursFeries,0)))</formula>
    </cfRule>
  </conditionalFormatting>
  <conditionalFormatting sqref="T6:U6 Y6:Z6">
    <cfRule type="timePeriod" dxfId="16" priority="851" timePeriod="today">
      <formula>FLOOR(T6,1)=TODAY()</formula>
    </cfRule>
  </conditionalFormatting>
  <conditionalFormatting sqref="U6 Z6">
    <cfRule type="timePeriod" dxfId="15" priority="850" timePeriod="today">
      <formula>FLOOR(U6,1)=TODAY()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78" operator="equal" id="{53594542-894A-4EFD-B757-738D752C448B}">
            <xm:f>'Z:\__EXPLOITATION\INA-HELPLINE\HL - Planning_EQUIPE\[01012021_INA-Planning 2021.xlsx]Listes'!#REF!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931" operator="equal" id="{505B8E5E-53FB-4150-8794-10B13419E206}">
            <xm:f>'Z:\__EXPLOITATION\INA-HELPLINE\HL - Planning_EQUIPE\[01012021_INA-Planning 2021.xlsx]Listes'!#REF!</xm:f>
            <x14:dxf>
              <fill>
                <patternFill>
                  <bgColor rgb="FFCC99FF"/>
                </patternFill>
              </fill>
            </x14:dxf>
          </x14:cfRule>
          <x14:cfRule type="cellIs" priority="932" operator="equal" id="{2D3DA26F-3946-48D3-96D6-7E38195C4146}">
            <xm:f>'Z:\__EXPLOITATION\INA-HELPLINE\HL - Planning_EQUIPE\[01012021_INA-Planning 2021.xlsx]Listes'!#REF!</xm:f>
            <x14:dxf>
              <fill>
                <patternFill>
                  <bgColor rgb="FF99CCFF"/>
                </patternFill>
              </fill>
            </x14:dxf>
          </x14:cfRule>
          <x14:cfRule type="cellIs" priority="933" operator="equal" id="{262B304B-3289-4180-A65D-CE0DA3EC727D}">
            <xm:f>'Z:\__EXPLOITATION\INA-HELPLINE\HL - Planning_EQUIPE\[01012021_INA-Planning 2021.xlsx]Listes'!#REF!</xm:f>
            <x14:dxf>
              <fill>
                <patternFill>
                  <bgColor rgb="FF66FF99"/>
                </patternFill>
              </fill>
            </x14:dxf>
          </x14:cfRule>
          <xm:sqref>D7:P8</xm:sqref>
        </x14:conditionalFormatting>
        <x14:conditionalFormatting xmlns:xm="http://schemas.microsoft.com/office/excel/2006/main">
          <x14:cfRule type="cellIs" priority="924" operator="equal" id="{70258619-0C1B-4274-8DEC-34B789688A89}">
            <xm:f>'Z:\__EXPLOITATION\INA-HELPLINE\HL - Planning_EQUIPE\[01012021_INA-Planning 2021.xlsx]Listes'!#REF!</xm:f>
            <x14:dxf>
              <fill>
                <patternFill>
                  <bgColor rgb="FFFFC000"/>
                </patternFill>
              </fill>
            </x14:dxf>
          </x14:cfRule>
          <xm:sqref>E7:P8</xm:sqref>
        </x14:conditionalFormatting>
        <x14:conditionalFormatting xmlns:xm="http://schemas.microsoft.com/office/excel/2006/main">
          <x14:cfRule type="cellIs" priority="852" operator="equal" id="{6BA68C01-16A6-46E2-B39A-A8A97DFEA1AD}">
            <xm:f>'Z:\__EXPLOITATION\INA-HELPLINE\HL - Planning_EQUIPE\[01012021_INA-Planning 2021.xlsx]Listes'!#REF!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860" operator="equal" id="{FAC37F68-027D-4AEF-AE4D-827761CCC94D}">
            <xm:f>'Z:\__EXPLOITATION\INA-HELPLINE\HL - Planning_EQUIPE\[01012021_INA-Planning 2021.xlsx]Listes'!#REF!</xm:f>
            <x14:dxf>
              <fill>
                <patternFill>
                  <bgColor rgb="FFCC99FF"/>
                </patternFill>
              </fill>
            </x14:dxf>
          </x14:cfRule>
          <x14:cfRule type="cellIs" priority="861" operator="equal" id="{02EB93C1-ABDB-4BEB-AB4A-D75A9AD05CDB}">
            <xm:f>'Z:\__EXPLOITATION\INA-HELPLINE\HL - Planning_EQUIPE\[01012021_INA-Planning 2021.xlsx]Listes'!#REF!</xm:f>
            <x14:dxf>
              <fill>
                <patternFill>
                  <bgColor rgb="FF99CCFF"/>
                </patternFill>
              </fill>
            </x14:dxf>
          </x14:cfRule>
          <x14:cfRule type="cellIs" priority="862" operator="equal" id="{2FC3D9EA-5C93-42FA-8EC4-49C6F2642B24}">
            <xm:f>'Z:\__EXPLOITATION\INA-HELPLINE\HL - Planning_EQUIPE\[01012021_INA-Planning 2021.xlsx]Listes'!#REF!</xm:f>
            <x14:dxf>
              <fill>
                <patternFill>
                  <bgColor rgb="FF66FF99"/>
                </patternFill>
              </fill>
            </x14:dxf>
          </x14:cfRule>
          <xm:sqref>Q8:W8 Y8:Z8 Q7:Z7</xm:sqref>
        </x14:conditionalFormatting>
        <x14:conditionalFormatting xmlns:xm="http://schemas.microsoft.com/office/excel/2006/main">
          <x14:cfRule type="cellIs" priority="858" operator="equal" id="{9FA8B925-FC92-40BB-B8C3-BE00C30E2FA9}">
            <xm:f>'Z:\__EXPLOITATION\INA-HELPLINE\HL - Planning_EQUIPE\[01012021_INA-Planning 2021.xlsx]Listes'!#REF!</xm:f>
            <x14:dxf>
              <fill>
                <patternFill>
                  <bgColor rgb="FFFFC000"/>
                </patternFill>
              </fill>
            </x14:dxf>
          </x14:cfRule>
          <xm:sqref>Q8:W8 Y8:Z8 Q7:Z7</xm:sqref>
        </x14:conditionalFormatting>
        <x14:conditionalFormatting xmlns:xm="http://schemas.microsoft.com/office/excel/2006/main">
          <x14:cfRule type="cellIs" priority="806" operator="equal" id="{D7570B1C-1345-47FF-89AE-85E2E73B902C}">
            <xm:f>'Z:\__EXPLOITATION\INA-HELPLINE\HL - Planning_EQUIPE\[01012021_INA-Planning 2021.xlsx]Listes'!#REF!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808" operator="equal" id="{AB1CAF9D-B13F-4049-B83D-227B3787D7FE}">
            <xm:f>'Z:\__EXPLOITATION\INA-HELPLINE\HL - Planning_EQUIPE\[01012021_INA-Planning 2021.xlsx]Listes'!#REF!</xm:f>
            <x14:dxf>
              <fill>
                <patternFill>
                  <bgColor rgb="FFCC99FF"/>
                </patternFill>
              </fill>
            </x14:dxf>
          </x14:cfRule>
          <x14:cfRule type="cellIs" priority="809" operator="equal" id="{8CE01012-3141-4309-952B-D712F1A56D1B}">
            <xm:f>'Z:\__EXPLOITATION\INA-HELPLINE\HL - Planning_EQUIPE\[01012021_INA-Planning 2021.xlsx]Listes'!#REF!</xm:f>
            <x14:dxf>
              <fill>
                <patternFill>
                  <bgColor rgb="FF99CCFF"/>
                </patternFill>
              </fill>
            </x14:dxf>
          </x14:cfRule>
          <x14:cfRule type="cellIs" priority="810" operator="equal" id="{AD7349E9-4096-4B29-825D-FCEC528A0E15}">
            <xm:f>'Z:\__EXPLOITATION\INA-HELPLINE\HL - Planning_EQUIPE\[01012021_INA-Planning 2021.xlsx]Listes'!#REF!</xm:f>
            <x14:dxf>
              <fill>
                <patternFill>
                  <bgColor rgb="FF66FF99"/>
                </patternFill>
              </fill>
            </x14:dxf>
          </x14:cfRule>
          <xm:sqref>X8</xm:sqref>
        </x14:conditionalFormatting>
        <x14:conditionalFormatting xmlns:xm="http://schemas.microsoft.com/office/excel/2006/main">
          <x14:cfRule type="cellIs" priority="807" operator="equal" id="{F03DFB4B-86FA-4547-A41B-C23B74A4FB25}">
            <xm:f>'Z:\__EXPLOITATION\INA-HELPLINE\HL - Planning_EQUIPE\[01012021_INA-Planning 2021.xlsx]Listes'!#REF!</xm:f>
            <x14:dxf>
              <fill>
                <patternFill>
                  <bgColor rgb="FFFFC000"/>
                </patternFill>
              </fill>
            </x14:dxf>
          </x14:cfRule>
          <xm:sqref>X8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01</vt:lpstr>
      <vt:lpstr>PLANNING</vt:lpstr>
      <vt:lpstr>Année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VREZENTHEL</dc:creator>
  <cp:lastModifiedBy>VREZENTHEL</cp:lastModifiedBy>
  <dcterms:created xsi:type="dcterms:W3CDTF">2020-12-23T19:25:53Z</dcterms:created>
  <dcterms:modified xsi:type="dcterms:W3CDTF">2020-12-23T19:33:08Z</dcterms:modified>
</cp:coreProperties>
</file>