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pivotTables/pivotTable1.xml" ContentType="application/vnd.openxmlformats-officedocument.spreadsheetml.pivot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SAVE DATA\Nouveau dossier\"/>
    </mc:Choice>
  </mc:AlternateContent>
  <bookViews>
    <workbookView xWindow="120" yWindow="465" windowWidth="23715" windowHeight="9615"/>
  </bookViews>
  <sheets>
    <sheet name="REPORTING" sheetId="8" r:id="rId1"/>
    <sheet name="MOUVEMENTS" sheetId="1" r:id="rId2"/>
    <sheet name="CROISE DYNAMIQUE" sheetId="11" r:id="rId3"/>
    <sheet name="FICHE ELEMENTAIRE" sheetId="2" r:id="rId4"/>
  </sheets>
  <definedNames>
    <definedName name="CLIENT">MOUVEMENTS[[#Headers],[CLIENT]]</definedName>
    <definedName name="DECHIRE">MOUVEMENTS[[#Headers],[DECHIRE]]</definedName>
    <definedName name="MAGASIN">MOUVEMENTS[[#Headers],[MAGASIN]]</definedName>
    <definedName name="MOUILLE">MOUVEMENTS[[#Headers],[MOUILLE]]</definedName>
    <definedName name="MOUVEMENT">MOUVEMENTS[[#Headers],[MOUVEMENT]]</definedName>
    <definedName name="NAVIRE">MOUVEMENTS[[#Headers],[NAVIRE]]</definedName>
    <definedName name="PRODUIT">MOUVEMENTS[[#Headers],[PRODUIT]]</definedName>
    <definedName name="QUANTITE">#REF!</definedName>
    <definedName name="SACS_SAINS">MOUVEMENTS[[#Headers],[SACS SAINS]]</definedName>
  </definedNames>
  <calcPr calcId="152511"/>
  <pivotCaches>
    <pivotCache cacheId="40" r:id="rId5"/>
  </pivotCaches>
</workbook>
</file>

<file path=xl/calcChain.xml><?xml version="1.0" encoding="utf-8"?>
<calcChain xmlns="http://schemas.openxmlformats.org/spreadsheetml/2006/main">
  <c r="M6" i="1" l="1"/>
  <c r="N6" i="1"/>
  <c r="I5" i="8"/>
  <c r="O5" i="8"/>
  <c r="F5" i="8"/>
  <c r="L5" i="8"/>
  <c r="N3" i="1" l="1"/>
  <c r="N4" i="1"/>
  <c r="N5" i="1"/>
  <c r="N7" i="1"/>
  <c r="N8" i="1"/>
  <c r="N9" i="1"/>
  <c r="N10" i="1"/>
  <c r="N11" i="1"/>
  <c r="M3" i="1" l="1"/>
  <c r="M4" i="1"/>
  <c r="M5" i="1"/>
  <c r="M7" i="1"/>
  <c r="M8" i="1"/>
  <c r="M9" i="1"/>
  <c r="M10" i="1"/>
  <c r="M11" i="1"/>
  <c r="D6" i="8" l="1"/>
  <c r="D7" i="8"/>
  <c r="D8" i="8"/>
  <c r="D9" i="8"/>
  <c r="D10" i="8"/>
  <c r="D11" i="8"/>
  <c r="D12" i="8"/>
  <c r="D13" i="8"/>
  <c r="D14" i="8"/>
  <c r="D15" i="8"/>
  <c r="D16" i="8"/>
  <c r="D17" i="8"/>
  <c r="D18" i="8"/>
  <c r="D19" i="8"/>
  <c r="D20" i="8"/>
  <c r="D21" i="8"/>
  <c r="D22" i="8"/>
  <c r="D23" i="8"/>
  <c r="D5" i="8"/>
</calcChain>
</file>

<file path=xl/sharedStrings.xml><?xml version="1.0" encoding="utf-8"?>
<sst xmlns="http://schemas.openxmlformats.org/spreadsheetml/2006/main" count="100" uniqueCount="58">
  <si>
    <t>DATE</t>
  </si>
  <si>
    <t>PRODUITS</t>
  </si>
  <si>
    <t>NAVIRE</t>
  </si>
  <si>
    <t>MAGASIN</t>
  </si>
  <si>
    <t>TONNAGE</t>
  </si>
  <si>
    <t>PRODUIT</t>
  </si>
  <si>
    <t>CLIENT</t>
  </si>
  <si>
    <t>BORDEREAU</t>
  </si>
  <si>
    <t>CHAUFFEUR</t>
  </si>
  <si>
    <t>VEHICULE</t>
  </si>
  <si>
    <t>DECHIRE</t>
  </si>
  <si>
    <t>MOUILLE</t>
  </si>
  <si>
    <t>SACS SAINS</t>
  </si>
  <si>
    <t>Étiquettes de lignes</t>
  </si>
  <si>
    <t>Total général</t>
  </si>
  <si>
    <t>RECEPTION</t>
  </si>
  <si>
    <t>LIVRAISON</t>
  </si>
  <si>
    <t>STOCK RESTANT</t>
  </si>
  <si>
    <t>Somme de DECHIRE</t>
  </si>
  <si>
    <t>Somme de MOUILLE</t>
  </si>
  <si>
    <t xml:space="preserve">MOUILLE </t>
  </si>
  <si>
    <t>SUIVI STOCK</t>
  </si>
  <si>
    <t>QUANTITE</t>
  </si>
  <si>
    <t>MOUVEMENT</t>
  </si>
  <si>
    <t>Étiquettes de colonnes</t>
  </si>
  <si>
    <t>Somme de QUANTITE</t>
  </si>
  <si>
    <t>Total Somme de QUANTITE</t>
  </si>
  <si>
    <t>Total Somme de DECHIRE</t>
  </si>
  <si>
    <t>Total Somme de MOUILLE</t>
  </si>
  <si>
    <t>PRODUIT 1</t>
  </si>
  <si>
    <t>PRODUIT 2</t>
  </si>
  <si>
    <t>PRODUIT 3</t>
  </si>
  <si>
    <t>PRODUIT 4</t>
  </si>
  <si>
    <t>PRODUIT 5</t>
  </si>
  <si>
    <t>PRODUIT 6</t>
  </si>
  <si>
    <t>PRODUIT 7</t>
  </si>
  <si>
    <t>PRODUIT 8</t>
  </si>
  <si>
    <t>PRODUIT 9</t>
  </si>
  <si>
    <t>PRODUIT 10</t>
  </si>
  <si>
    <t>PRODUIT 11</t>
  </si>
  <si>
    <t>PRODUIT 12</t>
  </si>
  <si>
    <t>PRODUIT 13</t>
  </si>
  <si>
    <t>PRODUIT 14</t>
  </si>
  <si>
    <t>PRODUIT 15</t>
  </si>
  <si>
    <t>PRODUIT 16</t>
  </si>
  <si>
    <t>MAG 1</t>
  </si>
  <si>
    <t>MAG 2</t>
  </si>
  <si>
    <t>MAG 3</t>
  </si>
  <si>
    <t>MAG 4</t>
  </si>
  <si>
    <t>MAG 5</t>
  </si>
  <si>
    <t>CLIENT 1</t>
  </si>
  <si>
    <t>CLIENT 2</t>
  </si>
  <si>
    <t>CLIENT 3</t>
  </si>
  <si>
    <t>NAVIRE 1</t>
  </si>
  <si>
    <t>NAVIRE 2</t>
  </si>
  <si>
    <t>NAVIRE 3</t>
  </si>
  <si>
    <t>NAVIRE 4</t>
  </si>
  <si>
    <t xml:space="preserve">S'il vous plait mon souhait c'est de lier les chiffres en RECEPTION, en LIVRAISON, en DECHIRE, en MOUILLE et en STOCK RESTANT avec le produit qui est sur la même ligne sans utiliser les macros.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</si>
</sst>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_-* #,##0\ _€_-;\-* #,##0\ _€_-;_-* &quot;-&quot;??\ _€_-;_-@_-"/>
    <numFmt numFmtId="165" formatCode="#,##0_ ;\-#,##0\ "/>
  </numFmts>
  <fonts count="7">
    <font>
      <sz val="11"/>
      <color theme="1"/>
      <name val="Calibri"/>
      <family val="2"/>
      <scheme val="minor"/>
    </font>
    <font>
      <sz val="11"/>
      <color theme="1"/>
      <name val="Calibri"/>
      <family val="2"/>
      <scheme val="minor"/>
    </font>
    <font>
      <sz val="12"/>
      <color theme="1"/>
      <name val="Andalus"/>
    </font>
    <font>
      <b/>
      <sz val="11"/>
      <color theme="1"/>
      <name val="Calibri"/>
      <family val="2"/>
      <scheme val="minor"/>
    </font>
    <font>
      <b/>
      <sz val="11"/>
      <color rgb="FFFF0000"/>
      <name val="Calibri"/>
      <family val="2"/>
      <scheme val="minor"/>
    </font>
    <font>
      <b/>
      <sz val="14"/>
      <color theme="1"/>
      <name val="Calibri"/>
      <family val="2"/>
      <scheme val="minor"/>
    </font>
    <font>
      <sz val="11"/>
      <color theme="1"/>
      <name val="Andalus"/>
    </font>
  </fonts>
  <fills count="2">
    <fill>
      <patternFill patternType="none"/>
    </fill>
    <fill>
      <patternFill patternType="gray125"/>
    </fill>
  </fills>
  <borders count="4">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43" fontId="1" fillId="0" borderId="0" applyFont="0" applyFill="0" applyBorder="0" applyAlignment="0" applyProtection="0"/>
  </cellStyleXfs>
  <cellXfs count="35">
    <xf numFmtId="0" fontId="0" fillId="0" borderId="0" xfId="0"/>
    <xf numFmtId="0" fontId="2" fillId="0" borderId="0" xfId="0" applyFont="1"/>
    <xf numFmtId="3" fontId="2" fillId="0" borderId="0" xfId="1" applyNumberFormat="1" applyFont="1"/>
    <xf numFmtId="165" fontId="2" fillId="0" borderId="0" xfId="1" applyNumberFormat="1" applyFont="1"/>
    <xf numFmtId="14" fontId="2" fillId="0" borderId="0" xfId="0" applyNumberFormat="1" applyFont="1"/>
    <xf numFmtId="49" fontId="2" fillId="0" borderId="0" xfId="0" applyNumberFormat="1" applyFont="1"/>
    <xf numFmtId="0" fontId="0" fillId="0" borderId="1" xfId="0" applyBorder="1"/>
    <xf numFmtId="0" fontId="0" fillId="0" borderId="0" xfId="0" applyAlignment="1">
      <alignment horizontal="left"/>
    </xf>
    <xf numFmtId="0" fontId="0" fillId="0" borderId="0" xfId="0" applyNumberFormat="1"/>
    <xf numFmtId="0" fontId="3" fillId="0" borderId="1" xfId="0" applyFont="1" applyBorder="1"/>
    <xf numFmtId="0" fontId="3" fillId="0" borderId="1" xfId="0" applyFont="1" applyBorder="1" applyAlignment="1">
      <alignment horizontal="center"/>
    </xf>
    <xf numFmtId="164" fontId="2" fillId="0" borderId="0" xfId="1" applyNumberFormat="1" applyFont="1" applyAlignment="1">
      <alignment horizontal="center" vertical="center"/>
    </xf>
    <xf numFmtId="164" fontId="2" fillId="0" borderId="0" xfId="1" applyNumberFormat="1" applyFont="1" applyAlignment="1">
      <alignment horizontal="left" vertical="center"/>
    </xf>
    <xf numFmtId="0" fontId="6" fillId="0" borderId="0" xfId="0" applyFont="1" applyAlignment="1">
      <alignment horizontal="center" vertical="center"/>
    </xf>
    <xf numFmtId="49" fontId="6" fillId="0" borderId="0" xfId="0" applyNumberFormat="1" applyFont="1" applyAlignment="1">
      <alignment horizontal="center" vertical="center"/>
    </xf>
    <xf numFmtId="164" fontId="6" fillId="0" borderId="0" xfId="1" applyNumberFormat="1" applyFont="1" applyAlignment="1">
      <alignment horizontal="left" vertical="center"/>
    </xf>
    <xf numFmtId="164" fontId="6" fillId="0" borderId="0" xfId="1" applyNumberFormat="1" applyFont="1" applyAlignment="1">
      <alignment horizontal="center" vertical="center" wrapText="1"/>
    </xf>
    <xf numFmtId="3" fontId="6" fillId="0" borderId="0" xfId="1" applyNumberFormat="1" applyFont="1" applyAlignment="1">
      <alignment horizontal="center" vertical="center" wrapText="1"/>
    </xf>
    <xf numFmtId="165" fontId="6" fillId="0" borderId="0" xfId="1" applyNumberFormat="1" applyFont="1" applyAlignment="1">
      <alignment horizontal="center" vertical="center" wrapText="1"/>
    </xf>
    <xf numFmtId="0" fontId="6" fillId="0" borderId="0" xfId="0" applyFont="1"/>
    <xf numFmtId="0" fontId="0" fillId="0" borderId="0" xfId="0" pivotButton="1" applyAlignment="1">
      <alignment horizontal="center"/>
    </xf>
    <xf numFmtId="0" fontId="0" fillId="0" borderId="0" xfId="0" applyAlignment="1">
      <alignment horizontal="center"/>
    </xf>
    <xf numFmtId="0" fontId="0" fillId="0" borderId="2" xfId="0" applyBorder="1" applyAlignment="1">
      <alignment horizontal="center" vertical="center" wrapText="1"/>
    </xf>
    <xf numFmtId="0" fontId="0" fillId="0" borderId="2" xfId="0" applyNumberFormat="1" applyBorder="1"/>
    <xf numFmtId="0" fontId="3" fillId="0" borderId="1" xfId="0" applyFont="1" applyBorder="1" applyAlignment="1">
      <alignment horizontal="center"/>
    </xf>
    <xf numFmtId="0" fontId="4" fillId="0" borderId="1" xfId="0" applyFont="1" applyBorder="1" applyAlignment="1">
      <alignment horizontal="center"/>
    </xf>
    <xf numFmtId="0" fontId="5" fillId="0" borderId="1" xfId="0" applyFont="1" applyBorder="1" applyAlignment="1">
      <alignment horizontal="center" vertical="center"/>
    </xf>
    <xf numFmtId="0" fontId="4" fillId="0" borderId="0" xfId="0" applyNumberFormat="1" applyFont="1" applyAlignment="1">
      <alignment horizontal="center" wrapText="1"/>
    </xf>
    <xf numFmtId="0" fontId="0" fillId="0" borderId="2" xfId="0" applyBorder="1" applyAlignment="1">
      <alignment horizontal="center" vertical="center" wrapText="1"/>
    </xf>
    <xf numFmtId="0" fontId="0" fillId="0" borderId="2" xfId="0" applyBorder="1" applyAlignment="1">
      <alignment horizontal="center"/>
    </xf>
    <xf numFmtId="0" fontId="0" fillId="0" borderId="0" xfId="0" applyAlignment="1">
      <alignment horizontal="center" vertical="center" wrapText="1"/>
    </xf>
    <xf numFmtId="0" fontId="0" fillId="0" borderId="0" xfId="0" applyAlignment="1">
      <alignment horizontal="center"/>
    </xf>
    <xf numFmtId="0" fontId="0" fillId="0" borderId="3" xfId="0" applyNumberFormat="1" applyBorder="1"/>
    <xf numFmtId="0" fontId="0" fillId="0" borderId="3" xfId="0" applyBorder="1" applyAlignment="1">
      <alignment horizontal="center" vertical="center" wrapText="1"/>
    </xf>
    <xf numFmtId="0" fontId="0" fillId="0" borderId="3" xfId="0" applyBorder="1" applyAlignment="1">
      <alignment horizontal="center" vertical="center" wrapText="1"/>
    </xf>
  </cellXfs>
  <cellStyles count="2">
    <cellStyle name="Milliers" xfId="1" builtinId="3"/>
    <cellStyle name="Normal" xfId="0" builtinId="0"/>
  </cellStyles>
  <dxfs count="29">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right style="thin">
          <color indexed="64"/>
        </right>
        <top style="thin">
          <color indexed="64"/>
        </top>
        <bottom style="thin">
          <color indexed="64"/>
        </bottom>
        <vertical style="thin">
          <color indexed="64"/>
        </vertical>
        <horizontal style="thin">
          <color indexed="64"/>
        </horizontal>
      </border>
    </dxf>
    <dxf>
      <border>
        <right style="thin">
          <color indexed="64"/>
        </right>
        <top style="thin">
          <color indexed="64"/>
        </top>
        <bottom style="thin">
          <color indexed="64"/>
        </bottom>
        <vertical style="thin">
          <color indexed="64"/>
        </vertical>
        <horizontal style="thin">
          <color indexed="64"/>
        </horizontal>
      </border>
    </dxf>
    <dxf>
      <border>
        <right style="thin">
          <color indexed="64"/>
        </right>
        <top style="thin">
          <color indexed="64"/>
        </top>
        <bottom style="thin">
          <color indexed="64"/>
        </bottom>
        <vertical style="thin">
          <color indexed="64"/>
        </vertical>
        <horizontal style="thin">
          <color indexed="64"/>
        </horizontal>
      </border>
    </dxf>
    <dxf>
      <border>
        <right style="thin">
          <color indexed="64"/>
        </right>
        <top style="thin">
          <color indexed="64"/>
        </top>
        <bottom style="thin">
          <color indexed="64"/>
        </bottom>
        <vertical style="thin">
          <color indexed="64"/>
        </vertical>
        <horizontal style="thin">
          <color indexed="64"/>
        </horizontal>
      </border>
    </dxf>
    <dxf>
      <border>
        <right style="thin">
          <color indexed="64"/>
        </right>
        <top style="thin">
          <color indexed="64"/>
        </top>
        <bottom style="thin">
          <color indexed="64"/>
        </bottom>
        <vertical style="thin">
          <color indexed="64"/>
        </vertical>
        <horizontal style="thin">
          <color indexed="64"/>
        </horizontal>
      </border>
    </dxf>
    <dxf>
      <border>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theme="1"/>
        <name val="Andalus"/>
        <scheme val="none"/>
      </font>
      <numFmt numFmtId="165" formatCode="#,##0_ ;\-#,##0\ "/>
    </dxf>
    <dxf>
      <font>
        <b val="0"/>
        <i val="0"/>
        <strike val="0"/>
        <condense val="0"/>
        <extend val="0"/>
        <outline val="0"/>
        <shadow val="0"/>
        <u val="none"/>
        <vertAlign val="baseline"/>
        <sz val="12"/>
        <color theme="1"/>
        <name val="Andalus"/>
        <scheme val="none"/>
      </font>
      <numFmt numFmtId="165" formatCode="#,##0_ ;\-#,##0\ "/>
    </dxf>
    <dxf>
      <font>
        <b val="0"/>
        <i val="0"/>
        <strike val="0"/>
        <condense val="0"/>
        <extend val="0"/>
        <outline val="0"/>
        <shadow val="0"/>
        <u val="none"/>
        <vertAlign val="baseline"/>
        <sz val="12"/>
        <color theme="1"/>
        <name val="Andalus"/>
        <scheme val="none"/>
      </font>
      <numFmt numFmtId="165" formatCode="#,##0_ ;\-#,##0\ "/>
    </dxf>
    <dxf>
      <font>
        <b val="0"/>
        <i val="0"/>
        <strike val="0"/>
        <condense val="0"/>
        <extend val="0"/>
        <outline val="0"/>
        <shadow val="0"/>
        <u val="none"/>
        <vertAlign val="baseline"/>
        <sz val="12"/>
        <color theme="1"/>
        <name val="Andalus"/>
        <scheme val="none"/>
      </font>
      <numFmt numFmtId="165" formatCode="#,##0_ ;\-#,##0\ "/>
    </dxf>
    <dxf>
      <font>
        <b val="0"/>
        <i val="0"/>
        <strike val="0"/>
        <condense val="0"/>
        <extend val="0"/>
        <outline val="0"/>
        <shadow val="0"/>
        <u val="none"/>
        <vertAlign val="baseline"/>
        <sz val="12"/>
        <color theme="1"/>
        <name val="Andalus"/>
        <scheme val="none"/>
      </font>
      <numFmt numFmtId="3" formatCode="#,##0"/>
    </dxf>
    <dxf>
      <font>
        <b val="0"/>
        <i val="0"/>
        <strike val="0"/>
        <condense val="0"/>
        <extend val="0"/>
        <outline val="0"/>
        <shadow val="0"/>
        <u val="none"/>
        <vertAlign val="baseline"/>
        <sz val="12"/>
        <color theme="1"/>
        <name val="Andalus"/>
        <scheme val="none"/>
      </font>
      <numFmt numFmtId="164" formatCode="_-* #,##0\ _€_-;\-* #,##0\ _€_-;_-* &quot;-&quot;??\ _€_-;_-@_-"/>
      <alignment horizontal="center" vertical="center" textRotation="0" wrapText="0" indent="0" justifyLastLine="0" shrinkToFit="0" readingOrder="0"/>
    </dxf>
    <dxf>
      <font>
        <b val="0"/>
        <strike val="0"/>
        <outline val="0"/>
        <shadow val="0"/>
        <u val="none"/>
        <vertAlign val="baseline"/>
        <sz val="12"/>
        <color theme="1"/>
        <name val="Andalus"/>
        <scheme val="none"/>
      </font>
      <numFmt numFmtId="164" formatCode="_-* #,##0\ _€_-;\-* #,##0\ _€_-;_-* &quot;-&quot;??\ _€_-;_-@_-"/>
      <alignment horizontal="left" vertical="center" textRotation="0" indent="0" justifyLastLine="0" shrinkToFit="0" readingOrder="0"/>
    </dxf>
    <dxf>
      <font>
        <b val="0"/>
        <strike val="0"/>
        <outline val="0"/>
        <shadow val="0"/>
        <u val="none"/>
        <vertAlign val="baseline"/>
        <sz val="12"/>
        <color theme="1"/>
        <name val="Andalus"/>
        <scheme val="none"/>
      </font>
    </dxf>
    <dxf>
      <font>
        <b val="0"/>
        <strike val="0"/>
        <outline val="0"/>
        <shadow val="0"/>
        <u val="none"/>
        <vertAlign val="baseline"/>
        <sz val="12"/>
        <color theme="1"/>
        <name val="Andalus"/>
        <scheme val="none"/>
      </font>
    </dxf>
    <dxf>
      <font>
        <b val="0"/>
        <strike val="0"/>
        <outline val="0"/>
        <shadow val="0"/>
        <u val="none"/>
        <vertAlign val="baseline"/>
        <sz val="12"/>
        <color theme="1"/>
        <name val="Andalus"/>
        <scheme val="none"/>
      </font>
    </dxf>
    <dxf>
      <font>
        <b val="0"/>
        <i val="0"/>
        <strike val="0"/>
        <condense val="0"/>
        <extend val="0"/>
        <outline val="0"/>
        <shadow val="0"/>
        <u val="none"/>
        <vertAlign val="baseline"/>
        <sz val="12"/>
        <color theme="1"/>
        <name val="Andalus"/>
        <scheme val="none"/>
      </font>
      <numFmt numFmtId="19" formatCode="dd/mm/yyyy"/>
    </dxf>
    <dxf>
      <font>
        <b val="0"/>
        <i val="0"/>
        <strike val="0"/>
        <condense val="0"/>
        <extend val="0"/>
        <outline val="0"/>
        <shadow val="0"/>
        <u val="none"/>
        <vertAlign val="baseline"/>
        <sz val="12"/>
        <color theme="1"/>
        <name val="Andalus"/>
        <scheme val="none"/>
      </font>
      <numFmt numFmtId="19" formatCode="dd/mm/yyyy"/>
    </dxf>
    <dxf>
      <font>
        <b val="0"/>
        <i val="0"/>
        <strike val="0"/>
        <condense val="0"/>
        <extend val="0"/>
        <outline val="0"/>
        <shadow val="0"/>
        <u val="none"/>
        <vertAlign val="baseline"/>
        <sz val="12"/>
        <color theme="1"/>
        <name val="Andalus"/>
        <scheme val="none"/>
      </font>
      <numFmt numFmtId="30" formatCode="@"/>
    </dxf>
    <dxf>
      <font>
        <b val="0"/>
        <i val="0"/>
        <strike val="0"/>
        <condense val="0"/>
        <extend val="0"/>
        <outline val="0"/>
        <shadow val="0"/>
        <u val="none"/>
        <vertAlign val="baseline"/>
        <sz val="12"/>
        <color theme="1"/>
        <name val="Andalus"/>
        <scheme val="none"/>
      </font>
      <numFmt numFmtId="19" formatCode="dd/mm/yyyy"/>
    </dxf>
    <dxf>
      <font>
        <b val="0"/>
        <strike val="0"/>
        <outline val="0"/>
        <shadow val="0"/>
        <u val="none"/>
        <vertAlign val="baseline"/>
        <sz val="12"/>
        <color theme="1"/>
        <name val="Andalus"/>
        <scheme val="none"/>
      </font>
    </dxf>
    <dxf>
      <font>
        <b val="0"/>
        <i val="0"/>
        <strike val="0"/>
        <condense val="0"/>
        <extend val="0"/>
        <outline val="0"/>
        <shadow val="0"/>
        <u val="none"/>
        <vertAlign val="baseline"/>
        <sz val="12"/>
        <color theme="1"/>
        <name val="Andalus"/>
        <scheme val="none"/>
      </font>
      <numFmt numFmtId="164" formatCode="_-* #,##0\ _€_-;\-* #,##0\ _€_-;_-* &quot;-&quot;??\ _€_-;_-@_-"/>
    </dxf>
    <dxf>
      <font>
        <b val="0"/>
        <i val="0"/>
        <strike val="0"/>
        <condense val="0"/>
        <extend val="0"/>
        <outline val="0"/>
        <shadow val="0"/>
        <u val="none"/>
        <vertAlign val="baseline"/>
        <sz val="11"/>
        <color theme="1"/>
        <name val="Andalus"/>
        <scheme val="none"/>
      </font>
      <numFmt numFmtId="164" formatCode="_-* #,##0\ _€_-;\-* #,##0\ _€_-;_-* &quot;-&quot;??\ _€_-;_-@_-"/>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Scroll" dx="22" fmlaLink="$C$3" max="20" min="1" page="1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504825</xdr:colOff>
          <xdr:row>3</xdr:row>
          <xdr:rowOff>171450</xdr:rowOff>
        </xdr:from>
        <xdr:to>
          <xdr:col>2</xdr:col>
          <xdr:colOff>666750</xdr:colOff>
          <xdr:row>23</xdr:row>
          <xdr:rowOff>95250</xdr:rowOff>
        </xdr:to>
        <xdr:sp macro="" textlink="">
          <xdr:nvSpPr>
            <xdr:cNvPr id="1025" name="Scroll Bar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OnLoad="1" refreshedBy="Léonel WAMO" refreshedDate="43004.414374537038" createdVersion="5" refreshedVersion="5" minRefreshableVersion="3" recordCount="9">
  <cacheSource type="worksheet">
    <worksheetSource name="MOUVEMENTS"/>
  </cacheSource>
  <cacheFields count="15">
    <cacheField name="DATE" numFmtId="0">
      <sharedItems containsNonDate="0" containsString="0" containsBlank="1"/>
    </cacheField>
    <cacheField name="CLIENT" numFmtId="14">
      <sharedItems containsBlank="1"/>
    </cacheField>
    <cacheField name="BORDEREAU" numFmtId="49">
      <sharedItems containsNonDate="0" containsString="0" containsBlank="1"/>
    </cacheField>
    <cacheField name="VEHICULE" numFmtId="14">
      <sharedItems containsNonDate="0" containsString="0" containsBlank="1"/>
    </cacheField>
    <cacheField name="CHAUFFEUR" numFmtId="14">
      <sharedItems containsNonDate="0" containsString="0" containsBlank="1"/>
    </cacheField>
    <cacheField name="PRODUIT" numFmtId="0">
      <sharedItems count="7">
        <s v="PRODUIT 2"/>
        <s v="PRODUIT 1"/>
        <s v="PRODUIT 3"/>
        <s v="MAIS GRAIN" u="1"/>
        <s v="BUTTER BRAND 50 Kg" u="1"/>
        <s v="HABIBA GOLD 50 Kg" u="1"/>
        <s v="HABIBA GOLD 25 Kg" u="1"/>
      </sharedItems>
    </cacheField>
    <cacheField name="NAVIRE" numFmtId="0">
      <sharedItems/>
    </cacheField>
    <cacheField name="MAGASIN" numFmtId="0">
      <sharedItems/>
    </cacheField>
    <cacheField name="MOUVEMENT" numFmtId="164">
      <sharedItems count="2">
        <s v="RECEPTION"/>
        <s v="LIVRAISON"/>
      </sharedItems>
    </cacheField>
    <cacheField name="QUANTITE" numFmtId="164">
      <sharedItems containsSemiMixedTypes="0" containsString="0" containsNumber="1" containsInteger="1" minValue="200" maxValue="220000"/>
    </cacheField>
    <cacheField name="DECHIRE" numFmtId="3">
      <sharedItems containsString="0" containsBlank="1" containsNumber="1" containsInteger="1" minValue="0" maxValue="40"/>
    </cacheField>
    <cacheField name="MOUILLE" numFmtId="165">
      <sharedItems containsString="0" containsBlank="1" containsNumber="1" containsInteger="1" minValue="0" maxValue="60"/>
    </cacheField>
    <cacheField name="SACS SAINS" numFmtId="165">
      <sharedItems containsSemiMixedTypes="0" containsString="0" containsNumber="1" containsInteger="1" minValue="200" maxValue="220000"/>
    </cacheField>
    <cacheField name="STOCK RESTANT" numFmtId="165">
      <sharedItems containsSemiMixedTypes="0" containsString="0" containsNumber="1" containsInteger="1" minValue="-200" maxValue="220000"/>
    </cacheField>
    <cacheField name="TONNAGE" numFmtId="165">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
  <r>
    <m/>
    <m/>
    <m/>
    <m/>
    <m/>
    <x v="0"/>
    <s v="CHARIANA L"/>
    <s v="MAG 1"/>
    <x v="0"/>
    <n v="1000"/>
    <n v="40"/>
    <n v="60"/>
    <n v="900"/>
    <n v="1000"/>
    <m/>
  </r>
  <r>
    <m/>
    <s v="CLIENT 1"/>
    <m/>
    <m/>
    <m/>
    <x v="0"/>
    <s v="CHARIANA L"/>
    <s v="MAG 1"/>
    <x v="1"/>
    <n v="800"/>
    <n v="10"/>
    <n v="0"/>
    <n v="800"/>
    <n v="200"/>
    <m/>
  </r>
  <r>
    <m/>
    <m/>
    <m/>
    <m/>
    <m/>
    <x v="1"/>
    <s v="RATTANA "/>
    <s v="MAG 3"/>
    <x v="0"/>
    <n v="5000"/>
    <n v="0"/>
    <n v="2"/>
    <n v="4998"/>
    <n v="5000"/>
    <m/>
  </r>
  <r>
    <m/>
    <m/>
    <m/>
    <m/>
    <m/>
    <x v="1"/>
    <s v="RATTANA "/>
    <s v="MAG 2"/>
    <x v="0"/>
    <n v="2000"/>
    <n v="20"/>
    <n v="10"/>
    <n v="1970"/>
    <n v="2000"/>
    <m/>
  </r>
  <r>
    <m/>
    <s v="CLIENT 2"/>
    <m/>
    <m/>
    <m/>
    <x v="1"/>
    <s v="RATTANA "/>
    <s v="MAG 2"/>
    <x v="1"/>
    <n v="1300"/>
    <n v="1"/>
    <m/>
    <n v="1300"/>
    <n v="700"/>
    <m/>
  </r>
  <r>
    <m/>
    <m/>
    <m/>
    <m/>
    <m/>
    <x v="0"/>
    <s v="CHARIANA L"/>
    <s v="MAG 3"/>
    <x v="0"/>
    <n v="3000"/>
    <m/>
    <n v="3"/>
    <n v="2997"/>
    <n v="3000"/>
    <m/>
  </r>
  <r>
    <m/>
    <s v="CLIENT 3"/>
    <m/>
    <m/>
    <m/>
    <x v="2"/>
    <s v="CHISE"/>
    <s v="MAG 4"/>
    <x v="1"/>
    <n v="200"/>
    <m/>
    <m/>
    <n v="200"/>
    <n v="-200"/>
    <m/>
  </r>
  <r>
    <m/>
    <m/>
    <m/>
    <m/>
    <m/>
    <x v="0"/>
    <s v="CHARIANA L"/>
    <s v="MAG 3"/>
    <x v="0"/>
    <n v="8000"/>
    <m/>
    <m/>
    <n v="8000"/>
    <n v="11000"/>
    <m/>
  </r>
  <r>
    <m/>
    <m/>
    <m/>
    <m/>
    <m/>
    <x v="2"/>
    <s v="STARGATE"/>
    <s v="MAG 2"/>
    <x v="0"/>
    <n v="220000"/>
    <m/>
    <m/>
    <n v="220000"/>
    <n v="220000"/>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40" applyNumberFormats="0" applyBorderFormats="0" applyFontFormats="0" applyPatternFormats="0" applyAlignmentFormats="0" applyWidthHeightFormats="1" dataCaption="Valeurs" updatedVersion="5" minRefreshableVersion="3" useAutoFormatting="1" itemPrintTitles="1" mergeItem="1" createdVersion="5" indent="0" outline="1" outlineData="1" multipleFieldFilters="0">
  <location ref="A3:J9" firstHeaderRow="1" firstDataRow="3" firstDataCol="1"/>
  <pivotFields count="15">
    <pivotField showAll="0"/>
    <pivotField showAll="0"/>
    <pivotField showAll="0"/>
    <pivotField showAll="0"/>
    <pivotField showAll="0"/>
    <pivotField axis="axisRow" showAll="0">
      <items count="8">
        <item m="1" x="4"/>
        <item m="1" x="6"/>
        <item m="1" x="5"/>
        <item m="1" x="3"/>
        <item x="0"/>
        <item x="1"/>
        <item x="2"/>
        <item t="default"/>
      </items>
    </pivotField>
    <pivotField showAll="0"/>
    <pivotField showAll="0"/>
    <pivotField axis="axisCol" showAll="0">
      <items count="3">
        <item x="1"/>
        <item x="0"/>
        <item t="default"/>
      </items>
    </pivotField>
    <pivotField dataField="1" numFmtId="164" showAll="0"/>
    <pivotField dataField="1" showAll="0"/>
    <pivotField dataField="1" showAll="0"/>
    <pivotField numFmtId="165" showAll="0"/>
    <pivotField numFmtId="165" showAll="0"/>
    <pivotField showAll="0"/>
  </pivotFields>
  <rowFields count="1">
    <field x="5"/>
  </rowFields>
  <rowItems count="4">
    <i>
      <x v="4"/>
    </i>
    <i>
      <x v="5"/>
    </i>
    <i>
      <x v="6"/>
    </i>
    <i t="grand">
      <x/>
    </i>
  </rowItems>
  <colFields count="2">
    <field x="8"/>
    <field x="-2"/>
  </colFields>
  <colItems count="9">
    <i>
      <x/>
      <x/>
    </i>
    <i r="1" i="1">
      <x v="1"/>
    </i>
    <i r="1" i="2">
      <x v="2"/>
    </i>
    <i>
      <x v="1"/>
      <x/>
    </i>
    <i r="1" i="1">
      <x v="1"/>
    </i>
    <i r="1" i="2">
      <x v="2"/>
    </i>
    <i t="grand">
      <x/>
    </i>
    <i t="grand" i="1">
      <x/>
    </i>
    <i t="grand" i="2">
      <x/>
    </i>
  </colItems>
  <dataFields count="3">
    <dataField name="Somme de QUANTITE" fld="9" baseField="0" baseItem="0"/>
    <dataField name="Somme de DECHIRE" fld="10" baseField="5" baseItem="0"/>
    <dataField name="Somme de MOUILLE" fld="11" baseField="5" baseItem="0"/>
  </dataFields>
  <formats count="6">
    <format dxfId="11">
      <pivotArea outline="0" collapsedLevelsAreSubtotals="1" fieldPosition="0">
        <references count="2">
          <reference field="4294967294" count="3" selected="0">
            <x v="0"/>
            <x v="1"/>
            <x v="2"/>
          </reference>
          <reference field="8" count="1" selected="0">
            <x v="0"/>
          </reference>
        </references>
      </pivotArea>
    </format>
    <format dxfId="10">
      <pivotArea dataOnly="0" labelOnly="1" fieldPosition="0">
        <references count="1">
          <reference field="8" count="1">
            <x v="0"/>
          </reference>
        </references>
      </pivotArea>
    </format>
    <format dxfId="9">
      <pivotArea dataOnly="0" labelOnly="1" outline="0" fieldPosition="0">
        <references count="2">
          <reference field="4294967294" count="3">
            <x v="0"/>
            <x v="1"/>
            <x v="2"/>
          </reference>
          <reference field="8" count="1" selected="0">
            <x v="0"/>
          </reference>
        </references>
      </pivotArea>
    </format>
    <format dxfId="8">
      <pivotArea outline="0" collapsedLevelsAreSubtotals="1" fieldPosition="0">
        <references count="2">
          <reference field="4294967294" count="3" selected="0">
            <x v="0"/>
            <x v="1"/>
            <x v="2"/>
          </reference>
          <reference field="8" count="1" selected="0">
            <x v="1"/>
          </reference>
        </references>
      </pivotArea>
    </format>
    <format dxfId="7">
      <pivotArea dataOnly="0" labelOnly="1" fieldPosition="0">
        <references count="1">
          <reference field="8" count="1">
            <x v="1"/>
          </reference>
        </references>
      </pivotArea>
    </format>
    <format dxfId="6">
      <pivotArea dataOnly="0" labelOnly="1" outline="0" fieldPosition="0">
        <references count="2">
          <reference field="4294967294" count="3">
            <x v="0"/>
            <x v="1"/>
            <x v="2"/>
          </reference>
          <reference field="8" count="1" selected="0">
            <x v="1"/>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MOUVEMENTS" displayName="MOUVEMENTS" ref="A2:O11" totalsRowShown="0" headerRowDxfId="28" dataDxfId="27" headerRowCellStyle="Milliers" dataCellStyle="Milliers">
  <autoFilter ref="A2:O11"/>
  <sortState ref="A3:P1167">
    <sortCondition ref="A2:A1167"/>
  </sortState>
  <tableColumns count="15">
    <tableColumn id="1" name="DATE" dataDxfId="26"/>
    <tableColumn id="15" name="CLIENT" dataDxfId="25"/>
    <tableColumn id="9" name="BORDEREAU" dataDxfId="24"/>
    <tableColumn id="13" name="VEHICULE" dataDxfId="23"/>
    <tableColumn id="14" name="CHAUFFEUR" dataDxfId="22"/>
    <tableColumn id="2" name="PRODUIT" dataDxfId="21"/>
    <tableColumn id="3" name="NAVIRE" dataDxfId="20"/>
    <tableColumn id="4" name="MAGASIN" dataDxfId="19"/>
    <tableColumn id="5" name="MOUVEMENT" dataDxfId="18" dataCellStyle="Milliers"/>
    <tableColumn id="19" name="QUANTITE" dataDxfId="17" dataCellStyle="Milliers"/>
    <tableColumn id="7" name="DECHIRE" dataDxfId="16" dataCellStyle="Milliers"/>
    <tableColumn id="8" name="MOUILLE" dataDxfId="15" dataCellStyle="Milliers"/>
    <tableColumn id="18" name="SACS SAINS" dataDxfId="14" dataCellStyle="Milliers">
      <calculatedColumnFormula>IF(MOUVEMENTS[[#This Row],[MOUVEMENT]]="RECEPTION",MOUVEMENTS[[#This Row],[QUANTITE]]-MOUVEMENTS[[#This Row],[DECHIRE]]-MOUVEMENTS[[#This Row],[MOUILLE]],IF(MOUVEMENTS[[#This Row],[MOUVEMENT]]="LIVRAISON",MOUVEMENTS[[#This Row],[QUANTITE]],0))</calculatedColumnFormula>
    </tableColumn>
    <tableColumn id="6" name="STOCK RESTANT" dataDxfId="13" dataCellStyle="Milliers">
      <calculatedColumnFormula>SUMIFS(J$3:J3,F$3:F3,MOUVEMENTS[[#This Row],[PRODUIT]],G$3:G3,MOUVEMENTS[[#This Row],[NAVIRE]],H$3:H3,MOUVEMENTS[[#This Row],[MAGASIN]],I$3:I3,"RECEPTION")-SUMIFS(J$3:J3,F$3:F3,MOUVEMENTS[[#This Row],[PRODUIT]],G$3:G3,MOUVEMENTS[[#This Row],[NAVIRE]],H$3:H3,MOUVEMENTS[[#This Row],[MAGASIN]],I$3:I3,"LIVRAISON")</calculatedColumnFormula>
    </tableColumn>
    <tableColumn id="11" name="TONNAGE" dataDxfId="12" dataCellStyle="Milliers"/>
  </tableColumns>
  <tableStyleInfo name="TableStyleMedium4" showFirstColumn="0" showLastColumn="0" showRowStripes="1" showColumnStripes="0"/>
</table>
</file>

<file path=xl/tables/table2.xml><?xml version="1.0" encoding="utf-8"?>
<table xmlns="http://schemas.openxmlformats.org/spreadsheetml/2006/main" id="2" name="PRODUITS" displayName="PRODUITS" ref="A1:A16" headerRowCount="0" totalsRowShown="0">
  <sortState ref="A1:A15">
    <sortCondition ref="A1"/>
  </sortState>
  <tableColumns count="1">
    <tableColumn id="1" name="TOUS LES PRODUITS"/>
  </tableColumns>
  <tableStyleInfo name="TableStyleMedium2" showFirstColumn="0" showLastColumn="0" showRowStripes="1" showColumnStripes="0"/>
</table>
</file>

<file path=xl/tables/table3.xml><?xml version="1.0" encoding="utf-8"?>
<table xmlns="http://schemas.openxmlformats.org/spreadsheetml/2006/main" id="4" name="MAGASINS" displayName="MAGASINS" ref="C1:C5" headerRowCount="0" totalsRowShown="0">
  <sortState ref="C1:C5">
    <sortCondition ref="C1"/>
  </sortState>
  <tableColumns count="1">
    <tableColumn id="1" name="TOUS LES MAGASIN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00B050"/>
  </sheetPr>
  <dimension ref="A1:X23"/>
  <sheetViews>
    <sheetView showGridLines="0" tabSelected="1" workbookViewId="0">
      <selection activeCell="O14" sqref="O14"/>
    </sheetView>
  </sheetViews>
  <sheetFormatPr baseColWidth="10" defaultRowHeight="15"/>
  <cols>
    <col min="2" max="2" width="7.85546875" customWidth="1"/>
    <col min="3" max="3" width="11.42578125" customWidth="1"/>
    <col min="8" max="8" width="3.42578125" customWidth="1"/>
    <col min="11" max="11" width="4.28515625" customWidth="1"/>
    <col min="12" max="12" width="7.85546875" customWidth="1"/>
    <col min="13" max="14" width="4.28515625" customWidth="1"/>
    <col min="15" max="15" width="9.140625" bestFit="1" customWidth="1"/>
    <col min="16" max="16" width="4.28515625" customWidth="1"/>
    <col min="19" max="19" width="4.140625" customWidth="1"/>
  </cols>
  <sheetData>
    <row r="1" spans="1:24" ht="36.75" customHeight="1">
      <c r="A1" s="26" t="s">
        <v>21</v>
      </c>
      <c r="B1" s="26"/>
      <c r="C1" s="26"/>
      <c r="D1" s="6"/>
      <c r="E1" s="6"/>
      <c r="F1" s="6"/>
      <c r="G1" s="6"/>
      <c r="H1" s="6"/>
      <c r="I1" s="6"/>
      <c r="J1" s="6"/>
      <c r="K1" s="6"/>
      <c r="L1" s="6"/>
      <c r="M1" s="6"/>
      <c r="N1" s="6"/>
      <c r="O1" s="6"/>
      <c r="P1" s="6"/>
      <c r="Q1" s="6"/>
      <c r="R1" s="6"/>
      <c r="S1" s="6"/>
      <c r="T1" s="6"/>
      <c r="U1" s="6"/>
      <c r="V1" s="6"/>
      <c r="W1" s="6"/>
      <c r="X1" s="6"/>
    </row>
    <row r="3" spans="1:24">
      <c r="C3">
        <v>1</v>
      </c>
    </row>
    <row r="4" spans="1:24">
      <c r="D4" s="9" t="s">
        <v>1</v>
      </c>
      <c r="F4" s="24" t="s">
        <v>15</v>
      </c>
      <c r="G4" s="24"/>
      <c r="I4" s="24" t="s">
        <v>16</v>
      </c>
      <c r="J4" s="24"/>
      <c r="L4" s="10" t="s">
        <v>10</v>
      </c>
      <c r="O4" s="10" t="s">
        <v>20</v>
      </c>
      <c r="Q4" s="25" t="s">
        <v>17</v>
      </c>
      <c r="R4" s="25"/>
    </row>
    <row r="5" spans="1:24">
      <c r="D5" t="str">
        <f>INDEX('FICHE ELEMENTAIRE'!A1:A20,$C$3)</f>
        <v>PRODUIT 1</v>
      </c>
      <c r="F5" s="8">
        <f>GETPIVOTDATA("Somme de QUANTITE",'CROISE DYNAMIQUE'!$A$3,"PRODUIT","PRODUIT 2","MOUVEMENT","RECEPTION")</f>
        <v>12000</v>
      </c>
      <c r="I5" s="8">
        <f>GETPIVOTDATA("Somme de QUANTITE",'CROISE DYNAMIQUE'!$A$3,"PRODUIT","PRODUIT 2","MOUVEMENT","LIVRAISON")</f>
        <v>800</v>
      </c>
      <c r="L5">
        <f>GETPIVOTDATA("Somme de DECHIRE",'CROISE DYNAMIQUE'!$A$3,"PRODUIT","PRODUIT 2")</f>
        <v>50</v>
      </c>
      <c r="O5">
        <f>GETPIVOTDATA("Somme de MOUILLE",'CROISE DYNAMIQUE'!$A$3,"PRODUIT","PRODUIT 2")</f>
        <v>63</v>
      </c>
    </row>
    <row r="6" spans="1:24">
      <c r="D6" t="str">
        <f>INDEX('FICHE ELEMENTAIRE'!A2:A21,$C$3)</f>
        <v>PRODUIT 2</v>
      </c>
      <c r="F6" s="8"/>
    </row>
    <row r="7" spans="1:24">
      <c r="D7" t="str">
        <f>INDEX('FICHE ELEMENTAIRE'!A3:A22,$C$3)</f>
        <v>PRODUIT 3</v>
      </c>
      <c r="F7" s="8"/>
    </row>
    <row r="8" spans="1:24">
      <c r="D8" t="str">
        <f>INDEX('FICHE ELEMENTAIRE'!A4:A23,$C$3)</f>
        <v>PRODUIT 4</v>
      </c>
      <c r="F8" s="27" t="s">
        <v>57</v>
      </c>
      <c r="G8" s="27"/>
      <c r="H8" s="27"/>
      <c r="I8" s="27"/>
      <c r="J8" s="27"/>
      <c r="K8" s="27"/>
      <c r="L8" s="27"/>
      <c r="M8" s="27"/>
      <c r="N8" s="27"/>
      <c r="O8" s="27"/>
      <c r="P8" s="27"/>
      <c r="Q8" s="27"/>
    </row>
    <row r="9" spans="1:24">
      <c r="D9" t="str">
        <f>INDEX('FICHE ELEMENTAIRE'!A5:A24,$C$3)</f>
        <v>PRODUIT 5</v>
      </c>
      <c r="F9" s="27"/>
      <c r="G9" s="27"/>
      <c r="H9" s="27"/>
      <c r="I9" s="27"/>
      <c r="J9" s="27"/>
      <c r="K9" s="27"/>
      <c r="L9" s="27"/>
      <c r="M9" s="27"/>
      <c r="N9" s="27"/>
      <c r="O9" s="27"/>
      <c r="P9" s="27"/>
      <c r="Q9" s="27"/>
    </row>
    <row r="10" spans="1:24">
      <c r="D10" t="str">
        <f>INDEX('FICHE ELEMENTAIRE'!A6:A25,$C$3)</f>
        <v>PRODUIT 6</v>
      </c>
      <c r="F10" s="8"/>
    </row>
    <row r="11" spans="1:24">
      <c r="D11" t="str">
        <f>INDEX('FICHE ELEMENTAIRE'!A7:A26,$C$3)</f>
        <v>PRODUIT 7</v>
      </c>
      <c r="F11" s="8"/>
    </row>
    <row r="12" spans="1:24">
      <c r="D12" t="str">
        <f>INDEX('FICHE ELEMENTAIRE'!A8:A27,$C$3)</f>
        <v>PRODUIT 8</v>
      </c>
      <c r="F12" s="8"/>
    </row>
    <row r="13" spans="1:24">
      <c r="D13" t="str">
        <f>INDEX('FICHE ELEMENTAIRE'!A9:A28,$C$3)</f>
        <v>PRODUIT 9</v>
      </c>
      <c r="F13" s="8"/>
    </row>
    <row r="14" spans="1:24">
      <c r="D14" t="str">
        <f>INDEX('FICHE ELEMENTAIRE'!A10:A29,$C$3)</f>
        <v>PRODUIT 10</v>
      </c>
      <c r="F14" s="8"/>
    </row>
    <row r="15" spans="1:24">
      <c r="D15" t="str">
        <f>INDEX('FICHE ELEMENTAIRE'!A11:A30,$C$3)</f>
        <v>PRODUIT 11</v>
      </c>
      <c r="F15" s="8"/>
    </row>
    <row r="16" spans="1:24">
      <c r="D16" t="str">
        <f>INDEX('FICHE ELEMENTAIRE'!A12:A31,$C$3)</f>
        <v>PRODUIT 12</v>
      </c>
      <c r="F16" s="8"/>
    </row>
    <row r="17" spans="4:6">
      <c r="D17" t="str">
        <f>INDEX('FICHE ELEMENTAIRE'!A13:A32,$C$3)</f>
        <v>PRODUIT 13</v>
      </c>
      <c r="F17" s="8"/>
    </row>
    <row r="18" spans="4:6">
      <c r="D18" t="str">
        <f>INDEX('FICHE ELEMENTAIRE'!A14:A33,$C$3)</f>
        <v>PRODUIT 14</v>
      </c>
      <c r="F18" s="8"/>
    </row>
    <row r="19" spans="4:6">
      <c r="D19" t="str">
        <f>INDEX('FICHE ELEMENTAIRE'!A15:A34,$C$3)</f>
        <v>PRODUIT 15</v>
      </c>
      <c r="F19" s="8"/>
    </row>
    <row r="20" spans="4:6">
      <c r="D20" t="str">
        <f>INDEX('FICHE ELEMENTAIRE'!A16:A35,$C$3)</f>
        <v>PRODUIT 16</v>
      </c>
      <c r="F20" s="8"/>
    </row>
    <row r="21" spans="4:6">
      <c r="D21">
        <f>INDEX('FICHE ELEMENTAIRE'!A17:A36,$C$3)</f>
        <v>0</v>
      </c>
      <c r="F21" s="8"/>
    </row>
    <row r="22" spans="4:6">
      <c r="D22">
        <f>INDEX('FICHE ELEMENTAIRE'!A18:A37,$C$3)</f>
        <v>0</v>
      </c>
      <c r="F22" s="8"/>
    </row>
    <row r="23" spans="4:6">
      <c r="D23">
        <f>INDEX('FICHE ELEMENTAIRE'!A19:A38,$C$3)</f>
        <v>0</v>
      </c>
      <c r="F23" s="8"/>
    </row>
  </sheetData>
  <mergeCells count="5">
    <mergeCell ref="F4:G4"/>
    <mergeCell ref="I4:J4"/>
    <mergeCell ref="Q4:R4"/>
    <mergeCell ref="A1:C1"/>
    <mergeCell ref="F8:Q9"/>
  </mergeCell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Scroll Bar 1">
              <controlPr defaultSize="0" autoPict="0">
                <anchor moveWithCells="1">
                  <from>
                    <xdr:col>2</xdr:col>
                    <xdr:colOff>504825</xdr:colOff>
                    <xdr:row>3</xdr:row>
                    <xdr:rowOff>171450</xdr:rowOff>
                  </from>
                  <to>
                    <xdr:col>2</xdr:col>
                    <xdr:colOff>666750</xdr:colOff>
                    <xdr:row>23</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O11"/>
  <sheetViews>
    <sheetView zoomScale="115" zoomScaleNormal="115" workbookViewId="0">
      <pane xSplit="1" ySplit="2" topLeftCell="B3" activePane="bottomRight" state="frozen"/>
      <selection pane="topRight" activeCell="B1" sqref="B1"/>
      <selection pane="bottomLeft" activeCell="A3" sqref="A3"/>
      <selection pane="bottomRight" activeCell="G14" sqref="G14"/>
    </sheetView>
  </sheetViews>
  <sheetFormatPr baseColWidth="10" defaultRowHeight="15"/>
  <cols>
    <col min="1" max="1" width="8.5703125" style="1" customWidth="1"/>
    <col min="2" max="2" width="11.28515625" style="1" customWidth="1"/>
    <col min="3" max="3" width="15.28515625" style="5" customWidth="1"/>
    <col min="4" max="4" width="12.5703125" style="1" customWidth="1"/>
    <col min="5" max="5" width="13.28515625" style="1" customWidth="1"/>
    <col min="6" max="6" width="13.5703125" style="1" customWidth="1"/>
    <col min="7" max="7" width="16.28515625" style="1" customWidth="1"/>
    <col min="8" max="8" width="12.85546875" style="1" customWidth="1"/>
    <col min="9" max="9" width="15.140625" style="12" customWidth="1"/>
    <col min="10" max="10" width="12.5703125" style="11" customWidth="1"/>
    <col min="11" max="11" width="10.42578125" style="2" customWidth="1"/>
    <col min="12" max="12" width="10.42578125" style="3" customWidth="1"/>
    <col min="13" max="13" width="10.28515625" style="3" customWidth="1"/>
    <col min="14" max="14" width="13.5703125" style="3" customWidth="1"/>
    <col min="15" max="15" width="11.42578125" style="3" customWidth="1"/>
    <col min="16" max="16384" width="11.42578125" style="1"/>
  </cols>
  <sheetData>
    <row r="1" spans="1:15" ht="18" customHeight="1"/>
    <row r="2" spans="1:15" s="19" customFormat="1" ht="39" customHeight="1">
      <c r="A2" s="13" t="s">
        <v>0</v>
      </c>
      <c r="B2" s="13" t="s">
        <v>6</v>
      </c>
      <c r="C2" s="14" t="s">
        <v>7</v>
      </c>
      <c r="D2" s="13" t="s">
        <v>9</v>
      </c>
      <c r="E2" s="13" t="s">
        <v>8</v>
      </c>
      <c r="F2" s="13" t="s">
        <v>5</v>
      </c>
      <c r="G2" s="13" t="s">
        <v>2</v>
      </c>
      <c r="H2" s="13" t="s">
        <v>3</v>
      </c>
      <c r="I2" s="15" t="s">
        <v>23</v>
      </c>
      <c r="J2" s="16" t="s">
        <v>22</v>
      </c>
      <c r="K2" s="17" t="s">
        <v>10</v>
      </c>
      <c r="L2" s="18" t="s">
        <v>11</v>
      </c>
      <c r="M2" s="18" t="s">
        <v>12</v>
      </c>
      <c r="N2" s="18" t="s">
        <v>17</v>
      </c>
      <c r="O2" s="18" t="s">
        <v>4</v>
      </c>
    </row>
    <row r="3" spans="1:15">
      <c r="A3" s="4"/>
      <c r="B3" s="4"/>
      <c r="D3" s="4"/>
      <c r="E3" s="4"/>
      <c r="F3" s="1" t="s">
        <v>30</v>
      </c>
      <c r="G3" s="1" t="s">
        <v>53</v>
      </c>
      <c r="H3" s="1" t="s">
        <v>45</v>
      </c>
      <c r="I3" s="12" t="s">
        <v>15</v>
      </c>
      <c r="J3" s="11">
        <v>1000</v>
      </c>
      <c r="K3" s="2">
        <v>40</v>
      </c>
      <c r="L3" s="3">
        <v>60</v>
      </c>
      <c r="M3" s="3">
        <f>IF(MOUVEMENTS[[#This Row],[MOUVEMENT]]="RECEPTION",MOUVEMENTS[[#This Row],[QUANTITE]]-MOUVEMENTS[[#This Row],[DECHIRE]]-MOUVEMENTS[[#This Row],[MOUILLE]],IF(MOUVEMENTS[[#This Row],[MOUVEMENT]]="LIVRAISON",MOUVEMENTS[[#This Row],[QUANTITE]],0))</f>
        <v>900</v>
      </c>
      <c r="N3" s="3">
        <f>SUMIFS(J$3:J3,F$3:F3,MOUVEMENTS[[#This Row],[PRODUIT]],G$3:G3,MOUVEMENTS[[#This Row],[NAVIRE]],H$3:H3,MOUVEMENTS[[#This Row],[MAGASIN]],I$3:I3,"RECEPTION")-SUMIFS(J$3:J3,F$3:F3,MOUVEMENTS[[#This Row],[PRODUIT]],G$3:G3,MOUVEMENTS[[#This Row],[NAVIRE]],H$3:H3,MOUVEMENTS[[#This Row],[MAGASIN]],I$3:I3,"LIVRAISON")</f>
        <v>1000</v>
      </c>
    </row>
    <row r="4" spans="1:15">
      <c r="A4" s="4"/>
      <c r="B4" s="4" t="s">
        <v>50</v>
      </c>
      <c r="D4" s="4"/>
      <c r="E4" s="4"/>
      <c r="F4" s="1" t="s">
        <v>30</v>
      </c>
      <c r="G4" s="1" t="s">
        <v>53</v>
      </c>
      <c r="H4" s="1" t="s">
        <v>45</v>
      </c>
      <c r="I4" s="12" t="s">
        <v>16</v>
      </c>
      <c r="J4" s="11">
        <v>800</v>
      </c>
      <c r="K4" s="2">
        <v>10</v>
      </c>
      <c r="L4" s="3">
        <v>0</v>
      </c>
      <c r="M4" s="3">
        <f>IF(MOUVEMENTS[[#This Row],[MOUVEMENT]]="RECEPTION",MOUVEMENTS[[#This Row],[QUANTITE]]-MOUVEMENTS[[#This Row],[DECHIRE]]-MOUVEMENTS[[#This Row],[MOUILLE]],IF(MOUVEMENTS[[#This Row],[MOUVEMENT]]="LIVRAISON",MOUVEMENTS[[#This Row],[QUANTITE]],0))</f>
        <v>800</v>
      </c>
      <c r="N4" s="3">
        <f>SUMIFS(J$3:J4,F$3:F4,MOUVEMENTS[[#This Row],[PRODUIT]],G$3:G4,MOUVEMENTS[[#This Row],[NAVIRE]],H$3:H4,MOUVEMENTS[[#This Row],[MAGASIN]],I$3:I4,"RECEPTION")-SUMIFS(J$3:J4,F$3:F4,MOUVEMENTS[[#This Row],[PRODUIT]],G$3:G4,MOUVEMENTS[[#This Row],[NAVIRE]],H$3:H4,MOUVEMENTS[[#This Row],[MAGASIN]],I$3:I4,"LIVRAISON")</f>
        <v>200</v>
      </c>
    </row>
    <row r="5" spans="1:15">
      <c r="A5" s="4"/>
      <c r="B5" s="4"/>
      <c r="D5" s="4"/>
      <c r="E5" s="4"/>
      <c r="F5" s="1" t="s">
        <v>29</v>
      </c>
      <c r="G5" s="1" t="s">
        <v>55</v>
      </c>
      <c r="H5" s="1" t="s">
        <v>47</v>
      </c>
      <c r="I5" s="12" t="s">
        <v>15</v>
      </c>
      <c r="J5" s="11">
        <v>5000</v>
      </c>
      <c r="K5" s="2">
        <v>0</v>
      </c>
      <c r="L5" s="3">
        <v>2</v>
      </c>
      <c r="M5" s="3">
        <f>IF(MOUVEMENTS[[#This Row],[MOUVEMENT]]="RECEPTION",MOUVEMENTS[[#This Row],[QUANTITE]]-MOUVEMENTS[[#This Row],[DECHIRE]]-MOUVEMENTS[[#This Row],[MOUILLE]],IF(MOUVEMENTS[[#This Row],[MOUVEMENT]]="LIVRAISON",MOUVEMENTS[[#This Row],[QUANTITE]],0))</f>
        <v>4998</v>
      </c>
      <c r="N5" s="3">
        <f>SUMIFS(J$3:J5,F$3:F5,MOUVEMENTS[[#This Row],[PRODUIT]],G$3:G5,MOUVEMENTS[[#This Row],[NAVIRE]],H$3:H5,MOUVEMENTS[[#This Row],[MAGASIN]],I$3:I5,"RECEPTION")-SUMIFS(J$3:J5,F$3:F5,MOUVEMENTS[[#This Row],[PRODUIT]],G$3:G5,MOUVEMENTS[[#This Row],[NAVIRE]],H$3:H5,MOUVEMENTS[[#This Row],[MAGASIN]],I$3:I5,"LIVRAISON")</f>
        <v>5000</v>
      </c>
    </row>
    <row r="6" spans="1:15">
      <c r="A6" s="4"/>
      <c r="B6" s="4"/>
      <c r="D6" s="4"/>
      <c r="E6" s="4"/>
      <c r="F6" s="1" t="s">
        <v>29</v>
      </c>
      <c r="G6" s="1" t="s">
        <v>55</v>
      </c>
      <c r="H6" s="1" t="s">
        <v>46</v>
      </c>
      <c r="I6" s="12" t="s">
        <v>15</v>
      </c>
      <c r="J6" s="11">
        <v>2000</v>
      </c>
      <c r="K6" s="2">
        <v>20</v>
      </c>
      <c r="L6" s="3">
        <v>10</v>
      </c>
      <c r="M6" s="3">
        <f>IF(MOUVEMENTS[[#This Row],[MOUVEMENT]]="RECEPTION",MOUVEMENTS[[#This Row],[QUANTITE]]-MOUVEMENTS[[#This Row],[DECHIRE]]-MOUVEMENTS[[#This Row],[MOUILLE]],IF(MOUVEMENTS[[#This Row],[MOUVEMENT]]="LIVRAISON",MOUVEMENTS[[#This Row],[QUANTITE]],0))</f>
        <v>1970</v>
      </c>
      <c r="N6" s="3">
        <f>SUMIFS(J$3:J6,F$3:F6,MOUVEMENTS[[#This Row],[PRODUIT]],G$3:G6,MOUVEMENTS[[#This Row],[NAVIRE]],H$3:H6,MOUVEMENTS[[#This Row],[MAGASIN]],I$3:I6,"RECEPTION")-SUMIFS(J$3:J6,F$3:F6,MOUVEMENTS[[#This Row],[PRODUIT]],G$3:G6,MOUVEMENTS[[#This Row],[NAVIRE]],H$3:H6,MOUVEMENTS[[#This Row],[MAGASIN]],I$3:I6,"LIVRAISON")</f>
        <v>2000</v>
      </c>
    </row>
    <row r="7" spans="1:15">
      <c r="A7" s="4"/>
      <c r="B7" s="4" t="s">
        <v>51</v>
      </c>
      <c r="D7" s="4"/>
      <c r="E7" s="4"/>
      <c r="F7" s="1" t="s">
        <v>29</v>
      </c>
      <c r="G7" s="1" t="s">
        <v>55</v>
      </c>
      <c r="H7" s="1" t="s">
        <v>46</v>
      </c>
      <c r="I7" s="12" t="s">
        <v>16</v>
      </c>
      <c r="J7" s="11">
        <v>1300</v>
      </c>
      <c r="K7" s="2">
        <v>1</v>
      </c>
      <c r="M7" s="3">
        <f>IF(MOUVEMENTS[[#This Row],[MOUVEMENT]]="RECEPTION",MOUVEMENTS[[#This Row],[QUANTITE]]-MOUVEMENTS[[#This Row],[DECHIRE]]-MOUVEMENTS[[#This Row],[MOUILLE]],IF(MOUVEMENTS[[#This Row],[MOUVEMENT]]="LIVRAISON",MOUVEMENTS[[#This Row],[QUANTITE]],0))</f>
        <v>1300</v>
      </c>
      <c r="N7" s="3">
        <f>SUMIFS(J$3:J7,F$3:F7,MOUVEMENTS[[#This Row],[PRODUIT]],G$3:G7,MOUVEMENTS[[#This Row],[NAVIRE]],H$3:H7,MOUVEMENTS[[#This Row],[MAGASIN]],I$3:I7,"RECEPTION")-SUMIFS(J$3:J7,F$3:F7,MOUVEMENTS[[#This Row],[PRODUIT]],G$3:G7,MOUVEMENTS[[#This Row],[NAVIRE]],H$3:H7,MOUVEMENTS[[#This Row],[MAGASIN]],I$3:I7,"LIVRAISON")</f>
        <v>700</v>
      </c>
    </row>
    <row r="8" spans="1:15">
      <c r="A8" s="4"/>
      <c r="B8" s="4"/>
      <c r="D8" s="4"/>
      <c r="E8" s="4"/>
      <c r="F8" s="1" t="s">
        <v>30</v>
      </c>
      <c r="G8" s="1" t="s">
        <v>53</v>
      </c>
      <c r="H8" s="1" t="s">
        <v>47</v>
      </c>
      <c r="I8" s="12" t="s">
        <v>15</v>
      </c>
      <c r="J8" s="11">
        <v>3000</v>
      </c>
      <c r="L8" s="3">
        <v>3</v>
      </c>
      <c r="M8" s="3">
        <f>IF(MOUVEMENTS[[#This Row],[MOUVEMENT]]="RECEPTION",MOUVEMENTS[[#This Row],[QUANTITE]]-MOUVEMENTS[[#This Row],[DECHIRE]]-MOUVEMENTS[[#This Row],[MOUILLE]],IF(MOUVEMENTS[[#This Row],[MOUVEMENT]]="LIVRAISON",MOUVEMENTS[[#This Row],[QUANTITE]],0))</f>
        <v>2997</v>
      </c>
      <c r="N8" s="3">
        <f>SUMIFS(J$3:J8,F$3:F8,MOUVEMENTS[[#This Row],[PRODUIT]],G$3:G8,MOUVEMENTS[[#This Row],[NAVIRE]],H$3:H8,MOUVEMENTS[[#This Row],[MAGASIN]],I$3:I8,"RECEPTION")-SUMIFS(J$3:J8,F$3:F8,MOUVEMENTS[[#This Row],[PRODUIT]],G$3:G8,MOUVEMENTS[[#This Row],[NAVIRE]],H$3:H8,MOUVEMENTS[[#This Row],[MAGASIN]],I$3:I8,"LIVRAISON")</f>
        <v>3000</v>
      </c>
    </row>
    <row r="9" spans="1:15">
      <c r="B9" s="4" t="s">
        <v>52</v>
      </c>
      <c r="D9" s="4"/>
      <c r="E9" s="4"/>
      <c r="F9" s="1" t="s">
        <v>31</v>
      </c>
      <c r="G9" s="1" t="s">
        <v>54</v>
      </c>
      <c r="H9" s="1" t="s">
        <v>48</v>
      </c>
      <c r="I9" s="12" t="s">
        <v>16</v>
      </c>
      <c r="J9" s="11">
        <v>200</v>
      </c>
      <c r="M9" s="3">
        <f>IF(MOUVEMENTS[[#This Row],[MOUVEMENT]]="RECEPTION",MOUVEMENTS[[#This Row],[QUANTITE]]-MOUVEMENTS[[#This Row],[DECHIRE]]-MOUVEMENTS[[#This Row],[MOUILLE]],IF(MOUVEMENTS[[#This Row],[MOUVEMENT]]="LIVRAISON",MOUVEMENTS[[#This Row],[QUANTITE]],0))</f>
        <v>200</v>
      </c>
      <c r="N9" s="3">
        <f>SUMIFS(J$3:J9,F$3:F9,MOUVEMENTS[[#This Row],[PRODUIT]],G$3:G9,MOUVEMENTS[[#This Row],[NAVIRE]],H$3:H9,MOUVEMENTS[[#This Row],[MAGASIN]],I$3:I9,"RECEPTION")-SUMIFS(J$3:J9,F$3:F9,MOUVEMENTS[[#This Row],[PRODUIT]],G$3:G9,MOUVEMENTS[[#This Row],[NAVIRE]],H$3:H9,MOUVEMENTS[[#This Row],[MAGASIN]],I$3:I9,"LIVRAISON")</f>
        <v>-200</v>
      </c>
    </row>
    <row r="10" spans="1:15">
      <c r="B10" s="4"/>
      <c r="D10" s="4"/>
      <c r="E10" s="4"/>
      <c r="F10" s="1" t="s">
        <v>30</v>
      </c>
      <c r="G10" s="1" t="s">
        <v>53</v>
      </c>
      <c r="H10" s="1" t="s">
        <v>47</v>
      </c>
      <c r="I10" s="12" t="s">
        <v>15</v>
      </c>
      <c r="J10" s="11">
        <v>8000</v>
      </c>
      <c r="M10" s="3">
        <f>IF(MOUVEMENTS[[#This Row],[MOUVEMENT]]="RECEPTION",MOUVEMENTS[[#This Row],[QUANTITE]]-MOUVEMENTS[[#This Row],[DECHIRE]]-MOUVEMENTS[[#This Row],[MOUILLE]],IF(MOUVEMENTS[[#This Row],[MOUVEMENT]]="LIVRAISON",MOUVEMENTS[[#This Row],[QUANTITE]],0))</f>
        <v>8000</v>
      </c>
      <c r="N10" s="3">
        <f>SUMIFS(J$3:J10,F$3:F10,MOUVEMENTS[[#This Row],[PRODUIT]],G$3:G10,MOUVEMENTS[[#This Row],[NAVIRE]],H$3:H10,MOUVEMENTS[[#This Row],[MAGASIN]],I$3:I10,"RECEPTION")-SUMIFS(J$3:J10,F$3:F10,MOUVEMENTS[[#This Row],[PRODUIT]],G$3:G10,MOUVEMENTS[[#This Row],[NAVIRE]],H$3:H10,MOUVEMENTS[[#This Row],[MAGASIN]],I$3:I10,"LIVRAISON")</f>
        <v>11000</v>
      </c>
    </row>
    <row r="11" spans="1:15">
      <c r="B11" s="4"/>
      <c r="D11" s="4"/>
      <c r="E11" s="4"/>
      <c r="F11" s="1" t="s">
        <v>31</v>
      </c>
      <c r="G11" s="1" t="s">
        <v>56</v>
      </c>
      <c r="H11" s="1" t="s">
        <v>46</v>
      </c>
      <c r="I11" s="12" t="s">
        <v>15</v>
      </c>
      <c r="J11" s="11">
        <v>220000</v>
      </c>
      <c r="M11" s="3">
        <f>IF(MOUVEMENTS[[#This Row],[MOUVEMENT]]="RECEPTION",MOUVEMENTS[[#This Row],[QUANTITE]]-MOUVEMENTS[[#This Row],[DECHIRE]]-MOUVEMENTS[[#This Row],[MOUILLE]],IF(MOUVEMENTS[[#This Row],[MOUVEMENT]]="LIVRAISON",MOUVEMENTS[[#This Row],[QUANTITE]],0))</f>
        <v>220000</v>
      </c>
      <c r="N11" s="3">
        <f>SUMIFS(J$3:J11,F$3:F11,MOUVEMENTS[[#This Row],[PRODUIT]],G$3:G11,MOUVEMENTS[[#This Row],[NAVIRE]],H$3:H11,MOUVEMENTS[[#This Row],[MAGASIN]],I$3:I11,"RECEPTION")-SUMIFS(J$3:J11,F$3:F11,MOUVEMENTS[[#This Row],[PRODUIT]],G$3:G11,MOUVEMENTS[[#This Row],[NAVIRE]],H$3:H11,MOUVEMENTS[[#This Row],[MAGASIN]],I$3:I11,"LIVRAISON")</f>
        <v>220000</v>
      </c>
    </row>
  </sheetData>
  <printOptions horizontalCentered="1"/>
  <pageMargins left="3.937007874015748E-2" right="3.937007874015748E-2" top="0.35433070866141736" bottom="0.35433070866141736" header="0.11811023622047245" footer="0.11811023622047245"/>
  <pageSetup paperSize="9" scale="89" orientation="landscape" r:id="rId1"/>
  <headerFooter>
    <oddFooter>Page &amp;P de &amp;N</oddFooter>
  </headerFooter>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14:formula1>
            <xm:f>'FICHE ELEMENTAIRE'!$A:$A</xm:f>
          </x14:formula1>
          <xm:sqref>F3:F11</xm:sqref>
        </x14:dataValidation>
        <x14:dataValidation type="list" allowBlank="1" showInputMessage="1" showErrorMessage="1">
          <x14:formula1>
            <xm:f>'FICHE ELEMENTAIRE'!$C:$C</xm:f>
          </x14:formula1>
          <xm:sqref>H3:H11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3:J9"/>
  <sheetViews>
    <sheetView workbookViewId="0">
      <selection activeCell="F20" sqref="F20"/>
    </sheetView>
  </sheetViews>
  <sheetFormatPr baseColWidth="10" defaultRowHeight="15"/>
  <cols>
    <col min="1" max="1" width="23.28515625" bestFit="1" customWidth="1"/>
    <col min="2" max="2" width="26.140625" bestFit="1" customWidth="1"/>
    <col min="3" max="3" width="18.42578125" customWidth="1"/>
    <col min="4" max="4" width="19" customWidth="1"/>
    <col min="5" max="5" width="20.140625" bestFit="1" customWidth="1"/>
    <col min="6" max="6" width="18.42578125" bestFit="1" customWidth="1"/>
    <col min="7" max="7" width="19" bestFit="1" customWidth="1"/>
    <col min="8" max="8" width="25.140625" bestFit="1" customWidth="1"/>
    <col min="9" max="9" width="23.42578125" bestFit="1" customWidth="1"/>
    <col min="10" max="10" width="24" bestFit="1" customWidth="1"/>
    <col min="11" max="11" width="23.42578125" bestFit="1" customWidth="1"/>
    <col min="12" max="12" width="24" bestFit="1" customWidth="1"/>
    <col min="13" max="13" width="30.140625" bestFit="1" customWidth="1"/>
  </cols>
  <sheetData>
    <row r="3" spans="1:10">
      <c r="A3" s="21"/>
      <c r="B3" s="20" t="s">
        <v>24</v>
      </c>
      <c r="C3" s="21"/>
      <c r="D3" s="21"/>
      <c r="E3" s="21"/>
      <c r="F3" s="21"/>
      <c r="G3" s="21"/>
      <c r="H3" s="21"/>
      <c r="I3" s="21"/>
      <c r="J3" s="21"/>
    </row>
    <row r="4" spans="1:10">
      <c r="A4" s="21"/>
      <c r="B4" s="28" t="s">
        <v>16</v>
      </c>
      <c r="C4" s="29"/>
      <c r="D4" s="29"/>
      <c r="E4" s="33" t="s">
        <v>15</v>
      </c>
      <c r="F4" s="29"/>
      <c r="G4" s="29"/>
      <c r="H4" s="30" t="s">
        <v>26</v>
      </c>
      <c r="I4" s="30" t="s">
        <v>27</v>
      </c>
      <c r="J4" s="30" t="s">
        <v>28</v>
      </c>
    </row>
    <row r="5" spans="1:10">
      <c r="A5" s="20" t="s">
        <v>13</v>
      </c>
      <c r="B5" s="22" t="s">
        <v>25</v>
      </c>
      <c r="C5" s="22" t="s">
        <v>18</v>
      </c>
      <c r="D5" s="22" t="s">
        <v>19</v>
      </c>
      <c r="E5" s="34" t="s">
        <v>25</v>
      </c>
      <c r="F5" s="22" t="s">
        <v>18</v>
      </c>
      <c r="G5" s="22" t="s">
        <v>19</v>
      </c>
      <c r="H5" s="31"/>
      <c r="I5" s="31"/>
      <c r="J5" s="31"/>
    </row>
    <row r="6" spans="1:10">
      <c r="A6" s="7" t="s">
        <v>30</v>
      </c>
      <c r="B6" s="23">
        <v>800</v>
      </c>
      <c r="C6" s="23">
        <v>10</v>
      </c>
      <c r="D6" s="23">
        <v>0</v>
      </c>
      <c r="E6" s="32">
        <v>12000</v>
      </c>
      <c r="F6" s="23">
        <v>40</v>
      </c>
      <c r="G6" s="23">
        <v>63</v>
      </c>
      <c r="H6" s="8">
        <v>12800</v>
      </c>
      <c r="I6" s="8">
        <v>50</v>
      </c>
      <c r="J6" s="8">
        <v>63</v>
      </c>
    </row>
    <row r="7" spans="1:10">
      <c r="A7" s="7" t="s">
        <v>29</v>
      </c>
      <c r="B7" s="23">
        <v>1300</v>
      </c>
      <c r="C7" s="23">
        <v>1</v>
      </c>
      <c r="D7" s="23"/>
      <c r="E7" s="32">
        <v>7000</v>
      </c>
      <c r="F7" s="23">
        <v>20</v>
      </c>
      <c r="G7" s="23">
        <v>12</v>
      </c>
      <c r="H7" s="8">
        <v>8300</v>
      </c>
      <c r="I7" s="8">
        <v>21</v>
      </c>
      <c r="J7" s="8">
        <v>12</v>
      </c>
    </row>
    <row r="8" spans="1:10">
      <c r="A8" s="7" t="s">
        <v>31</v>
      </c>
      <c r="B8" s="23">
        <v>200</v>
      </c>
      <c r="C8" s="23"/>
      <c r="D8" s="23"/>
      <c r="E8" s="32">
        <v>220000</v>
      </c>
      <c r="F8" s="23"/>
      <c r="G8" s="23"/>
      <c r="H8" s="8">
        <v>220200</v>
      </c>
      <c r="I8" s="8"/>
      <c r="J8" s="8"/>
    </row>
    <row r="9" spans="1:10">
      <c r="A9" s="7" t="s">
        <v>14</v>
      </c>
      <c r="B9" s="23">
        <v>2300</v>
      </c>
      <c r="C9" s="23">
        <v>11</v>
      </c>
      <c r="D9" s="23">
        <v>0</v>
      </c>
      <c r="E9" s="32">
        <v>239000</v>
      </c>
      <c r="F9" s="23">
        <v>60</v>
      </c>
      <c r="G9" s="23">
        <v>75</v>
      </c>
      <c r="H9" s="8">
        <v>241300</v>
      </c>
      <c r="I9" s="8">
        <v>71</v>
      </c>
      <c r="J9" s="8">
        <v>75</v>
      </c>
    </row>
  </sheetData>
  <mergeCells count="5">
    <mergeCell ref="B4:D4"/>
    <mergeCell ref="E4:G4"/>
    <mergeCell ref="H4:H5"/>
    <mergeCell ref="I4:I5"/>
    <mergeCell ref="J4:J5"/>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
  <sheetViews>
    <sheetView workbookViewId="0">
      <selection activeCell="D21" sqref="D21"/>
    </sheetView>
  </sheetViews>
  <sheetFormatPr baseColWidth="10" defaultRowHeight="15"/>
  <cols>
    <col min="1" max="1" width="22.7109375" customWidth="1"/>
    <col min="3" max="3" width="18.42578125" customWidth="1"/>
  </cols>
  <sheetData>
    <row r="1" spans="1:3">
      <c r="A1" t="s">
        <v>29</v>
      </c>
      <c r="C1" t="s">
        <v>45</v>
      </c>
    </row>
    <row r="2" spans="1:3">
      <c r="A2" t="s">
        <v>30</v>
      </c>
      <c r="C2" t="s">
        <v>46</v>
      </c>
    </row>
    <row r="3" spans="1:3">
      <c r="A3" t="s">
        <v>31</v>
      </c>
      <c r="C3" t="s">
        <v>47</v>
      </c>
    </row>
    <row r="4" spans="1:3">
      <c r="A4" t="s">
        <v>32</v>
      </c>
      <c r="C4" t="s">
        <v>48</v>
      </c>
    </row>
    <row r="5" spans="1:3">
      <c r="A5" t="s">
        <v>33</v>
      </c>
      <c r="C5" t="s">
        <v>49</v>
      </c>
    </row>
    <row r="6" spans="1:3">
      <c r="A6" t="s">
        <v>34</v>
      </c>
    </row>
    <row r="7" spans="1:3">
      <c r="A7" t="s">
        <v>35</v>
      </c>
    </row>
    <row r="8" spans="1:3">
      <c r="A8" t="s">
        <v>36</v>
      </c>
    </row>
    <row r="9" spans="1:3">
      <c r="A9" t="s">
        <v>37</v>
      </c>
    </row>
    <row r="10" spans="1:3">
      <c r="A10" t="s">
        <v>38</v>
      </c>
    </row>
    <row r="11" spans="1:3">
      <c r="A11" t="s">
        <v>39</v>
      </c>
    </row>
    <row r="12" spans="1:3">
      <c r="A12" t="s">
        <v>40</v>
      </c>
    </row>
    <row r="13" spans="1:3">
      <c r="A13" t="s">
        <v>41</v>
      </c>
    </row>
    <row r="14" spans="1:3">
      <c r="A14" t="s">
        <v>42</v>
      </c>
    </row>
    <row r="15" spans="1:3">
      <c r="A15" t="s">
        <v>43</v>
      </c>
    </row>
    <row r="16" spans="1:3">
      <c r="A16" t="s">
        <v>44</v>
      </c>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8</vt:i4>
      </vt:variant>
    </vt:vector>
  </HeadingPairs>
  <TitlesOfParts>
    <vt:vector size="12" baseType="lpstr">
      <vt:lpstr>REPORTING</vt:lpstr>
      <vt:lpstr>MOUVEMENTS</vt:lpstr>
      <vt:lpstr>CROISE DYNAMIQUE</vt:lpstr>
      <vt:lpstr>FICHE ELEMENTAIRE</vt:lpstr>
      <vt:lpstr>CLIENT</vt:lpstr>
      <vt:lpstr>DECHIRE</vt:lpstr>
      <vt:lpstr>MAGASIN</vt:lpstr>
      <vt:lpstr>MOUILLE</vt:lpstr>
      <vt:lpstr>MOUVEMENT</vt:lpstr>
      <vt:lpstr>NAVIRE</vt:lpstr>
      <vt:lpstr>PRODUIT</vt:lpstr>
      <vt:lpstr>SACS_SAINS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WAMO</dc:creator>
  <cp:lastModifiedBy>Léonel WAMO</cp:lastModifiedBy>
  <cp:lastPrinted>2017-09-22T16:30:21Z</cp:lastPrinted>
  <dcterms:created xsi:type="dcterms:W3CDTF">2017-02-28T15:20:12Z</dcterms:created>
  <dcterms:modified xsi:type="dcterms:W3CDTF">2017-09-26T09:50:30Z</dcterms:modified>
</cp:coreProperties>
</file>