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JxPret" sheetId="5" r:id="rId3"/>
    <sheet name="Simulation d'emprunt" sheetId="6" r:id="rId4"/>
  </sheets>
  <definedNames>
    <definedName name="_1">#N/A</definedName>
    <definedName name="_2">#N/A</definedName>
    <definedName name="_3">#N/A</definedName>
    <definedName name="_4">#N/A</definedName>
    <definedName name="_TVA1">#REF!</definedName>
    <definedName name="euro">#REF!</definedName>
    <definedName name="maj">#REF!</definedName>
    <definedName name="prix1">#N/A</definedName>
    <definedName name="PRIX2">#N/A</definedName>
    <definedName name="PRIX3">#N/A</definedName>
    <definedName name="PRIX4">#N/A</definedName>
    <definedName name="produits1">#N/A</definedName>
    <definedName name="produits2">#N/A</definedName>
    <definedName name="produits3">#N/A</definedName>
    <definedName name="produits4">#N/A</definedName>
    <definedName name="red">#REF!</definedName>
    <definedName name="surface1">#N/A</definedName>
    <definedName name="surface2">#N/A</definedName>
    <definedName name="surface3">#N/A</definedName>
    <definedName name="surface4">#N/A</definedName>
    <definedName name="t1_">#REF!</definedName>
    <definedName name="t2_">#REF!</definedName>
    <definedName name="tva">#REF!</definedName>
    <definedName name="ventes1">#N/A</definedName>
    <definedName name="ventes2">#N/A</definedName>
    <definedName name="ventes3">#N/A</definedName>
    <definedName name="ventes4">#N/A</definedName>
    <definedName name="Zone_impres_MI">#REF!</definedName>
    <definedName name="Zone_impression">#REF!</definedName>
  </definedNames>
  <calcPr calcId="125725"/>
</workbook>
</file>

<file path=xl/calcChain.xml><?xml version="1.0" encoding="utf-8"?>
<calcChain xmlns="http://schemas.openxmlformats.org/spreadsheetml/2006/main">
  <c r="B39" i="2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B135"/>
  <c r="C135"/>
  <c r="B136"/>
  <c r="C136"/>
  <c r="B137"/>
  <c r="C137"/>
  <c r="B138"/>
  <c r="C138"/>
  <c r="B139"/>
  <c r="C139"/>
  <c r="B140"/>
  <c r="C140"/>
  <c r="B141"/>
  <c r="C141"/>
  <c r="B142"/>
  <c r="C142"/>
  <c r="B143"/>
  <c r="C143"/>
  <c r="B144"/>
  <c r="C144"/>
  <c r="B145"/>
  <c r="C145"/>
  <c r="B146"/>
  <c r="C146"/>
  <c r="B147"/>
  <c r="C147"/>
  <c r="B148"/>
  <c r="C148"/>
  <c r="B149"/>
  <c r="C149"/>
  <c r="B150"/>
  <c r="C150"/>
  <c r="B151"/>
  <c r="C151"/>
  <c r="B152"/>
  <c r="C152"/>
  <c r="B153"/>
  <c r="C153"/>
  <c r="B154"/>
  <c r="C154"/>
  <c r="B155"/>
  <c r="C155"/>
  <c r="B156"/>
  <c r="C156"/>
  <c r="B157"/>
  <c r="C157"/>
  <c r="B158"/>
  <c r="C158"/>
  <c r="B159"/>
  <c r="C159"/>
  <c r="B160"/>
  <c r="C160"/>
  <c r="B161"/>
  <c r="C161"/>
  <c r="B162"/>
  <c r="C162"/>
  <c r="B163"/>
  <c r="C163"/>
  <c r="B164"/>
  <c r="C164"/>
  <c r="B165"/>
  <c r="C165"/>
  <c r="B166"/>
  <c r="C166"/>
  <c r="B167"/>
  <c r="C167"/>
  <c r="B168"/>
  <c r="C168"/>
  <c r="B169"/>
  <c r="C169"/>
  <c r="B170"/>
  <c r="C170"/>
  <c r="B171"/>
  <c r="C171"/>
  <c r="B172"/>
  <c r="C172"/>
  <c r="B173"/>
  <c r="C173"/>
  <c r="B174"/>
  <c r="C174"/>
  <c r="B175"/>
  <c r="C175"/>
  <c r="B176"/>
  <c r="C176"/>
  <c r="B177"/>
  <c r="C177"/>
  <c r="B178"/>
  <c r="C178"/>
  <c r="B179"/>
  <c r="C179"/>
  <c r="B180"/>
  <c r="C180"/>
  <c r="B181"/>
  <c r="C181"/>
  <c r="B182"/>
  <c r="C182"/>
  <c r="B183"/>
  <c r="C183"/>
  <c r="B184"/>
  <c r="C184"/>
  <c r="B185"/>
  <c r="C185"/>
  <c r="B186"/>
  <c r="C186"/>
  <c r="B187"/>
  <c r="C187"/>
  <c r="B188"/>
  <c r="C188"/>
  <c r="B189"/>
  <c r="C189"/>
  <c r="B190"/>
  <c r="C190"/>
  <c r="B191"/>
  <c r="C191"/>
  <c r="B192"/>
  <c r="C192"/>
  <c r="B193"/>
  <c r="C193"/>
  <c r="B194"/>
  <c r="C194"/>
  <c r="B195"/>
  <c r="C195"/>
  <c r="B196"/>
  <c r="C196"/>
  <c r="B197"/>
  <c r="C197"/>
  <c r="B198"/>
  <c r="C198"/>
  <c r="B199"/>
  <c r="C199"/>
  <c r="B200"/>
  <c r="C200"/>
  <c r="B201"/>
  <c r="C201"/>
  <c r="B202"/>
  <c r="C202"/>
  <c r="B203"/>
  <c r="C203"/>
  <c r="B204"/>
  <c r="C204"/>
  <c r="B205"/>
  <c r="C205"/>
  <c r="B206"/>
  <c r="C206"/>
  <c r="B207"/>
  <c r="C207"/>
  <c r="B208"/>
  <c r="C208"/>
  <c r="B209"/>
  <c r="C209"/>
  <c r="B210"/>
  <c r="C210"/>
  <c r="B211"/>
  <c r="C211"/>
  <c r="B212"/>
  <c r="C212"/>
  <c r="B213"/>
  <c r="C213"/>
  <c r="B214"/>
  <c r="C214"/>
  <c r="B215"/>
  <c r="C215"/>
  <c r="B216"/>
  <c r="C216"/>
  <c r="B217"/>
  <c r="C217"/>
  <c r="B218"/>
  <c r="C218"/>
  <c r="B219"/>
  <c r="C219"/>
  <c r="B220"/>
  <c r="C220"/>
  <c r="B221"/>
  <c r="C221"/>
  <c r="B222"/>
  <c r="C222"/>
  <c r="B223"/>
  <c r="C223"/>
  <c r="B224"/>
  <c r="C224"/>
  <c r="B225"/>
  <c r="C225"/>
  <c r="B226"/>
  <c r="C226"/>
  <c r="B227"/>
  <c r="C227"/>
  <c r="B228"/>
  <c r="C228"/>
  <c r="B229"/>
  <c r="C229"/>
  <c r="B230"/>
  <c r="C230"/>
  <c r="B231"/>
  <c r="C231"/>
  <c r="B232"/>
  <c r="C232"/>
  <c r="B233"/>
  <c r="C233"/>
  <c r="B234"/>
  <c r="C234"/>
  <c r="B235"/>
  <c r="C235"/>
  <c r="B236"/>
  <c r="C236"/>
  <c r="B237"/>
  <c r="C237"/>
  <c r="B238"/>
  <c r="C238"/>
  <c r="B239"/>
  <c r="C239"/>
  <c r="B240"/>
  <c r="C240"/>
  <c r="B241"/>
  <c r="C241"/>
  <c r="B242"/>
  <c r="C242"/>
  <c r="B243"/>
  <c r="C243"/>
  <c r="B244"/>
  <c r="C244"/>
  <c r="B245"/>
  <c r="C245"/>
  <c r="B246"/>
  <c r="C246"/>
  <c r="B247"/>
  <c r="C247"/>
  <c r="B248"/>
  <c r="C248"/>
  <c r="B249"/>
  <c r="C249"/>
  <c r="B250"/>
  <c r="C250"/>
  <c r="B251"/>
  <c r="C251"/>
  <c r="B252"/>
  <c r="C252"/>
  <c r="B253"/>
  <c r="C253"/>
  <c r="B254"/>
  <c r="C254"/>
  <c r="B255"/>
  <c r="C255"/>
  <c r="B256"/>
  <c r="C256"/>
  <c r="B257"/>
  <c r="C257"/>
  <c r="B258"/>
  <c r="C258"/>
  <c r="B259"/>
  <c r="C259"/>
  <c r="B260"/>
  <c r="C260"/>
  <c r="B261"/>
  <c r="C261"/>
  <c r="B262"/>
  <c r="C262"/>
  <c r="B263"/>
  <c r="C263"/>
  <c r="B264"/>
  <c r="C264"/>
  <c r="B265"/>
  <c r="C265"/>
  <c r="B266"/>
  <c r="C266"/>
  <c r="B267"/>
  <c r="C267"/>
  <c r="B268"/>
  <c r="C268"/>
  <c r="B269"/>
  <c r="C269"/>
  <c r="B270"/>
  <c r="C270"/>
  <c r="B271"/>
  <c r="C271"/>
  <c r="B272"/>
  <c r="C272"/>
  <c r="B273"/>
  <c r="C273"/>
  <c r="B274"/>
  <c r="C274"/>
  <c r="B275"/>
  <c r="C275"/>
  <c r="B276"/>
  <c r="C276"/>
  <c r="B277"/>
  <c r="C277"/>
  <c r="B278"/>
  <c r="C278"/>
  <c r="B279"/>
  <c r="C279"/>
  <c r="B280"/>
  <c r="C280"/>
  <c r="B281"/>
  <c r="C281"/>
  <c r="B282"/>
  <c r="C282"/>
  <c r="B283"/>
  <c r="C283"/>
  <c r="B284"/>
  <c r="C284"/>
  <c r="B285"/>
  <c r="C285"/>
  <c r="B286"/>
  <c r="C286"/>
  <c r="B287"/>
  <c r="C287"/>
  <c r="B288"/>
  <c r="C288"/>
  <c r="B289"/>
  <c r="C289"/>
  <c r="B290"/>
  <c r="C290"/>
  <c r="B291"/>
  <c r="C291"/>
  <c r="B292"/>
  <c r="C292"/>
  <c r="B293"/>
  <c r="C293"/>
  <c r="B294"/>
  <c r="C294"/>
  <c r="B295"/>
  <c r="C295"/>
  <c r="B296"/>
  <c r="C296"/>
  <c r="B297"/>
  <c r="C297"/>
  <c r="B298"/>
  <c r="C298"/>
  <c r="B299"/>
  <c r="C299"/>
  <c r="B300"/>
  <c r="C300"/>
  <c r="B301"/>
  <c r="C301"/>
  <c r="B302"/>
  <c r="C302"/>
  <c r="B303"/>
  <c r="C303"/>
  <c r="B304"/>
  <c r="C304"/>
  <c r="B305"/>
  <c r="C305"/>
  <c r="B306"/>
  <c r="C306"/>
  <c r="B307"/>
  <c r="C307"/>
  <c r="B308"/>
  <c r="C308"/>
  <c r="B309"/>
  <c r="C309"/>
  <c r="B310"/>
  <c r="C310"/>
  <c r="B311"/>
  <c r="C311"/>
  <c r="B312"/>
  <c r="C312"/>
  <c r="B313"/>
  <c r="C313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45" i="1"/>
  <c r="C7" i="6"/>
  <c r="C5"/>
  <c r="B7" s="1"/>
  <c r="E4"/>
  <c r="C3"/>
  <c r="F7" l="1"/>
  <c r="D7"/>
  <c r="B8"/>
  <c r="B9" l="1"/>
  <c r="F8"/>
  <c r="E7"/>
  <c r="F9" l="1"/>
  <c r="B10"/>
  <c r="C8"/>
  <c r="D8" s="1"/>
  <c r="E8" s="1"/>
  <c r="B11" l="1"/>
  <c r="F10"/>
  <c r="C9"/>
  <c r="D9" s="1"/>
  <c r="E9" s="1"/>
  <c r="F11" l="1"/>
  <c r="B12"/>
  <c r="C10"/>
  <c r="D10" s="1"/>
  <c r="E10" s="1"/>
  <c r="C11" s="1"/>
  <c r="D11" s="1"/>
  <c r="E11" l="1"/>
  <c r="C12" s="1"/>
  <c r="D12" s="1"/>
  <c r="B13"/>
  <c r="F12"/>
  <c r="E12" l="1"/>
  <c r="C13" s="1"/>
  <c r="D13" s="1"/>
  <c r="F13"/>
  <c r="B14"/>
  <c r="E13" l="1"/>
  <c r="C14" s="1"/>
  <c r="D14" s="1"/>
  <c r="B15"/>
  <c r="F14"/>
  <c r="E14" l="1"/>
  <c r="C15" s="1"/>
  <c r="D15" s="1"/>
  <c r="F15"/>
  <c r="B16"/>
  <c r="E15" l="1"/>
  <c r="C16" s="1"/>
  <c r="D16" s="1"/>
  <c r="B17"/>
  <c r="F16"/>
  <c r="E16" l="1"/>
  <c r="C17" s="1"/>
  <c r="D17" s="1"/>
  <c r="F17"/>
  <c r="B18"/>
  <c r="E17" l="1"/>
  <c r="C18" s="1"/>
  <c r="D18" s="1"/>
  <c r="B19"/>
  <c r="F18"/>
  <c r="E18" l="1"/>
  <c r="C19" s="1"/>
  <c r="D19" s="1"/>
  <c r="F19"/>
  <c r="B20"/>
  <c r="E19" l="1"/>
  <c r="B21"/>
  <c r="C20"/>
  <c r="D20" s="1"/>
  <c r="F20"/>
  <c r="E20" l="1"/>
  <c r="C21" s="1"/>
  <c r="D21" s="1"/>
  <c r="F21"/>
  <c r="B22"/>
  <c r="E21" l="1"/>
  <c r="C22" s="1"/>
  <c r="D22" s="1"/>
  <c r="B23"/>
  <c r="F22"/>
  <c r="E22" l="1"/>
  <c r="C23" s="1"/>
  <c r="D23" s="1"/>
  <c r="F23"/>
  <c r="B24"/>
  <c r="E23" l="1"/>
  <c r="C24" s="1"/>
  <c r="D24" s="1"/>
  <c r="B25"/>
  <c r="F24"/>
  <c r="E24" l="1"/>
  <c r="C25" s="1"/>
  <c r="D25" s="1"/>
  <c r="F25"/>
  <c r="B26"/>
  <c r="E25" l="1"/>
  <c r="C26" s="1"/>
  <c r="D26" s="1"/>
  <c r="B27"/>
  <c r="F26"/>
  <c r="E26" l="1"/>
  <c r="C27" s="1"/>
  <c r="D27" s="1"/>
  <c r="F27"/>
  <c r="B28"/>
  <c r="E27" l="1"/>
  <c r="C28" s="1"/>
  <c r="D28" s="1"/>
  <c r="B29"/>
  <c r="F28"/>
  <c r="E28" l="1"/>
  <c r="C29" s="1"/>
  <c r="D29" s="1"/>
  <c r="F29"/>
  <c r="B30"/>
  <c r="E29" l="1"/>
  <c r="C30" s="1"/>
  <c r="D30" s="1"/>
  <c r="B31"/>
  <c r="F30"/>
  <c r="E30" l="1"/>
  <c r="C31" s="1"/>
  <c r="D31" s="1"/>
  <c r="F31"/>
  <c r="B32"/>
  <c r="E31" l="1"/>
  <c r="C32" s="1"/>
  <c r="D32" s="1"/>
  <c r="B33"/>
  <c r="F32"/>
  <c r="E32" l="1"/>
  <c r="C33" s="1"/>
  <c r="D33" s="1"/>
  <c r="F33"/>
  <c r="B34"/>
  <c r="E33" l="1"/>
  <c r="B35"/>
  <c r="C34"/>
  <c r="D34" s="1"/>
  <c r="F34"/>
  <c r="E34" l="1"/>
  <c r="C35" s="1"/>
  <c r="D35" s="1"/>
  <c r="F35"/>
  <c r="B36"/>
  <c r="E35" l="1"/>
  <c r="C36" s="1"/>
  <c r="D36" s="1"/>
  <c r="B37"/>
  <c r="F36"/>
  <c r="E36" l="1"/>
  <c r="C37" s="1"/>
  <c r="D37" s="1"/>
  <c r="F37"/>
  <c r="B38"/>
  <c r="E37" l="1"/>
  <c r="C38" s="1"/>
  <c r="D38" s="1"/>
  <c r="B39"/>
  <c r="F38"/>
  <c r="E38" l="1"/>
  <c r="C39" s="1"/>
  <c r="D39" s="1"/>
  <c r="F39"/>
  <c r="B40"/>
  <c r="E39" l="1"/>
  <c r="C40" s="1"/>
  <c r="D40" s="1"/>
  <c r="B41"/>
  <c r="F40"/>
  <c r="E40" l="1"/>
  <c r="C41" s="1"/>
  <c r="D41" s="1"/>
  <c r="F41"/>
  <c r="B42"/>
  <c r="E41" l="1"/>
  <c r="C42" s="1"/>
  <c r="D42" s="1"/>
  <c r="B43"/>
  <c r="F42"/>
  <c r="E42" l="1"/>
  <c r="C43" s="1"/>
  <c r="D43" s="1"/>
  <c r="F43"/>
  <c r="B44"/>
  <c r="E43" l="1"/>
  <c r="C44" s="1"/>
  <c r="D44" s="1"/>
  <c r="B45"/>
  <c r="F44"/>
  <c r="E44" l="1"/>
  <c r="C45" s="1"/>
  <c r="D45" s="1"/>
  <c r="F45"/>
  <c r="B46"/>
  <c r="E45" l="1"/>
  <c r="B47"/>
  <c r="C46"/>
  <c r="D46" s="1"/>
  <c r="F46"/>
  <c r="E46" l="1"/>
  <c r="C47" s="1"/>
  <c r="D47" s="1"/>
  <c r="F47"/>
  <c r="B48"/>
  <c r="E47" l="1"/>
  <c r="C48" s="1"/>
  <c r="D48" s="1"/>
  <c r="B49"/>
  <c r="F48"/>
  <c r="E48" l="1"/>
  <c r="C49" s="1"/>
  <c r="D49" s="1"/>
  <c r="F49"/>
  <c r="B50"/>
  <c r="E49" l="1"/>
  <c r="B51"/>
  <c r="C50"/>
  <c r="D50" s="1"/>
  <c r="F50"/>
  <c r="E50" l="1"/>
  <c r="C51" s="1"/>
  <c r="D51" s="1"/>
  <c r="F51"/>
  <c r="B52"/>
  <c r="E51" l="1"/>
  <c r="C52" s="1"/>
  <c r="D52" s="1"/>
  <c r="B53"/>
  <c r="F52"/>
  <c r="E52" l="1"/>
  <c r="C53" s="1"/>
  <c r="D53" s="1"/>
  <c r="F53"/>
  <c r="B54"/>
  <c r="E53" l="1"/>
  <c r="C54" s="1"/>
  <c r="D54" s="1"/>
  <c r="B55"/>
  <c r="F54"/>
  <c r="E54" l="1"/>
  <c r="C55" s="1"/>
  <c r="D55" s="1"/>
  <c r="F55"/>
  <c r="B56"/>
  <c r="E55" l="1"/>
  <c r="C56" s="1"/>
  <c r="D56" s="1"/>
  <c r="B57"/>
  <c r="F56"/>
  <c r="E56" l="1"/>
  <c r="C57" s="1"/>
  <c r="D57" s="1"/>
  <c r="F57"/>
  <c r="B58"/>
  <c r="E57" l="1"/>
  <c r="C58" s="1"/>
  <c r="D58" s="1"/>
  <c r="B59"/>
  <c r="F58"/>
  <c r="E58" l="1"/>
  <c r="C59" s="1"/>
  <c r="D59" s="1"/>
  <c r="F59"/>
  <c r="B60"/>
  <c r="E59" l="1"/>
  <c r="B61"/>
  <c r="C60"/>
  <c r="D60" s="1"/>
  <c r="F60"/>
  <c r="E60" l="1"/>
  <c r="C61" s="1"/>
  <c r="D61" s="1"/>
  <c r="F61"/>
  <c r="B62"/>
  <c r="E61" l="1"/>
  <c r="C62" s="1"/>
  <c r="D62" s="1"/>
  <c r="B63"/>
  <c r="F62"/>
  <c r="E62" l="1"/>
  <c r="C63" s="1"/>
  <c r="D63" s="1"/>
  <c r="F63"/>
  <c r="B64"/>
  <c r="E63" l="1"/>
  <c r="B65"/>
  <c r="C64"/>
  <c r="D64" s="1"/>
  <c r="F64"/>
  <c r="E64" l="1"/>
  <c r="C65" s="1"/>
  <c r="D65" s="1"/>
  <c r="F65"/>
  <c r="B66"/>
  <c r="E65" l="1"/>
  <c r="B67"/>
  <c r="C66"/>
  <c r="D66" s="1"/>
  <c r="F66"/>
  <c r="E66" l="1"/>
  <c r="C67" s="1"/>
  <c r="D67" s="1"/>
  <c r="F67"/>
  <c r="B68"/>
  <c r="E67" l="1"/>
  <c r="C68" s="1"/>
  <c r="D68" s="1"/>
  <c r="B69"/>
  <c r="F68"/>
  <c r="E68" l="1"/>
  <c r="C69" s="1"/>
  <c r="D69" s="1"/>
  <c r="F69"/>
  <c r="B70"/>
  <c r="E69" l="1"/>
  <c r="C70" s="1"/>
  <c r="D70" s="1"/>
  <c r="B71"/>
  <c r="F70"/>
  <c r="E70" l="1"/>
  <c r="C71" s="1"/>
  <c r="D71" s="1"/>
  <c r="F71"/>
  <c r="B72"/>
  <c r="E71" l="1"/>
  <c r="C72" s="1"/>
  <c r="D72" s="1"/>
  <c r="B73"/>
  <c r="F72"/>
  <c r="E72" l="1"/>
  <c r="C73" s="1"/>
  <c r="D73" s="1"/>
  <c r="F73"/>
  <c r="B74"/>
  <c r="E73" l="1"/>
  <c r="B75"/>
  <c r="C74"/>
  <c r="D74" s="1"/>
  <c r="F74"/>
  <c r="E74" l="1"/>
  <c r="C75" s="1"/>
  <c r="D75" s="1"/>
  <c r="F75"/>
  <c r="B76"/>
  <c r="E75" l="1"/>
  <c r="B77"/>
  <c r="C76"/>
  <c r="D76" s="1"/>
  <c r="F76"/>
  <c r="E76" l="1"/>
  <c r="C77" s="1"/>
  <c r="D77" s="1"/>
  <c r="F77"/>
  <c r="B78"/>
  <c r="E77" l="1"/>
  <c r="B79"/>
  <c r="C78"/>
  <c r="D78" s="1"/>
  <c r="F78"/>
  <c r="E78" l="1"/>
  <c r="C79" s="1"/>
  <c r="D79" s="1"/>
  <c r="F79"/>
  <c r="B80"/>
  <c r="E79" l="1"/>
  <c r="B81"/>
  <c r="C80"/>
  <c r="D80" s="1"/>
  <c r="F80"/>
  <c r="E80" l="1"/>
  <c r="C81" s="1"/>
  <c r="D81" s="1"/>
  <c r="F81"/>
  <c r="B82"/>
  <c r="E81" l="1"/>
  <c r="C82" s="1"/>
  <c r="D82" s="1"/>
  <c r="B83"/>
  <c r="F82"/>
  <c r="E82" l="1"/>
  <c r="C83" s="1"/>
  <c r="D83" s="1"/>
  <c r="F83"/>
  <c r="B84"/>
  <c r="E83" l="1"/>
  <c r="C84" s="1"/>
  <c r="D84" s="1"/>
  <c r="B85"/>
  <c r="F84"/>
  <c r="E84" l="1"/>
  <c r="C85" s="1"/>
  <c r="D85" s="1"/>
  <c r="F85"/>
  <c r="B86"/>
  <c r="E85" l="1"/>
  <c r="B87"/>
  <c r="C86"/>
  <c r="D86" s="1"/>
  <c r="F86"/>
  <c r="E86" l="1"/>
  <c r="C87" s="1"/>
  <c r="D87" s="1"/>
  <c r="F87"/>
  <c r="B88"/>
  <c r="E87" l="1"/>
  <c r="B89"/>
  <c r="C88"/>
  <c r="D88" s="1"/>
  <c r="F88"/>
  <c r="E88" l="1"/>
  <c r="C89" s="1"/>
  <c r="D89" s="1"/>
  <c r="F89"/>
  <c r="B90"/>
  <c r="E89" l="1"/>
  <c r="B91"/>
  <c r="C90"/>
  <c r="D90" s="1"/>
  <c r="F90"/>
  <c r="E90" l="1"/>
  <c r="C91" s="1"/>
  <c r="D91" s="1"/>
  <c r="F91"/>
  <c r="B92"/>
  <c r="E91" l="1"/>
  <c r="C92" s="1"/>
  <c r="D92" s="1"/>
  <c r="B93"/>
  <c r="F92"/>
  <c r="E92" l="1"/>
  <c r="C93" s="1"/>
  <c r="D93" s="1"/>
  <c r="F93"/>
  <c r="B94"/>
  <c r="E93" l="1"/>
  <c r="B95"/>
  <c r="C94"/>
  <c r="D94" s="1"/>
  <c r="F94"/>
  <c r="E94" l="1"/>
  <c r="C95" s="1"/>
  <c r="D95" s="1"/>
  <c r="F95"/>
  <c r="B96"/>
  <c r="E95" l="1"/>
  <c r="B97"/>
  <c r="C96"/>
  <c r="D96" s="1"/>
  <c r="F96"/>
  <c r="E96" l="1"/>
  <c r="C97" s="1"/>
  <c r="D97" s="1"/>
  <c r="F97"/>
  <c r="B98"/>
  <c r="E97" l="1"/>
  <c r="C98" s="1"/>
  <c r="D98" s="1"/>
  <c r="B99"/>
  <c r="F98"/>
  <c r="E98" l="1"/>
  <c r="C99" s="1"/>
  <c r="D99" s="1"/>
  <c r="F99"/>
  <c r="B100"/>
  <c r="E99" l="1"/>
  <c r="C100" s="1"/>
  <c r="D100" s="1"/>
  <c r="B101"/>
  <c r="F100"/>
  <c r="E100" l="1"/>
  <c r="C101" s="1"/>
  <c r="D101" s="1"/>
  <c r="F101"/>
  <c r="B102"/>
  <c r="E101" l="1"/>
  <c r="C102" s="1"/>
  <c r="D102" s="1"/>
  <c r="B103"/>
  <c r="F102"/>
  <c r="E102" l="1"/>
  <c r="C103" s="1"/>
  <c r="D103" s="1"/>
  <c r="F103"/>
  <c r="B104"/>
  <c r="E103" l="1"/>
  <c r="C104" s="1"/>
  <c r="D104" s="1"/>
  <c r="B105"/>
  <c r="F104"/>
  <c r="E104" l="1"/>
  <c r="C105" s="1"/>
  <c r="D105" s="1"/>
  <c r="F105"/>
  <c r="B106"/>
  <c r="E105" l="1"/>
  <c r="C106" s="1"/>
  <c r="D106" s="1"/>
  <c r="B107"/>
  <c r="F106"/>
  <c r="E106" l="1"/>
  <c r="C107" s="1"/>
  <c r="D107" s="1"/>
  <c r="F107"/>
  <c r="B108"/>
  <c r="E107" l="1"/>
  <c r="B109"/>
  <c r="C108"/>
  <c r="D108" s="1"/>
  <c r="F108"/>
  <c r="E108" l="1"/>
  <c r="C109" s="1"/>
  <c r="D109" s="1"/>
  <c r="F109"/>
  <c r="B110"/>
  <c r="E109" l="1"/>
  <c r="B111"/>
  <c r="C110"/>
  <c r="D110" s="1"/>
  <c r="F110"/>
  <c r="E110" l="1"/>
  <c r="C111" s="1"/>
  <c r="D111" s="1"/>
  <c r="F111"/>
  <c r="B112"/>
  <c r="E111" l="1"/>
  <c r="B113"/>
  <c r="C112"/>
  <c r="D112" s="1"/>
  <c r="F112"/>
  <c r="E112" l="1"/>
  <c r="C113" s="1"/>
  <c r="D113" s="1"/>
  <c r="F113"/>
  <c r="B114"/>
  <c r="E113" l="1"/>
  <c r="C114" s="1"/>
  <c r="D114" s="1"/>
  <c r="B115"/>
  <c r="F114"/>
  <c r="E114" l="1"/>
  <c r="C115" s="1"/>
  <c r="D115" s="1"/>
  <c r="F115"/>
  <c r="B116"/>
  <c r="E115" l="1"/>
  <c r="C116" s="1"/>
  <c r="D116" s="1"/>
  <c r="B117"/>
  <c r="F116"/>
  <c r="E116" l="1"/>
  <c r="C117" s="1"/>
  <c r="D117" s="1"/>
  <c r="F117"/>
  <c r="B118"/>
  <c r="E117" l="1"/>
  <c r="B119"/>
  <c r="C118"/>
  <c r="D118" s="1"/>
  <c r="F118"/>
  <c r="E118" l="1"/>
  <c r="C119" s="1"/>
  <c r="D119" s="1"/>
  <c r="F119"/>
  <c r="B120"/>
  <c r="E119" l="1"/>
  <c r="C120" s="1"/>
  <c r="D120" s="1"/>
  <c r="B121"/>
  <c r="F120"/>
  <c r="E120" l="1"/>
  <c r="C121" s="1"/>
  <c r="D121" s="1"/>
  <c r="F121"/>
  <c r="B122"/>
  <c r="E121" l="1"/>
  <c r="C122" s="1"/>
  <c r="D122" s="1"/>
  <c r="B123"/>
  <c r="F122"/>
  <c r="E122" l="1"/>
  <c r="C123" s="1"/>
  <c r="D123" s="1"/>
  <c r="F123"/>
  <c r="B124"/>
  <c r="E123" l="1"/>
  <c r="B125"/>
  <c r="C124"/>
  <c r="D124" s="1"/>
  <c r="F124"/>
  <c r="E124" l="1"/>
  <c r="C125" s="1"/>
  <c r="D125" s="1"/>
  <c r="F125"/>
  <c r="B126"/>
  <c r="E125" l="1"/>
  <c r="B127"/>
  <c r="C126"/>
  <c r="D126" s="1"/>
  <c r="F126"/>
  <c r="E126" l="1"/>
  <c r="C127" s="1"/>
  <c r="D127" s="1"/>
  <c r="F127"/>
  <c r="B128"/>
  <c r="E127" l="1"/>
  <c r="B129"/>
  <c r="C128"/>
  <c r="D128" s="1"/>
  <c r="F128"/>
  <c r="E128" l="1"/>
  <c r="C129" s="1"/>
  <c r="D129" s="1"/>
  <c r="F129"/>
  <c r="B130"/>
  <c r="E129" l="1"/>
  <c r="C130" s="1"/>
  <c r="D130" s="1"/>
  <c r="B131"/>
  <c r="F130"/>
  <c r="E130" l="1"/>
  <c r="C131" s="1"/>
  <c r="D131" s="1"/>
  <c r="F131"/>
  <c r="B132"/>
  <c r="E131" l="1"/>
  <c r="B133"/>
  <c r="C132"/>
  <c r="D132" s="1"/>
  <c r="F132"/>
  <c r="E132" l="1"/>
  <c r="C133" s="1"/>
  <c r="D133" s="1"/>
  <c r="F133"/>
  <c r="B134"/>
  <c r="E133" l="1"/>
  <c r="B135"/>
  <c r="C134"/>
  <c r="D134" s="1"/>
  <c r="F134"/>
  <c r="E134" l="1"/>
  <c r="C135" s="1"/>
  <c r="D135" s="1"/>
  <c r="F135"/>
  <c r="B136"/>
  <c r="E135" l="1"/>
  <c r="C136" s="1"/>
  <c r="D136" s="1"/>
  <c r="B137"/>
  <c r="F136"/>
  <c r="E136" l="1"/>
  <c r="C137" s="1"/>
  <c r="D137" s="1"/>
  <c r="F137"/>
  <c r="B138"/>
  <c r="E137" l="1"/>
  <c r="C138" s="1"/>
  <c r="D138" s="1"/>
  <c r="B139"/>
  <c r="F138"/>
  <c r="E138" l="1"/>
  <c r="C139" s="1"/>
  <c r="D139" s="1"/>
  <c r="F139"/>
  <c r="B140"/>
  <c r="E139" l="1"/>
  <c r="C140" s="1"/>
  <c r="D140" s="1"/>
  <c r="B141"/>
  <c r="F140"/>
  <c r="E140" l="1"/>
  <c r="C141" s="1"/>
  <c r="D141" s="1"/>
  <c r="F141"/>
  <c r="B142"/>
  <c r="E141" l="1"/>
  <c r="C142" s="1"/>
  <c r="D142" s="1"/>
  <c r="B143"/>
  <c r="F142"/>
  <c r="E142" l="1"/>
  <c r="C143" s="1"/>
  <c r="D143" s="1"/>
  <c r="F143"/>
  <c r="B144"/>
  <c r="E143" l="1"/>
  <c r="C144" s="1"/>
  <c r="D144" s="1"/>
  <c r="B145"/>
  <c r="F144"/>
  <c r="E144" l="1"/>
  <c r="C145" s="1"/>
  <c r="D145" s="1"/>
  <c r="F145"/>
  <c r="B146"/>
  <c r="E145" l="1"/>
  <c r="B147"/>
  <c r="C146"/>
  <c r="D146" s="1"/>
  <c r="F146"/>
  <c r="E146" l="1"/>
  <c r="C147" s="1"/>
  <c r="D147" s="1"/>
  <c r="F147"/>
  <c r="B148"/>
  <c r="E147" l="1"/>
  <c r="C148" s="1"/>
  <c r="D148" s="1"/>
  <c r="B149"/>
  <c r="F148"/>
  <c r="E148" l="1"/>
  <c r="C149" s="1"/>
  <c r="D149" s="1"/>
  <c r="F149"/>
  <c r="B150"/>
  <c r="E149" l="1"/>
  <c r="C150" s="1"/>
  <c r="D150" s="1"/>
  <c r="B151"/>
  <c r="F150"/>
  <c r="E150" l="1"/>
  <c r="C151" s="1"/>
  <c r="D151" s="1"/>
  <c r="F151"/>
  <c r="B152"/>
  <c r="E151" l="1"/>
  <c r="C152" s="1"/>
  <c r="D152" s="1"/>
  <c r="B153"/>
  <c r="F152"/>
  <c r="E152" l="1"/>
  <c r="C153" s="1"/>
  <c r="D153" s="1"/>
  <c r="F153"/>
  <c r="B154"/>
  <c r="E153" l="1"/>
  <c r="C154" s="1"/>
  <c r="D154" s="1"/>
  <c r="B155"/>
  <c r="F154"/>
  <c r="E154" l="1"/>
  <c r="C155" s="1"/>
  <c r="D155" s="1"/>
  <c r="F155"/>
  <c r="B156"/>
  <c r="E155" l="1"/>
  <c r="C156" s="1"/>
  <c r="D156" s="1"/>
  <c r="B157"/>
  <c r="F156"/>
  <c r="E156" l="1"/>
  <c r="C157" s="1"/>
  <c r="D157" s="1"/>
  <c r="F157"/>
  <c r="B158"/>
  <c r="E157" l="1"/>
  <c r="B159"/>
  <c r="C158"/>
  <c r="D158" s="1"/>
  <c r="F158"/>
  <c r="E158" l="1"/>
  <c r="C159" s="1"/>
  <c r="D159" s="1"/>
  <c r="F159"/>
  <c r="B160"/>
  <c r="E159" l="1"/>
  <c r="B161"/>
  <c r="C160"/>
  <c r="D160" s="1"/>
  <c r="F160"/>
  <c r="E160" l="1"/>
  <c r="C161" s="1"/>
  <c r="D161" s="1"/>
  <c r="F161"/>
  <c r="B162"/>
  <c r="E161" l="1"/>
  <c r="C162" s="1"/>
  <c r="D162" s="1"/>
  <c r="B163"/>
  <c r="F162"/>
  <c r="E162" l="1"/>
  <c r="C163" s="1"/>
  <c r="D163" s="1"/>
  <c r="F163"/>
  <c r="B164"/>
  <c r="E163" l="1"/>
  <c r="B165"/>
  <c r="C164"/>
  <c r="D164" s="1"/>
  <c r="F164"/>
  <c r="E164" l="1"/>
  <c r="C165" s="1"/>
  <c r="D165" s="1"/>
  <c r="F165"/>
  <c r="B166"/>
  <c r="E165" l="1"/>
  <c r="B167"/>
  <c r="C166"/>
  <c r="D166" s="1"/>
  <c r="F166"/>
  <c r="E166" l="1"/>
  <c r="C167" s="1"/>
  <c r="D167" s="1"/>
  <c r="F167"/>
  <c r="B168"/>
  <c r="E167" l="1"/>
  <c r="C168" s="1"/>
  <c r="D168" s="1"/>
  <c r="B169"/>
  <c r="F168"/>
  <c r="E168" l="1"/>
  <c r="C169" s="1"/>
  <c r="D169" s="1"/>
  <c r="F169"/>
  <c r="B170"/>
  <c r="E169" l="1"/>
  <c r="C170" s="1"/>
  <c r="D170" s="1"/>
  <c r="B171"/>
  <c r="F170"/>
  <c r="E170" l="1"/>
  <c r="C171" s="1"/>
  <c r="D171" s="1"/>
  <c r="F171"/>
  <c r="B172"/>
  <c r="E171" l="1"/>
  <c r="B173"/>
  <c r="C172"/>
  <c r="D172" s="1"/>
  <c r="F172"/>
  <c r="E172" l="1"/>
  <c r="C173" s="1"/>
  <c r="D173" s="1"/>
  <c r="F173"/>
  <c r="B174"/>
  <c r="E173" l="1"/>
  <c r="B175"/>
  <c r="C174"/>
  <c r="D174" s="1"/>
  <c r="F174"/>
  <c r="E174" l="1"/>
  <c r="C175" s="1"/>
  <c r="D175" s="1"/>
  <c r="F175"/>
  <c r="B176"/>
  <c r="E175" l="1"/>
  <c r="C176" s="1"/>
  <c r="D176" s="1"/>
  <c r="B177"/>
  <c r="F176"/>
  <c r="E176" l="1"/>
  <c r="C177" s="1"/>
  <c r="D177" s="1"/>
  <c r="F177"/>
  <c r="B178"/>
  <c r="E177" l="1"/>
  <c r="B179"/>
  <c r="C178"/>
  <c r="D178" s="1"/>
  <c r="F178"/>
  <c r="E178" l="1"/>
  <c r="C179" s="1"/>
  <c r="D179" s="1"/>
  <c r="F179"/>
  <c r="B180"/>
  <c r="E179" l="1"/>
  <c r="B181"/>
  <c r="C180"/>
  <c r="D180" s="1"/>
  <c r="F180"/>
  <c r="E180" l="1"/>
  <c r="C181" s="1"/>
  <c r="D181" s="1"/>
  <c r="F181"/>
  <c r="B182"/>
  <c r="E181" l="1"/>
  <c r="B183"/>
  <c r="C182"/>
  <c r="D182" s="1"/>
  <c r="F182"/>
  <c r="E182" l="1"/>
  <c r="C183" s="1"/>
  <c r="D183" s="1"/>
  <c r="F183"/>
  <c r="B184"/>
  <c r="E183" l="1"/>
  <c r="C184" s="1"/>
  <c r="D184" s="1"/>
  <c r="B185"/>
  <c r="F184"/>
  <c r="E184" l="1"/>
  <c r="C185" s="1"/>
  <c r="D185" s="1"/>
  <c r="F185"/>
  <c r="B186"/>
  <c r="E185" l="1"/>
  <c r="B187"/>
  <c r="C186"/>
  <c r="D186" s="1"/>
  <c r="F186"/>
  <c r="E186" l="1"/>
  <c r="C187" s="1"/>
  <c r="D187" s="1"/>
  <c r="F187"/>
  <c r="B188"/>
  <c r="E187" l="1"/>
  <c r="B189"/>
  <c r="C188"/>
  <c r="D188" s="1"/>
  <c r="F188"/>
  <c r="E188" l="1"/>
  <c r="C189" s="1"/>
  <c r="D189" s="1"/>
  <c r="F189"/>
  <c r="B190"/>
  <c r="E189" l="1"/>
  <c r="B191"/>
  <c r="C190"/>
  <c r="D190" s="1"/>
  <c r="F190"/>
  <c r="E190" l="1"/>
  <c r="C191" s="1"/>
  <c r="D191" s="1"/>
  <c r="F191"/>
  <c r="B192"/>
  <c r="E191" l="1"/>
  <c r="B193"/>
  <c r="C192"/>
  <c r="D192" s="1"/>
  <c r="F192"/>
  <c r="E192" l="1"/>
  <c r="C193" s="1"/>
  <c r="D193" s="1"/>
  <c r="F193"/>
  <c r="B194"/>
  <c r="E193" l="1"/>
  <c r="B195"/>
  <c r="C194"/>
  <c r="D194" s="1"/>
  <c r="F194"/>
  <c r="E194" l="1"/>
  <c r="C195" s="1"/>
  <c r="D195" s="1"/>
  <c r="F195"/>
  <c r="B196"/>
  <c r="E195" l="1"/>
  <c r="C196" s="1"/>
  <c r="D196" s="1"/>
  <c r="B197"/>
  <c r="F196"/>
  <c r="E196" l="1"/>
  <c r="C197" s="1"/>
  <c r="D197" s="1"/>
  <c r="F197"/>
  <c r="B198"/>
  <c r="E197" l="1"/>
  <c r="B199"/>
  <c r="C198"/>
  <c r="D198" s="1"/>
  <c r="F198"/>
  <c r="E198" l="1"/>
  <c r="C199" s="1"/>
  <c r="D199" s="1"/>
  <c r="F199"/>
  <c r="B200"/>
  <c r="E199" l="1"/>
  <c r="C200" s="1"/>
  <c r="D200" s="1"/>
  <c r="B201"/>
  <c r="F200"/>
  <c r="E200" l="1"/>
  <c r="C201" s="1"/>
  <c r="D201" s="1"/>
  <c r="F201"/>
  <c r="B202"/>
  <c r="E201" l="1"/>
  <c r="B203"/>
  <c r="C202"/>
  <c r="D202" s="1"/>
  <c r="F202"/>
  <c r="E202" l="1"/>
  <c r="C203" s="1"/>
  <c r="D203" s="1"/>
  <c r="F203"/>
  <c r="B204"/>
  <c r="E203" l="1"/>
  <c r="B205"/>
  <c r="C204"/>
  <c r="D204" s="1"/>
  <c r="F204"/>
  <c r="E204" l="1"/>
  <c r="C205" s="1"/>
  <c r="D205" s="1"/>
  <c r="F205"/>
  <c r="B206"/>
  <c r="E205" l="1"/>
  <c r="C206" s="1"/>
  <c r="D206" s="1"/>
  <c r="B207"/>
  <c r="F206"/>
  <c r="E206" l="1"/>
  <c r="C207" s="1"/>
  <c r="D207" s="1"/>
  <c r="F207"/>
  <c r="B208"/>
  <c r="E207" l="1"/>
  <c r="C208" s="1"/>
  <c r="D208" s="1"/>
  <c r="B209"/>
  <c r="F208"/>
  <c r="E208" l="1"/>
  <c r="C209" s="1"/>
  <c r="D209" s="1"/>
  <c r="F209"/>
  <c r="B210"/>
  <c r="E209" l="1"/>
  <c r="C210" s="1"/>
  <c r="D210" s="1"/>
  <c r="B211"/>
  <c r="F210"/>
  <c r="E210" l="1"/>
  <c r="C211" s="1"/>
  <c r="D211" s="1"/>
  <c r="F211"/>
  <c r="B212"/>
  <c r="E211" l="1"/>
  <c r="C212" s="1"/>
  <c r="D212" s="1"/>
  <c r="B213"/>
  <c r="F212"/>
  <c r="E212" l="1"/>
  <c r="C213" s="1"/>
  <c r="D213" s="1"/>
  <c r="F213"/>
  <c r="B214"/>
  <c r="E213" l="1"/>
  <c r="B215"/>
  <c r="C214"/>
  <c r="D214" s="1"/>
  <c r="F214"/>
  <c r="E214" l="1"/>
  <c r="C215" s="1"/>
  <c r="D215" s="1"/>
  <c r="F215"/>
  <c r="B216"/>
  <c r="E215" l="1"/>
  <c r="C216" s="1"/>
  <c r="D216" s="1"/>
  <c r="B217"/>
  <c r="F216"/>
  <c r="E216" l="1"/>
  <c r="C217" s="1"/>
  <c r="D217" s="1"/>
  <c r="F217"/>
  <c r="B218"/>
  <c r="E217" l="1"/>
  <c r="C218" s="1"/>
  <c r="D218" s="1"/>
  <c r="B219"/>
  <c r="F218"/>
  <c r="E218" l="1"/>
  <c r="C219" s="1"/>
  <c r="D219" s="1"/>
  <c r="F219"/>
  <c r="B220"/>
  <c r="E219" l="1"/>
  <c r="B221"/>
  <c r="C220"/>
  <c r="D220" s="1"/>
  <c r="F220"/>
  <c r="E220" l="1"/>
  <c r="C221" s="1"/>
  <c r="D221" s="1"/>
  <c r="F221"/>
  <c r="B222"/>
  <c r="E221" l="1"/>
  <c r="C222" s="1"/>
  <c r="D222" s="1"/>
  <c r="B223"/>
  <c r="F222"/>
  <c r="E222" l="1"/>
  <c r="C223" s="1"/>
  <c r="D223" s="1"/>
  <c r="F223"/>
  <c r="B224"/>
  <c r="E223" l="1"/>
  <c r="B225"/>
  <c r="C224"/>
  <c r="D224" s="1"/>
  <c r="F224"/>
  <c r="E224" l="1"/>
  <c r="C225" s="1"/>
  <c r="D225" s="1"/>
  <c r="F225"/>
  <c r="B226"/>
  <c r="E225" l="1"/>
  <c r="C226" s="1"/>
  <c r="D226" s="1"/>
  <c r="B227"/>
  <c r="F226"/>
  <c r="E226" l="1"/>
  <c r="C227" s="1"/>
  <c r="D227" s="1"/>
  <c r="F227"/>
  <c r="B228"/>
  <c r="E227" l="1"/>
  <c r="C228" s="1"/>
  <c r="D228" s="1"/>
  <c r="B229"/>
  <c r="F228"/>
  <c r="E228" l="1"/>
  <c r="C229" s="1"/>
  <c r="D229" s="1"/>
  <c r="F229"/>
  <c r="B230"/>
  <c r="E229" l="1"/>
  <c r="C230" s="1"/>
  <c r="D230" s="1"/>
  <c r="B231"/>
  <c r="F230"/>
  <c r="E230" l="1"/>
  <c r="C231" s="1"/>
  <c r="D231" s="1"/>
  <c r="F231"/>
  <c r="B232"/>
  <c r="E231" l="1"/>
  <c r="B233"/>
  <c r="C232"/>
  <c r="D232" s="1"/>
  <c r="F232"/>
  <c r="E232" l="1"/>
  <c r="C233" s="1"/>
  <c r="D233" s="1"/>
  <c r="F233"/>
  <c r="B234"/>
  <c r="E233" l="1"/>
  <c r="C234" s="1"/>
  <c r="D234" s="1"/>
  <c r="B235"/>
  <c r="F234"/>
  <c r="E234" l="1"/>
  <c r="C235" s="1"/>
  <c r="D235" s="1"/>
  <c r="F235"/>
  <c r="B236"/>
  <c r="E235" l="1"/>
  <c r="C236" s="1"/>
  <c r="D236" s="1"/>
  <c r="B237"/>
  <c r="F236"/>
  <c r="E236" l="1"/>
  <c r="C237" s="1"/>
  <c r="D237" s="1"/>
  <c r="F237"/>
  <c r="B238"/>
  <c r="E237" l="1"/>
  <c r="C238" s="1"/>
  <c r="D238" s="1"/>
  <c r="B239"/>
  <c r="F238"/>
  <c r="E238" l="1"/>
  <c r="C239" s="1"/>
  <c r="D239" s="1"/>
  <c r="F239"/>
  <c r="B240"/>
  <c r="E239" l="1"/>
  <c r="C240" s="1"/>
  <c r="D240" s="1"/>
  <c r="B241"/>
  <c r="F240"/>
  <c r="E240" l="1"/>
  <c r="C241" s="1"/>
  <c r="D241" s="1"/>
  <c r="F241"/>
  <c r="B242"/>
  <c r="E241" l="1"/>
  <c r="C242" s="1"/>
  <c r="D242" s="1"/>
  <c r="B243"/>
  <c r="F242"/>
  <c r="E242" l="1"/>
  <c r="C243" s="1"/>
  <c r="D243" s="1"/>
  <c r="F243"/>
  <c r="B244"/>
  <c r="E243" l="1"/>
  <c r="B245"/>
  <c r="C244"/>
  <c r="D244" s="1"/>
  <c r="F244"/>
  <c r="E244" l="1"/>
  <c r="C245" s="1"/>
  <c r="D245" s="1"/>
  <c r="F245"/>
  <c r="B246"/>
  <c r="E245" l="1"/>
  <c r="B247"/>
  <c r="C246"/>
  <c r="D246" s="1"/>
  <c r="F246"/>
  <c r="E246" l="1"/>
  <c r="C247" s="1"/>
  <c r="D247" s="1"/>
  <c r="F247"/>
  <c r="B248"/>
  <c r="E247" l="1"/>
  <c r="B249"/>
  <c r="C248"/>
  <c r="D248" s="1"/>
  <c r="F248"/>
  <c r="E248" l="1"/>
  <c r="C249" s="1"/>
  <c r="D249" s="1"/>
  <c r="F249"/>
  <c r="B250"/>
  <c r="E249" l="1"/>
  <c r="B251"/>
  <c r="C250"/>
  <c r="D250" s="1"/>
  <c r="F250"/>
  <c r="E250" l="1"/>
  <c r="C251" s="1"/>
  <c r="D251" s="1"/>
  <c r="F251"/>
  <c r="B252"/>
  <c r="E251" l="1"/>
  <c r="C252" s="1"/>
  <c r="D252" s="1"/>
  <c r="B253"/>
  <c r="F252"/>
  <c r="E252" l="1"/>
  <c r="C253" s="1"/>
  <c r="D253" s="1"/>
  <c r="F253"/>
  <c r="B254"/>
  <c r="E253" l="1"/>
  <c r="B255"/>
  <c r="C254"/>
  <c r="D254" s="1"/>
  <c r="F254"/>
  <c r="E254" l="1"/>
  <c r="C255" s="1"/>
  <c r="D255" s="1"/>
  <c r="F255"/>
  <c r="B256"/>
  <c r="E255" l="1"/>
  <c r="C256" s="1"/>
  <c r="D256" s="1"/>
  <c r="B257"/>
  <c r="F256"/>
  <c r="E256" l="1"/>
  <c r="C257" s="1"/>
  <c r="D257" s="1"/>
  <c r="F257"/>
  <c r="B258"/>
  <c r="E257" l="1"/>
  <c r="C258" s="1"/>
  <c r="D258" s="1"/>
  <c r="B259"/>
  <c r="F258"/>
  <c r="E258" l="1"/>
  <c r="C259" s="1"/>
  <c r="D259" s="1"/>
  <c r="F259"/>
  <c r="B260"/>
  <c r="E259" l="1"/>
  <c r="C260" s="1"/>
  <c r="D260" s="1"/>
  <c r="B261"/>
  <c r="F260"/>
  <c r="E260" l="1"/>
  <c r="C261" s="1"/>
  <c r="D261" s="1"/>
  <c r="F261"/>
  <c r="B262"/>
  <c r="E261" l="1"/>
  <c r="C262" s="1"/>
  <c r="D262" s="1"/>
  <c r="B263"/>
  <c r="F262"/>
  <c r="E262" l="1"/>
  <c r="C263" s="1"/>
  <c r="D263" s="1"/>
  <c r="F263"/>
  <c r="B264"/>
  <c r="E263" l="1"/>
  <c r="C264" s="1"/>
  <c r="D264" s="1"/>
  <c r="B265"/>
  <c r="F264"/>
  <c r="E264" l="1"/>
  <c r="C265" s="1"/>
  <c r="D265" s="1"/>
  <c r="F265"/>
  <c r="B266"/>
  <c r="E265" l="1"/>
  <c r="C266" s="1"/>
  <c r="D266" s="1"/>
  <c r="B267"/>
  <c r="F266"/>
  <c r="E266" l="1"/>
  <c r="C267" s="1"/>
  <c r="D267" s="1"/>
  <c r="F267"/>
  <c r="B268"/>
  <c r="E267" l="1"/>
  <c r="C268" s="1"/>
  <c r="D268" s="1"/>
  <c r="B269"/>
  <c r="F268"/>
  <c r="E268" l="1"/>
  <c r="C269" s="1"/>
  <c r="D269" s="1"/>
  <c r="F269"/>
  <c r="B270"/>
  <c r="E269" l="1"/>
  <c r="B271"/>
  <c r="C270"/>
  <c r="D270" s="1"/>
  <c r="F270"/>
  <c r="E270" l="1"/>
  <c r="C271" s="1"/>
  <c r="D271" s="1"/>
  <c r="F271"/>
  <c r="B272"/>
  <c r="E271" l="1"/>
  <c r="C272" s="1"/>
  <c r="D272" s="1"/>
  <c r="B273"/>
  <c r="F272"/>
  <c r="E272" l="1"/>
  <c r="C273" s="1"/>
  <c r="D273" s="1"/>
  <c r="F273"/>
  <c r="B274"/>
  <c r="E273" l="1"/>
  <c r="B275"/>
  <c r="C274"/>
  <c r="D274" s="1"/>
  <c r="F274"/>
  <c r="E274" l="1"/>
  <c r="C275" s="1"/>
  <c r="D275" s="1"/>
  <c r="F275"/>
  <c r="B276"/>
  <c r="E275" l="1"/>
  <c r="B277"/>
  <c r="C276"/>
  <c r="D276" s="1"/>
  <c r="F276"/>
  <c r="E276" l="1"/>
  <c r="C277" s="1"/>
  <c r="D277" s="1"/>
  <c r="F277"/>
  <c r="B278"/>
  <c r="E277" l="1"/>
  <c r="C278" s="1"/>
  <c r="D278" s="1"/>
  <c r="B279"/>
  <c r="F278"/>
  <c r="E278" l="1"/>
  <c r="C279" s="1"/>
  <c r="D279" s="1"/>
  <c r="F279"/>
  <c r="B280"/>
  <c r="E279" l="1"/>
  <c r="C280" s="1"/>
  <c r="D280" s="1"/>
  <c r="B281"/>
  <c r="F280"/>
  <c r="E280" l="1"/>
  <c r="C281" s="1"/>
  <c r="D281" s="1"/>
  <c r="F281"/>
  <c r="B282"/>
  <c r="E281" l="1"/>
  <c r="B283"/>
  <c r="C282"/>
  <c r="D282" s="1"/>
  <c r="F282"/>
  <c r="E282" l="1"/>
  <c r="C283" s="1"/>
  <c r="D283" s="1"/>
  <c r="F283"/>
  <c r="B284"/>
  <c r="E283" l="1"/>
  <c r="C284" s="1"/>
  <c r="D284" s="1"/>
  <c r="B285"/>
  <c r="F284"/>
  <c r="E284" l="1"/>
  <c r="C285" s="1"/>
  <c r="D285" s="1"/>
  <c r="F285"/>
  <c r="B286"/>
  <c r="E285" l="1"/>
  <c r="B287"/>
  <c r="C286"/>
  <c r="D286" s="1"/>
  <c r="F286"/>
  <c r="E286" l="1"/>
  <c r="C287" s="1"/>
  <c r="D287" s="1"/>
  <c r="F287"/>
  <c r="B288"/>
  <c r="E287" l="1"/>
  <c r="B289"/>
  <c r="C288"/>
  <c r="D288" s="1"/>
  <c r="F288"/>
  <c r="E288" l="1"/>
  <c r="C289" s="1"/>
  <c r="D289" s="1"/>
  <c r="F289"/>
  <c r="B290"/>
  <c r="E289" l="1"/>
  <c r="C290" s="1"/>
  <c r="D290" s="1"/>
  <c r="B291"/>
  <c r="F290"/>
  <c r="E290" l="1"/>
  <c r="C291" s="1"/>
  <c r="D291" s="1"/>
  <c r="F291"/>
  <c r="B292"/>
  <c r="E291" l="1"/>
  <c r="C292" s="1"/>
  <c r="D292" s="1"/>
  <c r="B293"/>
  <c r="F292"/>
  <c r="E292" l="1"/>
  <c r="C293" s="1"/>
  <c r="D293" s="1"/>
  <c r="F293"/>
  <c r="B294"/>
  <c r="E293" l="1"/>
  <c r="C294" s="1"/>
  <c r="D294" s="1"/>
  <c r="B295"/>
  <c r="F294"/>
  <c r="E294" l="1"/>
  <c r="C295" s="1"/>
  <c r="D295" s="1"/>
  <c r="F295"/>
  <c r="B296"/>
  <c r="E295" l="1"/>
  <c r="C296" s="1"/>
  <c r="D296" s="1"/>
  <c r="B297"/>
  <c r="F296"/>
  <c r="E296" l="1"/>
  <c r="C297" s="1"/>
  <c r="D297" s="1"/>
  <c r="F297"/>
  <c r="B298"/>
  <c r="E297" l="1"/>
  <c r="B299"/>
  <c r="C298"/>
  <c r="D298" s="1"/>
  <c r="F298"/>
  <c r="E298" l="1"/>
  <c r="C299" s="1"/>
  <c r="D299" s="1"/>
  <c r="F299"/>
  <c r="B300"/>
  <c r="E299" l="1"/>
  <c r="B301"/>
  <c r="C300"/>
  <c r="D300" s="1"/>
  <c r="F300"/>
  <c r="E300" l="1"/>
  <c r="C301" s="1"/>
  <c r="D301" s="1"/>
  <c r="F301"/>
  <c r="B302"/>
  <c r="E301" l="1"/>
  <c r="B303"/>
  <c r="C302"/>
  <c r="D302" s="1"/>
  <c r="F302"/>
  <c r="E302" l="1"/>
  <c r="C303" s="1"/>
  <c r="D303" s="1"/>
  <c r="F303"/>
  <c r="B304"/>
  <c r="E303" l="1"/>
  <c r="B305"/>
  <c r="C304"/>
  <c r="D304" s="1"/>
  <c r="F304"/>
  <c r="E304" l="1"/>
  <c r="C305" s="1"/>
  <c r="D305" s="1"/>
  <c r="F305"/>
  <c r="B306"/>
  <c r="E305" l="1"/>
  <c r="C306" s="1"/>
  <c r="D306" s="1"/>
  <c r="F306"/>
  <c r="F307" s="1"/>
  <c r="D8" i="5"/>
  <c r="C11" s="1"/>
  <c r="L7"/>
  <c r="R6"/>
  <c r="D11" s="1"/>
  <c r="R5"/>
  <c r="R4"/>
  <c r="L4"/>
  <c r="L3"/>
  <c r="B12" s="1"/>
  <c r="F3"/>
  <c r="L5" l="1"/>
  <c r="H3" s="1"/>
  <c r="E306" i="6"/>
  <c r="E307" s="1"/>
  <c r="D12" i="5"/>
  <c r="B13"/>
  <c r="G12"/>
  <c r="E12"/>
  <c r="C12"/>
  <c r="L6"/>
  <c r="B14" l="1"/>
  <c r="G13"/>
  <c r="C13"/>
  <c r="F12"/>
  <c r="B15" l="1"/>
  <c r="G14"/>
  <c r="C14"/>
  <c r="D13"/>
  <c r="E13" s="1"/>
  <c r="H12"/>
  <c r="B16" l="1"/>
  <c r="G15"/>
  <c r="C15"/>
  <c r="F13"/>
  <c r="H13"/>
  <c r="D14"/>
  <c r="E14" s="1"/>
  <c r="F14" l="1"/>
  <c r="H14" s="1"/>
  <c r="B17"/>
  <c r="G16"/>
  <c r="C16"/>
  <c r="D15"/>
  <c r="E15" s="1"/>
  <c r="F15" l="1"/>
  <c r="H15" s="1"/>
  <c r="B18"/>
  <c r="G17"/>
  <c r="C17"/>
  <c r="B19" l="1"/>
  <c r="G18"/>
  <c r="C18"/>
  <c r="D16"/>
  <c r="E16" l="1"/>
  <c r="B20"/>
  <c r="G19"/>
  <c r="C19"/>
  <c r="B21" l="1"/>
  <c r="G20"/>
  <c r="C20"/>
  <c r="F16"/>
  <c r="D17" s="1"/>
  <c r="H16"/>
  <c r="E17" l="1"/>
  <c r="B22"/>
  <c r="G21"/>
  <c r="C21"/>
  <c r="B23" l="1"/>
  <c r="G22"/>
  <c r="C22"/>
  <c r="F17"/>
  <c r="D18" s="1"/>
  <c r="H17"/>
  <c r="E18" l="1"/>
  <c r="B24"/>
  <c r="G23"/>
  <c r="C23"/>
  <c r="B25" l="1"/>
  <c r="G24"/>
  <c r="C24"/>
  <c r="F18"/>
  <c r="D19" s="1"/>
  <c r="E19" l="1"/>
  <c r="B26"/>
  <c r="G25"/>
  <c r="C25"/>
  <c r="H18"/>
  <c r="B27" l="1"/>
  <c r="G26"/>
  <c r="C26"/>
  <c r="F19"/>
  <c r="D20" s="1"/>
  <c r="H19"/>
  <c r="E20" l="1"/>
  <c r="B28"/>
  <c r="G27"/>
  <c r="C27"/>
  <c r="B29" l="1"/>
  <c r="G28"/>
  <c r="C28"/>
  <c r="F20"/>
  <c r="D21" s="1"/>
  <c r="H20"/>
  <c r="E21" l="1"/>
  <c r="B30"/>
  <c r="G29"/>
  <c r="C29"/>
  <c r="B31" l="1"/>
  <c r="G30"/>
  <c r="C30"/>
  <c r="F21"/>
  <c r="D22" s="1"/>
  <c r="E22" l="1"/>
  <c r="B32"/>
  <c r="G31"/>
  <c r="C31"/>
  <c r="H21"/>
  <c r="B33" l="1"/>
  <c r="G32"/>
  <c r="C32"/>
  <c r="F22"/>
  <c r="D23" s="1"/>
  <c r="H22"/>
  <c r="E23" l="1"/>
  <c r="B34"/>
  <c r="G33"/>
  <c r="C33"/>
  <c r="B35" l="1"/>
  <c r="G34"/>
  <c r="C34"/>
  <c r="F23"/>
  <c r="D24" s="1"/>
  <c r="H23"/>
  <c r="E24" l="1"/>
  <c r="B36"/>
  <c r="G35"/>
  <c r="C35"/>
  <c r="B37" l="1"/>
  <c r="G36"/>
  <c r="C36"/>
  <c r="F24"/>
  <c r="D25" s="1"/>
  <c r="H24"/>
  <c r="E25" l="1"/>
  <c r="B38"/>
  <c r="G37"/>
  <c r="C37"/>
  <c r="B39" l="1"/>
  <c r="G38"/>
  <c r="C38"/>
  <c r="F25"/>
  <c r="D26" s="1"/>
  <c r="H25"/>
  <c r="E26" l="1"/>
  <c r="B40"/>
  <c r="G39"/>
  <c r="C39"/>
  <c r="B41" l="1"/>
  <c r="G40"/>
  <c r="C40"/>
  <c r="F26"/>
  <c r="D27" s="1"/>
  <c r="H26"/>
  <c r="E27" l="1"/>
  <c r="B42"/>
  <c r="G41"/>
  <c r="C41"/>
  <c r="B43" l="1"/>
  <c r="G42"/>
  <c r="C42"/>
  <c r="F27"/>
  <c r="D28" s="1"/>
  <c r="H27"/>
  <c r="E28" l="1"/>
  <c r="B44"/>
  <c r="G43"/>
  <c r="C43"/>
  <c r="B45" l="1"/>
  <c r="G44"/>
  <c r="C44"/>
  <c r="F28"/>
  <c r="D29" s="1"/>
  <c r="H28"/>
  <c r="E29" l="1"/>
  <c r="B46"/>
  <c r="G45"/>
  <c r="C45"/>
  <c r="B47" l="1"/>
  <c r="G46"/>
  <c r="C46"/>
  <c r="F29"/>
  <c r="D30" s="1"/>
  <c r="E30" l="1"/>
  <c r="B48"/>
  <c r="G47"/>
  <c r="C47"/>
  <c r="H29"/>
  <c r="B49" l="1"/>
  <c r="G48"/>
  <c r="C48"/>
  <c r="F30"/>
  <c r="D31" s="1"/>
  <c r="H30"/>
  <c r="E31" l="1"/>
  <c r="B50"/>
  <c r="G49"/>
  <c r="C49"/>
  <c r="B51" l="1"/>
  <c r="G50"/>
  <c r="C50"/>
  <c r="F31"/>
  <c r="D32" s="1"/>
  <c r="E32" l="1"/>
  <c r="B52"/>
  <c r="G51"/>
  <c r="C51"/>
  <c r="H31"/>
  <c r="B53" l="1"/>
  <c r="G52"/>
  <c r="C52"/>
  <c r="F32"/>
  <c r="D33" s="1"/>
  <c r="H32"/>
  <c r="E33" l="1"/>
  <c r="B54"/>
  <c r="G53"/>
  <c r="C53"/>
  <c r="B55" l="1"/>
  <c r="G54"/>
  <c r="C54"/>
  <c r="F33"/>
  <c r="D34" s="1"/>
  <c r="E34" l="1"/>
  <c r="B56"/>
  <c r="G55"/>
  <c r="C55"/>
  <c r="H33"/>
  <c r="B57" l="1"/>
  <c r="G56"/>
  <c r="C56"/>
  <c r="F34"/>
  <c r="D35" s="1"/>
  <c r="H34"/>
  <c r="E35" l="1"/>
  <c r="B58"/>
  <c r="G57"/>
  <c r="C57"/>
  <c r="B59" l="1"/>
  <c r="G58"/>
  <c r="C58"/>
  <c r="F35"/>
  <c r="D36" s="1"/>
  <c r="H35"/>
  <c r="E36" l="1"/>
  <c r="B60"/>
  <c r="G59"/>
  <c r="C59"/>
  <c r="B61" l="1"/>
  <c r="G60"/>
  <c r="C60"/>
  <c r="F36"/>
  <c r="D37" s="1"/>
  <c r="H36"/>
  <c r="E37" l="1"/>
  <c r="B62"/>
  <c r="G61"/>
  <c r="C61"/>
  <c r="B63" l="1"/>
  <c r="G62"/>
  <c r="C62"/>
  <c r="F37"/>
  <c r="D38" s="1"/>
  <c r="E38" l="1"/>
  <c r="B64"/>
  <c r="G63"/>
  <c r="C63"/>
  <c r="H37"/>
  <c r="B65" l="1"/>
  <c r="G64"/>
  <c r="C64"/>
  <c r="F38"/>
  <c r="D39" s="1"/>
  <c r="H38" l="1"/>
  <c r="E39"/>
  <c r="B66"/>
  <c r="G65"/>
  <c r="C65"/>
  <c r="B67" l="1"/>
  <c r="G66"/>
  <c r="C66"/>
  <c r="F39"/>
  <c r="D40" s="1"/>
  <c r="H39" l="1"/>
  <c r="E40"/>
  <c r="B68"/>
  <c r="G67"/>
  <c r="C67"/>
  <c r="B69" l="1"/>
  <c r="G68"/>
  <c r="C68"/>
  <c r="F40"/>
  <c r="D41" s="1"/>
  <c r="H40" l="1"/>
  <c r="E41"/>
  <c r="B70"/>
  <c r="G69"/>
  <c r="C69"/>
  <c r="B71" l="1"/>
  <c r="G70"/>
  <c r="C70"/>
  <c r="F41"/>
  <c r="D42" s="1"/>
  <c r="E42" l="1"/>
  <c r="B72"/>
  <c r="G71"/>
  <c r="C71"/>
  <c r="H41"/>
  <c r="B73" l="1"/>
  <c r="G72"/>
  <c r="C72"/>
  <c r="F42"/>
  <c r="D43" s="1"/>
  <c r="H42"/>
  <c r="E43" l="1"/>
  <c r="B74"/>
  <c r="G73"/>
  <c r="C73"/>
  <c r="B75" l="1"/>
  <c r="G74"/>
  <c r="C74"/>
  <c r="F43"/>
  <c r="D44" s="1"/>
  <c r="H43"/>
  <c r="E44" l="1"/>
  <c r="B76"/>
  <c r="G75"/>
  <c r="C75"/>
  <c r="B77" l="1"/>
  <c r="G76"/>
  <c r="C76"/>
  <c r="F44"/>
  <c r="D45" s="1"/>
  <c r="H44"/>
  <c r="E45" l="1"/>
  <c r="B78"/>
  <c r="G77"/>
  <c r="C77"/>
  <c r="B79" l="1"/>
  <c r="G78"/>
  <c r="C78"/>
  <c r="F45"/>
  <c r="D46" s="1"/>
  <c r="E46" l="1"/>
  <c r="B80"/>
  <c r="G79"/>
  <c r="C79"/>
  <c r="H45"/>
  <c r="B81" l="1"/>
  <c r="G80"/>
  <c r="C80"/>
  <c r="F46"/>
  <c r="D47" s="1"/>
  <c r="H46"/>
  <c r="E47" l="1"/>
  <c r="B82"/>
  <c r="G81"/>
  <c r="C81"/>
  <c r="B83" l="1"/>
  <c r="G82"/>
  <c r="C82"/>
  <c r="F47"/>
  <c r="D48" s="1"/>
  <c r="E48" l="1"/>
  <c r="B84"/>
  <c r="G83"/>
  <c r="C83"/>
  <c r="H47"/>
  <c r="B85" l="1"/>
  <c r="G84"/>
  <c r="C84"/>
  <c r="F48"/>
  <c r="D49" s="1"/>
  <c r="H48"/>
  <c r="E49" l="1"/>
  <c r="B86"/>
  <c r="G85"/>
  <c r="C85"/>
  <c r="B87" l="1"/>
  <c r="G86"/>
  <c r="C86"/>
  <c r="F49"/>
  <c r="D50" s="1"/>
  <c r="H49"/>
  <c r="E50" l="1"/>
  <c r="B88"/>
  <c r="G87"/>
  <c r="C87"/>
  <c r="B89" l="1"/>
  <c r="G88"/>
  <c r="C88"/>
  <c r="F50"/>
  <c r="D51" s="1"/>
  <c r="H50"/>
  <c r="E51" l="1"/>
  <c r="B90"/>
  <c r="G89"/>
  <c r="C89"/>
  <c r="B91" l="1"/>
  <c r="G90"/>
  <c r="C90"/>
  <c r="F51"/>
  <c r="D52" s="1"/>
  <c r="E52" l="1"/>
  <c r="B92"/>
  <c r="G91"/>
  <c r="C91"/>
  <c r="H51"/>
  <c r="G92" l="1"/>
  <c r="C92"/>
  <c r="B93"/>
  <c r="F52"/>
  <c r="D53" s="1"/>
  <c r="H52" l="1"/>
  <c r="E53"/>
  <c r="B94"/>
  <c r="G93"/>
  <c r="C93"/>
  <c r="B95" l="1"/>
  <c r="G94"/>
  <c r="C94"/>
  <c r="F53"/>
  <c r="D54" s="1"/>
  <c r="H53"/>
  <c r="E54" l="1"/>
  <c r="B96"/>
  <c r="G95"/>
  <c r="C95"/>
  <c r="G96" l="1"/>
  <c r="C96"/>
  <c r="B97"/>
  <c r="F54"/>
  <c r="D55" s="1"/>
  <c r="H54" l="1"/>
  <c r="E55"/>
  <c r="B98"/>
  <c r="G97"/>
  <c r="C97"/>
  <c r="B99" l="1"/>
  <c r="G98"/>
  <c r="C98"/>
  <c r="F55"/>
  <c r="D56" s="1"/>
  <c r="E56" l="1"/>
  <c r="B100"/>
  <c r="G99"/>
  <c r="C99"/>
  <c r="H55"/>
  <c r="G100" l="1"/>
  <c r="C100"/>
  <c r="B101"/>
  <c r="F56"/>
  <c r="D57" s="1"/>
  <c r="H56" l="1"/>
  <c r="E57"/>
  <c r="B102"/>
  <c r="G101"/>
  <c r="C101"/>
  <c r="B103" l="1"/>
  <c r="G102"/>
  <c r="C102"/>
  <c r="F57"/>
  <c r="D58" s="1"/>
  <c r="H57"/>
  <c r="E58" l="1"/>
  <c r="B104"/>
  <c r="G103"/>
  <c r="C103"/>
  <c r="G104" l="1"/>
  <c r="C104"/>
  <c r="B105"/>
  <c r="F58"/>
  <c r="D59" s="1"/>
  <c r="H58" l="1"/>
  <c r="E59"/>
  <c r="B106"/>
  <c r="G105"/>
  <c r="C105"/>
  <c r="B107" l="1"/>
  <c r="G106"/>
  <c r="C106"/>
  <c r="F59"/>
  <c r="D60" s="1"/>
  <c r="H59"/>
  <c r="E60" l="1"/>
  <c r="B108"/>
  <c r="G107"/>
  <c r="C107"/>
  <c r="G108" l="1"/>
  <c r="C108"/>
  <c r="B109"/>
  <c r="F60"/>
  <c r="D61" s="1"/>
  <c r="H60" l="1"/>
  <c r="E61"/>
  <c r="B110"/>
  <c r="G109"/>
  <c r="C109"/>
  <c r="B111" l="1"/>
  <c r="G110"/>
  <c r="C110"/>
  <c r="F61"/>
  <c r="D62" s="1"/>
  <c r="H61"/>
  <c r="E62" l="1"/>
  <c r="B112"/>
  <c r="G111"/>
  <c r="C111"/>
  <c r="B113" l="1"/>
  <c r="G112"/>
  <c r="C112"/>
  <c r="F62"/>
  <c r="D63" s="1"/>
  <c r="E63" l="1"/>
  <c r="H62"/>
  <c r="B114"/>
  <c r="G113"/>
  <c r="C113"/>
  <c r="F63" l="1"/>
  <c r="D64" s="1"/>
  <c r="B115"/>
  <c r="G114"/>
  <c r="C114"/>
  <c r="H63" l="1"/>
  <c r="B116"/>
  <c r="G115"/>
  <c r="C115"/>
  <c r="E64"/>
  <c r="F64" l="1"/>
  <c r="D65" s="1"/>
  <c r="B117"/>
  <c r="G116"/>
  <c r="C116"/>
  <c r="H64" l="1"/>
  <c r="E65"/>
  <c r="B118"/>
  <c r="G117"/>
  <c r="C117"/>
  <c r="B119" l="1"/>
  <c r="G118"/>
  <c r="C118"/>
  <c r="F65"/>
  <c r="D66" s="1"/>
  <c r="H65"/>
  <c r="E66" l="1"/>
  <c r="B120"/>
  <c r="G119"/>
  <c r="C119"/>
  <c r="B121" l="1"/>
  <c r="G120"/>
  <c r="C120"/>
  <c r="F66"/>
  <c r="D67" s="1"/>
  <c r="H66"/>
  <c r="E67" l="1"/>
  <c r="B122"/>
  <c r="G121"/>
  <c r="C121"/>
  <c r="B123" l="1"/>
  <c r="G122"/>
  <c r="C122"/>
  <c r="F67"/>
  <c r="D68" s="1"/>
  <c r="H67"/>
  <c r="E68" l="1"/>
  <c r="B124"/>
  <c r="G123"/>
  <c r="C123"/>
  <c r="B125" l="1"/>
  <c r="G124"/>
  <c r="C124"/>
  <c r="F68"/>
  <c r="D69" s="1"/>
  <c r="H68"/>
  <c r="E69" l="1"/>
  <c r="B126"/>
  <c r="G125"/>
  <c r="C125"/>
  <c r="B127" l="1"/>
  <c r="G126"/>
  <c r="C126"/>
  <c r="F69"/>
  <c r="D70" s="1"/>
  <c r="H69"/>
  <c r="E70" l="1"/>
  <c r="B128"/>
  <c r="G127"/>
  <c r="C127"/>
  <c r="B129" l="1"/>
  <c r="G128"/>
  <c r="C128"/>
  <c r="F70"/>
  <c r="D71" s="1"/>
  <c r="H70"/>
  <c r="E71" l="1"/>
  <c r="B130"/>
  <c r="G129"/>
  <c r="C129"/>
  <c r="B131" l="1"/>
  <c r="G130"/>
  <c r="C130"/>
  <c r="F71"/>
  <c r="D72" s="1"/>
  <c r="E72" l="1"/>
  <c r="B132"/>
  <c r="G131"/>
  <c r="C131"/>
  <c r="H71"/>
  <c r="B133" l="1"/>
  <c r="G132"/>
  <c r="C132"/>
  <c r="F72"/>
  <c r="D73" s="1"/>
  <c r="H72"/>
  <c r="E73" l="1"/>
  <c r="B134"/>
  <c r="G133"/>
  <c r="C133"/>
  <c r="B135" l="1"/>
  <c r="G134"/>
  <c r="C134"/>
  <c r="F73"/>
  <c r="D74" s="1"/>
  <c r="H73"/>
  <c r="E74" l="1"/>
  <c r="B136"/>
  <c r="G135"/>
  <c r="C135"/>
  <c r="B137" l="1"/>
  <c r="G136"/>
  <c r="C136"/>
  <c r="F74"/>
  <c r="D75" s="1"/>
  <c r="H74"/>
  <c r="E75" l="1"/>
  <c r="B138"/>
  <c r="G137"/>
  <c r="C137"/>
  <c r="B139" l="1"/>
  <c r="G138"/>
  <c r="C138"/>
  <c r="F75"/>
  <c r="D76" s="1"/>
  <c r="H75"/>
  <c r="E76" l="1"/>
  <c r="B140"/>
  <c r="G139"/>
  <c r="C139"/>
  <c r="B141" l="1"/>
  <c r="G140"/>
  <c r="C140"/>
  <c r="F76"/>
  <c r="D77" s="1"/>
  <c r="H76"/>
  <c r="E77" l="1"/>
  <c r="B142"/>
  <c r="G141"/>
  <c r="C141"/>
  <c r="B143" l="1"/>
  <c r="G142"/>
  <c r="C142"/>
  <c r="F77"/>
  <c r="D78" s="1"/>
  <c r="H77"/>
  <c r="E78" l="1"/>
  <c r="B144"/>
  <c r="G143"/>
  <c r="C143"/>
  <c r="B145" l="1"/>
  <c r="G144"/>
  <c r="C144"/>
  <c r="F78"/>
  <c r="D79" s="1"/>
  <c r="H78"/>
  <c r="E79" l="1"/>
  <c r="B146"/>
  <c r="G145"/>
  <c r="C145"/>
  <c r="B147" l="1"/>
  <c r="G146"/>
  <c r="C146"/>
  <c r="F79"/>
  <c r="D80" s="1"/>
  <c r="E80" l="1"/>
  <c r="B148"/>
  <c r="G147"/>
  <c r="C147"/>
  <c r="H79"/>
  <c r="B149" l="1"/>
  <c r="G148"/>
  <c r="C148"/>
  <c r="F80"/>
  <c r="D81" s="1"/>
  <c r="H80"/>
  <c r="E81" l="1"/>
  <c r="B150"/>
  <c r="G149"/>
  <c r="C149"/>
  <c r="B151" l="1"/>
  <c r="G150"/>
  <c r="C150"/>
  <c r="F81"/>
  <c r="D82" s="1"/>
  <c r="H81"/>
  <c r="E82" l="1"/>
  <c r="B152"/>
  <c r="G151"/>
  <c r="C151"/>
  <c r="B153" l="1"/>
  <c r="G152"/>
  <c r="C152"/>
  <c r="F82"/>
  <c r="D83" s="1"/>
  <c r="H82"/>
  <c r="E83" l="1"/>
  <c r="B154"/>
  <c r="G153"/>
  <c r="C153"/>
  <c r="B155" l="1"/>
  <c r="G154"/>
  <c r="C154"/>
  <c r="F83"/>
  <c r="D84" s="1"/>
  <c r="E84" l="1"/>
  <c r="B156"/>
  <c r="G155"/>
  <c r="C155"/>
  <c r="H83"/>
  <c r="B157" l="1"/>
  <c r="G156"/>
  <c r="C156"/>
  <c r="F84"/>
  <c r="D85" s="1"/>
  <c r="H84"/>
  <c r="E85" l="1"/>
  <c r="B158"/>
  <c r="G157"/>
  <c r="C157"/>
  <c r="B159" l="1"/>
  <c r="G158"/>
  <c r="C158"/>
  <c r="F85"/>
  <c r="D86" s="1"/>
  <c r="H85"/>
  <c r="E86" l="1"/>
  <c r="B160"/>
  <c r="G159"/>
  <c r="C159"/>
  <c r="B161" l="1"/>
  <c r="G160"/>
  <c r="C160"/>
  <c r="F86"/>
  <c r="D87" s="1"/>
  <c r="H86"/>
  <c r="E87" l="1"/>
  <c r="B162"/>
  <c r="G161"/>
  <c r="C161"/>
  <c r="B163" l="1"/>
  <c r="G162"/>
  <c r="C162"/>
  <c r="F87"/>
  <c r="D88" s="1"/>
  <c r="H87"/>
  <c r="E88" l="1"/>
  <c r="B164"/>
  <c r="G163"/>
  <c r="C163"/>
  <c r="B165" l="1"/>
  <c r="G164"/>
  <c r="C164"/>
  <c r="F88"/>
  <c r="D89" s="1"/>
  <c r="H88"/>
  <c r="E89" l="1"/>
  <c r="B166"/>
  <c r="G165"/>
  <c r="C165"/>
  <c r="B167" l="1"/>
  <c r="G166"/>
  <c r="C166"/>
  <c r="F89"/>
  <c r="D90" s="1"/>
  <c r="H89"/>
  <c r="E90" l="1"/>
  <c r="B168"/>
  <c r="G167"/>
  <c r="C167"/>
  <c r="B169" l="1"/>
  <c r="G168"/>
  <c r="C168"/>
  <c r="F90"/>
  <c r="D91" s="1"/>
  <c r="H90"/>
  <c r="E91" l="1"/>
  <c r="B170"/>
  <c r="G169"/>
  <c r="C169"/>
  <c r="B171" l="1"/>
  <c r="G170"/>
  <c r="C170"/>
  <c r="F91"/>
  <c r="D92" s="1"/>
  <c r="H91"/>
  <c r="E92" l="1"/>
  <c r="B172"/>
  <c r="G171"/>
  <c r="C171"/>
  <c r="B173" l="1"/>
  <c r="G172"/>
  <c r="C172"/>
  <c r="F92"/>
  <c r="D93" s="1"/>
  <c r="H92"/>
  <c r="E93" l="1"/>
  <c r="B174"/>
  <c r="G173"/>
  <c r="C173"/>
  <c r="B175" l="1"/>
  <c r="G174"/>
  <c r="C174"/>
  <c r="F93"/>
  <c r="D94" s="1"/>
  <c r="E94" l="1"/>
  <c r="B176"/>
  <c r="G175"/>
  <c r="C175"/>
  <c r="H93"/>
  <c r="B177" l="1"/>
  <c r="G176"/>
  <c r="C176"/>
  <c r="F94"/>
  <c r="D95" s="1"/>
  <c r="H94"/>
  <c r="E95" l="1"/>
  <c r="B178"/>
  <c r="G177"/>
  <c r="C177"/>
  <c r="B179" l="1"/>
  <c r="G178"/>
  <c r="C178"/>
  <c r="F95"/>
  <c r="D96" s="1"/>
  <c r="E96" l="1"/>
  <c r="B180"/>
  <c r="G179"/>
  <c r="C179"/>
  <c r="H95"/>
  <c r="B181" l="1"/>
  <c r="G180"/>
  <c r="C180"/>
  <c r="F96"/>
  <c r="D97" s="1"/>
  <c r="H96"/>
  <c r="E97" l="1"/>
  <c r="B182"/>
  <c r="G181"/>
  <c r="C181"/>
  <c r="B183" l="1"/>
  <c r="G182"/>
  <c r="C182"/>
  <c r="F97"/>
  <c r="D98" s="1"/>
  <c r="E98" l="1"/>
  <c r="B184"/>
  <c r="G183"/>
  <c r="C183"/>
  <c r="H97"/>
  <c r="B185" l="1"/>
  <c r="G184"/>
  <c r="C184"/>
  <c r="F98"/>
  <c r="D99" s="1"/>
  <c r="H98"/>
  <c r="E99" l="1"/>
  <c r="B186"/>
  <c r="G185"/>
  <c r="C185"/>
  <c r="B187" l="1"/>
  <c r="G186"/>
  <c r="C186"/>
  <c r="F99"/>
  <c r="D100" s="1"/>
  <c r="H99"/>
  <c r="E100" l="1"/>
  <c r="B188"/>
  <c r="G187"/>
  <c r="C187"/>
  <c r="B189" l="1"/>
  <c r="G188"/>
  <c r="C188"/>
  <c r="F100"/>
  <c r="D101" s="1"/>
  <c r="H100"/>
  <c r="E101" l="1"/>
  <c r="B190"/>
  <c r="G189"/>
  <c r="C189"/>
  <c r="B191" l="1"/>
  <c r="G190"/>
  <c r="C190"/>
  <c r="F101"/>
  <c r="D102" s="1"/>
  <c r="E102" l="1"/>
  <c r="B192"/>
  <c r="G191"/>
  <c r="C191"/>
  <c r="H101"/>
  <c r="B193" l="1"/>
  <c r="G192"/>
  <c r="C192"/>
  <c r="F102"/>
  <c r="D103" s="1"/>
  <c r="E103" l="1"/>
  <c r="B194"/>
  <c r="G193"/>
  <c r="C193"/>
  <c r="H102"/>
  <c r="B195" l="1"/>
  <c r="G194"/>
  <c r="C194"/>
  <c r="F103"/>
  <c r="D104" s="1"/>
  <c r="H103"/>
  <c r="E104" l="1"/>
  <c r="B196"/>
  <c r="G195"/>
  <c r="C195"/>
  <c r="B197" l="1"/>
  <c r="G196"/>
  <c r="C196"/>
  <c r="F104"/>
  <c r="D105" s="1"/>
  <c r="H104"/>
  <c r="E105" l="1"/>
  <c r="B198"/>
  <c r="G197"/>
  <c r="C197"/>
  <c r="B199" l="1"/>
  <c r="G198"/>
  <c r="C198"/>
  <c r="F105"/>
  <c r="D106" s="1"/>
  <c r="E106" l="1"/>
  <c r="B200"/>
  <c r="G199"/>
  <c r="C199"/>
  <c r="H105"/>
  <c r="B201" l="1"/>
  <c r="G200"/>
  <c r="C200"/>
  <c r="F106"/>
  <c r="D107" s="1"/>
  <c r="H106"/>
  <c r="E107" l="1"/>
  <c r="B202"/>
  <c r="G201"/>
  <c r="C201"/>
  <c r="B203" l="1"/>
  <c r="G202"/>
  <c r="C202"/>
  <c r="F107"/>
  <c r="D108" s="1"/>
  <c r="H107"/>
  <c r="E108" l="1"/>
  <c r="B204"/>
  <c r="G203"/>
  <c r="C203"/>
  <c r="B205" l="1"/>
  <c r="G204"/>
  <c r="C204"/>
  <c r="F108"/>
  <c r="D109" s="1"/>
  <c r="H108"/>
  <c r="E109" l="1"/>
  <c r="B206"/>
  <c r="G205"/>
  <c r="C205"/>
  <c r="B207" l="1"/>
  <c r="G206"/>
  <c r="C206"/>
  <c r="F109"/>
  <c r="D110" s="1"/>
  <c r="E110" l="1"/>
  <c r="B208"/>
  <c r="G207"/>
  <c r="C207"/>
  <c r="H109"/>
  <c r="B209" l="1"/>
  <c r="G208"/>
  <c r="C208"/>
  <c r="F110"/>
  <c r="D111" s="1"/>
  <c r="H110"/>
  <c r="E111" l="1"/>
  <c r="B210"/>
  <c r="G209"/>
  <c r="C209"/>
  <c r="B211" l="1"/>
  <c r="G210"/>
  <c r="C210"/>
  <c r="F111"/>
  <c r="D112" s="1"/>
  <c r="H111"/>
  <c r="E112" l="1"/>
  <c r="B212"/>
  <c r="G211"/>
  <c r="C211"/>
  <c r="B213" l="1"/>
  <c r="G212"/>
  <c r="C212"/>
  <c r="F112"/>
  <c r="D113" s="1"/>
  <c r="H112"/>
  <c r="E113" l="1"/>
  <c r="B214"/>
  <c r="G213"/>
  <c r="C213"/>
  <c r="B215" l="1"/>
  <c r="G214"/>
  <c r="C214"/>
  <c r="F113"/>
  <c r="D114" s="1"/>
  <c r="E114" l="1"/>
  <c r="B216"/>
  <c r="G215"/>
  <c r="C215"/>
  <c r="H113"/>
  <c r="B217" l="1"/>
  <c r="G216"/>
  <c r="C216"/>
  <c r="F114"/>
  <c r="D115" s="1"/>
  <c r="H114" l="1"/>
  <c r="E115"/>
  <c r="B218"/>
  <c r="G217"/>
  <c r="C217"/>
  <c r="B219" l="1"/>
  <c r="G218"/>
  <c r="C218"/>
  <c r="F115"/>
  <c r="D116" s="1"/>
  <c r="E116" l="1"/>
  <c r="B220"/>
  <c r="G219"/>
  <c r="C219"/>
  <c r="H115"/>
  <c r="B221" l="1"/>
  <c r="G220"/>
  <c r="C220"/>
  <c r="F116"/>
  <c r="D117" s="1"/>
  <c r="H116" l="1"/>
  <c r="E117"/>
  <c r="B222"/>
  <c r="G221"/>
  <c r="C221"/>
  <c r="B223" l="1"/>
  <c r="G222"/>
  <c r="C222"/>
  <c r="F117"/>
  <c r="D118" s="1"/>
  <c r="E118" l="1"/>
  <c r="B224"/>
  <c r="G223"/>
  <c r="C223"/>
  <c r="H117"/>
  <c r="B225" l="1"/>
  <c r="G224"/>
  <c r="C224"/>
  <c r="F118"/>
  <c r="D119" s="1"/>
  <c r="H118"/>
  <c r="E119" l="1"/>
  <c r="B226"/>
  <c r="G225"/>
  <c r="C225"/>
  <c r="B227" l="1"/>
  <c r="G226"/>
  <c r="C226"/>
  <c r="F119"/>
  <c r="D120" s="1"/>
  <c r="E120" l="1"/>
  <c r="B228"/>
  <c r="G227"/>
  <c r="C227"/>
  <c r="H119"/>
  <c r="B229" l="1"/>
  <c r="G228"/>
  <c r="C228"/>
  <c r="F120"/>
  <c r="D121" s="1"/>
  <c r="H120" l="1"/>
  <c r="E121"/>
  <c r="B230"/>
  <c r="G229"/>
  <c r="C229"/>
  <c r="B231" l="1"/>
  <c r="G230"/>
  <c r="C230"/>
  <c r="F121"/>
  <c r="D122" s="1"/>
  <c r="E122" l="1"/>
  <c r="B232"/>
  <c r="G231"/>
  <c r="C231"/>
  <c r="H121"/>
  <c r="B233" l="1"/>
  <c r="G232"/>
  <c r="C232"/>
  <c r="F122"/>
  <c r="D123" s="1"/>
  <c r="H122"/>
  <c r="E123" l="1"/>
  <c r="B234"/>
  <c r="G233"/>
  <c r="C233"/>
  <c r="G234" l="1"/>
  <c r="C234"/>
  <c r="B235"/>
  <c r="F123"/>
  <c r="D124" s="1"/>
  <c r="E124" l="1"/>
  <c r="B236"/>
  <c r="G235"/>
  <c r="C235"/>
  <c r="H123"/>
  <c r="B237" l="1"/>
  <c r="G236"/>
  <c r="C236"/>
  <c r="F124"/>
  <c r="D125" s="1"/>
  <c r="H124" l="1"/>
  <c r="E125"/>
  <c r="B238"/>
  <c r="G237"/>
  <c r="C237"/>
  <c r="G238" l="1"/>
  <c r="C238"/>
  <c r="B239"/>
  <c r="F125"/>
  <c r="D126" s="1"/>
  <c r="E126" l="1"/>
  <c r="B240"/>
  <c r="G239"/>
  <c r="C239"/>
  <c r="H125"/>
  <c r="B241" l="1"/>
  <c r="G240"/>
  <c r="C240"/>
  <c r="F126"/>
  <c r="D127" s="1"/>
  <c r="H126" l="1"/>
  <c r="E127"/>
  <c r="B242"/>
  <c r="G241"/>
  <c r="C241"/>
  <c r="G242" l="1"/>
  <c r="C242"/>
  <c r="B243"/>
  <c r="F127"/>
  <c r="D128" s="1"/>
  <c r="E128" l="1"/>
  <c r="B244"/>
  <c r="G243"/>
  <c r="C243"/>
  <c r="H127"/>
  <c r="B245" l="1"/>
  <c r="G244"/>
  <c r="C244"/>
  <c r="F128"/>
  <c r="D129" s="1"/>
  <c r="H128" l="1"/>
  <c r="B246"/>
  <c r="G245"/>
  <c r="C245"/>
  <c r="E129"/>
  <c r="F129" l="1"/>
  <c r="D130" s="1"/>
  <c r="B247"/>
  <c r="G246"/>
  <c r="C246"/>
  <c r="H129" l="1"/>
  <c r="B248"/>
  <c r="G247"/>
  <c r="C247"/>
  <c r="E130"/>
  <c r="F130" l="1"/>
  <c r="D131" s="1"/>
  <c r="B249"/>
  <c r="G248"/>
  <c r="C248"/>
  <c r="B250" l="1"/>
  <c r="G249"/>
  <c r="C249"/>
  <c r="E131"/>
  <c r="H130"/>
  <c r="F131" l="1"/>
  <c r="D132" s="1"/>
  <c r="B251"/>
  <c r="G250"/>
  <c r="C250"/>
  <c r="B252" l="1"/>
  <c r="G251"/>
  <c r="C251"/>
  <c r="E132"/>
  <c r="H131"/>
  <c r="F132" l="1"/>
  <c r="D133" s="1"/>
  <c r="B253"/>
  <c r="G252"/>
  <c r="C252"/>
  <c r="H132" l="1"/>
  <c r="B254"/>
  <c r="G253"/>
  <c r="C253"/>
  <c r="E133"/>
  <c r="F133" l="1"/>
  <c r="D134" s="1"/>
  <c r="B255"/>
  <c r="G254"/>
  <c r="C254"/>
  <c r="H133" l="1"/>
  <c r="B256"/>
  <c r="G255"/>
  <c r="C255"/>
  <c r="E134"/>
  <c r="F134" l="1"/>
  <c r="D135" s="1"/>
  <c r="B257"/>
  <c r="G256"/>
  <c r="C256"/>
  <c r="H134" l="1"/>
  <c r="B258"/>
  <c r="G257"/>
  <c r="C257"/>
  <c r="E135"/>
  <c r="F135" l="1"/>
  <c r="D136" s="1"/>
  <c r="B259"/>
  <c r="G258"/>
  <c r="C258"/>
  <c r="H135" l="1"/>
  <c r="B260"/>
  <c r="G259"/>
  <c r="C259"/>
  <c r="E136"/>
  <c r="F136" l="1"/>
  <c r="D137" s="1"/>
  <c r="B261"/>
  <c r="G260"/>
  <c r="C260"/>
  <c r="H136" l="1"/>
  <c r="B262"/>
  <c r="G261"/>
  <c r="C261"/>
  <c r="E137"/>
  <c r="F137" l="1"/>
  <c r="D138" s="1"/>
  <c r="B263"/>
  <c r="G262"/>
  <c r="C262"/>
  <c r="H137" l="1"/>
  <c r="B264"/>
  <c r="G263"/>
  <c r="C263"/>
  <c r="E138"/>
  <c r="F138" l="1"/>
  <c r="D139" s="1"/>
  <c r="B265"/>
  <c r="G264"/>
  <c r="C264"/>
  <c r="B266" l="1"/>
  <c r="G265"/>
  <c r="C265"/>
  <c r="E139"/>
  <c r="H138"/>
  <c r="F139" l="1"/>
  <c r="D140" s="1"/>
  <c r="B267"/>
  <c r="G266"/>
  <c r="C266"/>
  <c r="H139" l="1"/>
  <c r="B268"/>
  <c r="G267"/>
  <c r="C267"/>
  <c r="E140"/>
  <c r="F140" l="1"/>
  <c r="D141" s="1"/>
  <c r="B269"/>
  <c r="G268"/>
  <c r="C268"/>
  <c r="H140" l="1"/>
  <c r="B270"/>
  <c r="G269"/>
  <c r="C269"/>
  <c r="E141"/>
  <c r="F141" l="1"/>
  <c r="D142" s="1"/>
  <c r="B271"/>
  <c r="G270"/>
  <c r="C270"/>
  <c r="H141" l="1"/>
  <c r="B272"/>
  <c r="G271"/>
  <c r="C271"/>
  <c r="E142"/>
  <c r="F142" l="1"/>
  <c r="D143" s="1"/>
  <c r="B273"/>
  <c r="G272"/>
  <c r="C272"/>
  <c r="H142" l="1"/>
  <c r="B274"/>
  <c r="G273"/>
  <c r="C273"/>
  <c r="E143"/>
  <c r="F143" l="1"/>
  <c r="D144" s="1"/>
  <c r="B275"/>
  <c r="G274"/>
  <c r="C274"/>
  <c r="H143" l="1"/>
  <c r="B276"/>
  <c r="G275"/>
  <c r="C275"/>
  <c r="E144"/>
  <c r="F144" l="1"/>
  <c r="D145" s="1"/>
  <c r="B277"/>
  <c r="G276"/>
  <c r="C276"/>
  <c r="H144" l="1"/>
  <c r="B278"/>
  <c r="G277"/>
  <c r="C277"/>
  <c r="E145"/>
  <c r="F145" l="1"/>
  <c r="D146" s="1"/>
  <c r="B279"/>
  <c r="G278"/>
  <c r="C278"/>
  <c r="H145" l="1"/>
  <c r="B280"/>
  <c r="G279"/>
  <c r="C279"/>
  <c r="E146"/>
  <c r="F146" l="1"/>
  <c r="D147" s="1"/>
  <c r="B281"/>
  <c r="G280"/>
  <c r="C280"/>
  <c r="H146" l="1"/>
  <c r="B282"/>
  <c r="G281"/>
  <c r="C281"/>
  <c r="E147"/>
  <c r="F147" l="1"/>
  <c r="D148" s="1"/>
  <c r="B283"/>
  <c r="G282"/>
  <c r="C282"/>
  <c r="B284" l="1"/>
  <c r="G283"/>
  <c r="C283"/>
  <c r="H147"/>
  <c r="E148"/>
  <c r="F148" l="1"/>
  <c r="D149" s="1"/>
  <c r="B285"/>
  <c r="G284"/>
  <c r="C284"/>
  <c r="H148" l="1"/>
  <c r="B286"/>
  <c r="G285"/>
  <c r="C285"/>
  <c r="E149"/>
  <c r="F149" l="1"/>
  <c r="D150" s="1"/>
  <c r="B287"/>
  <c r="G286"/>
  <c r="C286"/>
  <c r="H149" l="1"/>
  <c r="B288"/>
  <c r="G287"/>
  <c r="C287"/>
  <c r="E150"/>
  <c r="F150" l="1"/>
  <c r="D151" s="1"/>
  <c r="B289"/>
  <c r="G288"/>
  <c r="C288"/>
  <c r="H150" l="1"/>
  <c r="B290"/>
  <c r="G289"/>
  <c r="C289"/>
  <c r="E151"/>
  <c r="F151" l="1"/>
  <c r="D152" s="1"/>
  <c r="B291"/>
  <c r="G290"/>
  <c r="C290"/>
  <c r="H151" l="1"/>
  <c r="B292"/>
  <c r="G291"/>
  <c r="C291"/>
  <c r="E152"/>
  <c r="F152" l="1"/>
  <c r="D153" s="1"/>
  <c r="B293"/>
  <c r="G292"/>
  <c r="C292"/>
  <c r="H152" l="1"/>
  <c r="B294"/>
  <c r="G293"/>
  <c r="C293"/>
  <c r="E153"/>
  <c r="F153" l="1"/>
  <c r="D154" s="1"/>
  <c r="B295"/>
  <c r="G294"/>
  <c r="C294"/>
  <c r="H153" l="1"/>
  <c r="B296"/>
  <c r="G295"/>
  <c r="C295"/>
  <c r="E154"/>
  <c r="F154" l="1"/>
  <c r="D155" s="1"/>
  <c r="B297"/>
  <c r="G296"/>
  <c r="C296"/>
  <c r="H154" l="1"/>
  <c r="E155"/>
  <c r="B298"/>
  <c r="G297"/>
  <c r="C297"/>
  <c r="F155" l="1"/>
  <c r="D156" s="1"/>
  <c r="B299"/>
  <c r="G298"/>
  <c r="C298"/>
  <c r="B300" l="1"/>
  <c r="G299"/>
  <c r="C299"/>
  <c r="H155"/>
  <c r="E156"/>
  <c r="B301" l="1"/>
  <c r="G300"/>
  <c r="C300"/>
  <c r="F156"/>
  <c r="D157" s="1"/>
  <c r="H156"/>
  <c r="E157" l="1"/>
  <c r="B302"/>
  <c r="G301"/>
  <c r="C301"/>
  <c r="G302" l="1"/>
  <c r="C302"/>
  <c r="B303"/>
  <c r="F157"/>
  <c r="D158" s="1"/>
  <c r="H157" l="1"/>
  <c r="E158"/>
  <c r="B304"/>
  <c r="G303"/>
  <c r="C303"/>
  <c r="B305" l="1"/>
  <c r="G304"/>
  <c r="C304"/>
  <c r="F158"/>
  <c r="D159" s="1"/>
  <c r="H158"/>
  <c r="E159" l="1"/>
  <c r="B306"/>
  <c r="G305"/>
  <c r="C305"/>
  <c r="G306" l="1"/>
  <c r="C306"/>
  <c r="B307"/>
  <c r="F159"/>
  <c r="D160" s="1"/>
  <c r="E160" l="1"/>
  <c r="B308"/>
  <c r="G307"/>
  <c r="C307"/>
  <c r="H159"/>
  <c r="B309" l="1"/>
  <c r="G308"/>
  <c r="C308"/>
  <c r="F160"/>
  <c r="D161" s="1"/>
  <c r="H160"/>
  <c r="E161" l="1"/>
  <c r="B310"/>
  <c r="G309"/>
  <c r="C309"/>
  <c r="B311" l="1"/>
  <c r="G310"/>
  <c r="C310"/>
  <c r="F161"/>
  <c r="D162" s="1"/>
  <c r="H161"/>
  <c r="E162" l="1"/>
  <c r="B312"/>
  <c r="G311"/>
  <c r="C311"/>
  <c r="H312" l="1"/>
  <c r="F312"/>
  <c r="D312"/>
  <c r="B313"/>
  <c r="G312"/>
  <c r="E312"/>
  <c r="C312"/>
  <c r="F162"/>
  <c r="D163" s="1"/>
  <c r="E163" l="1"/>
  <c r="H162"/>
  <c r="B314"/>
  <c r="G313"/>
  <c r="E313"/>
  <c r="C313"/>
  <c r="H313"/>
  <c r="F313"/>
  <c r="D313"/>
  <c r="F163" l="1"/>
  <c r="D164" s="1"/>
  <c r="H314"/>
  <c r="F314"/>
  <c r="D314"/>
  <c r="B315"/>
  <c r="G314"/>
  <c r="E314"/>
  <c r="C314"/>
  <c r="H163" l="1"/>
  <c r="E164"/>
  <c r="B316"/>
  <c r="G315"/>
  <c r="E315"/>
  <c r="C315"/>
  <c r="H315"/>
  <c r="F315"/>
  <c r="D315"/>
  <c r="H316" l="1"/>
  <c r="F316"/>
  <c r="D316"/>
  <c r="B317"/>
  <c r="G316"/>
  <c r="E316"/>
  <c r="C316"/>
  <c r="F164"/>
  <c r="D165" s="1"/>
  <c r="H164" l="1"/>
  <c r="E165"/>
  <c r="B318"/>
  <c r="G317"/>
  <c r="E317"/>
  <c r="C317"/>
  <c r="H317"/>
  <c r="F317"/>
  <c r="D317"/>
  <c r="H318" l="1"/>
  <c r="F318"/>
  <c r="D318"/>
  <c r="B319"/>
  <c r="G318"/>
  <c r="E318"/>
  <c r="C318"/>
  <c r="F165"/>
  <c r="D166" s="1"/>
  <c r="H165" l="1"/>
  <c r="E166"/>
  <c r="B320"/>
  <c r="G319"/>
  <c r="E319"/>
  <c r="C319"/>
  <c r="H319"/>
  <c r="F319"/>
  <c r="D319"/>
  <c r="H320" l="1"/>
  <c r="F320"/>
  <c r="D320"/>
  <c r="B321"/>
  <c r="G320"/>
  <c r="E320"/>
  <c r="C320"/>
  <c r="F166"/>
  <c r="D167" s="1"/>
  <c r="H166" l="1"/>
  <c r="E167"/>
  <c r="B322"/>
  <c r="G321"/>
  <c r="E321"/>
  <c r="C321"/>
  <c r="H321"/>
  <c r="F321"/>
  <c r="D321"/>
  <c r="H322" l="1"/>
  <c r="F322"/>
  <c r="D322"/>
  <c r="B323"/>
  <c r="G322"/>
  <c r="E322"/>
  <c r="C322"/>
  <c r="F167"/>
  <c r="D168" s="1"/>
  <c r="H167" l="1"/>
  <c r="E168"/>
  <c r="B324"/>
  <c r="G323"/>
  <c r="E323"/>
  <c r="C323"/>
  <c r="H323"/>
  <c r="F323"/>
  <c r="D323"/>
  <c r="H324" l="1"/>
  <c r="F324"/>
  <c r="D324"/>
  <c r="B325"/>
  <c r="G324"/>
  <c r="E324"/>
  <c r="C324"/>
  <c r="F168"/>
  <c r="D169" s="1"/>
  <c r="H168" l="1"/>
  <c r="E169"/>
  <c r="B326"/>
  <c r="G325"/>
  <c r="E325"/>
  <c r="C325"/>
  <c r="H325"/>
  <c r="F325"/>
  <c r="D325"/>
  <c r="H326" l="1"/>
  <c r="F326"/>
  <c r="D326"/>
  <c r="B327"/>
  <c r="G326"/>
  <c r="E326"/>
  <c r="C326"/>
  <c r="F169"/>
  <c r="D170" s="1"/>
  <c r="H169" l="1"/>
  <c r="E170"/>
  <c r="B328"/>
  <c r="G327"/>
  <c r="E327"/>
  <c r="C327"/>
  <c r="H327"/>
  <c r="F327"/>
  <c r="D327"/>
  <c r="H328" l="1"/>
  <c r="F328"/>
  <c r="D328"/>
  <c r="B329"/>
  <c r="G328"/>
  <c r="E328"/>
  <c r="C328"/>
  <c r="F170"/>
  <c r="D171" s="1"/>
  <c r="H170" l="1"/>
  <c r="E171"/>
  <c r="B330"/>
  <c r="G329"/>
  <c r="E329"/>
  <c r="C329"/>
  <c r="H329"/>
  <c r="F329"/>
  <c r="D329"/>
  <c r="H330" l="1"/>
  <c r="F330"/>
  <c r="D330"/>
  <c r="B331"/>
  <c r="G330"/>
  <c r="E330"/>
  <c r="C330"/>
  <c r="F171"/>
  <c r="D172" s="1"/>
  <c r="H171" l="1"/>
  <c r="E172"/>
  <c r="B332"/>
  <c r="G331"/>
  <c r="E331"/>
  <c r="C331"/>
  <c r="H331"/>
  <c r="F331"/>
  <c r="D331"/>
  <c r="H332" l="1"/>
  <c r="F332"/>
  <c r="D332"/>
  <c r="B333"/>
  <c r="G332"/>
  <c r="E332"/>
  <c r="C332"/>
  <c r="F172"/>
  <c r="D173" s="1"/>
  <c r="H172" l="1"/>
  <c r="E173"/>
  <c r="B334"/>
  <c r="G333"/>
  <c r="E333"/>
  <c r="C333"/>
  <c r="H333"/>
  <c r="F333"/>
  <c r="D333"/>
  <c r="H334" l="1"/>
  <c r="F334"/>
  <c r="D334"/>
  <c r="B335"/>
  <c r="G334"/>
  <c r="E334"/>
  <c r="C334"/>
  <c r="F173"/>
  <c r="D174" s="1"/>
  <c r="H173" l="1"/>
  <c r="E174"/>
  <c r="B336"/>
  <c r="G335"/>
  <c r="E335"/>
  <c r="C335"/>
  <c r="H335"/>
  <c r="F335"/>
  <c r="D335"/>
  <c r="H336" l="1"/>
  <c r="F336"/>
  <c r="D336"/>
  <c r="B337"/>
  <c r="G336"/>
  <c r="E336"/>
  <c r="C336"/>
  <c r="F174"/>
  <c r="D175" s="1"/>
  <c r="H174" l="1"/>
  <c r="E175"/>
  <c r="B338"/>
  <c r="G337"/>
  <c r="E337"/>
  <c r="C337"/>
  <c r="H337"/>
  <c r="F337"/>
  <c r="D337"/>
  <c r="H338" l="1"/>
  <c r="F338"/>
  <c r="D338"/>
  <c r="B339"/>
  <c r="G338"/>
  <c r="E338"/>
  <c r="C338"/>
  <c r="F175"/>
  <c r="D176" s="1"/>
  <c r="H175" l="1"/>
  <c r="E176"/>
  <c r="B340"/>
  <c r="G339"/>
  <c r="E339"/>
  <c r="C339"/>
  <c r="H339"/>
  <c r="F339"/>
  <c r="D339"/>
  <c r="H340" l="1"/>
  <c r="F340"/>
  <c r="D340"/>
  <c r="B341"/>
  <c r="G340"/>
  <c r="E340"/>
  <c r="C340"/>
  <c r="F176"/>
  <c r="D177" s="1"/>
  <c r="H176" l="1"/>
  <c r="E177"/>
  <c r="B342"/>
  <c r="G341"/>
  <c r="E341"/>
  <c r="C341"/>
  <c r="H341"/>
  <c r="F341"/>
  <c r="D341"/>
  <c r="H342" l="1"/>
  <c r="F342"/>
  <c r="D342"/>
  <c r="B343"/>
  <c r="G342"/>
  <c r="E342"/>
  <c r="C342"/>
  <c r="F177"/>
  <c r="D178" s="1"/>
  <c r="H177" l="1"/>
  <c r="E178"/>
  <c r="B344"/>
  <c r="G343"/>
  <c r="E343"/>
  <c r="C343"/>
  <c r="H343"/>
  <c r="F343"/>
  <c r="D343"/>
  <c r="H344" l="1"/>
  <c r="F344"/>
  <c r="D344"/>
  <c r="B345"/>
  <c r="G344"/>
  <c r="E344"/>
  <c r="C344"/>
  <c r="F178"/>
  <c r="D179" s="1"/>
  <c r="H178" l="1"/>
  <c r="E179"/>
  <c r="B346"/>
  <c r="G345"/>
  <c r="E345"/>
  <c r="C345"/>
  <c r="H345"/>
  <c r="F345"/>
  <c r="D345"/>
  <c r="H346" l="1"/>
  <c r="F346"/>
  <c r="D346"/>
  <c r="B347"/>
  <c r="G346"/>
  <c r="E346"/>
  <c r="C346"/>
  <c r="F179"/>
  <c r="D180" s="1"/>
  <c r="E180" l="1"/>
  <c r="B348"/>
  <c r="G347"/>
  <c r="E347"/>
  <c r="C347"/>
  <c r="H347"/>
  <c r="F347"/>
  <c r="D347"/>
  <c r="H179"/>
  <c r="H348" l="1"/>
  <c r="F348"/>
  <c r="D348"/>
  <c r="B349"/>
  <c r="G348"/>
  <c r="E348"/>
  <c r="C348"/>
  <c r="F180"/>
  <c r="D181" s="1"/>
  <c r="H180" l="1"/>
  <c r="E181"/>
  <c r="B350"/>
  <c r="G349"/>
  <c r="E349"/>
  <c r="C349"/>
  <c r="H349"/>
  <c r="F349"/>
  <c r="D349"/>
  <c r="H350" l="1"/>
  <c r="F350"/>
  <c r="D350"/>
  <c r="B351"/>
  <c r="G350"/>
  <c r="E350"/>
  <c r="C350"/>
  <c r="F181"/>
  <c r="D182" s="1"/>
  <c r="H181" l="1"/>
  <c r="E182"/>
  <c r="B352"/>
  <c r="G351"/>
  <c r="E351"/>
  <c r="C351"/>
  <c r="H351"/>
  <c r="F351"/>
  <c r="D351"/>
  <c r="H352" l="1"/>
  <c r="F352"/>
  <c r="D352"/>
  <c r="B353"/>
  <c r="G352"/>
  <c r="E352"/>
  <c r="C352"/>
  <c r="F182"/>
  <c r="D183" s="1"/>
  <c r="H182" l="1"/>
  <c r="E183"/>
  <c r="B354"/>
  <c r="G353"/>
  <c r="E353"/>
  <c r="C353"/>
  <c r="H353"/>
  <c r="F353"/>
  <c r="D353"/>
  <c r="H354" l="1"/>
  <c r="F354"/>
  <c r="D354"/>
  <c r="B355"/>
  <c r="G354"/>
  <c r="E354"/>
  <c r="C354"/>
  <c r="F183"/>
  <c r="D184" s="1"/>
  <c r="H183" l="1"/>
  <c r="E184"/>
  <c r="B356"/>
  <c r="G355"/>
  <c r="E355"/>
  <c r="C355"/>
  <c r="H355"/>
  <c r="F355"/>
  <c r="D355"/>
  <c r="H356" l="1"/>
  <c r="F356"/>
  <c r="D356"/>
  <c r="B357"/>
  <c r="G356"/>
  <c r="E356"/>
  <c r="C356"/>
  <c r="F184"/>
  <c r="D185" s="1"/>
  <c r="E185" l="1"/>
  <c r="H184"/>
  <c r="B358"/>
  <c r="G357"/>
  <c r="E357"/>
  <c r="C357"/>
  <c r="H357"/>
  <c r="F357"/>
  <c r="D357"/>
  <c r="F185" l="1"/>
  <c r="D186" s="1"/>
  <c r="H358"/>
  <c r="F358"/>
  <c r="D358"/>
  <c r="B359"/>
  <c r="G358"/>
  <c r="E358"/>
  <c r="C358"/>
  <c r="H185" l="1"/>
  <c r="E186"/>
  <c r="B360"/>
  <c r="G359"/>
  <c r="E359"/>
  <c r="C359"/>
  <c r="H359"/>
  <c r="F359"/>
  <c r="D359"/>
  <c r="H360" l="1"/>
  <c r="F360"/>
  <c r="D360"/>
  <c r="B361"/>
  <c r="G360"/>
  <c r="E360"/>
  <c r="C360"/>
  <c r="F186"/>
  <c r="D187" s="1"/>
  <c r="H186" l="1"/>
  <c r="E187"/>
  <c r="B362"/>
  <c r="G361"/>
  <c r="E361"/>
  <c r="C361"/>
  <c r="H361"/>
  <c r="F361"/>
  <c r="D361"/>
  <c r="H362" l="1"/>
  <c r="F362"/>
  <c r="D362"/>
  <c r="B363"/>
  <c r="G362"/>
  <c r="E362"/>
  <c r="C362"/>
  <c r="F187"/>
  <c r="D188" s="1"/>
  <c r="H187" l="1"/>
  <c r="E188"/>
  <c r="B364"/>
  <c r="G363"/>
  <c r="E363"/>
  <c r="C363"/>
  <c r="H363"/>
  <c r="F363"/>
  <c r="D363"/>
  <c r="H364" l="1"/>
  <c r="F364"/>
  <c r="D364"/>
  <c r="B365"/>
  <c r="G364"/>
  <c r="E364"/>
  <c r="C364"/>
  <c r="F188"/>
  <c r="D189" s="1"/>
  <c r="H188" l="1"/>
  <c r="E189"/>
  <c r="B366"/>
  <c r="G365"/>
  <c r="E365"/>
  <c r="C365"/>
  <c r="H365"/>
  <c r="F365"/>
  <c r="D365"/>
  <c r="H366" l="1"/>
  <c r="F366"/>
  <c r="D366"/>
  <c r="B367"/>
  <c r="G366"/>
  <c r="E366"/>
  <c r="C366"/>
  <c r="F189"/>
  <c r="D190" s="1"/>
  <c r="H189" l="1"/>
  <c r="E190"/>
  <c r="B368"/>
  <c r="G367"/>
  <c r="E367"/>
  <c r="C367"/>
  <c r="H367"/>
  <c r="F367"/>
  <c r="D367"/>
  <c r="H368" l="1"/>
  <c r="F368"/>
  <c r="D368"/>
  <c r="B369"/>
  <c r="G368"/>
  <c r="E368"/>
  <c r="C368"/>
  <c r="F190"/>
  <c r="D191" s="1"/>
  <c r="H190" l="1"/>
  <c r="E191"/>
  <c r="B370"/>
  <c r="G369"/>
  <c r="E369"/>
  <c r="C369"/>
  <c r="H369"/>
  <c r="F369"/>
  <c r="D369"/>
  <c r="H370" l="1"/>
  <c r="F370"/>
  <c r="D370"/>
  <c r="B371"/>
  <c r="G370"/>
  <c r="E370"/>
  <c r="C370"/>
  <c r="F191"/>
  <c r="D192" s="1"/>
  <c r="E192" l="1"/>
  <c r="G371"/>
  <c r="G373" s="1"/>
  <c r="H7" s="1"/>
  <c r="E371"/>
  <c r="C371"/>
  <c r="H371"/>
  <c r="F371"/>
  <c r="D371"/>
  <c r="H191"/>
  <c r="F192" l="1"/>
  <c r="D193" s="1"/>
  <c r="H192" l="1"/>
  <c r="E193"/>
  <c r="F193" l="1"/>
  <c r="D194" l="1"/>
  <c r="H193"/>
  <c r="E194" l="1"/>
  <c r="F194" l="1"/>
  <c r="D195" l="1"/>
  <c r="H194"/>
  <c r="E195" l="1"/>
  <c r="F195" l="1"/>
  <c r="D196" l="1"/>
  <c r="H195"/>
  <c r="E196" l="1"/>
  <c r="F196" l="1"/>
  <c r="D197" s="1"/>
  <c r="E197" l="1"/>
  <c r="H196"/>
  <c r="F197" l="1"/>
  <c r="D198" s="1"/>
  <c r="E198" l="1"/>
  <c r="H197"/>
  <c r="F198" l="1"/>
  <c r="D199" s="1"/>
  <c r="H198" l="1"/>
  <c r="E199"/>
  <c r="F199" l="1"/>
  <c r="D200" s="1"/>
  <c r="H199" l="1"/>
  <c r="E200"/>
  <c r="F200" l="1"/>
  <c r="D201" s="1"/>
  <c r="H200" l="1"/>
  <c r="E201"/>
  <c r="F201" l="1"/>
  <c r="D202" s="1"/>
  <c r="H201" l="1"/>
  <c r="E202"/>
  <c r="F202" l="1"/>
  <c r="D203" s="1"/>
  <c r="H202" l="1"/>
  <c r="E203"/>
  <c r="F203" l="1"/>
  <c r="D204" s="1"/>
  <c r="H203" l="1"/>
  <c r="E204"/>
  <c r="F204" l="1"/>
  <c r="D205" s="1"/>
  <c r="H204" l="1"/>
  <c r="E205"/>
  <c r="F205" l="1"/>
  <c r="D206" s="1"/>
  <c r="H205" l="1"/>
  <c r="E206"/>
  <c r="F206" l="1"/>
  <c r="D207" s="1"/>
  <c r="H206" l="1"/>
  <c r="E207"/>
  <c r="F207" l="1"/>
  <c r="D208" s="1"/>
  <c r="H207" l="1"/>
  <c r="E208"/>
  <c r="F208" l="1"/>
  <c r="D209" s="1"/>
  <c r="H208" l="1"/>
  <c r="E209"/>
  <c r="F209" l="1"/>
  <c r="D210" s="1"/>
  <c r="H209"/>
  <c r="E210" l="1"/>
  <c r="F210" l="1"/>
  <c r="D211" s="1"/>
  <c r="H210" l="1"/>
  <c r="E211"/>
  <c r="F211" l="1"/>
  <c r="D212" s="1"/>
  <c r="H211" l="1"/>
  <c r="E212"/>
  <c r="F212" l="1"/>
  <c r="D213" s="1"/>
  <c r="E213" l="1"/>
  <c r="H212"/>
  <c r="F213" l="1"/>
  <c r="D214" s="1"/>
  <c r="E214" l="1"/>
  <c r="H213"/>
  <c r="F214" l="1"/>
  <c r="D215" s="1"/>
  <c r="E215" l="1"/>
  <c r="H214"/>
  <c r="F215" l="1"/>
  <c r="D216" s="1"/>
  <c r="H215" l="1"/>
  <c r="E216"/>
  <c r="F216" l="1"/>
  <c r="D217" s="1"/>
  <c r="H216" l="1"/>
  <c r="E217"/>
  <c r="F217" l="1"/>
  <c r="D218" s="1"/>
  <c r="H217"/>
  <c r="E218" l="1"/>
  <c r="F218" l="1"/>
  <c r="D219" s="1"/>
  <c r="H218"/>
  <c r="E219" l="1"/>
  <c r="F219" l="1"/>
  <c r="D220" s="1"/>
  <c r="H219" l="1"/>
  <c r="E220"/>
  <c r="F220" l="1"/>
  <c r="D221" s="1"/>
  <c r="H220" l="1"/>
  <c r="E221"/>
  <c r="F221" l="1"/>
  <c r="D222" s="1"/>
  <c r="E222" l="1"/>
  <c r="H221"/>
  <c r="F222" l="1"/>
  <c r="D223" s="1"/>
  <c r="H222"/>
  <c r="E223" l="1"/>
  <c r="F223" l="1"/>
  <c r="D224" s="1"/>
  <c r="H223" l="1"/>
  <c r="E224"/>
  <c r="F224" l="1"/>
  <c r="D225" s="1"/>
  <c r="H224"/>
  <c r="E225" l="1"/>
  <c r="F225" l="1"/>
  <c r="D226" s="1"/>
  <c r="H225"/>
  <c r="E226" l="1"/>
  <c r="F226" l="1"/>
  <c r="D227" s="1"/>
  <c r="H226" l="1"/>
  <c r="E227"/>
  <c r="F227" l="1"/>
  <c r="D228" s="1"/>
  <c r="H227" l="1"/>
  <c r="E228"/>
  <c r="F228" l="1"/>
  <c r="D229" s="1"/>
  <c r="H228"/>
  <c r="E229" l="1"/>
  <c r="F229" l="1"/>
  <c r="D230" s="1"/>
  <c r="H229" l="1"/>
  <c r="E230"/>
  <c r="F230" l="1"/>
  <c r="D231" s="1"/>
  <c r="H230"/>
  <c r="E231" l="1"/>
  <c r="F231" l="1"/>
  <c r="D232" s="1"/>
  <c r="H231" l="1"/>
  <c r="E232"/>
  <c r="F232" l="1"/>
  <c r="D233" s="1"/>
  <c r="H232"/>
  <c r="E233" l="1"/>
  <c r="F233" l="1"/>
  <c r="D234" s="1"/>
  <c r="H233" l="1"/>
  <c r="E234"/>
  <c r="F234" l="1"/>
  <c r="D235" s="1"/>
  <c r="H234" l="1"/>
  <c r="E235"/>
  <c r="F235" l="1"/>
  <c r="D236" s="1"/>
  <c r="H235" l="1"/>
  <c r="E236"/>
  <c r="F236" l="1"/>
  <c r="D237" s="1"/>
  <c r="H236" l="1"/>
  <c r="E237"/>
  <c r="F237" l="1"/>
  <c r="D238" s="1"/>
  <c r="H237" l="1"/>
  <c r="E238"/>
  <c r="F238" l="1"/>
  <c r="D239" s="1"/>
  <c r="H238" l="1"/>
  <c r="E239"/>
  <c r="F239" l="1"/>
  <c r="D240" s="1"/>
  <c r="H239" l="1"/>
  <c r="E240"/>
  <c r="F240" l="1"/>
  <c r="D241" s="1"/>
  <c r="E241" l="1"/>
  <c r="H240"/>
  <c r="F241" l="1"/>
  <c r="D242" s="1"/>
  <c r="H241" l="1"/>
  <c r="E242"/>
  <c r="F242" l="1"/>
  <c r="D243" s="1"/>
  <c r="H242"/>
  <c r="E243" l="1"/>
  <c r="F243" l="1"/>
  <c r="D244" s="1"/>
  <c r="H243" l="1"/>
  <c r="E244"/>
  <c r="F244" l="1"/>
  <c r="D245" s="1"/>
  <c r="H244" l="1"/>
  <c r="E245"/>
  <c r="F245" l="1"/>
  <c r="D246" s="1"/>
  <c r="H245"/>
  <c r="E246" l="1"/>
  <c r="F246" l="1"/>
  <c r="D247" s="1"/>
  <c r="H246"/>
  <c r="E247" l="1"/>
  <c r="F247" l="1"/>
  <c r="D248" s="1"/>
  <c r="H247"/>
  <c r="E248" l="1"/>
  <c r="F248" l="1"/>
  <c r="D249" s="1"/>
  <c r="H248"/>
  <c r="E249" l="1"/>
  <c r="F249" l="1"/>
  <c r="D250" s="1"/>
  <c r="H249"/>
  <c r="E250" l="1"/>
  <c r="F250" l="1"/>
  <c r="D251" s="1"/>
  <c r="H250"/>
  <c r="E251" l="1"/>
  <c r="F251" l="1"/>
  <c r="D252" s="1"/>
  <c r="H251"/>
  <c r="E252" l="1"/>
  <c r="F252" l="1"/>
  <c r="D253" s="1"/>
  <c r="H252"/>
  <c r="E253" l="1"/>
  <c r="F253" l="1"/>
  <c r="D254" s="1"/>
  <c r="H253"/>
  <c r="E254" l="1"/>
  <c r="F254" l="1"/>
  <c r="D255" s="1"/>
  <c r="H254" l="1"/>
  <c r="E255"/>
  <c r="F255" l="1"/>
  <c r="D256" s="1"/>
  <c r="H255" l="1"/>
  <c r="E256"/>
  <c r="F256" l="1"/>
  <c r="D257" s="1"/>
  <c r="H256" l="1"/>
  <c r="E257"/>
  <c r="F257" l="1"/>
  <c r="D258" s="1"/>
  <c r="H257" l="1"/>
  <c r="E258"/>
  <c r="F258" l="1"/>
  <c r="D259" s="1"/>
  <c r="H258"/>
  <c r="E259" l="1"/>
  <c r="F259" l="1"/>
  <c r="D260" s="1"/>
  <c r="H259"/>
  <c r="E260" l="1"/>
  <c r="F260" l="1"/>
  <c r="D261" s="1"/>
  <c r="H260"/>
  <c r="E261" l="1"/>
  <c r="F261" l="1"/>
  <c r="D262" s="1"/>
  <c r="H261"/>
  <c r="E262" l="1"/>
  <c r="F262" l="1"/>
  <c r="D263" s="1"/>
  <c r="H262" l="1"/>
  <c r="E263"/>
  <c r="F263" l="1"/>
  <c r="D264" s="1"/>
  <c r="H263" l="1"/>
  <c r="E264"/>
  <c r="F264" l="1"/>
  <c r="D265" s="1"/>
  <c r="H264" l="1"/>
  <c r="E265"/>
  <c r="F265" l="1"/>
  <c r="D266" s="1"/>
  <c r="H265" l="1"/>
  <c r="E266"/>
  <c r="F266" l="1"/>
  <c r="D267" s="1"/>
  <c r="H266"/>
  <c r="E267" l="1"/>
  <c r="F267" l="1"/>
  <c r="D268" s="1"/>
  <c r="H267"/>
  <c r="E268" l="1"/>
  <c r="F268" l="1"/>
  <c r="D269" s="1"/>
  <c r="H268" l="1"/>
  <c r="E269"/>
  <c r="F269" l="1"/>
  <c r="D270" s="1"/>
  <c r="H269" l="1"/>
  <c r="E270"/>
  <c r="F270" l="1"/>
  <c r="D271" s="1"/>
  <c r="H270" l="1"/>
  <c r="E271"/>
  <c r="F271" l="1"/>
  <c r="D272" s="1"/>
  <c r="E272" l="1"/>
  <c r="H271"/>
  <c r="F272" l="1"/>
  <c r="D273" s="1"/>
  <c r="H272" l="1"/>
  <c r="E273"/>
  <c r="F273" l="1"/>
  <c r="D274" s="1"/>
  <c r="H273"/>
  <c r="E274" l="1"/>
  <c r="F274" l="1"/>
  <c r="D275" s="1"/>
  <c r="H274" l="1"/>
  <c r="E275"/>
  <c r="F275" l="1"/>
  <c r="D276" s="1"/>
  <c r="H275" l="1"/>
  <c r="E276"/>
  <c r="F276" l="1"/>
  <c r="D277" s="1"/>
  <c r="H276" l="1"/>
  <c r="E277"/>
  <c r="F277" l="1"/>
  <c r="D278" s="1"/>
  <c r="H277" l="1"/>
  <c r="E278"/>
  <c r="F278" l="1"/>
  <c r="D279" s="1"/>
  <c r="H278" l="1"/>
  <c r="E279"/>
  <c r="F279" l="1"/>
  <c r="D280" s="1"/>
  <c r="E280" l="1"/>
  <c r="H279"/>
  <c r="F280" l="1"/>
  <c r="D281" s="1"/>
  <c r="H280" l="1"/>
  <c r="E281"/>
  <c r="F281" l="1"/>
  <c r="D282" s="1"/>
  <c r="E282" l="1"/>
  <c r="H281"/>
  <c r="F282" l="1"/>
  <c r="D283" s="1"/>
  <c r="H282"/>
  <c r="E283" l="1"/>
  <c r="F283" l="1"/>
  <c r="D284" s="1"/>
  <c r="E284" l="1"/>
  <c r="H283"/>
  <c r="F284" l="1"/>
  <c r="D285" s="1"/>
  <c r="H284" l="1"/>
  <c r="E285"/>
  <c r="F285" l="1"/>
  <c r="D286" s="1"/>
  <c r="H285" l="1"/>
  <c r="E286"/>
  <c r="F286" l="1"/>
  <c r="D287" s="1"/>
  <c r="H286" l="1"/>
  <c r="E287"/>
  <c r="F287" l="1"/>
  <c r="D288" s="1"/>
  <c r="H287" l="1"/>
  <c r="E288"/>
  <c r="F288" l="1"/>
  <c r="D289" s="1"/>
  <c r="H288" l="1"/>
  <c r="E289"/>
  <c r="F289" l="1"/>
  <c r="D290" s="1"/>
  <c r="H289" l="1"/>
  <c r="E290"/>
  <c r="F290" l="1"/>
  <c r="D291" s="1"/>
  <c r="H290" l="1"/>
  <c r="E291"/>
  <c r="F291" l="1"/>
  <c r="D292" s="1"/>
  <c r="H291" l="1"/>
  <c r="E292"/>
  <c r="F292" l="1"/>
  <c r="D293" s="1"/>
  <c r="H292" l="1"/>
  <c r="E293"/>
  <c r="F293" l="1"/>
  <c r="D294" s="1"/>
  <c r="H293" l="1"/>
  <c r="E294"/>
  <c r="F294" l="1"/>
  <c r="D295" s="1"/>
  <c r="H294" l="1"/>
  <c r="E295"/>
  <c r="F295" l="1"/>
  <c r="D296" s="1"/>
  <c r="H295" l="1"/>
  <c r="E296"/>
  <c r="F296" l="1"/>
  <c r="D297" s="1"/>
  <c r="H296"/>
  <c r="E297" l="1"/>
  <c r="F297" l="1"/>
  <c r="D298" s="1"/>
  <c r="H297"/>
  <c r="E298" l="1"/>
  <c r="F298" l="1"/>
  <c r="D299" s="1"/>
  <c r="H298"/>
  <c r="E299" l="1"/>
  <c r="F299" l="1"/>
  <c r="D300" s="1"/>
  <c r="H299" l="1"/>
  <c r="E300"/>
  <c r="F300" l="1"/>
  <c r="D301" s="1"/>
  <c r="H300" l="1"/>
  <c r="E301"/>
  <c r="F301" l="1"/>
  <c r="D302" s="1"/>
  <c r="H301"/>
  <c r="E302" l="1"/>
  <c r="F302" l="1"/>
  <c r="D303" s="1"/>
  <c r="H302"/>
  <c r="E303" l="1"/>
  <c r="F303" l="1"/>
  <c r="D304" s="1"/>
  <c r="H303" l="1"/>
  <c r="E304"/>
  <c r="F304" l="1"/>
  <c r="D305" s="1"/>
  <c r="H304" l="1"/>
  <c r="E305"/>
  <c r="F305" l="1"/>
  <c r="D306" s="1"/>
  <c r="H305"/>
  <c r="E306" l="1"/>
  <c r="F306" l="1"/>
  <c r="D307" s="1"/>
  <c r="H306"/>
  <c r="E307" l="1"/>
  <c r="F307" l="1"/>
  <c r="D308" s="1"/>
  <c r="H307" l="1"/>
  <c r="E308"/>
  <c r="F308" l="1"/>
  <c r="D309" s="1"/>
  <c r="H308" l="1"/>
  <c r="E309"/>
  <c r="F309" l="1"/>
  <c r="D310" s="1"/>
  <c r="H309" l="1"/>
  <c r="E310"/>
  <c r="F310" l="1"/>
  <c r="D311" s="1"/>
  <c r="H310" l="1"/>
  <c r="F311"/>
  <c r="F373" s="1"/>
  <c r="H8" s="1"/>
  <c r="L8" s="1"/>
  <c r="E311"/>
  <c r="H311" l="1"/>
  <c r="H373" s="1"/>
  <c r="E373"/>
  <c r="H6" s="1"/>
  <c r="H5" s="1"/>
  <c r="C15" i="2" l="1"/>
  <c r="C16"/>
  <c r="C17"/>
  <c r="C18"/>
  <c r="C19"/>
  <c r="C20"/>
  <c r="C21"/>
  <c r="C22"/>
  <c r="C23"/>
  <c r="C24"/>
  <c r="C25"/>
  <c r="C14"/>
  <c r="B16"/>
  <c r="B15"/>
  <c r="B17"/>
  <c r="B18"/>
  <c r="B19"/>
  <c r="B20"/>
  <c r="B21"/>
  <c r="B22"/>
  <c r="B23"/>
  <c r="B24"/>
  <c r="B25"/>
  <c r="B14"/>
  <c r="B38" i="1"/>
  <c r="B9" i="2"/>
  <c r="E45" i="1"/>
  <c r="E29"/>
  <c r="B29"/>
  <c r="E22"/>
  <c r="B22"/>
  <c r="E14"/>
  <c r="B14"/>
  <c r="E7"/>
  <c r="B7"/>
  <c r="D14" i="2" l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</calcChain>
</file>

<file path=xl/sharedStrings.xml><?xml version="1.0" encoding="utf-8"?>
<sst xmlns="http://schemas.openxmlformats.org/spreadsheetml/2006/main" count="124" uniqueCount="81">
  <si>
    <t>J'emprunte</t>
  </si>
  <si>
    <t>Quelle mensualité ?</t>
  </si>
  <si>
    <t>Durée</t>
  </si>
  <si>
    <t>Taux</t>
  </si>
  <si>
    <t>Montant</t>
  </si>
  <si>
    <t>Mensualité</t>
  </si>
  <si>
    <t>J'économise</t>
  </si>
  <si>
    <t>Quelle taux ?</t>
  </si>
  <si>
    <t>Quelle montant ?</t>
  </si>
  <si>
    <t>Quelle durée ?</t>
  </si>
  <si>
    <t xml:space="preserve">Quelle épargne ? </t>
  </si>
  <si>
    <t>Epargne</t>
  </si>
  <si>
    <t>Je place</t>
  </si>
  <si>
    <t>Quelle retrait ?</t>
  </si>
  <si>
    <t>Capital épargné</t>
  </si>
  <si>
    <t>Capital final</t>
  </si>
  <si>
    <t>Retrait mensuel</t>
  </si>
  <si>
    <t>Quelle capital épargné ?</t>
  </si>
  <si>
    <t>Capital à épargner</t>
  </si>
  <si>
    <t>Quelle capital final ?</t>
  </si>
  <si>
    <t>Prêt</t>
  </si>
  <si>
    <t>taux</t>
  </si>
  <si>
    <t>durée en mois</t>
  </si>
  <si>
    <t>mensualités</t>
  </si>
  <si>
    <t>Table d'amortissement d'un prêt</t>
  </si>
  <si>
    <t>Période</t>
  </si>
  <si>
    <t>Interet</t>
  </si>
  <si>
    <t>Amortissement</t>
  </si>
  <si>
    <t>Cap a amortir</t>
  </si>
  <si>
    <t>Feuille libre d'utilisation sous réserve de conserver cette ligne. © www.cbanque.com</t>
  </si>
  <si>
    <t>JxPret V2</t>
  </si>
  <si>
    <t>Lien mode d'emploi</t>
  </si>
  <si>
    <t>Caractéristiques du crédit</t>
  </si>
  <si>
    <t>Résultat du calcul</t>
  </si>
  <si>
    <t>Données calculées</t>
  </si>
  <si>
    <t>Paramètres avancés</t>
  </si>
  <si>
    <t>Montant emprunté :</t>
  </si>
  <si>
    <t>Nb total d'échéances :</t>
  </si>
  <si>
    <t>Choix</t>
  </si>
  <si>
    <t>Possible</t>
  </si>
  <si>
    <t>Retenu</t>
  </si>
  <si>
    <t>Taux d'intérêt annuel :</t>
  </si>
  <si>
    <t>Montant assurance :</t>
  </si>
  <si>
    <t>- dont différé :</t>
  </si>
  <si>
    <t>Mode de calcul :</t>
  </si>
  <si>
    <t>P</t>
  </si>
  <si>
    <t>A ou P</t>
  </si>
  <si>
    <t>Durée en années :</t>
  </si>
  <si>
    <t>Coût total du crédit :</t>
  </si>
  <si>
    <t>- dont amortissement :</t>
  </si>
  <si>
    <t>Nb échéances / an :</t>
  </si>
  <si>
    <t>1, 2, 4 ou 12</t>
  </si>
  <si>
    <t>dont différé (en années) :</t>
  </si>
  <si>
    <t>- dont intérêts :</t>
  </si>
  <si>
    <t>Durée totale en mois :</t>
  </si>
  <si>
    <t>Nb décimales monnaie :</t>
  </si>
  <si>
    <t>0, 1, 2…</t>
  </si>
  <si>
    <t>Taux d'assurance :</t>
  </si>
  <si>
    <t>- dont assurance :</t>
  </si>
  <si>
    <t>Taux périodique :</t>
  </si>
  <si>
    <t>Date de déblocage :</t>
  </si>
  <si>
    <t>Capital remboursé :</t>
  </si>
  <si>
    <t>Calcul amortissement :</t>
  </si>
  <si>
    <t>Tableau d'amortissement</t>
  </si>
  <si>
    <t>Numéro</t>
  </si>
  <si>
    <t>Date</t>
  </si>
  <si>
    <t>Restant dû</t>
  </si>
  <si>
    <t>Intérêts</t>
  </si>
  <si>
    <t>Principal</t>
  </si>
  <si>
    <t>Assurance</t>
  </si>
  <si>
    <t>Échéance</t>
  </si>
  <si>
    <t>Totaux</t>
  </si>
  <si>
    <t>JxPret</t>
  </si>
  <si>
    <t>Tableau de remboursement d'emprunt</t>
  </si>
  <si>
    <t>Montant de l'emprunt :</t>
  </si>
  <si>
    <t>Taux annuel :</t>
  </si>
  <si>
    <t>Durée en mois :</t>
  </si>
  <si>
    <t>Date de l'emprunt</t>
  </si>
  <si>
    <t>Échéances</t>
  </si>
  <si>
    <t>Capital restant dû</t>
  </si>
  <si>
    <t>Amortissement du capital</t>
  </si>
</sst>
</file>

<file path=xl/styles.xml><?xml version="1.0" encoding="utf-8"?>
<styleSheet xmlns="http://schemas.openxmlformats.org/spreadsheetml/2006/main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General_)"/>
    <numFmt numFmtId="172" formatCode="[$€]#,##0.00_);[Red]\([$€]#,##0.00\)"/>
    <numFmt numFmtId="173" formatCode="0.000000%"/>
    <numFmt numFmtId="174" formatCode="_-* #,##0.00\ _F_-;\-* #,##0.00\ _F_-;_-* &quot;-&quot;??\ _F_-;_-@_-"/>
    <numFmt numFmtId="175" formatCode="d\ mmmm\ yyyy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ourier"/>
      <family val="3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MS Sans Serif"/>
      <family val="2"/>
    </font>
    <font>
      <sz val="10"/>
      <color indexed="54"/>
      <name val="Arial"/>
      <family val="2"/>
    </font>
    <font>
      <sz val="9"/>
      <color indexed="54"/>
      <name val="Arial"/>
      <family val="2"/>
    </font>
    <font>
      <b/>
      <sz val="9"/>
      <color indexed="48"/>
      <name val="Arial"/>
      <family val="2"/>
    </font>
    <font>
      <u/>
      <sz val="10"/>
      <color indexed="12"/>
      <name val="Arial"/>
      <family val="2"/>
    </font>
    <font>
      <i/>
      <sz val="9"/>
      <color indexed="55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b/>
      <sz val="10"/>
      <color indexed="54"/>
      <name val="Arial"/>
      <family val="2"/>
    </font>
    <font>
      <b/>
      <sz val="12"/>
      <name val="Arial"/>
      <family val="2"/>
    </font>
    <font>
      <b/>
      <sz val="8"/>
      <name val="Verdana"/>
      <family val="2"/>
    </font>
    <font>
      <sz val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174" fontId="4" fillId="0" borderId="0" applyFont="0" applyFill="0" applyBorder="0" applyAlignment="0" applyProtection="0"/>
  </cellStyleXfs>
  <cellXfs count="89">
    <xf numFmtId="0" fontId="0" fillId="0" borderId="0" xfId="0"/>
    <xf numFmtId="0" fontId="0" fillId="0" borderId="1" xfId="0" applyBorder="1"/>
    <xf numFmtId="9" fontId="0" fillId="0" borderId="1" xfId="1" applyFont="1" applyBorder="1"/>
    <xf numFmtId="164" fontId="0" fillId="0" borderId="1" xfId="1" applyNumberFormat="1" applyFont="1" applyBorder="1"/>
    <xf numFmtId="8" fontId="0" fillId="0" borderId="1" xfId="0" applyNumberFormat="1" applyBorder="1"/>
    <xf numFmtId="1" fontId="0" fillId="0" borderId="1" xfId="1" applyNumberFormat="1" applyFont="1" applyBorder="1"/>
    <xf numFmtId="1" fontId="0" fillId="0" borderId="1" xfId="0" applyNumberFormat="1" applyBorder="1"/>
    <xf numFmtId="10" fontId="0" fillId="0" borderId="1" xfId="1" applyNumberFormat="1" applyFont="1" applyBorder="1"/>
    <xf numFmtId="0" fontId="2" fillId="2" borderId="0" xfId="0" applyFont="1" applyFill="1"/>
    <xf numFmtId="0" fontId="0" fillId="0" borderId="2" xfId="0" applyBorder="1"/>
    <xf numFmtId="0" fontId="0" fillId="0" borderId="1" xfId="0" applyFill="1" applyBorder="1"/>
    <xf numFmtId="8" fontId="0" fillId="0" borderId="0" xfId="0" applyNumberFormat="1"/>
    <xf numFmtId="0" fontId="4" fillId="0" borderId="0" xfId="2"/>
    <xf numFmtId="0" fontId="8" fillId="4" borderId="0" xfId="2" applyFont="1" applyFill="1" applyBorder="1" applyProtection="1">
      <protection hidden="1"/>
    </xf>
    <xf numFmtId="4" fontId="10" fillId="4" borderId="0" xfId="2" applyNumberFormat="1" applyFont="1" applyFill="1" applyBorder="1" applyAlignment="1" applyProtection="1">
      <alignment horizontal="center" vertical="top"/>
      <protection hidden="1"/>
    </xf>
    <xf numFmtId="4" fontId="9" fillId="4" borderId="0" xfId="2" applyNumberFormat="1" applyFont="1" applyFill="1" applyBorder="1" applyAlignment="1" applyProtection="1">
      <alignment vertical="top"/>
      <protection hidden="1"/>
    </xf>
    <xf numFmtId="0" fontId="8" fillId="0" borderId="0" xfId="2" applyFont="1" applyBorder="1" applyProtection="1">
      <protection hidden="1"/>
    </xf>
    <xf numFmtId="3" fontId="5" fillId="3" borderId="8" xfId="2" applyNumberFormat="1" applyFont="1" applyFill="1" applyBorder="1" applyProtection="1">
      <protection locked="0"/>
    </xf>
    <xf numFmtId="4" fontId="6" fillId="5" borderId="6" xfId="2" applyNumberFormat="1" applyFont="1" applyFill="1" applyBorder="1" applyProtection="1">
      <protection hidden="1"/>
    </xf>
    <xf numFmtId="0" fontId="13" fillId="5" borderId="6" xfId="2" applyFont="1" applyFill="1" applyBorder="1" applyProtection="1">
      <protection hidden="1"/>
    </xf>
    <xf numFmtId="0" fontId="13" fillId="0" borderId="11" xfId="2" applyFont="1" applyFill="1" applyBorder="1" applyProtection="1">
      <protection hidden="1"/>
    </xf>
    <xf numFmtId="0" fontId="13" fillId="0" borderId="12" xfId="2" applyFont="1" applyFill="1" applyBorder="1" applyProtection="1">
      <protection hidden="1"/>
    </xf>
    <xf numFmtId="0" fontId="14" fillId="5" borderId="6" xfId="2" applyFont="1" applyFill="1" applyBorder="1" applyProtection="1">
      <protection hidden="1"/>
    </xf>
    <xf numFmtId="10" fontId="5" fillId="3" borderId="8" xfId="2" applyNumberFormat="1" applyFont="1" applyFill="1" applyBorder="1" applyProtection="1">
      <protection locked="0"/>
    </xf>
    <xf numFmtId="4" fontId="13" fillId="5" borderId="6" xfId="2" applyNumberFormat="1" applyFont="1" applyFill="1" applyBorder="1" applyProtection="1">
      <protection hidden="1"/>
    </xf>
    <xf numFmtId="0" fontId="4" fillId="3" borderId="6" xfId="2" applyFont="1" applyFill="1" applyBorder="1" applyAlignment="1" applyProtection="1">
      <alignment horizontal="center"/>
      <protection locked="0"/>
    </xf>
    <xf numFmtId="0" fontId="13" fillId="5" borderId="6" xfId="2" applyFont="1" applyFill="1" applyBorder="1" applyAlignment="1" applyProtection="1">
      <alignment horizontal="left"/>
      <protection hidden="1"/>
    </xf>
    <xf numFmtId="0" fontId="5" fillId="3" borderId="8" xfId="2" applyFont="1" applyFill="1" applyBorder="1" applyProtection="1">
      <protection locked="0"/>
    </xf>
    <xf numFmtId="0" fontId="4" fillId="3" borderId="8" xfId="2" applyFont="1" applyFill="1" applyBorder="1" applyProtection="1">
      <protection locked="0"/>
    </xf>
    <xf numFmtId="10" fontId="4" fillId="3" borderId="8" xfId="2" applyNumberFormat="1" applyFont="1" applyFill="1" applyBorder="1" applyProtection="1">
      <protection locked="0"/>
    </xf>
    <xf numFmtId="173" fontId="13" fillId="5" borderId="6" xfId="2" applyNumberFormat="1" applyFont="1" applyFill="1" applyBorder="1" applyProtection="1">
      <protection hidden="1"/>
    </xf>
    <xf numFmtId="0" fontId="8" fillId="0" borderId="0" xfId="2" applyFont="1" applyFill="1" applyBorder="1" applyProtection="1">
      <protection hidden="1"/>
    </xf>
    <xf numFmtId="14" fontId="4" fillId="3" borderId="8" xfId="2" applyNumberFormat="1" applyFont="1" applyFill="1" applyBorder="1" applyProtection="1">
      <protection locked="0"/>
    </xf>
    <xf numFmtId="173" fontId="6" fillId="5" borderId="6" xfId="2" applyNumberFormat="1" applyFont="1" applyFill="1" applyBorder="1" applyAlignment="1" applyProtection="1">
      <alignment horizontal="center"/>
      <protection hidden="1"/>
    </xf>
    <xf numFmtId="0" fontId="15" fillId="0" borderId="0" xfId="2" applyFont="1" applyBorder="1" applyAlignment="1" applyProtection="1">
      <alignment horizontal="center"/>
      <protection hidden="1"/>
    </xf>
    <xf numFmtId="0" fontId="15" fillId="0" borderId="0" xfId="2" applyFont="1" applyBorder="1" applyAlignment="1" applyProtection="1">
      <alignment horizontal="right"/>
      <protection hidden="1"/>
    </xf>
    <xf numFmtId="0" fontId="15" fillId="0" borderId="0" xfId="2" applyFont="1" applyFill="1" applyBorder="1" applyAlignment="1" applyProtection="1">
      <alignment horizontal="right"/>
      <protection hidden="1"/>
    </xf>
    <xf numFmtId="0" fontId="8" fillId="0" borderId="0" xfId="2" applyFont="1" applyBorder="1" applyAlignment="1" applyProtection="1">
      <alignment horizontal="center"/>
      <protection hidden="1"/>
    </xf>
    <xf numFmtId="14" fontId="8" fillId="0" borderId="0" xfId="2" applyNumberFormat="1" applyFont="1" applyBorder="1" applyProtection="1">
      <protection hidden="1"/>
    </xf>
    <xf numFmtId="4" fontId="8" fillId="0" borderId="0" xfId="2" applyNumberFormat="1" applyFont="1" applyBorder="1" applyProtection="1">
      <protection hidden="1"/>
    </xf>
    <xf numFmtId="0" fontId="8" fillId="0" borderId="0" xfId="2" applyNumberFormat="1" applyFont="1" applyFill="1" applyBorder="1" applyAlignment="1" applyProtection="1">
      <alignment vertical="top"/>
      <protection hidden="1"/>
    </xf>
    <xf numFmtId="0" fontId="8" fillId="0" borderId="0" xfId="2" applyNumberFormat="1" applyFont="1" applyFill="1" applyBorder="1" applyProtection="1">
      <protection hidden="1"/>
    </xf>
    <xf numFmtId="0" fontId="11" fillId="0" borderId="0" xfId="7" applyNumberFormat="1" applyFill="1" applyBorder="1" applyAlignment="1" applyProtection="1">
      <protection hidden="1"/>
    </xf>
    <xf numFmtId="0" fontId="13" fillId="0" borderId="0" xfId="2" applyFont="1" applyBorder="1" applyAlignment="1" applyProtection="1">
      <alignment horizontal="center"/>
      <protection hidden="1"/>
    </xf>
    <xf numFmtId="0" fontId="4" fillId="0" borderId="0" xfId="2" applyBorder="1"/>
    <xf numFmtId="0" fontId="17" fillId="0" borderId="14" xfId="2" applyFont="1" applyBorder="1"/>
    <xf numFmtId="0" fontId="4" fillId="0" borderId="15" xfId="2" applyBorder="1"/>
    <xf numFmtId="174" fontId="18" fillId="0" borderId="15" xfId="8" applyFont="1" applyBorder="1"/>
    <xf numFmtId="0" fontId="18" fillId="0" borderId="15" xfId="2" applyFont="1" applyBorder="1"/>
    <xf numFmtId="0" fontId="18" fillId="0" borderId="16" xfId="2" applyFont="1" applyBorder="1"/>
    <xf numFmtId="0" fontId="18" fillId="0" borderId="0" xfId="2" applyFont="1" applyBorder="1" applyAlignment="1">
      <alignment horizontal="right"/>
    </xf>
    <xf numFmtId="0" fontId="17" fillId="0" borderId="17" xfId="2" applyFont="1" applyBorder="1"/>
    <xf numFmtId="10" fontId="18" fillId="0" borderId="0" xfId="4" applyNumberFormat="1" applyFont="1" applyBorder="1" applyAlignment="1">
      <alignment horizontal="center"/>
    </xf>
    <xf numFmtId="0" fontId="18" fillId="0" borderId="0" xfId="2" applyFont="1" applyBorder="1"/>
    <xf numFmtId="2" fontId="18" fillId="0" borderId="0" xfId="2" applyNumberFormat="1" applyFont="1" applyBorder="1"/>
    <xf numFmtId="0" fontId="18" fillId="0" borderId="18" xfId="2" applyFont="1" applyBorder="1"/>
    <xf numFmtId="0" fontId="17" fillId="0" borderId="19" xfId="2" applyFont="1" applyBorder="1"/>
    <xf numFmtId="14" fontId="18" fillId="0" borderId="13" xfId="2" applyNumberFormat="1" applyFont="1" applyBorder="1" applyAlignment="1">
      <alignment horizontal="center"/>
    </xf>
    <xf numFmtId="175" fontId="18" fillId="0" borderId="13" xfId="2" applyNumberFormat="1" applyFont="1" applyBorder="1"/>
    <xf numFmtId="0" fontId="18" fillId="0" borderId="13" xfId="2" applyFont="1" applyBorder="1"/>
    <xf numFmtId="0" fontId="18" fillId="0" borderId="20" xfId="2" applyFont="1" applyBorder="1"/>
    <xf numFmtId="0" fontId="18" fillId="0" borderId="21" xfId="2" applyFont="1" applyBorder="1" applyAlignment="1">
      <alignment horizontal="center" vertical="center" wrapText="1"/>
    </xf>
    <xf numFmtId="0" fontId="18" fillId="0" borderId="14" xfId="2" applyNumberFormat="1" applyFont="1" applyBorder="1" applyAlignment="1">
      <alignment horizontal="center"/>
    </xf>
    <xf numFmtId="174" fontId="18" fillId="0" borderId="5" xfId="8" applyFont="1" applyBorder="1"/>
    <xf numFmtId="174" fontId="18" fillId="0" borderId="14" xfId="8" applyFont="1" applyBorder="1"/>
    <xf numFmtId="174" fontId="18" fillId="0" borderId="5" xfId="8" applyFont="1" applyBorder="1" applyAlignment="1">
      <alignment horizontal="right"/>
    </xf>
    <xf numFmtId="1" fontId="18" fillId="0" borderId="17" xfId="2" applyNumberFormat="1" applyFont="1" applyBorder="1" applyAlignment="1">
      <alignment horizontal="center"/>
    </xf>
    <xf numFmtId="174" fontId="18" fillId="0" borderId="22" xfId="8" applyFont="1" applyBorder="1"/>
    <xf numFmtId="174" fontId="18" fillId="0" borderId="17" xfId="8" applyFont="1" applyBorder="1"/>
    <xf numFmtId="174" fontId="18" fillId="0" borderId="22" xfId="8" applyFont="1" applyBorder="1" applyAlignment="1">
      <alignment horizontal="right"/>
    </xf>
    <xf numFmtId="174" fontId="4" fillId="0" borderId="0" xfId="2" applyNumberForma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2" fillId="0" borderId="0" xfId="2" applyFont="1" applyFill="1" applyBorder="1" applyAlignment="1" applyProtection="1">
      <protection hidden="1"/>
    </xf>
    <xf numFmtId="0" fontId="8" fillId="4" borderId="0" xfId="2" applyFont="1" applyFill="1" applyBorder="1" applyAlignment="1" applyProtection="1">
      <alignment horizontal="center"/>
      <protection hidden="1"/>
    </xf>
    <xf numFmtId="0" fontId="13" fillId="5" borderId="8" xfId="2" applyFont="1" applyFill="1" applyBorder="1" applyAlignment="1" applyProtection="1">
      <protection hidden="1"/>
    </xf>
    <xf numFmtId="0" fontId="13" fillId="5" borderId="9" xfId="2" quotePrefix="1" applyFont="1" applyFill="1" applyBorder="1" applyAlignment="1" applyProtection="1">
      <protection hidden="1"/>
    </xf>
    <xf numFmtId="0" fontId="13" fillId="5" borderId="10" xfId="2" quotePrefix="1" applyFont="1" applyFill="1" applyBorder="1" applyAlignment="1" applyProtection="1">
      <protection hidden="1"/>
    </xf>
    <xf numFmtId="0" fontId="13" fillId="5" borderId="6" xfId="2" applyFont="1" applyFill="1" applyBorder="1" applyAlignment="1" applyProtection="1">
      <protection hidden="1"/>
    </xf>
    <xf numFmtId="0" fontId="13" fillId="5" borderId="9" xfId="2" applyFont="1" applyFill="1" applyBorder="1" applyAlignment="1" applyProtection="1">
      <protection hidden="1"/>
    </xf>
    <xf numFmtId="0" fontId="13" fillId="5" borderId="10" xfId="2" applyFont="1" applyFill="1" applyBorder="1" applyAlignment="1" applyProtection="1">
      <protection hidden="1"/>
    </xf>
    <xf numFmtId="0" fontId="6" fillId="5" borderId="8" xfId="2" applyFont="1" applyFill="1" applyBorder="1" applyAlignment="1" applyProtection="1">
      <protection hidden="1"/>
    </xf>
    <xf numFmtId="0" fontId="6" fillId="5" borderId="9" xfId="2" applyFont="1" applyFill="1" applyBorder="1" applyAlignment="1" applyProtection="1">
      <protection hidden="1"/>
    </xf>
    <xf numFmtId="0" fontId="6" fillId="5" borderId="10" xfId="2" applyFont="1" applyFill="1" applyBorder="1" applyAlignment="1" applyProtection="1">
      <protection hidden="1"/>
    </xf>
    <xf numFmtId="0" fontId="13" fillId="5" borderId="6" xfId="2" quotePrefix="1" applyFont="1" applyFill="1" applyBorder="1" applyAlignment="1" applyProtection="1">
      <protection hidden="1"/>
    </xf>
    <xf numFmtId="0" fontId="12" fillId="0" borderId="7" xfId="2" applyFont="1" applyFill="1" applyBorder="1" applyAlignment="1" applyProtection="1">
      <alignment horizontal="left"/>
      <protection hidden="1"/>
    </xf>
    <xf numFmtId="4" fontId="9" fillId="4" borderId="0" xfId="2" applyNumberFormat="1" applyFont="1" applyFill="1" applyBorder="1" applyAlignment="1" applyProtection="1">
      <alignment horizontal="center" vertical="top"/>
      <protection hidden="1"/>
    </xf>
    <xf numFmtId="4" fontId="11" fillId="4" borderId="0" xfId="7" applyNumberFormat="1" applyFill="1" applyBorder="1" applyAlignment="1" applyProtection="1">
      <alignment horizontal="center" vertical="top"/>
      <protection hidden="1"/>
    </xf>
    <xf numFmtId="0" fontId="16" fillId="0" borderId="13" xfId="2" applyFont="1" applyBorder="1" applyAlignment="1">
      <alignment horizontal="center"/>
    </xf>
  </cellXfs>
  <cellStyles count="9">
    <cellStyle name="Euro" xfId="6"/>
    <cellStyle name="Lien hypertexte" xfId="7" builtinId="8"/>
    <cellStyle name="Milliers 2" xfId="5"/>
    <cellStyle name="Milliers 3" xfId="8"/>
    <cellStyle name="Monétaire 2" xfId="3"/>
    <cellStyle name="Normal" xfId="0" builtinId="0"/>
    <cellStyle name="Normal 2" xfId="2"/>
    <cellStyle name="Pourcentage" xfId="1" builtinId="5"/>
    <cellStyle name="Pourcentage 2" xfId="4"/>
  </cellStyles>
  <dxfs count="1"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cbanque.com/?go=jxpret" TargetMode="External"/><Relationship Id="rId1" Type="http://schemas.openxmlformats.org/officeDocument/2006/relationships/hyperlink" Target="http://www.cbanque.com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45"/>
  <sheetViews>
    <sheetView tabSelected="1" workbookViewId="0">
      <selection activeCell="E14" sqref="E14"/>
    </sheetView>
  </sheetViews>
  <sheetFormatPr baseColWidth="10" defaultRowHeight="15"/>
  <cols>
    <col min="1" max="1" width="19" bestFit="1" customWidth="1"/>
    <col min="2" max="2" width="12.140625" bestFit="1" customWidth="1"/>
    <col min="4" max="4" width="19.28515625" bestFit="1" customWidth="1"/>
    <col min="5" max="5" width="13.85546875" bestFit="1" customWidth="1"/>
  </cols>
  <sheetData>
    <row r="2" spans="1:5" ht="15.75" thickBot="1">
      <c r="A2" s="8" t="s">
        <v>0</v>
      </c>
    </row>
    <row r="3" spans="1:5" ht="15.75" thickBot="1">
      <c r="A3" s="71" t="s">
        <v>1</v>
      </c>
      <c r="B3" s="72"/>
      <c r="D3" s="71" t="s">
        <v>8</v>
      </c>
      <c r="E3" s="72"/>
    </row>
    <row r="4" spans="1:5">
      <c r="A4" s="9" t="s">
        <v>2</v>
      </c>
      <c r="B4" s="9">
        <v>204</v>
      </c>
      <c r="D4" s="9" t="s">
        <v>2</v>
      </c>
      <c r="E4" s="9">
        <v>204</v>
      </c>
    </row>
    <row r="5" spans="1:5">
      <c r="A5" s="1" t="s">
        <v>3</v>
      </c>
      <c r="B5" s="3">
        <v>3.5000000000000003E-2</v>
      </c>
      <c r="D5" s="1" t="s">
        <v>3</v>
      </c>
      <c r="E5" s="3">
        <v>3.5000000000000003E-2</v>
      </c>
    </row>
    <row r="6" spans="1:5">
      <c r="A6" s="1" t="s">
        <v>4</v>
      </c>
      <c r="B6" s="1">
        <v>151000</v>
      </c>
      <c r="D6" s="1" t="s">
        <v>5</v>
      </c>
      <c r="E6" s="1">
        <v>983.16</v>
      </c>
    </row>
    <row r="7" spans="1:5">
      <c r="A7" s="1" t="s">
        <v>5</v>
      </c>
      <c r="B7" s="4">
        <f>PMT(B5/12,B4,-B6)</f>
        <v>983.16166374406168</v>
      </c>
      <c r="D7" s="1" t="s">
        <v>4</v>
      </c>
      <c r="E7" s="4">
        <f>PV(E5/12,E4,-E6)</f>
        <v>150999.74447197994</v>
      </c>
    </row>
    <row r="9" spans="1:5" ht="15.75" thickBot="1"/>
    <row r="10" spans="1:5" ht="15.75" thickBot="1">
      <c r="A10" s="71" t="s">
        <v>7</v>
      </c>
      <c r="B10" s="72"/>
      <c r="D10" s="71" t="s">
        <v>9</v>
      </c>
      <c r="E10" s="72"/>
    </row>
    <row r="11" spans="1:5">
      <c r="A11" s="9" t="s">
        <v>2</v>
      </c>
      <c r="B11" s="9">
        <v>204</v>
      </c>
      <c r="D11" s="9" t="s">
        <v>4</v>
      </c>
      <c r="E11" s="9">
        <v>151000</v>
      </c>
    </row>
    <row r="12" spans="1:5">
      <c r="A12" s="1" t="s">
        <v>4</v>
      </c>
      <c r="B12" s="5">
        <v>151000</v>
      </c>
      <c r="D12" s="1" t="s">
        <v>3</v>
      </c>
      <c r="E12" s="3">
        <v>3.5000000000000003E-2</v>
      </c>
    </row>
    <row r="13" spans="1:5">
      <c r="A13" s="1" t="s">
        <v>5</v>
      </c>
      <c r="B13" s="1">
        <v>983.16</v>
      </c>
      <c r="D13" s="1" t="s">
        <v>5</v>
      </c>
      <c r="E13" s="1">
        <v>983.16</v>
      </c>
    </row>
    <row r="14" spans="1:5">
      <c r="A14" s="10" t="s">
        <v>3</v>
      </c>
      <c r="B14" s="3">
        <f>RATE(B11,B13,-B12)*12</f>
        <v>3.4999779728042579E-2</v>
      </c>
      <c r="D14" s="1" t="s">
        <v>2</v>
      </c>
      <c r="E14" s="6">
        <f>NPER(E12/12,E13,-E11)</f>
        <v>204.00047149415232</v>
      </c>
    </row>
    <row r="17" spans="1:5" ht="15.75" thickBot="1">
      <c r="A17" s="8" t="s">
        <v>6</v>
      </c>
    </row>
    <row r="18" spans="1:5" ht="15.75" thickBot="1">
      <c r="A18" s="71" t="s">
        <v>1</v>
      </c>
      <c r="B18" s="72"/>
      <c r="D18" s="71" t="s">
        <v>10</v>
      </c>
      <c r="E18" s="72"/>
    </row>
    <row r="19" spans="1:5">
      <c r="A19" s="9" t="s">
        <v>2</v>
      </c>
      <c r="B19" s="9">
        <v>5</v>
      </c>
      <c r="D19" s="9" t="s">
        <v>2</v>
      </c>
      <c r="E19" s="9">
        <v>5</v>
      </c>
    </row>
    <row r="20" spans="1:5">
      <c r="A20" s="1" t="s">
        <v>3</v>
      </c>
      <c r="B20" s="3">
        <v>0.06</v>
      </c>
      <c r="D20" s="1" t="s">
        <v>3</v>
      </c>
      <c r="E20" s="3">
        <v>0.06</v>
      </c>
    </row>
    <row r="21" spans="1:5">
      <c r="A21" s="1" t="s">
        <v>4</v>
      </c>
      <c r="B21" s="1">
        <v>40000</v>
      </c>
      <c r="D21" s="1" t="s">
        <v>5</v>
      </c>
      <c r="E21" s="1">
        <v>1000</v>
      </c>
    </row>
    <row r="22" spans="1:5">
      <c r="A22" s="1" t="s">
        <v>5</v>
      </c>
      <c r="B22" s="4">
        <f>PMT(B20/12,B19*12,,B21)</f>
        <v>-573.31206117713702</v>
      </c>
      <c r="D22" s="1" t="s">
        <v>11</v>
      </c>
      <c r="E22" s="4">
        <f>FV(E20/12,E19*12,-E21,0)</f>
        <v>69770.03050986075</v>
      </c>
    </row>
    <row r="24" spans="1:5" ht="15.75" thickBot="1"/>
    <row r="25" spans="1:5" ht="15.75" thickBot="1">
      <c r="A25" s="71" t="s">
        <v>7</v>
      </c>
      <c r="B25" s="72"/>
      <c r="D25" s="71" t="s">
        <v>9</v>
      </c>
      <c r="E25" s="72"/>
    </row>
    <row r="26" spans="1:5">
      <c r="A26" s="9" t="s">
        <v>2</v>
      </c>
      <c r="B26" s="9">
        <v>5</v>
      </c>
      <c r="D26" s="9" t="s">
        <v>11</v>
      </c>
      <c r="E26" s="9">
        <v>40000</v>
      </c>
    </row>
    <row r="27" spans="1:5">
      <c r="A27" s="1" t="s">
        <v>11</v>
      </c>
      <c r="B27" s="1">
        <v>40000</v>
      </c>
      <c r="D27" s="1" t="s">
        <v>3</v>
      </c>
      <c r="E27" s="2">
        <v>0.06</v>
      </c>
    </row>
    <row r="28" spans="1:5">
      <c r="A28" s="1" t="s">
        <v>5</v>
      </c>
      <c r="B28" s="5">
        <v>600</v>
      </c>
      <c r="D28" s="1" t="s">
        <v>5</v>
      </c>
      <c r="E28" s="1">
        <v>1000</v>
      </c>
    </row>
    <row r="29" spans="1:5">
      <c r="A29" s="1" t="s">
        <v>3</v>
      </c>
      <c r="B29" s="7">
        <f>RATE(B26*12,-B28,0,B27)*12</f>
        <v>4.218166869683003E-2</v>
      </c>
      <c r="D29" s="1" t="s">
        <v>2</v>
      </c>
      <c r="E29" s="6">
        <f>NPER(E27/12,-E28,,E26)/12</f>
        <v>3.0462830299326957</v>
      </c>
    </row>
    <row r="32" spans="1:5" ht="15.75" thickBot="1">
      <c r="A32" s="8" t="s">
        <v>12</v>
      </c>
    </row>
    <row r="33" spans="1:5" ht="15.75" thickBot="1">
      <c r="A33" s="71" t="s">
        <v>13</v>
      </c>
      <c r="B33" s="72"/>
    </row>
    <row r="34" spans="1:5">
      <c r="A34" s="9" t="s">
        <v>2</v>
      </c>
      <c r="B34" s="9">
        <v>10</v>
      </c>
    </row>
    <row r="35" spans="1:5">
      <c r="A35" s="1" t="s">
        <v>3</v>
      </c>
      <c r="B35" s="2">
        <v>0.06</v>
      </c>
    </row>
    <row r="36" spans="1:5">
      <c r="A36" s="1" t="s">
        <v>14</v>
      </c>
      <c r="B36" s="1">
        <v>40000</v>
      </c>
    </row>
    <row r="37" spans="1:5">
      <c r="A37" s="1" t="s">
        <v>15</v>
      </c>
      <c r="B37" s="1">
        <v>40000</v>
      </c>
    </row>
    <row r="38" spans="1:5">
      <c r="A38" s="1" t="s">
        <v>16</v>
      </c>
      <c r="B38" s="4">
        <f>PMT(B35/12,B34*12,-B36,B37)</f>
        <v>200.00000000000003</v>
      </c>
    </row>
    <row r="39" spans="1:5" ht="15.75" thickBot="1"/>
    <row r="40" spans="1:5" ht="15.75" thickBot="1">
      <c r="A40" s="71" t="s">
        <v>17</v>
      </c>
      <c r="B40" s="72"/>
      <c r="D40" s="71" t="s">
        <v>19</v>
      </c>
      <c r="E40" s="72"/>
    </row>
    <row r="41" spans="1:5">
      <c r="A41" s="9" t="s">
        <v>2</v>
      </c>
      <c r="B41" s="9">
        <v>10</v>
      </c>
      <c r="D41" s="9" t="s">
        <v>2</v>
      </c>
      <c r="E41" s="9">
        <v>10</v>
      </c>
    </row>
    <row r="42" spans="1:5">
      <c r="A42" s="1" t="s">
        <v>3</v>
      </c>
      <c r="B42" s="2">
        <v>0.06</v>
      </c>
      <c r="D42" s="1" t="s">
        <v>3</v>
      </c>
      <c r="E42" s="2">
        <v>0.06</v>
      </c>
    </row>
    <row r="43" spans="1:5">
      <c r="A43" s="1" t="s">
        <v>16</v>
      </c>
      <c r="B43" s="1">
        <v>2000</v>
      </c>
      <c r="D43" s="1" t="s">
        <v>16</v>
      </c>
      <c r="E43" s="1">
        <v>2000</v>
      </c>
    </row>
    <row r="44" spans="1:5">
      <c r="A44" s="1" t="s">
        <v>15</v>
      </c>
      <c r="B44" s="1">
        <v>400000</v>
      </c>
      <c r="D44" s="1" t="s">
        <v>14</v>
      </c>
      <c r="E44" s="1">
        <v>400000</v>
      </c>
    </row>
    <row r="45" spans="1:5">
      <c r="A45" s="1" t="s">
        <v>18</v>
      </c>
      <c r="B45" s="4">
        <f>PV(B42/12,B41*12,B43,B44)</f>
        <v>-400000</v>
      </c>
      <c r="D45" s="1" t="s">
        <v>15</v>
      </c>
      <c r="E45" s="4">
        <f>FV(E42/12,E41*12,E43,-E44)</f>
        <v>400000</v>
      </c>
    </row>
  </sheetData>
  <mergeCells count="11">
    <mergeCell ref="A3:B3"/>
    <mergeCell ref="D3:E3"/>
    <mergeCell ref="D10:E10"/>
    <mergeCell ref="A10:B10"/>
    <mergeCell ref="A18:B18"/>
    <mergeCell ref="D18:E18"/>
    <mergeCell ref="A25:B25"/>
    <mergeCell ref="D25:E25"/>
    <mergeCell ref="A33:B33"/>
    <mergeCell ref="A40:B40"/>
    <mergeCell ref="D40:E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D313"/>
  <sheetViews>
    <sheetView workbookViewId="0">
      <selection activeCell="C324" sqref="C324"/>
    </sheetView>
  </sheetViews>
  <sheetFormatPr baseColWidth="10" defaultRowHeight="15"/>
  <cols>
    <col min="1" max="1" width="13.7109375" bestFit="1" customWidth="1"/>
    <col min="3" max="3" width="14.7109375" bestFit="1" customWidth="1"/>
    <col min="4" max="4" width="12.7109375" bestFit="1" customWidth="1"/>
  </cols>
  <sheetData>
    <row r="4" spans="1:4">
      <c r="A4" t="s">
        <v>24</v>
      </c>
    </row>
    <row r="6" spans="1:4">
      <c r="A6" s="1" t="s">
        <v>20</v>
      </c>
      <c r="B6" s="1">
        <v>151000</v>
      </c>
    </row>
    <row r="7" spans="1:4">
      <c r="A7" s="1" t="s">
        <v>21</v>
      </c>
      <c r="B7" s="7">
        <v>3.5000000000000003E-2</v>
      </c>
    </row>
    <row r="8" spans="1:4">
      <c r="A8" s="1" t="s">
        <v>22</v>
      </c>
      <c r="B8" s="1">
        <v>204</v>
      </c>
    </row>
    <row r="9" spans="1:4">
      <c r="A9" s="1" t="s">
        <v>23</v>
      </c>
      <c r="B9" s="4">
        <f>-PMT(B7/12,B8,B6)</f>
        <v>983.16166374406168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>
        <v>1</v>
      </c>
      <c r="B14" s="11">
        <f>-IPMT($B$7/12,A14,$B$8,$B$6)</f>
        <v>440.41666666666669</v>
      </c>
      <c r="C14" s="11">
        <f>-PPMT($B$7/12,A14,$B$8,$B$6)</f>
        <v>542.74499707739506</v>
      </c>
      <c r="D14" s="11">
        <f>C14-B14</f>
        <v>102.32833041072837</v>
      </c>
    </row>
    <row r="15" spans="1:4">
      <c r="A15">
        <v>2</v>
      </c>
      <c r="B15" s="11">
        <f>-IPMT($B$7/12,A15,$B$8,$B$6)</f>
        <v>438.83366042519089</v>
      </c>
      <c r="C15" s="11">
        <f>-PPMT($B$7/12,A15,$B$8,$B$6)</f>
        <v>544.32800331887074</v>
      </c>
      <c r="D15" s="11">
        <f>C15-D14</f>
        <v>441.99967290814237</v>
      </c>
    </row>
    <row r="16" spans="1:4">
      <c r="A16">
        <v>3</v>
      </c>
      <c r="B16" s="11">
        <f>-IPMT($B$7/12,A16,$B$8,$B$6)</f>
        <v>437.24603708217751</v>
      </c>
      <c r="C16" s="11">
        <f t="shared" ref="C16:C25" si="0">-PPMT($B$7/12,A16,$B$8,$B$6)</f>
        <v>545.91562666188418</v>
      </c>
      <c r="D16" s="11">
        <f t="shared" ref="D16:D25" si="1">C16-D15</f>
        <v>103.9159537537418</v>
      </c>
    </row>
    <row r="17" spans="1:4">
      <c r="A17">
        <v>4</v>
      </c>
      <c r="B17" s="11">
        <f t="shared" ref="B17:B25" si="2">-IPMT($B$7/12,A17,$B$8,$B$6)</f>
        <v>435.65378317108036</v>
      </c>
      <c r="C17" s="11">
        <f t="shared" si="0"/>
        <v>547.50788057298132</v>
      </c>
      <c r="D17" s="11">
        <f t="shared" si="1"/>
        <v>443.59192681923952</v>
      </c>
    </row>
    <row r="18" spans="1:4">
      <c r="A18">
        <v>5</v>
      </c>
      <c r="B18" s="11">
        <f t="shared" si="2"/>
        <v>434.05688518607593</v>
      </c>
      <c r="C18" s="11">
        <f t="shared" si="0"/>
        <v>549.10477855798581</v>
      </c>
      <c r="D18" s="11">
        <f t="shared" si="1"/>
        <v>105.51285173874629</v>
      </c>
    </row>
    <row r="19" spans="1:4">
      <c r="A19">
        <v>6</v>
      </c>
      <c r="B19" s="11">
        <f t="shared" si="2"/>
        <v>432.45532958194843</v>
      </c>
      <c r="C19" s="11">
        <f t="shared" si="0"/>
        <v>550.70633416211331</v>
      </c>
      <c r="D19" s="11">
        <f t="shared" si="1"/>
        <v>445.19348242336702</v>
      </c>
    </row>
    <row r="20" spans="1:4">
      <c r="A20">
        <v>7</v>
      </c>
      <c r="B20" s="11">
        <f t="shared" si="2"/>
        <v>430.84910277397557</v>
      </c>
      <c r="C20" s="11">
        <f t="shared" si="0"/>
        <v>552.31256097008611</v>
      </c>
      <c r="D20" s="11">
        <f t="shared" si="1"/>
        <v>107.11907854671909</v>
      </c>
    </row>
    <row r="21" spans="1:4">
      <c r="A21">
        <v>8</v>
      </c>
      <c r="B21" s="11">
        <f t="shared" si="2"/>
        <v>429.23819113781275</v>
      </c>
      <c r="C21" s="11">
        <f t="shared" si="0"/>
        <v>553.92347260624888</v>
      </c>
      <c r="D21" s="11">
        <f t="shared" si="1"/>
        <v>446.80439405952978</v>
      </c>
    </row>
    <row r="22" spans="1:4">
      <c r="A22">
        <v>9</v>
      </c>
      <c r="B22" s="11">
        <f t="shared" si="2"/>
        <v>427.62258100937794</v>
      </c>
      <c r="C22" s="11">
        <f t="shared" si="0"/>
        <v>555.53908273468369</v>
      </c>
      <c r="D22" s="11">
        <f t="shared" si="1"/>
        <v>108.7346886751539</v>
      </c>
    </row>
    <row r="23" spans="1:4">
      <c r="A23">
        <v>10</v>
      </c>
      <c r="B23" s="11">
        <f t="shared" si="2"/>
        <v>426.00225868473501</v>
      </c>
      <c r="C23" s="11">
        <f t="shared" si="0"/>
        <v>557.15940505932667</v>
      </c>
      <c r="D23" s="11">
        <f t="shared" si="1"/>
        <v>448.42471638417277</v>
      </c>
    </row>
    <row r="24" spans="1:4">
      <c r="A24">
        <v>11</v>
      </c>
      <c r="B24" s="11">
        <f t="shared" si="2"/>
        <v>424.37721041997872</v>
      </c>
      <c r="C24" s="11">
        <f t="shared" si="0"/>
        <v>558.78445332408296</v>
      </c>
      <c r="D24" s="11">
        <f t="shared" si="1"/>
        <v>110.35973693991019</v>
      </c>
    </row>
    <row r="25" spans="1:4">
      <c r="A25">
        <v>12</v>
      </c>
      <c r="B25" s="11">
        <f t="shared" si="2"/>
        <v>422.74742243111683</v>
      </c>
      <c r="C25" s="11">
        <f t="shared" si="0"/>
        <v>560.4142413129448</v>
      </c>
      <c r="D25" s="11">
        <f t="shared" si="1"/>
        <v>450.0545043730346</v>
      </c>
    </row>
    <row r="26" spans="1:4">
      <c r="A26">
        <v>13</v>
      </c>
      <c r="B26" s="11">
        <f t="shared" ref="B26:B38" si="3">-IPMT($B$7/12,A26,$B$8,$B$6)</f>
        <v>421.11288089395407</v>
      </c>
      <c r="C26" s="11">
        <f t="shared" ref="C26:C38" si="4">-PPMT($B$7/12,A26,$B$8,$B$6)</f>
        <v>562.04878285010761</v>
      </c>
      <c r="D26" s="11">
        <f t="shared" ref="D26:D38" si="5">C26-D25</f>
        <v>111.99427847707301</v>
      </c>
    </row>
    <row r="27" spans="1:4">
      <c r="A27">
        <v>14</v>
      </c>
      <c r="B27" s="11">
        <f t="shared" si="3"/>
        <v>419.47357194397455</v>
      </c>
      <c r="C27" s="11">
        <f t="shared" si="4"/>
        <v>563.68809180008714</v>
      </c>
      <c r="D27" s="11">
        <f t="shared" si="5"/>
        <v>451.69381332301413</v>
      </c>
    </row>
    <row r="28" spans="1:4">
      <c r="A28">
        <v>15</v>
      </c>
      <c r="B28" s="11">
        <f t="shared" si="3"/>
        <v>417.82948167622442</v>
      </c>
      <c r="C28" s="11">
        <f t="shared" si="4"/>
        <v>565.33218206783727</v>
      </c>
      <c r="D28" s="11">
        <f t="shared" si="5"/>
        <v>113.63836874482314</v>
      </c>
    </row>
    <row r="29" spans="1:4">
      <c r="A29">
        <v>16</v>
      </c>
      <c r="B29" s="11">
        <f t="shared" si="3"/>
        <v>416.18059614519308</v>
      </c>
      <c r="C29" s="11">
        <f t="shared" si="4"/>
        <v>566.98106759886855</v>
      </c>
      <c r="D29" s="11">
        <f t="shared" si="5"/>
        <v>453.34269885404541</v>
      </c>
    </row>
    <row r="30" spans="1:4">
      <c r="A30">
        <v>17</v>
      </c>
      <c r="B30" s="11">
        <f t="shared" si="3"/>
        <v>414.52690136469647</v>
      </c>
      <c r="C30" s="11">
        <f t="shared" si="4"/>
        <v>568.63476237936516</v>
      </c>
      <c r="D30" s="11">
        <f t="shared" si="5"/>
        <v>115.29206352531975</v>
      </c>
    </row>
    <row r="31" spans="1:4">
      <c r="A31">
        <v>18</v>
      </c>
      <c r="B31" s="11">
        <f t="shared" si="3"/>
        <v>412.86838330775674</v>
      </c>
      <c r="C31" s="11">
        <f t="shared" si="4"/>
        <v>570.29328043630494</v>
      </c>
      <c r="D31" s="11">
        <f t="shared" si="5"/>
        <v>455.00121691098519</v>
      </c>
    </row>
    <row r="32" spans="1:4">
      <c r="A32">
        <v>19</v>
      </c>
      <c r="B32" s="11">
        <f t="shared" si="3"/>
        <v>411.20502790648419</v>
      </c>
      <c r="C32" s="11">
        <f t="shared" si="4"/>
        <v>571.95663583757755</v>
      </c>
      <c r="D32" s="11">
        <f t="shared" si="5"/>
        <v>116.95541892659236</v>
      </c>
    </row>
    <row r="33" spans="1:4">
      <c r="A33">
        <v>20</v>
      </c>
      <c r="B33" s="11">
        <f t="shared" si="3"/>
        <v>409.5368210519577</v>
      </c>
      <c r="C33" s="11">
        <f t="shared" si="4"/>
        <v>573.62484269210404</v>
      </c>
      <c r="D33" s="11">
        <f t="shared" si="5"/>
        <v>456.66942376551168</v>
      </c>
    </row>
    <row r="34" spans="1:4">
      <c r="A34">
        <v>21</v>
      </c>
      <c r="B34" s="11">
        <f t="shared" si="3"/>
        <v>407.86374859410591</v>
      </c>
      <c r="C34" s="11">
        <f t="shared" si="4"/>
        <v>575.29791514995577</v>
      </c>
      <c r="D34" s="11">
        <f t="shared" si="5"/>
        <v>118.62849138444409</v>
      </c>
    </row>
    <row r="35" spans="1:4">
      <c r="A35">
        <v>22</v>
      </c>
      <c r="B35" s="11">
        <f t="shared" si="3"/>
        <v>406.18579634158516</v>
      </c>
      <c r="C35" s="11">
        <f t="shared" si="4"/>
        <v>576.97586740247652</v>
      </c>
      <c r="D35" s="11">
        <f t="shared" si="5"/>
        <v>458.34737601803243</v>
      </c>
    </row>
    <row r="36" spans="1:4">
      <c r="A36">
        <v>23</v>
      </c>
      <c r="B36" s="11">
        <f t="shared" si="3"/>
        <v>404.50295006166141</v>
      </c>
      <c r="C36" s="11">
        <f t="shared" si="4"/>
        <v>578.65871368240028</v>
      </c>
      <c r="D36" s="11">
        <f t="shared" si="5"/>
        <v>120.31133766436784</v>
      </c>
    </row>
    <row r="37" spans="1:4">
      <c r="A37">
        <v>24</v>
      </c>
      <c r="B37" s="11">
        <f t="shared" si="3"/>
        <v>402.81519548008754</v>
      </c>
      <c r="C37" s="11">
        <f t="shared" si="4"/>
        <v>580.3464682639742</v>
      </c>
      <c r="D37" s="11">
        <f t="shared" si="5"/>
        <v>460.03513059960636</v>
      </c>
    </row>
    <row r="38" spans="1:4">
      <c r="A38">
        <v>25</v>
      </c>
      <c r="B38" s="11">
        <f t="shared" si="3"/>
        <v>401.12251828098437</v>
      </c>
      <c r="C38" s="11">
        <f t="shared" si="4"/>
        <v>582.03914546307738</v>
      </c>
      <c r="D38" s="11">
        <f t="shared" si="5"/>
        <v>122.00401486347101</v>
      </c>
    </row>
    <row r="39" spans="1:4">
      <c r="A39">
        <v>26</v>
      </c>
      <c r="B39" s="11">
        <f t="shared" ref="B39:B102" si="6">-IPMT($B$7/12,A39,$B$8,$B$6)</f>
        <v>399.42490410671695</v>
      </c>
      <c r="C39" s="11">
        <f t="shared" ref="C39:C102" si="7">-PPMT($B$7/12,A39,$B$8,$B$6)</f>
        <v>583.73675963734468</v>
      </c>
      <c r="D39" s="11">
        <f t="shared" ref="D39:D102" si="8">C39-D38</f>
        <v>461.73274477387366</v>
      </c>
    </row>
    <row r="40" spans="1:4">
      <c r="A40">
        <v>27</v>
      </c>
      <c r="B40" s="11">
        <f t="shared" si="6"/>
        <v>397.72233855777478</v>
      </c>
      <c r="C40" s="11">
        <f t="shared" si="7"/>
        <v>585.43932518628685</v>
      </c>
      <c r="D40" s="11">
        <f t="shared" si="8"/>
        <v>123.70658041241319</v>
      </c>
    </row>
    <row r="41" spans="1:4">
      <c r="A41">
        <v>28</v>
      </c>
      <c r="B41" s="11">
        <f t="shared" si="6"/>
        <v>396.01480719264799</v>
      </c>
      <c r="C41" s="11">
        <f t="shared" si="7"/>
        <v>587.14685655141375</v>
      </c>
      <c r="D41" s="11">
        <f t="shared" si="8"/>
        <v>463.44027613900056</v>
      </c>
    </row>
    <row r="42" spans="1:4">
      <c r="A42">
        <v>29</v>
      </c>
      <c r="B42" s="11">
        <f t="shared" si="6"/>
        <v>394.30229552770646</v>
      </c>
      <c r="C42" s="11">
        <f t="shared" si="7"/>
        <v>588.85936821635528</v>
      </c>
      <c r="D42" s="11">
        <f t="shared" si="8"/>
        <v>125.41909207735472</v>
      </c>
    </row>
    <row r="43" spans="1:4">
      <c r="A43">
        <v>30</v>
      </c>
      <c r="B43" s="11">
        <f t="shared" si="6"/>
        <v>392.58478903707538</v>
      </c>
      <c r="C43" s="11">
        <f t="shared" si="7"/>
        <v>590.57687470698625</v>
      </c>
      <c r="D43" s="11">
        <f t="shared" si="8"/>
        <v>465.15778262963153</v>
      </c>
    </row>
    <row r="44" spans="1:4">
      <c r="A44">
        <v>31</v>
      </c>
      <c r="B44" s="11">
        <f t="shared" si="6"/>
        <v>390.86227315251335</v>
      </c>
      <c r="C44" s="11">
        <f t="shared" si="7"/>
        <v>592.29939059154833</v>
      </c>
      <c r="D44" s="11">
        <f t="shared" si="8"/>
        <v>127.1416079619168</v>
      </c>
    </row>
    <row r="45" spans="1:4">
      <c r="A45">
        <v>32</v>
      </c>
      <c r="B45" s="11">
        <f t="shared" si="6"/>
        <v>389.1347332632879</v>
      </c>
      <c r="C45" s="11">
        <f t="shared" si="7"/>
        <v>594.02693048077379</v>
      </c>
      <c r="D45" s="11">
        <f t="shared" si="8"/>
        <v>466.88532251885698</v>
      </c>
    </row>
    <row r="46" spans="1:4">
      <c r="A46">
        <v>33</v>
      </c>
      <c r="B46" s="11">
        <f t="shared" si="6"/>
        <v>387.40215471605262</v>
      </c>
      <c r="C46" s="11">
        <f t="shared" si="7"/>
        <v>595.75950902800901</v>
      </c>
      <c r="D46" s="11">
        <f t="shared" si="8"/>
        <v>128.87418650915203</v>
      </c>
    </row>
    <row r="47" spans="1:4">
      <c r="A47">
        <v>34</v>
      </c>
      <c r="B47" s="11">
        <f t="shared" si="6"/>
        <v>385.66452281472078</v>
      </c>
      <c r="C47" s="11">
        <f t="shared" si="7"/>
        <v>597.49714092934096</v>
      </c>
      <c r="D47" s="11">
        <f t="shared" si="8"/>
        <v>468.62295442018893</v>
      </c>
    </row>
    <row r="48" spans="1:4">
      <c r="A48">
        <v>35</v>
      </c>
      <c r="B48" s="11">
        <f t="shared" si="6"/>
        <v>383.92182282034372</v>
      </c>
      <c r="C48" s="11">
        <f t="shared" si="7"/>
        <v>599.23984092371802</v>
      </c>
      <c r="D48" s="11">
        <f t="shared" si="8"/>
        <v>130.61688650352909</v>
      </c>
    </row>
    <row r="49" spans="1:4">
      <c r="A49">
        <v>36</v>
      </c>
      <c r="B49" s="11">
        <f t="shared" si="6"/>
        <v>382.17403995098272</v>
      </c>
      <c r="C49" s="11">
        <f t="shared" si="7"/>
        <v>600.98762379307891</v>
      </c>
      <c r="D49" s="11">
        <f t="shared" si="8"/>
        <v>470.37073728954982</v>
      </c>
    </row>
    <row r="50" spans="1:4">
      <c r="A50">
        <v>37</v>
      </c>
      <c r="B50" s="11">
        <f t="shared" si="6"/>
        <v>380.42115938158628</v>
      </c>
      <c r="C50" s="11">
        <f t="shared" si="7"/>
        <v>602.74050436247535</v>
      </c>
      <c r="D50" s="11">
        <f t="shared" si="8"/>
        <v>132.36976707292553</v>
      </c>
    </row>
    <row r="51" spans="1:4">
      <c r="A51">
        <v>38</v>
      </c>
      <c r="B51" s="11">
        <f t="shared" si="6"/>
        <v>378.66316624386241</v>
      </c>
      <c r="C51" s="11">
        <f t="shared" si="7"/>
        <v>604.49849750019928</v>
      </c>
      <c r="D51" s="11">
        <f t="shared" si="8"/>
        <v>472.12873042727375</v>
      </c>
    </row>
    <row r="52" spans="1:4">
      <c r="A52">
        <v>39</v>
      </c>
      <c r="B52" s="11">
        <f t="shared" si="6"/>
        <v>376.90004562615354</v>
      </c>
      <c r="C52" s="11">
        <f t="shared" si="7"/>
        <v>606.26161811790814</v>
      </c>
      <c r="D52" s="11">
        <f t="shared" si="8"/>
        <v>134.13288769063439</v>
      </c>
    </row>
    <row r="53" spans="1:4">
      <c r="A53">
        <v>40</v>
      </c>
      <c r="B53" s="11">
        <f t="shared" si="6"/>
        <v>375.13178257330941</v>
      </c>
      <c r="C53" s="11">
        <f t="shared" si="7"/>
        <v>608.02988117075233</v>
      </c>
      <c r="D53" s="11">
        <f t="shared" si="8"/>
        <v>473.89699348011794</v>
      </c>
    </row>
    <row r="54" spans="1:4">
      <c r="A54">
        <v>41</v>
      </c>
      <c r="B54" s="11">
        <f t="shared" si="6"/>
        <v>373.35836208656156</v>
      </c>
      <c r="C54" s="11">
        <f t="shared" si="7"/>
        <v>609.80330165750013</v>
      </c>
      <c r="D54" s="11">
        <f t="shared" si="8"/>
        <v>135.90630817738219</v>
      </c>
    </row>
    <row r="55" spans="1:4">
      <c r="A55">
        <v>42</v>
      </c>
      <c r="B55" s="11">
        <f t="shared" si="6"/>
        <v>371.57976912339387</v>
      </c>
      <c r="C55" s="11">
        <f t="shared" si="7"/>
        <v>611.58189462066775</v>
      </c>
      <c r="D55" s="11">
        <f t="shared" si="8"/>
        <v>475.67558644328557</v>
      </c>
    </row>
    <row r="56" spans="1:4">
      <c r="A56">
        <v>43</v>
      </c>
      <c r="B56" s="11">
        <f t="shared" si="6"/>
        <v>369.79598859741679</v>
      </c>
      <c r="C56" s="11">
        <f t="shared" si="7"/>
        <v>613.36567514664489</v>
      </c>
      <c r="D56" s="11">
        <f t="shared" si="8"/>
        <v>137.69008870335932</v>
      </c>
    </row>
    <row r="57" spans="1:4">
      <c r="A57">
        <v>44</v>
      </c>
      <c r="B57" s="11">
        <f t="shared" si="6"/>
        <v>368.00700537823906</v>
      </c>
      <c r="C57" s="11">
        <f t="shared" si="7"/>
        <v>615.15465836582257</v>
      </c>
      <c r="D57" s="11">
        <f t="shared" si="8"/>
        <v>477.46456966246325</v>
      </c>
    </row>
    <row r="58" spans="1:4">
      <c r="A58">
        <v>45</v>
      </c>
      <c r="B58" s="11">
        <f t="shared" si="6"/>
        <v>366.21280429133884</v>
      </c>
      <c r="C58" s="11">
        <f t="shared" si="7"/>
        <v>616.9488594527229</v>
      </c>
      <c r="D58" s="11">
        <f t="shared" si="8"/>
        <v>139.48428979025965</v>
      </c>
    </row>
    <row r="59" spans="1:4">
      <c r="A59">
        <v>46</v>
      </c>
      <c r="B59" s="11">
        <f t="shared" si="6"/>
        <v>364.41337011793507</v>
      </c>
      <c r="C59" s="11">
        <f t="shared" si="7"/>
        <v>618.74829362612661</v>
      </c>
      <c r="D59" s="11">
        <f t="shared" si="8"/>
        <v>479.26400383586696</v>
      </c>
    </row>
    <row r="60" spans="1:4">
      <c r="A60">
        <v>47</v>
      </c>
      <c r="B60" s="11">
        <f t="shared" si="6"/>
        <v>362.60868759485891</v>
      </c>
      <c r="C60" s="11">
        <f t="shared" si="7"/>
        <v>620.55297614920278</v>
      </c>
      <c r="D60" s="11">
        <f t="shared" si="8"/>
        <v>141.28897231333582</v>
      </c>
    </row>
    <row r="61" spans="1:4">
      <c r="A61">
        <v>48</v>
      </c>
      <c r="B61" s="11">
        <f t="shared" si="6"/>
        <v>360.79874141442366</v>
      </c>
      <c r="C61" s="11">
        <f t="shared" si="7"/>
        <v>622.36292232963797</v>
      </c>
      <c r="D61" s="11">
        <f t="shared" si="8"/>
        <v>481.07395001630215</v>
      </c>
    </row>
    <row r="62" spans="1:4">
      <c r="A62">
        <v>49</v>
      </c>
      <c r="B62" s="11">
        <f t="shared" si="6"/>
        <v>358.98351622429573</v>
      </c>
      <c r="C62" s="11">
        <f t="shared" si="7"/>
        <v>624.17814751976596</v>
      </c>
      <c r="D62" s="11">
        <f t="shared" si="8"/>
        <v>143.10419750346381</v>
      </c>
    </row>
    <row r="63" spans="1:4">
      <c r="A63">
        <v>50</v>
      </c>
      <c r="B63" s="11">
        <f t="shared" si="6"/>
        <v>357.16299662736304</v>
      </c>
      <c r="C63" s="11">
        <f t="shared" si="7"/>
        <v>625.9986671166987</v>
      </c>
      <c r="D63" s="11">
        <f t="shared" si="8"/>
        <v>482.89446961323489</v>
      </c>
    </row>
    <row r="64" spans="1:4">
      <c r="A64">
        <v>51</v>
      </c>
      <c r="B64" s="11">
        <f t="shared" si="6"/>
        <v>355.33716718160605</v>
      </c>
      <c r="C64" s="11">
        <f t="shared" si="7"/>
        <v>627.82449656245558</v>
      </c>
      <c r="D64" s="11">
        <f t="shared" si="8"/>
        <v>144.93002694922069</v>
      </c>
    </row>
    <row r="65" spans="1:4">
      <c r="A65">
        <v>52</v>
      </c>
      <c r="B65" s="11">
        <f t="shared" si="6"/>
        <v>353.50601239996536</v>
      </c>
      <c r="C65" s="11">
        <f t="shared" si="7"/>
        <v>629.65565134409633</v>
      </c>
      <c r="D65" s="11">
        <f t="shared" si="8"/>
        <v>484.72562439487564</v>
      </c>
    </row>
    <row r="66" spans="1:4">
      <c r="A66">
        <v>53</v>
      </c>
      <c r="B66" s="11">
        <f t="shared" si="6"/>
        <v>351.66951675021187</v>
      </c>
      <c r="C66" s="11">
        <f t="shared" si="7"/>
        <v>631.49214699384981</v>
      </c>
      <c r="D66" s="11">
        <f t="shared" si="8"/>
        <v>146.76652259897418</v>
      </c>
    </row>
    <row r="67" spans="1:4">
      <c r="A67">
        <v>54</v>
      </c>
      <c r="B67" s="11">
        <f t="shared" si="6"/>
        <v>349.82766465481308</v>
      </c>
      <c r="C67" s="11">
        <f t="shared" si="7"/>
        <v>633.33399908924866</v>
      </c>
      <c r="D67" s="11">
        <f t="shared" si="8"/>
        <v>486.56747649027449</v>
      </c>
    </row>
    <row r="68" spans="1:4">
      <c r="A68">
        <v>55</v>
      </c>
      <c r="B68" s="11">
        <f t="shared" si="6"/>
        <v>347.98044049080289</v>
      </c>
      <c r="C68" s="11">
        <f t="shared" si="7"/>
        <v>635.18122325325885</v>
      </c>
      <c r="D68" s="11">
        <f t="shared" si="8"/>
        <v>148.61374676298436</v>
      </c>
    </row>
    <row r="69" spans="1:4">
      <c r="A69">
        <v>56</v>
      </c>
      <c r="B69" s="11">
        <f t="shared" si="6"/>
        <v>346.12782858964738</v>
      </c>
      <c r="C69" s="11">
        <f t="shared" si="7"/>
        <v>637.03383515441431</v>
      </c>
      <c r="D69" s="11">
        <f t="shared" si="8"/>
        <v>488.42008839142994</v>
      </c>
    </row>
    <row r="70" spans="1:4">
      <c r="A70">
        <v>57</v>
      </c>
      <c r="B70" s="11">
        <f t="shared" si="6"/>
        <v>344.26981323711385</v>
      </c>
      <c r="C70" s="11">
        <f t="shared" si="7"/>
        <v>638.89185050694778</v>
      </c>
      <c r="D70" s="11">
        <f t="shared" si="8"/>
        <v>150.47176211551783</v>
      </c>
    </row>
    <row r="71" spans="1:4">
      <c r="A71">
        <v>58</v>
      </c>
      <c r="B71" s="11">
        <f t="shared" si="6"/>
        <v>342.40637867313507</v>
      </c>
      <c r="C71" s="11">
        <f t="shared" si="7"/>
        <v>640.75528507092667</v>
      </c>
      <c r="D71" s="11">
        <f t="shared" si="8"/>
        <v>490.28352295540884</v>
      </c>
    </row>
    <row r="72" spans="1:4">
      <c r="A72">
        <v>59</v>
      </c>
      <c r="B72" s="11">
        <f t="shared" si="6"/>
        <v>340.53750909167832</v>
      </c>
      <c r="C72" s="11">
        <f t="shared" si="7"/>
        <v>642.62415465238337</v>
      </c>
      <c r="D72" s="11">
        <f t="shared" si="8"/>
        <v>152.34063169697453</v>
      </c>
    </row>
    <row r="73" spans="1:4">
      <c r="A73">
        <v>60</v>
      </c>
      <c r="B73" s="11">
        <f t="shared" si="6"/>
        <v>338.66318864060867</v>
      </c>
      <c r="C73" s="11">
        <f t="shared" si="7"/>
        <v>644.49847510345307</v>
      </c>
      <c r="D73" s="11">
        <f t="shared" si="8"/>
        <v>492.15784340647855</v>
      </c>
    </row>
    <row r="74" spans="1:4">
      <c r="A74">
        <v>61</v>
      </c>
      <c r="B74" s="11">
        <f t="shared" si="6"/>
        <v>336.78340142155707</v>
      </c>
      <c r="C74" s="11">
        <f t="shared" si="7"/>
        <v>646.37826232250461</v>
      </c>
      <c r="D74" s="11">
        <f t="shared" si="8"/>
        <v>154.22041891602606</v>
      </c>
    </row>
    <row r="75" spans="1:4">
      <c r="A75">
        <v>62</v>
      </c>
      <c r="B75" s="11">
        <f t="shared" si="6"/>
        <v>334.89813148978311</v>
      </c>
      <c r="C75" s="11">
        <f t="shared" si="7"/>
        <v>648.26353225427852</v>
      </c>
      <c r="D75" s="11">
        <f t="shared" si="8"/>
        <v>494.04311333825245</v>
      </c>
    </row>
    <row r="76" spans="1:4">
      <c r="A76">
        <v>63</v>
      </c>
      <c r="B76" s="11">
        <f t="shared" si="6"/>
        <v>333.0073628540415</v>
      </c>
      <c r="C76" s="11">
        <f t="shared" si="7"/>
        <v>650.15430089002018</v>
      </c>
      <c r="D76" s="11">
        <f t="shared" si="8"/>
        <v>156.11118755176773</v>
      </c>
    </row>
    <row r="77" spans="1:4">
      <c r="A77">
        <v>64</v>
      </c>
      <c r="B77" s="11">
        <f t="shared" si="6"/>
        <v>331.11107947644541</v>
      </c>
      <c r="C77" s="11">
        <f t="shared" si="7"/>
        <v>652.05058426761627</v>
      </c>
      <c r="D77" s="11">
        <f t="shared" si="8"/>
        <v>495.93939671584855</v>
      </c>
    </row>
    <row r="78" spans="1:4">
      <c r="A78">
        <v>65</v>
      </c>
      <c r="B78" s="11">
        <f t="shared" si="6"/>
        <v>329.20926527233178</v>
      </c>
      <c r="C78" s="11">
        <f t="shared" si="7"/>
        <v>653.95239847172991</v>
      </c>
      <c r="D78" s="11">
        <f t="shared" si="8"/>
        <v>158.01300175588136</v>
      </c>
    </row>
    <row r="79" spans="1:4">
      <c r="A79">
        <v>66</v>
      </c>
      <c r="B79" s="11">
        <f t="shared" si="6"/>
        <v>327.30190411012268</v>
      </c>
      <c r="C79" s="11">
        <f t="shared" si="7"/>
        <v>655.85975963393901</v>
      </c>
      <c r="D79" s="11">
        <f t="shared" si="8"/>
        <v>497.84675787805764</v>
      </c>
    </row>
    <row r="80" spans="1:4">
      <c r="A80">
        <v>67</v>
      </c>
      <c r="B80" s="11">
        <f t="shared" si="6"/>
        <v>325.38897981119027</v>
      </c>
      <c r="C80" s="11">
        <f t="shared" si="7"/>
        <v>657.77268393287136</v>
      </c>
      <c r="D80" s="11">
        <f t="shared" si="8"/>
        <v>159.92592605481371</v>
      </c>
    </row>
    <row r="81" spans="1:4">
      <c r="A81">
        <v>68</v>
      </c>
      <c r="B81" s="11">
        <f t="shared" si="6"/>
        <v>323.47047614971933</v>
      </c>
      <c r="C81" s="11">
        <f t="shared" si="7"/>
        <v>659.69118759434241</v>
      </c>
      <c r="D81" s="11">
        <f t="shared" si="8"/>
        <v>499.76526153952869</v>
      </c>
    </row>
    <row r="82" spans="1:4">
      <c r="A82">
        <v>69</v>
      </c>
      <c r="B82" s="11">
        <f t="shared" si="6"/>
        <v>321.54637685256927</v>
      </c>
      <c r="C82" s="11">
        <f t="shared" si="7"/>
        <v>661.61528689149236</v>
      </c>
      <c r="D82" s="11">
        <f t="shared" si="8"/>
        <v>161.85002535196367</v>
      </c>
    </row>
    <row r="83" spans="1:4">
      <c r="A83">
        <v>70</v>
      </c>
      <c r="B83" s="11">
        <f t="shared" si="6"/>
        <v>319.61666559913567</v>
      </c>
      <c r="C83" s="11">
        <f t="shared" si="7"/>
        <v>663.54499814492601</v>
      </c>
      <c r="D83" s="11">
        <f t="shared" si="8"/>
        <v>501.69497279296235</v>
      </c>
    </row>
    <row r="84" spans="1:4">
      <c r="A84">
        <v>71</v>
      </c>
      <c r="B84" s="11">
        <f t="shared" si="6"/>
        <v>317.68132602121312</v>
      </c>
      <c r="C84" s="11">
        <f t="shared" si="7"/>
        <v>665.48033772284862</v>
      </c>
      <c r="D84" s="11">
        <f t="shared" si="8"/>
        <v>163.78536492988627</v>
      </c>
    </row>
    <row r="85" spans="1:4">
      <c r="A85">
        <v>72</v>
      </c>
      <c r="B85" s="11">
        <f t="shared" si="6"/>
        <v>315.74034170285461</v>
      </c>
      <c r="C85" s="11">
        <f t="shared" si="7"/>
        <v>667.42132204120708</v>
      </c>
      <c r="D85" s="11">
        <f t="shared" si="8"/>
        <v>503.63595711132081</v>
      </c>
    </row>
    <row r="86" spans="1:4">
      <c r="A86">
        <v>73</v>
      </c>
      <c r="B86" s="11">
        <f t="shared" si="6"/>
        <v>313.79369618023452</v>
      </c>
      <c r="C86" s="11">
        <f t="shared" si="7"/>
        <v>669.36796756382716</v>
      </c>
      <c r="D86" s="11">
        <f t="shared" si="8"/>
        <v>165.73201045250636</v>
      </c>
    </row>
    <row r="87" spans="1:4">
      <c r="A87">
        <v>74</v>
      </c>
      <c r="B87" s="11">
        <f t="shared" si="6"/>
        <v>311.84137294150656</v>
      </c>
      <c r="C87" s="11">
        <f t="shared" si="7"/>
        <v>671.32029080255506</v>
      </c>
      <c r="D87" s="11">
        <f t="shared" si="8"/>
        <v>505.58828035004871</v>
      </c>
    </row>
    <row r="88" spans="1:4">
      <c r="A88">
        <v>75</v>
      </c>
      <c r="B88" s="11">
        <f t="shared" si="6"/>
        <v>309.8833554266659</v>
      </c>
      <c r="C88" s="11">
        <f t="shared" si="7"/>
        <v>673.27830831739584</v>
      </c>
      <c r="D88" s="11">
        <f t="shared" si="8"/>
        <v>167.69002796734713</v>
      </c>
    </row>
    <row r="89" spans="1:4">
      <c r="A89">
        <v>76</v>
      </c>
      <c r="B89" s="11">
        <f t="shared" si="6"/>
        <v>307.9196270274067</v>
      </c>
      <c r="C89" s="11">
        <f t="shared" si="7"/>
        <v>675.24203671665498</v>
      </c>
      <c r="D89" s="11">
        <f t="shared" si="8"/>
        <v>507.55200874930784</v>
      </c>
    </row>
    <row r="90" spans="1:4">
      <c r="A90">
        <v>77</v>
      </c>
      <c r="B90" s="11">
        <f t="shared" si="6"/>
        <v>305.95017108698318</v>
      </c>
      <c r="C90" s="11">
        <f t="shared" si="7"/>
        <v>677.21149265707845</v>
      </c>
      <c r="D90" s="11">
        <f t="shared" si="8"/>
        <v>169.65948390777061</v>
      </c>
    </row>
    <row r="91" spans="1:4">
      <c r="A91">
        <v>78</v>
      </c>
      <c r="B91" s="11">
        <f t="shared" si="6"/>
        <v>303.97497090006681</v>
      </c>
      <c r="C91" s="11">
        <f t="shared" si="7"/>
        <v>679.18669284399493</v>
      </c>
      <c r="D91" s="11">
        <f t="shared" si="8"/>
        <v>509.52720893622433</v>
      </c>
    </row>
    <row r="92" spans="1:4">
      <c r="A92">
        <v>79</v>
      </c>
      <c r="B92" s="11">
        <f t="shared" si="6"/>
        <v>301.99400971260502</v>
      </c>
      <c r="C92" s="11">
        <f t="shared" si="7"/>
        <v>681.16765403145666</v>
      </c>
      <c r="D92" s="11">
        <f t="shared" si="8"/>
        <v>171.64044509523234</v>
      </c>
    </row>
    <row r="93" spans="1:4">
      <c r="A93">
        <v>80</v>
      </c>
      <c r="B93" s="11">
        <f t="shared" si="6"/>
        <v>300.00727072167984</v>
      </c>
      <c r="C93" s="11">
        <f t="shared" si="7"/>
        <v>683.15439302238178</v>
      </c>
      <c r="D93" s="11">
        <f t="shared" si="8"/>
        <v>511.51394792714945</v>
      </c>
    </row>
    <row r="94" spans="1:4">
      <c r="A94">
        <v>81</v>
      </c>
      <c r="B94" s="11">
        <f t="shared" si="6"/>
        <v>298.01473707536468</v>
      </c>
      <c r="C94" s="11">
        <f t="shared" si="7"/>
        <v>685.14692666869701</v>
      </c>
      <c r="D94" s="11">
        <f t="shared" si="8"/>
        <v>173.63297874154756</v>
      </c>
    </row>
    <row r="95" spans="1:4">
      <c r="A95">
        <v>82</v>
      </c>
      <c r="B95" s="11">
        <f t="shared" si="6"/>
        <v>296.01639187258115</v>
      </c>
      <c r="C95" s="11">
        <f t="shared" si="7"/>
        <v>687.14527187148053</v>
      </c>
      <c r="D95" s="11">
        <f t="shared" si="8"/>
        <v>513.51229312993291</v>
      </c>
    </row>
    <row r="96" spans="1:4">
      <c r="A96">
        <v>83</v>
      </c>
      <c r="B96" s="11">
        <f t="shared" si="6"/>
        <v>294.01221816295606</v>
      </c>
      <c r="C96" s="11">
        <f t="shared" si="7"/>
        <v>689.14944558110562</v>
      </c>
      <c r="D96" s="11">
        <f t="shared" si="8"/>
        <v>175.63715245117271</v>
      </c>
    </row>
    <row r="97" spans="1:4">
      <c r="A97">
        <v>84</v>
      </c>
      <c r="B97" s="11">
        <f t="shared" si="6"/>
        <v>292.00219894667759</v>
      </c>
      <c r="C97" s="11">
        <f t="shared" si="7"/>
        <v>691.15946479738409</v>
      </c>
      <c r="D97" s="11">
        <f t="shared" si="8"/>
        <v>515.52231234621138</v>
      </c>
    </row>
    <row r="98" spans="1:4">
      <c r="A98">
        <v>85</v>
      </c>
      <c r="B98" s="11">
        <f t="shared" si="6"/>
        <v>289.98631717435205</v>
      </c>
      <c r="C98" s="11">
        <f t="shared" si="7"/>
        <v>693.17534656970963</v>
      </c>
      <c r="D98" s="11">
        <f t="shared" si="8"/>
        <v>177.65303422349825</v>
      </c>
    </row>
    <row r="99" spans="1:4">
      <c r="A99">
        <v>86</v>
      </c>
      <c r="B99" s="11">
        <f t="shared" si="6"/>
        <v>287.964555746857</v>
      </c>
      <c r="C99" s="11">
        <f t="shared" si="7"/>
        <v>695.19710799720474</v>
      </c>
      <c r="D99" s="11">
        <f t="shared" si="8"/>
        <v>517.54407377370649</v>
      </c>
    </row>
    <row r="100" spans="1:4">
      <c r="A100">
        <v>87</v>
      </c>
      <c r="B100" s="11">
        <f t="shared" si="6"/>
        <v>285.93689751519867</v>
      </c>
      <c r="C100" s="11">
        <f t="shared" si="7"/>
        <v>697.22476622886302</v>
      </c>
      <c r="D100" s="11">
        <f t="shared" si="8"/>
        <v>179.68069245515653</v>
      </c>
    </row>
    <row r="101" spans="1:4">
      <c r="A101">
        <v>88</v>
      </c>
      <c r="B101" s="11">
        <f t="shared" si="6"/>
        <v>283.90332528036424</v>
      </c>
      <c r="C101" s="11">
        <f t="shared" si="7"/>
        <v>699.25833846369744</v>
      </c>
      <c r="D101" s="11">
        <f t="shared" si="8"/>
        <v>519.57764600854091</v>
      </c>
    </row>
    <row r="102" spans="1:4">
      <c r="A102">
        <v>89</v>
      </c>
      <c r="B102" s="11">
        <f t="shared" si="6"/>
        <v>281.86382179317866</v>
      </c>
      <c r="C102" s="11">
        <f t="shared" si="7"/>
        <v>701.29784195088303</v>
      </c>
      <c r="D102" s="11">
        <f t="shared" si="8"/>
        <v>181.72019594234212</v>
      </c>
    </row>
    <row r="103" spans="1:4">
      <c r="A103">
        <v>90</v>
      </c>
      <c r="B103" s="11">
        <f t="shared" ref="B103:B166" si="9">-IPMT($B$7/12,A103,$B$8,$B$6)</f>
        <v>279.81836975415507</v>
      </c>
      <c r="C103" s="11">
        <f t="shared" ref="C103:C166" si="10">-PPMT($B$7/12,A103,$B$8,$B$6)</f>
        <v>703.34329398990667</v>
      </c>
      <c r="D103" s="11">
        <f t="shared" ref="D103:D166" si="11">C103-D102</f>
        <v>521.62309804756455</v>
      </c>
    </row>
    <row r="104" spans="1:4">
      <c r="A104">
        <v>91</v>
      </c>
      <c r="B104" s="11">
        <f t="shared" si="9"/>
        <v>277.76695181335117</v>
      </c>
      <c r="C104" s="11">
        <f t="shared" si="10"/>
        <v>705.39471193071051</v>
      </c>
      <c r="D104" s="11">
        <f t="shared" si="11"/>
        <v>183.77161388314596</v>
      </c>
    </row>
    <row r="105" spans="1:4">
      <c r="A105">
        <v>92</v>
      </c>
      <c r="B105" s="11">
        <f t="shared" si="9"/>
        <v>275.70955057021973</v>
      </c>
      <c r="C105" s="11">
        <f t="shared" si="10"/>
        <v>707.45211317384201</v>
      </c>
      <c r="D105" s="11">
        <f t="shared" si="11"/>
        <v>523.68049929069605</v>
      </c>
    </row>
    <row r="106" spans="1:4">
      <c r="A106">
        <v>93</v>
      </c>
      <c r="B106" s="11">
        <f t="shared" si="9"/>
        <v>273.64614857346299</v>
      </c>
      <c r="C106" s="11">
        <f t="shared" si="10"/>
        <v>709.51551517059875</v>
      </c>
      <c r="D106" s="11">
        <f t="shared" si="11"/>
        <v>185.8350158799027</v>
      </c>
    </row>
    <row r="107" spans="1:4">
      <c r="A107">
        <v>94</v>
      </c>
      <c r="B107" s="11">
        <f t="shared" si="9"/>
        <v>271.57672832088201</v>
      </c>
      <c r="C107" s="11">
        <f t="shared" si="10"/>
        <v>711.58493542317967</v>
      </c>
      <c r="D107" s="11">
        <f t="shared" si="11"/>
        <v>525.74991954327697</v>
      </c>
    </row>
    <row r="108" spans="1:4">
      <c r="A108">
        <v>95</v>
      </c>
      <c r="B108" s="11">
        <f t="shared" si="9"/>
        <v>269.50127225923103</v>
      </c>
      <c r="C108" s="11">
        <f t="shared" si="10"/>
        <v>713.6603914848306</v>
      </c>
      <c r="D108" s="11">
        <f t="shared" si="11"/>
        <v>187.91047194155362</v>
      </c>
    </row>
    <row r="109" spans="1:4">
      <c r="A109">
        <v>96</v>
      </c>
      <c r="B109" s="11">
        <f t="shared" si="9"/>
        <v>267.41976278406673</v>
      </c>
      <c r="C109" s="11">
        <f t="shared" si="10"/>
        <v>715.74190095999495</v>
      </c>
      <c r="D109" s="11">
        <f t="shared" si="11"/>
        <v>527.83142901844133</v>
      </c>
    </row>
    <row r="110" spans="1:4">
      <c r="A110">
        <v>97</v>
      </c>
      <c r="B110" s="11">
        <f t="shared" si="9"/>
        <v>265.33218223960046</v>
      </c>
      <c r="C110" s="11">
        <f t="shared" si="10"/>
        <v>717.82948150446123</v>
      </c>
      <c r="D110" s="11">
        <f t="shared" si="11"/>
        <v>189.9980524860199</v>
      </c>
    </row>
    <row r="111" spans="1:4">
      <c r="A111">
        <v>98</v>
      </c>
      <c r="B111" s="11">
        <f t="shared" si="9"/>
        <v>263.23851291854584</v>
      </c>
      <c r="C111" s="11">
        <f t="shared" si="10"/>
        <v>719.9231508255159</v>
      </c>
      <c r="D111" s="11">
        <f t="shared" si="11"/>
        <v>529.925098339496</v>
      </c>
    </row>
    <row r="112" spans="1:4">
      <c r="A112">
        <v>99</v>
      </c>
      <c r="B112" s="11">
        <f t="shared" si="9"/>
        <v>261.13873706197131</v>
      </c>
      <c r="C112" s="11">
        <f t="shared" si="10"/>
        <v>722.02292668209043</v>
      </c>
      <c r="D112" s="11">
        <f t="shared" si="11"/>
        <v>192.09782834259443</v>
      </c>
    </row>
    <row r="113" spans="1:4">
      <c r="A113">
        <v>100</v>
      </c>
      <c r="B113" s="11">
        <f t="shared" si="9"/>
        <v>259.03283685914852</v>
      </c>
      <c r="C113" s="11">
        <f t="shared" si="10"/>
        <v>724.12882688491322</v>
      </c>
      <c r="D113" s="11">
        <f t="shared" si="11"/>
        <v>532.0309985423188</v>
      </c>
    </row>
    <row r="114" spans="1:4">
      <c r="A114">
        <v>101</v>
      </c>
      <c r="B114" s="11">
        <f t="shared" si="9"/>
        <v>256.92079444740079</v>
      </c>
      <c r="C114" s="11">
        <f t="shared" si="10"/>
        <v>726.24086929666089</v>
      </c>
      <c r="D114" s="11">
        <f t="shared" si="11"/>
        <v>194.20987075434209</v>
      </c>
    </row>
    <row r="115" spans="1:4">
      <c r="A115">
        <v>102</v>
      </c>
      <c r="B115" s="11">
        <f t="shared" si="9"/>
        <v>254.80259191195231</v>
      </c>
      <c r="C115" s="11">
        <f t="shared" si="10"/>
        <v>728.35907183210941</v>
      </c>
      <c r="D115" s="11">
        <f t="shared" si="11"/>
        <v>534.14920107776732</v>
      </c>
    </row>
    <row r="116" spans="1:4">
      <c r="A116">
        <v>103</v>
      </c>
      <c r="B116" s="11">
        <f t="shared" si="9"/>
        <v>252.67821128577535</v>
      </c>
      <c r="C116" s="11">
        <f t="shared" si="10"/>
        <v>730.48345245828637</v>
      </c>
      <c r="D116" s="11">
        <f t="shared" si="11"/>
        <v>196.33425138051905</v>
      </c>
    </row>
    <row r="117" spans="1:4">
      <c r="A117">
        <v>104</v>
      </c>
      <c r="B117" s="11">
        <f t="shared" si="9"/>
        <v>250.5476345494385</v>
      </c>
      <c r="C117" s="11">
        <f t="shared" si="10"/>
        <v>732.61402919462319</v>
      </c>
      <c r="D117" s="11">
        <f t="shared" si="11"/>
        <v>536.27977781410414</v>
      </c>
    </row>
    <row r="118" spans="1:4">
      <c r="A118">
        <v>105</v>
      </c>
      <c r="B118" s="11">
        <f t="shared" si="9"/>
        <v>248.41084363095436</v>
      </c>
      <c r="C118" s="11">
        <f t="shared" si="10"/>
        <v>734.75082011310735</v>
      </c>
      <c r="D118" s="11">
        <f t="shared" si="11"/>
        <v>198.47104229900322</v>
      </c>
    </row>
    <row r="119" spans="1:4">
      <c r="A119">
        <v>106</v>
      </c>
      <c r="B119" s="11">
        <f t="shared" si="9"/>
        <v>246.26782040562446</v>
      </c>
      <c r="C119" s="11">
        <f t="shared" si="10"/>
        <v>736.89384333843725</v>
      </c>
      <c r="D119" s="11">
        <f t="shared" si="11"/>
        <v>538.42280103943403</v>
      </c>
    </row>
    <row r="120" spans="1:4">
      <c r="A120">
        <v>107</v>
      </c>
      <c r="B120" s="11">
        <f t="shared" si="9"/>
        <v>244.11854669588729</v>
      </c>
      <c r="C120" s="11">
        <f t="shared" si="10"/>
        <v>739.04311704817439</v>
      </c>
      <c r="D120" s="11">
        <f t="shared" si="11"/>
        <v>200.62031600874036</v>
      </c>
    </row>
    <row r="121" spans="1:4">
      <c r="A121">
        <v>108</v>
      </c>
      <c r="B121" s="11">
        <f t="shared" si="9"/>
        <v>241.96300427116336</v>
      </c>
      <c r="C121" s="11">
        <f t="shared" si="10"/>
        <v>741.19865947289827</v>
      </c>
      <c r="D121" s="11">
        <f t="shared" si="11"/>
        <v>540.57834346415791</v>
      </c>
    </row>
    <row r="122" spans="1:4">
      <c r="A122">
        <v>109</v>
      </c>
      <c r="B122" s="11">
        <f t="shared" si="9"/>
        <v>239.80117484770082</v>
      </c>
      <c r="C122" s="11">
        <f t="shared" si="10"/>
        <v>743.36048889636083</v>
      </c>
      <c r="D122" s="11">
        <f t="shared" si="11"/>
        <v>202.78214543220292</v>
      </c>
    </row>
    <row r="123" spans="1:4">
      <c r="A123">
        <v>110</v>
      </c>
      <c r="B123" s="11">
        <f t="shared" si="9"/>
        <v>237.63304008841982</v>
      </c>
      <c r="C123" s="11">
        <f t="shared" si="10"/>
        <v>745.52862365564192</v>
      </c>
      <c r="D123" s="11">
        <f t="shared" si="11"/>
        <v>542.746478223439</v>
      </c>
    </row>
    <row r="124" spans="1:4">
      <c r="A124">
        <v>111</v>
      </c>
      <c r="B124" s="11">
        <f t="shared" si="9"/>
        <v>235.45858160275748</v>
      </c>
      <c r="C124" s="11">
        <f t="shared" si="10"/>
        <v>747.70308214130421</v>
      </c>
      <c r="D124" s="11">
        <f t="shared" si="11"/>
        <v>204.95660391786521</v>
      </c>
    </row>
    <row r="125" spans="1:4">
      <c r="A125">
        <v>112</v>
      </c>
      <c r="B125" s="11">
        <f t="shared" si="9"/>
        <v>233.27778094651197</v>
      </c>
      <c r="C125" s="11">
        <f t="shared" si="10"/>
        <v>749.88388279754975</v>
      </c>
      <c r="D125" s="11">
        <f t="shared" si="11"/>
        <v>544.92727887968454</v>
      </c>
    </row>
    <row r="126" spans="1:4">
      <c r="A126">
        <v>113</v>
      </c>
      <c r="B126" s="11">
        <f t="shared" si="9"/>
        <v>231.09061962168585</v>
      </c>
      <c r="C126" s="11">
        <f t="shared" si="10"/>
        <v>752.07104412237584</v>
      </c>
      <c r="D126" s="11">
        <f t="shared" si="11"/>
        <v>207.1437652426913</v>
      </c>
    </row>
    <row r="127" spans="1:4">
      <c r="A127">
        <v>114</v>
      </c>
      <c r="B127" s="11">
        <f t="shared" si="9"/>
        <v>228.89707907632908</v>
      </c>
      <c r="C127" s="11">
        <f t="shared" si="10"/>
        <v>754.26458466773261</v>
      </c>
      <c r="D127" s="11">
        <f t="shared" si="11"/>
        <v>547.1208194250413</v>
      </c>
    </row>
    <row r="128" spans="1:4">
      <c r="A128">
        <v>115</v>
      </c>
      <c r="B128" s="11">
        <f t="shared" si="9"/>
        <v>226.69714070438164</v>
      </c>
      <c r="C128" s="11">
        <f t="shared" si="10"/>
        <v>756.46452303967999</v>
      </c>
      <c r="D128" s="11">
        <f t="shared" si="11"/>
        <v>209.34370361463868</v>
      </c>
    </row>
    <row r="129" spans="1:4">
      <c r="A129">
        <v>116</v>
      </c>
      <c r="B129" s="11">
        <f t="shared" si="9"/>
        <v>224.49078584551552</v>
      </c>
      <c r="C129" s="11">
        <f t="shared" si="10"/>
        <v>758.67087789854622</v>
      </c>
      <c r="D129" s="11">
        <f t="shared" si="11"/>
        <v>549.32717428390754</v>
      </c>
    </row>
    <row r="130" spans="1:4">
      <c r="A130">
        <v>117</v>
      </c>
      <c r="B130" s="11">
        <f t="shared" si="9"/>
        <v>222.27799578497826</v>
      </c>
      <c r="C130" s="11">
        <f t="shared" si="10"/>
        <v>760.88366795908337</v>
      </c>
      <c r="D130" s="11">
        <f t="shared" si="11"/>
        <v>211.55649367517583</v>
      </c>
    </row>
    <row r="131" spans="1:4">
      <c r="A131">
        <v>118</v>
      </c>
      <c r="B131" s="11">
        <f t="shared" si="9"/>
        <v>220.05875175343087</v>
      </c>
      <c r="C131" s="11">
        <f t="shared" si="10"/>
        <v>763.10291199063079</v>
      </c>
      <c r="D131" s="11">
        <f t="shared" si="11"/>
        <v>551.54641831545496</v>
      </c>
    </row>
    <row r="132" spans="1:4">
      <c r="A132">
        <v>119</v>
      </c>
      <c r="B132" s="11">
        <f t="shared" si="9"/>
        <v>217.8330349267917</v>
      </c>
      <c r="C132" s="11">
        <f t="shared" si="10"/>
        <v>765.32862881726999</v>
      </c>
      <c r="D132" s="11">
        <f t="shared" si="11"/>
        <v>213.78221050181503</v>
      </c>
    </row>
    <row r="133" spans="1:4">
      <c r="A133">
        <v>120</v>
      </c>
      <c r="B133" s="11">
        <f t="shared" si="9"/>
        <v>215.60082642607455</v>
      </c>
      <c r="C133" s="11">
        <f t="shared" si="10"/>
        <v>767.56083731798708</v>
      </c>
      <c r="D133" s="11">
        <f t="shared" si="11"/>
        <v>553.77862681617205</v>
      </c>
    </row>
    <row r="134" spans="1:4">
      <c r="A134">
        <v>121</v>
      </c>
      <c r="B134" s="11">
        <f t="shared" si="9"/>
        <v>213.3621073172306</v>
      </c>
      <c r="C134" s="11">
        <f t="shared" si="10"/>
        <v>769.79955642683103</v>
      </c>
      <c r="D134" s="11">
        <f t="shared" si="11"/>
        <v>216.02092961065898</v>
      </c>
    </row>
    <row r="135" spans="1:4">
      <c r="A135">
        <v>122</v>
      </c>
      <c r="B135" s="11">
        <f t="shared" si="9"/>
        <v>211.11685861098553</v>
      </c>
      <c r="C135" s="11">
        <f t="shared" si="10"/>
        <v>772.04480513307612</v>
      </c>
      <c r="D135" s="11">
        <f t="shared" si="11"/>
        <v>556.02387552241714</v>
      </c>
    </row>
    <row r="136" spans="1:4">
      <c r="A136">
        <v>123</v>
      </c>
      <c r="B136" s="11">
        <f t="shared" si="9"/>
        <v>208.86506126268071</v>
      </c>
      <c r="C136" s="11">
        <f t="shared" si="10"/>
        <v>774.296602481381</v>
      </c>
      <c r="D136" s="11">
        <f t="shared" si="11"/>
        <v>218.27272695896386</v>
      </c>
    </row>
    <row r="137" spans="1:4">
      <c r="A137">
        <v>124</v>
      </c>
      <c r="B137" s="11">
        <f t="shared" si="9"/>
        <v>206.60669617210974</v>
      </c>
      <c r="C137" s="11">
        <f t="shared" si="10"/>
        <v>776.55496757195192</v>
      </c>
      <c r="D137" s="11">
        <f t="shared" si="11"/>
        <v>558.28224061298806</v>
      </c>
    </row>
    <row r="138" spans="1:4">
      <c r="A138">
        <v>125</v>
      </c>
      <c r="B138" s="11">
        <f t="shared" si="9"/>
        <v>204.34174418335846</v>
      </c>
      <c r="C138" s="11">
        <f t="shared" si="10"/>
        <v>778.81991956070328</v>
      </c>
      <c r="D138" s="11">
        <f t="shared" si="11"/>
        <v>220.53767894771522</v>
      </c>
    </row>
    <row r="139" spans="1:4">
      <c r="A139">
        <v>126</v>
      </c>
      <c r="B139" s="11">
        <f t="shared" si="9"/>
        <v>202.07018608463972</v>
      </c>
      <c r="C139" s="11">
        <f t="shared" si="10"/>
        <v>781.09147765942203</v>
      </c>
      <c r="D139" s="11">
        <f t="shared" si="11"/>
        <v>560.5537987117068</v>
      </c>
    </row>
    <row r="140" spans="1:4">
      <c r="A140">
        <v>127</v>
      </c>
      <c r="B140" s="11">
        <f t="shared" si="9"/>
        <v>199.79200260813309</v>
      </c>
      <c r="C140" s="11">
        <f t="shared" si="10"/>
        <v>783.3696611359286</v>
      </c>
      <c r="D140" s="11">
        <f t="shared" si="11"/>
        <v>222.81586242422179</v>
      </c>
    </row>
    <row r="141" spans="1:4">
      <c r="A141">
        <v>128</v>
      </c>
      <c r="B141" s="11">
        <f t="shared" si="9"/>
        <v>197.5071744298198</v>
      </c>
      <c r="C141" s="11">
        <f t="shared" si="10"/>
        <v>785.65448931424191</v>
      </c>
      <c r="D141" s="11">
        <f t="shared" si="11"/>
        <v>562.83862689002012</v>
      </c>
    </row>
    <row r="142" spans="1:4">
      <c r="A142">
        <v>129</v>
      </c>
      <c r="B142" s="11">
        <f t="shared" si="9"/>
        <v>195.21568216932019</v>
      </c>
      <c r="C142" s="11">
        <f t="shared" si="10"/>
        <v>787.9459815747415</v>
      </c>
      <c r="D142" s="11">
        <f t="shared" si="11"/>
        <v>225.10735468472137</v>
      </c>
    </row>
    <row r="143" spans="1:4">
      <c r="A143">
        <v>130</v>
      </c>
      <c r="B143" s="11">
        <f t="shared" si="9"/>
        <v>192.91750638972712</v>
      </c>
      <c r="C143" s="11">
        <f t="shared" si="10"/>
        <v>790.24415735433456</v>
      </c>
      <c r="D143" s="11">
        <f t="shared" si="11"/>
        <v>565.13680266961319</v>
      </c>
    </row>
    <row r="144" spans="1:4">
      <c r="A144">
        <v>131</v>
      </c>
      <c r="B144" s="11">
        <f t="shared" si="9"/>
        <v>190.61262759744369</v>
      </c>
      <c r="C144" s="11">
        <f t="shared" si="10"/>
        <v>792.54903614661794</v>
      </c>
      <c r="D144" s="11">
        <f t="shared" si="11"/>
        <v>227.41223347700475</v>
      </c>
    </row>
    <row r="145" spans="1:4">
      <c r="A145">
        <v>132</v>
      </c>
      <c r="B145" s="11">
        <f t="shared" si="9"/>
        <v>188.30102624201601</v>
      </c>
      <c r="C145" s="11">
        <f t="shared" si="10"/>
        <v>794.86063750204562</v>
      </c>
      <c r="D145" s="11">
        <f t="shared" si="11"/>
        <v>567.44840402504087</v>
      </c>
    </row>
    <row r="146" spans="1:4">
      <c r="A146">
        <v>133</v>
      </c>
      <c r="B146" s="11">
        <f t="shared" si="9"/>
        <v>185.98268271596845</v>
      </c>
      <c r="C146" s="11">
        <f t="shared" si="10"/>
        <v>797.17898102809318</v>
      </c>
      <c r="D146" s="11">
        <f t="shared" si="11"/>
        <v>229.7305770030523</v>
      </c>
    </row>
    <row r="147" spans="1:4">
      <c r="A147">
        <v>134</v>
      </c>
      <c r="B147" s="11">
        <f t="shared" si="9"/>
        <v>183.65757735463643</v>
      </c>
      <c r="C147" s="11">
        <f t="shared" si="10"/>
        <v>799.50408638942531</v>
      </c>
      <c r="D147" s="11">
        <f t="shared" si="11"/>
        <v>569.77350938637301</v>
      </c>
    </row>
    <row r="148" spans="1:4">
      <c r="A148">
        <v>135</v>
      </c>
      <c r="B148" s="11">
        <f t="shared" si="9"/>
        <v>181.32569043600074</v>
      </c>
      <c r="C148" s="11">
        <f t="shared" si="10"/>
        <v>801.83597330806094</v>
      </c>
      <c r="D148" s="11">
        <f t="shared" si="11"/>
        <v>232.06246392168794</v>
      </c>
    </row>
    <row r="149" spans="1:4">
      <c r="A149">
        <v>136</v>
      </c>
      <c r="B149" s="11">
        <f t="shared" si="9"/>
        <v>178.9870021805186</v>
      </c>
      <c r="C149" s="11">
        <f t="shared" si="10"/>
        <v>804.17466156354305</v>
      </c>
      <c r="D149" s="11">
        <f t="shared" si="11"/>
        <v>572.11219764185512</v>
      </c>
    </row>
    <row r="150" spans="1:4">
      <c r="A150">
        <v>137</v>
      </c>
      <c r="B150" s="11">
        <f t="shared" si="9"/>
        <v>176.64149275095846</v>
      </c>
      <c r="C150" s="11">
        <f t="shared" si="10"/>
        <v>806.52017099310319</v>
      </c>
      <c r="D150" s="11">
        <f t="shared" si="11"/>
        <v>234.40797335124807</v>
      </c>
    </row>
    <row r="151" spans="1:4">
      <c r="A151">
        <v>138</v>
      </c>
      <c r="B151" s="11">
        <f t="shared" si="9"/>
        <v>174.28914225222846</v>
      </c>
      <c r="C151" s="11">
        <f t="shared" si="10"/>
        <v>808.87252149183325</v>
      </c>
      <c r="D151" s="11">
        <f t="shared" si="11"/>
        <v>574.46454814058518</v>
      </c>
    </row>
    <row r="152" spans="1:4">
      <c r="A152">
        <v>139</v>
      </c>
      <c r="B152" s="11">
        <f t="shared" si="9"/>
        <v>171.9299307312107</v>
      </c>
      <c r="C152" s="11">
        <f t="shared" si="10"/>
        <v>811.23173301285101</v>
      </c>
      <c r="D152" s="11">
        <f t="shared" si="11"/>
        <v>236.76718487226583</v>
      </c>
    </row>
    <row r="153" spans="1:4">
      <c r="A153">
        <v>140</v>
      </c>
      <c r="B153" s="11">
        <f t="shared" si="9"/>
        <v>169.56383817658985</v>
      </c>
      <c r="C153" s="11">
        <f t="shared" si="10"/>
        <v>813.59782556747177</v>
      </c>
      <c r="D153" s="11">
        <f t="shared" si="11"/>
        <v>576.83064069520594</v>
      </c>
    </row>
    <row r="154" spans="1:4">
      <c r="A154">
        <v>141</v>
      </c>
      <c r="B154" s="11">
        <f t="shared" si="9"/>
        <v>167.19084451868466</v>
      </c>
      <c r="C154" s="11">
        <f t="shared" si="10"/>
        <v>815.970819225377</v>
      </c>
      <c r="D154" s="11">
        <f t="shared" si="11"/>
        <v>239.14017853017106</v>
      </c>
    </row>
    <row r="155" spans="1:4">
      <c r="A155">
        <v>142</v>
      </c>
      <c r="B155" s="11">
        <f t="shared" si="9"/>
        <v>164.81092962927744</v>
      </c>
      <c r="C155" s="11">
        <f t="shared" si="10"/>
        <v>818.35073411478425</v>
      </c>
      <c r="D155" s="11">
        <f t="shared" si="11"/>
        <v>579.21055558461319</v>
      </c>
    </row>
    <row r="156" spans="1:4">
      <c r="A156">
        <v>143</v>
      </c>
      <c r="B156" s="11">
        <f t="shared" si="9"/>
        <v>162.42407332144279</v>
      </c>
      <c r="C156" s="11">
        <f t="shared" si="10"/>
        <v>820.73759042261895</v>
      </c>
      <c r="D156" s="11">
        <f t="shared" si="11"/>
        <v>241.52703483800576</v>
      </c>
    </row>
    <row r="157" spans="1:4">
      <c r="A157">
        <v>144</v>
      </c>
      <c r="B157" s="11">
        <f t="shared" si="9"/>
        <v>160.03025534937657</v>
      </c>
      <c r="C157" s="11">
        <f t="shared" si="10"/>
        <v>823.13140839468508</v>
      </c>
      <c r="D157" s="11">
        <f t="shared" si="11"/>
        <v>581.60437355667932</v>
      </c>
    </row>
    <row r="158" spans="1:4">
      <c r="A158">
        <v>145</v>
      </c>
      <c r="B158" s="11">
        <f t="shared" si="9"/>
        <v>157.62945540822554</v>
      </c>
      <c r="C158" s="11">
        <f t="shared" si="10"/>
        <v>825.53220833583612</v>
      </c>
      <c r="D158" s="11">
        <f t="shared" si="11"/>
        <v>243.9278347791568</v>
      </c>
    </row>
    <row r="159" spans="1:4">
      <c r="A159">
        <v>146</v>
      </c>
      <c r="B159" s="11">
        <f t="shared" si="9"/>
        <v>155.22165313391292</v>
      </c>
      <c r="C159" s="11">
        <f t="shared" si="10"/>
        <v>827.94001061014876</v>
      </c>
      <c r="D159" s="11">
        <f t="shared" si="11"/>
        <v>584.01217583099196</v>
      </c>
    </row>
    <row r="160" spans="1:4">
      <c r="A160">
        <v>147</v>
      </c>
      <c r="B160" s="11">
        <f t="shared" si="9"/>
        <v>152.80682810296662</v>
      </c>
      <c r="C160" s="11">
        <f t="shared" si="10"/>
        <v>830.35483564109506</v>
      </c>
      <c r="D160" s="11">
        <f t="shared" si="11"/>
        <v>246.3426598101031</v>
      </c>
    </row>
    <row r="161" spans="1:4">
      <c r="A161">
        <v>148</v>
      </c>
      <c r="B161" s="11">
        <f t="shared" si="9"/>
        <v>150.38495983234648</v>
      </c>
      <c r="C161" s="11">
        <f t="shared" si="10"/>
        <v>832.77670391171523</v>
      </c>
      <c r="D161" s="11">
        <f t="shared" si="11"/>
        <v>586.43404410161213</v>
      </c>
    </row>
    <row r="162" spans="1:4">
      <c r="A162">
        <v>149</v>
      </c>
      <c r="B162" s="11">
        <f t="shared" si="9"/>
        <v>147.95602777927081</v>
      </c>
      <c r="C162" s="11">
        <f t="shared" si="10"/>
        <v>835.20563596479087</v>
      </c>
      <c r="D162" s="11">
        <f t="shared" si="11"/>
        <v>248.77159186317874</v>
      </c>
    </row>
    <row r="163" spans="1:4">
      <c r="A163">
        <v>150</v>
      </c>
      <c r="B163" s="11">
        <f t="shared" si="9"/>
        <v>145.52001134104012</v>
      </c>
      <c r="C163" s="11">
        <f t="shared" si="10"/>
        <v>837.64165240302157</v>
      </c>
      <c r="D163" s="11">
        <f t="shared" si="11"/>
        <v>588.87006053984283</v>
      </c>
    </row>
    <row r="164" spans="1:4">
      <c r="A164">
        <v>151</v>
      </c>
      <c r="B164" s="11">
        <f t="shared" si="9"/>
        <v>143.07688985486482</v>
      </c>
      <c r="C164" s="11">
        <f t="shared" si="10"/>
        <v>840.08477388919687</v>
      </c>
      <c r="D164" s="11">
        <f t="shared" si="11"/>
        <v>251.21471334935404</v>
      </c>
    </row>
    <row r="165" spans="1:4">
      <c r="A165">
        <v>152</v>
      </c>
      <c r="B165" s="11">
        <f t="shared" si="9"/>
        <v>140.62664259768775</v>
      </c>
      <c r="C165" s="11">
        <f t="shared" si="10"/>
        <v>842.53502114637399</v>
      </c>
      <c r="D165" s="11">
        <f t="shared" si="11"/>
        <v>591.32030779701995</v>
      </c>
    </row>
    <row r="166" spans="1:4">
      <c r="A166">
        <v>153</v>
      </c>
      <c r="B166" s="11">
        <f t="shared" si="9"/>
        <v>138.16924878601105</v>
      </c>
      <c r="C166" s="11">
        <f t="shared" si="10"/>
        <v>844.99241495805063</v>
      </c>
      <c r="D166" s="11">
        <f t="shared" si="11"/>
        <v>253.67210716103068</v>
      </c>
    </row>
    <row r="167" spans="1:4">
      <c r="A167">
        <v>154</v>
      </c>
      <c r="B167" s="11">
        <f t="shared" ref="B167:B230" si="12">-IPMT($B$7/12,A167,$B$8,$B$6)</f>
        <v>135.70468757571649</v>
      </c>
      <c r="C167" s="11">
        <f t="shared" ref="C167:C230" si="13">-PPMT($B$7/12,A167,$B$8,$B$6)</f>
        <v>847.45697616834514</v>
      </c>
      <c r="D167" s="11">
        <f t="shared" ref="D167:D230" si="14">C167-D166</f>
        <v>593.78486900731446</v>
      </c>
    </row>
    <row r="168" spans="1:4">
      <c r="A168">
        <v>155</v>
      </c>
      <c r="B168" s="11">
        <f t="shared" si="12"/>
        <v>133.2329380618923</v>
      </c>
      <c r="C168" s="11">
        <f t="shared" si="13"/>
        <v>849.92872568216944</v>
      </c>
      <c r="D168" s="11">
        <f t="shared" si="14"/>
        <v>256.14385667485499</v>
      </c>
    </row>
    <row r="169" spans="1:4">
      <c r="A169">
        <v>156</v>
      </c>
      <c r="B169" s="11">
        <f t="shared" si="12"/>
        <v>130.75397927865248</v>
      </c>
      <c r="C169" s="11">
        <f t="shared" si="13"/>
        <v>852.40768446540915</v>
      </c>
      <c r="D169" s="11">
        <f t="shared" si="14"/>
        <v>596.26382779055416</v>
      </c>
    </row>
    <row r="170" spans="1:4">
      <c r="A170">
        <v>157</v>
      </c>
      <c r="B170" s="11">
        <f t="shared" si="12"/>
        <v>128.26779019896171</v>
      </c>
      <c r="C170" s="11">
        <f t="shared" si="13"/>
        <v>854.89387354509995</v>
      </c>
      <c r="D170" s="11">
        <f t="shared" si="14"/>
        <v>258.63004575454579</v>
      </c>
    </row>
    <row r="171" spans="1:4">
      <c r="A171">
        <v>158</v>
      </c>
      <c r="B171" s="11">
        <f t="shared" si="12"/>
        <v>125.77434973445523</v>
      </c>
      <c r="C171" s="11">
        <f t="shared" si="13"/>
        <v>857.38731400960648</v>
      </c>
      <c r="D171" s="11">
        <f t="shared" si="14"/>
        <v>598.75726825506069</v>
      </c>
    </row>
    <row r="172" spans="1:4">
      <c r="A172">
        <v>159</v>
      </c>
      <c r="B172" s="11">
        <f t="shared" si="12"/>
        <v>123.27363673526057</v>
      </c>
      <c r="C172" s="11">
        <f t="shared" si="13"/>
        <v>859.88802700880115</v>
      </c>
      <c r="D172" s="11">
        <f t="shared" si="14"/>
        <v>261.13075875374045</v>
      </c>
    </row>
    <row r="173" spans="1:4">
      <c r="A173">
        <v>160</v>
      </c>
      <c r="B173" s="11">
        <f t="shared" si="12"/>
        <v>120.765629989818</v>
      </c>
      <c r="C173" s="11">
        <f t="shared" si="13"/>
        <v>862.39603375424372</v>
      </c>
      <c r="D173" s="11">
        <f t="shared" si="14"/>
        <v>601.26527500050327</v>
      </c>
    </row>
    <row r="174" spans="1:4">
      <c r="A174">
        <v>161</v>
      </c>
      <c r="B174" s="11">
        <f t="shared" si="12"/>
        <v>118.25030822470175</v>
      </c>
      <c r="C174" s="11">
        <f t="shared" si="13"/>
        <v>864.91135551935997</v>
      </c>
      <c r="D174" s="11">
        <f t="shared" si="14"/>
        <v>263.64608051885671</v>
      </c>
    </row>
    <row r="175" spans="1:4">
      <c r="A175">
        <v>162</v>
      </c>
      <c r="B175" s="11">
        <f t="shared" si="12"/>
        <v>115.727650104437</v>
      </c>
      <c r="C175" s="11">
        <f t="shared" si="13"/>
        <v>867.43401363962471</v>
      </c>
      <c r="D175" s="11">
        <f t="shared" si="14"/>
        <v>603.787933120768</v>
      </c>
    </row>
    <row r="176" spans="1:4">
      <c r="A176">
        <v>163</v>
      </c>
      <c r="B176" s="11">
        <f t="shared" si="12"/>
        <v>113.19763423132147</v>
      </c>
      <c r="C176" s="11">
        <f t="shared" si="13"/>
        <v>869.96402951274024</v>
      </c>
      <c r="D176" s="11">
        <f t="shared" si="14"/>
        <v>266.17609639197224</v>
      </c>
    </row>
    <row r="177" spans="1:4">
      <c r="A177">
        <v>164</v>
      </c>
      <c r="B177" s="11">
        <f t="shared" si="12"/>
        <v>110.66023914524256</v>
      </c>
      <c r="C177" s="11">
        <f t="shared" si="13"/>
        <v>872.50142459881909</v>
      </c>
      <c r="D177" s="11">
        <f t="shared" si="14"/>
        <v>606.32532820684685</v>
      </c>
    </row>
    <row r="178" spans="1:4">
      <c r="A178">
        <v>165</v>
      </c>
      <c r="B178" s="11">
        <f t="shared" si="12"/>
        <v>108.11544332349605</v>
      </c>
      <c r="C178" s="11">
        <f t="shared" si="13"/>
        <v>875.04622042056565</v>
      </c>
      <c r="D178" s="11">
        <f t="shared" si="14"/>
        <v>268.7208922137188</v>
      </c>
    </row>
    <row r="179" spans="1:4">
      <c r="A179">
        <v>166</v>
      </c>
      <c r="B179" s="11">
        <f t="shared" si="12"/>
        <v>105.56322518060273</v>
      </c>
      <c r="C179" s="11">
        <f t="shared" si="13"/>
        <v>877.59843856345901</v>
      </c>
      <c r="D179" s="11">
        <f t="shared" si="14"/>
        <v>608.87754634974021</v>
      </c>
    </row>
    <row r="180" spans="1:4">
      <c r="A180">
        <v>167</v>
      </c>
      <c r="B180" s="11">
        <f t="shared" si="12"/>
        <v>103.00356306812596</v>
      </c>
      <c r="C180" s="11">
        <f t="shared" si="13"/>
        <v>880.15810067593577</v>
      </c>
      <c r="D180" s="11">
        <f t="shared" si="14"/>
        <v>271.28055432619556</v>
      </c>
    </row>
    <row r="181" spans="1:4">
      <c r="A181">
        <v>168</v>
      </c>
      <c r="B181" s="11">
        <f t="shared" si="12"/>
        <v>100.43643527448755</v>
      </c>
      <c r="C181" s="11">
        <f t="shared" si="13"/>
        <v>882.72522846957418</v>
      </c>
      <c r="D181" s="11">
        <f t="shared" si="14"/>
        <v>611.44467414337862</v>
      </c>
    </row>
    <row r="182" spans="1:4">
      <c r="A182">
        <v>169</v>
      </c>
      <c r="B182" s="11">
        <f t="shared" si="12"/>
        <v>97.861820024784848</v>
      </c>
      <c r="C182" s="11">
        <f t="shared" si="13"/>
        <v>885.29984371927685</v>
      </c>
      <c r="D182" s="11">
        <f t="shared" si="14"/>
        <v>273.85516957589823</v>
      </c>
    </row>
    <row r="183" spans="1:4">
      <c r="A183">
        <v>170</v>
      </c>
      <c r="B183" s="11">
        <f t="shared" si="12"/>
        <v>95.279695480603678</v>
      </c>
      <c r="C183" s="11">
        <f t="shared" si="13"/>
        <v>887.88196826345802</v>
      </c>
      <c r="D183" s="11">
        <f t="shared" si="14"/>
        <v>614.02679868755979</v>
      </c>
    </row>
    <row r="184" spans="1:4">
      <c r="A184">
        <v>171</v>
      </c>
      <c r="B184" s="11">
        <f t="shared" si="12"/>
        <v>92.690039739835029</v>
      </c>
      <c r="C184" s="11">
        <f t="shared" si="13"/>
        <v>890.47162400422667</v>
      </c>
      <c r="D184" s="11">
        <f t="shared" si="14"/>
        <v>276.44482531666688</v>
      </c>
    </row>
    <row r="185" spans="1:4">
      <c r="A185">
        <v>172</v>
      </c>
      <c r="B185" s="11">
        <f t="shared" si="12"/>
        <v>90.092830836489398</v>
      </c>
      <c r="C185" s="11">
        <f t="shared" si="13"/>
        <v>893.0688329075723</v>
      </c>
      <c r="D185" s="11">
        <f t="shared" si="14"/>
        <v>616.62400759090542</v>
      </c>
    </row>
    <row r="186" spans="1:4">
      <c r="A186">
        <v>173</v>
      </c>
      <c r="B186" s="11">
        <f t="shared" si="12"/>
        <v>87.488046740509077</v>
      </c>
      <c r="C186" s="11">
        <f t="shared" si="13"/>
        <v>895.67361700355264</v>
      </c>
      <c r="D186" s="11">
        <f t="shared" si="14"/>
        <v>279.04960941264721</v>
      </c>
    </row>
    <row r="187" spans="1:4">
      <c r="A187">
        <v>174</v>
      </c>
      <c r="B187" s="11">
        <f t="shared" si="12"/>
        <v>84.875665357582079</v>
      </c>
      <c r="C187" s="11">
        <f t="shared" si="13"/>
        <v>898.2859983864796</v>
      </c>
      <c r="D187" s="11">
        <f t="shared" si="14"/>
        <v>619.23638897383239</v>
      </c>
    </row>
    <row r="188" spans="1:4">
      <c r="A188">
        <v>175</v>
      </c>
      <c r="B188" s="11">
        <f t="shared" si="12"/>
        <v>82.255664528954938</v>
      </c>
      <c r="C188" s="11">
        <f t="shared" si="13"/>
        <v>900.9059992151067</v>
      </c>
      <c r="D188" s="11">
        <f t="shared" si="14"/>
        <v>281.66961024127431</v>
      </c>
    </row>
    <row r="189" spans="1:4">
      <c r="A189">
        <v>176</v>
      </c>
      <c r="B189" s="11">
        <f t="shared" si="12"/>
        <v>79.628022031244015</v>
      </c>
      <c r="C189" s="11">
        <f t="shared" si="13"/>
        <v>903.53364171281771</v>
      </c>
      <c r="D189" s="11">
        <f t="shared" si="14"/>
        <v>621.8640314715434</v>
      </c>
    </row>
    <row r="190" spans="1:4">
      <c r="A190">
        <v>177</v>
      </c>
      <c r="B190" s="11">
        <f t="shared" si="12"/>
        <v>76.992715576248614</v>
      </c>
      <c r="C190" s="11">
        <f t="shared" si="13"/>
        <v>906.16894816781303</v>
      </c>
      <c r="D190" s="11">
        <f t="shared" si="14"/>
        <v>284.30491669626963</v>
      </c>
    </row>
    <row r="191" spans="1:4">
      <c r="A191">
        <v>178</v>
      </c>
      <c r="B191" s="11">
        <f t="shared" si="12"/>
        <v>74.349722810759133</v>
      </c>
      <c r="C191" s="11">
        <f t="shared" si="13"/>
        <v>908.81194093330259</v>
      </c>
      <c r="D191" s="11">
        <f t="shared" si="14"/>
        <v>624.50702423703297</v>
      </c>
    </row>
    <row r="192" spans="1:4">
      <c r="A192">
        <v>179</v>
      </c>
      <c r="B192" s="11">
        <f t="shared" si="12"/>
        <v>71.699021316370462</v>
      </c>
      <c r="C192" s="11">
        <f t="shared" si="13"/>
        <v>911.46264242769121</v>
      </c>
      <c r="D192" s="11">
        <f t="shared" si="14"/>
        <v>286.95561819065824</v>
      </c>
    </row>
    <row r="193" spans="1:4">
      <c r="A193">
        <v>180</v>
      </c>
      <c r="B193" s="11">
        <f t="shared" si="12"/>
        <v>69.040588609289401</v>
      </c>
      <c r="C193" s="11">
        <f t="shared" si="13"/>
        <v>914.12107513477224</v>
      </c>
      <c r="D193" s="11">
        <f t="shared" si="14"/>
        <v>627.165456944114</v>
      </c>
    </row>
    <row r="194" spans="1:4">
      <c r="A194">
        <v>181</v>
      </c>
      <c r="B194" s="11">
        <f t="shared" si="12"/>
        <v>66.374402140146373</v>
      </c>
      <c r="C194" s="11">
        <f t="shared" si="13"/>
        <v>916.78726160391534</v>
      </c>
      <c r="D194" s="11">
        <f t="shared" si="14"/>
        <v>289.62180465980134</v>
      </c>
    </row>
    <row r="195" spans="1:4">
      <c r="A195">
        <v>182</v>
      </c>
      <c r="B195" s="11">
        <f t="shared" si="12"/>
        <v>63.700439293801587</v>
      </c>
      <c r="C195" s="11">
        <f t="shared" si="13"/>
        <v>919.46122445026015</v>
      </c>
      <c r="D195" s="11">
        <f t="shared" si="14"/>
        <v>629.83941979045881</v>
      </c>
    </row>
    <row r="196" spans="1:4">
      <c r="A196">
        <v>183</v>
      </c>
      <c r="B196" s="11">
        <f t="shared" si="12"/>
        <v>61.018677389155151</v>
      </c>
      <c r="C196" s="11">
        <f t="shared" si="13"/>
        <v>922.1429863549065</v>
      </c>
      <c r="D196" s="11">
        <f t="shared" si="14"/>
        <v>292.30356656444769</v>
      </c>
    </row>
    <row r="197" spans="1:4">
      <c r="A197">
        <v>184</v>
      </c>
      <c r="B197" s="11">
        <f t="shared" si="12"/>
        <v>58.329093678953242</v>
      </c>
      <c r="C197" s="11">
        <f t="shared" si="13"/>
        <v>924.83257006510848</v>
      </c>
      <c r="D197" s="11">
        <f t="shared" si="14"/>
        <v>632.52900350066079</v>
      </c>
    </row>
    <row r="198" spans="1:4">
      <c r="A198">
        <v>185</v>
      </c>
      <c r="B198" s="11">
        <f t="shared" si="12"/>
        <v>55.631665349596858</v>
      </c>
      <c r="C198" s="11">
        <f t="shared" si="13"/>
        <v>927.52999839446488</v>
      </c>
      <c r="D198" s="11">
        <f t="shared" si="14"/>
        <v>295.00099489380409</v>
      </c>
    </row>
    <row r="199" spans="1:4">
      <c r="A199">
        <v>186</v>
      </c>
      <c r="B199" s="11">
        <f t="shared" si="12"/>
        <v>52.926369520946103</v>
      </c>
      <c r="C199" s="11">
        <f t="shared" si="13"/>
        <v>930.2352942231156</v>
      </c>
      <c r="D199" s="11">
        <f t="shared" si="14"/>
        <v>635.23429932931151</v>
      </c>
    </row>
    <row r="200" spans="1:4">
      <c r="A200">
        <v>187</v>
      </c>
      <c r="B200" s="11">
        <f t="shared" si="12"/>
        <v>50.213183246128743</v>
      </c>
      <c r="C200" s="11">
        <f t="shared" si="13"/>
        <v>932.94848049793291</v>
      </c>
      <c r="D200" s="11">
        <f t="shared" si="14"/>
        <v>297.71418116862139</v>
      </c>
    </row>
    <row r="201" spans="1:4">
      <c r="A201">
        <v>188</v>
      </c>
      <c r="B201" s="11">
        <f t="shared" si="12"/>
        <v>47.492083511342948</v>
      </c>
      <c r="C201" s="11">
        <f t="shared" si="13"/>
        <v>935.66958023271877</v>
      </c>
      <c r="D201" s="11">
        <f t="shared" si="14"/>
        <v>637.95539906409738</v>
      </c>
    </row>
    <row r="202" spans="1:4">
      <c r="A202">
        <v>189</v>
      </c>
      <c r="B202" s="11">
        <f t="shared" si="12"/>
        <v>44.763047235664324</v>
      </c>
      <c r="C202" s="11">
        <f t="shared" si="13"/>
        <v>938.39861650839737</v>
      </c>
      <c r="D202" s="11">
        <f t="shared" si="14"/>
        <v>300.44321744429999</v>
      </c>
    </row>
    <row r="203" spans="1:4">
      <c r="A203">
        <v>190</v>
      </c>
      <c r="B203" s="11">
        <f t="shared" si="12"/>
        <v>42.026051270848136</v>
      </c>
      <c r="C203" s="11">
        <f t="shared" si="13"/>
        <v>941.13561247321354</v>
      </c>
      <c r="D203" s="11">
        <f t="shared" si="14"/>
        <v>640.69239502891355</v>
      </c>
    </row>
    <row r="204" spans="1:4">
      <c r="A204">
        <v>191</v>
      </c>
      <c r="B204" s="11">
        <f t="shared" si="12"/>
        <v>39.281072401134601</v>
      </c>
      <c r="C204" s="11">
        <f t="shared" si="13"/>
        <v>943.88059134292712</v>
      </c>
      <c r="D204" s="11">
        <f t="shared" si="14"/>
        <v>303.18819631401357</v>
      </c>
    </row>
    <row r="205" spans="1:4">
      <c r="A205">
        <v>192</v>
      </c>
      <c r="B205" s="11">
        <f t="shared" si="12"/>
        <v>36.528087343050906</v>
      </c>
      <c r="C205" s="11">
        <f t="shared" si="13"/>
        <v>946.63357640101083</v>
      </c>
      <c r="D205" s="11">
        <f t="shared" si="14"/>
        <v>643.44538008699726</v>
      </c>
    </row>
    <row r="206" spans="1:4">
      <c r="A206">
        <v>193</v>
      </c>
      <c r="B206" s="11">
        <f t="shared" si="12"/>
        <v>33.767072745214953</v>
      </c>
      <c r="C206" s="11">
        <f t="shared" si="13"/>
        <v>949.39459099884675</v>
      </c>
      <c r="D206" s="11">
        <f t="shared" si="14"/>
        <v>305.94921091184949</v>
      </c>
    </row>
    <row r="207" spans="1:4">
      <c r="A207">
        <v>194</v>
      </c>
      <c r="B207" s="11">
        <f t="shared" si="12"/>
        <v>30.998005188135043</v>
      </c>
      <c r="C207" s="11">
        <f t="shared" si="13"/>
        <v>952.16365855592665</v>
      </c>
      <c r="D207" s="11">
        <f t="shared" si="14"/>
        <v>646.21444764407715</v>
      </c>
    </row>
    <row r="208" spans="1:4">
      <c r="A208">
        <v>195</v>
      </c>
      <c r="B208" s="11">
        <f t="shared" si="12"/>
        <v>28.220861184013447</v>
      </c>
      <c r="C208" s="11">
        <f t="shared" si="13"/>
        <v>954.94080256004827</v>
      </c>
      <c r="D208" s="11">
        <f t="shared" si="14"/>
        <v>308.72635491597111</v>
      </c>
    </row>
    <row r="209" spans="1:4">
      <c r="A209">
        <v>196</v>
      </c>
      <c r="B209" s="11">
        <f t="shared" si="12"/>
        <v>25.435617176546742</v>
      </c>
      <c r="C209" s="11">
        <f t="shared" si="13"/>
        <v>957.72604656751491</v>
      </c>
      <c r="D209" s="11">
        <f t="shared" si="14"/>
        <v>648.9996916515438</v>
      </c>
    </row>
    <row r="210" spans="1:4">
      <c r="A210">
        <v>197</v>
      </c>
      <c r="B210" s="11">
        <f t="shared" si="12"/>
        <v>22.642249540724809</v>
      </c>
      <c r="C210" s="11">
        <f t="shared" si="13"/>
        <v>960.51941420333685</v>
      </c>
      <c r="D210" s="11">
        <f t="shared" si="14"/>
        <v>311.51972255179305</v>
      </c>
    </row>
    <row r="211" spans="1:4">
      <c r="A211">
        <v>198</v>
      </c>
      <c r="B211" s="11">
        <f t="shared" si="12"/>
        <v>19.840734582631679</v>
      </c>
      <c r="C211" s="11">
        <f t="shared" si="13"/>
        <v>963.32092916143006</v>
      </c>
      <c r="D211" s="11">
        <f t="shared" si="14"/>
        <v>651.80120660963701</v>
      </c>
    </row>
    <row r="212" spans="1:4">
      <c r="A212">
        <v>199</v>
      </c>
      <c r="B212" s="11">
        <f t="shared" si="12"/>
        <v>17.031048539244296</v>
      </c>
      <c r="C212" s="11">
        <f t="shared" si="13"/>
        <v>966.13061520481733</v>
      </c>
      <c r="D212" s="11">
        <f t="shared" si="14"/>
        <v>314.32940859518033</v>
      </c>
    </row>
    <row r="213" spans="1:4">
      <c r="A213">
        <v>200</v>
      </c>
      <c r="B213" s="11">
        <f t="shared" si="12"/>
        <v>14.213167578230108</v>
      </c>
      <c r="C213" s="11">
        <f t="shared" si="13"/>
        <v>968.94849616583156</v>
      </c>
      <c r="D213" s="11">
        <f t="shared" si="14"/>
        <v>654.61908757065123</v>
      </c>
    </row>
    <row r="214" spans="1:4">
      <c r="A214">
        <v>201</v>
      </c>
      <c r="B214" s="11">
        <f t="shared" si="12"/>
        <v>11.38706779774652</v>
      </c>
      <c r="C214" s="11">
        <f t="shared" si="13"/>
        <v>971.77459594631512</v>
      </c>
      <c r="D214" s="11">
        <f t="shared" si="14"/>
        <v>317.15550837566389</v>
      </c>
    </row>
    <row r="215" spans="1:4">
      <c r="A215">
        <v>202</v>
      </c>
      <c r="B215" s="11">
        <f t="shared" si="12"/>
        <v>8.5527252262361202</v>
      </c>
      <c r="C215" s="11">
        <f t="shared" si="13"/>
        <v>974.60893851782555</v>
      </c>
      <c r="D215" s="11">
        <f t="shared" si="14"/>
        <v>657.45343014216166</v>
      </c>
    </row>
    <row r="216" spans="1:4">
      <c r="A216">
        <v>203</v>
      </c>
      <c r="B216" s="11">
        <f t="shared" si="12"/>
        <v>5.710115822226193</v>
      </c>
      <c r="C216" s="11">
        <f t="shared" si="13"/>
        <v>977.45154792183553</v>
      </c>
      <c r="D216" s="11">
        <f t="shared" si="14"/>
        <v>319.99811777967386</v>
      </c>
    </row>
    <row r="217" spans="1:4">
      <c r="A217">
        <v>204</v>
      </c>
      <c r="B217" s="11">
        <f t="shared" si="12"/>
        <v>2.8592154741205742</v>
      </c>
      <c r="C217" s="11">
        <f t="shared" si="13"/>
        <v>980.30244826994112</v>
      </c>
      <c r="D217" s="11">
        <f t="shared" si="14"/>
        <v>660.30433049026726</v>
      </c>
    </row>
    <row r="218" spans="1:4">
      <c r="A218">
        <v>205</v>
      </c>
      <c r="B218" s="11" t="e">
        <f t="shared" si="12"/>
        <v>#NUM!</v>
      </c>
      <c r="C218" s="11" t="e">
        <f t="shared" si="13"/>
        <v>#NUM!</v>
      </c>
      <c r="D218" s="11" t="e">
        <f t="shared" si="14"/>
        <v>#NUM!</v>
      </c>
    </row>
    <row r="219" spans="1:4">
      <c r="A219">
        <v>206</v>
      </c>
      <c r="B219" s="11" t="e">
        <f t="shared" si="12"/>
        <v>#NUM!</v>
      </c>
      <c r="C219" s="11" t="e">
        <f t="shared" si="13"/>
        <v>#NUM!</v>
      </c>
      <c r="D219" s="11" t="e">
        <f t="shared" si="14"/>
        <v>#NUM!</v>
      </c>
    </row>
    <row r="220" spans="1:4">
      <c r="A220">
        <v>207</v>
      </c>
      <c r="B220" s="11" t="e">
        <f t="shared" si="12"/>
        <v>#NUM!</v>
      </c>
      <c r="C220" s="11" t="e">
        <f t="shared" si="13"/>
        <v>#NUM!</v>
      </c>
      <c r="D220" s="11" t="e">
        <f t="shared" si="14"/>
        <v>#NUM!</v>
      </c>
    </row>
    <row r="221" spans="1:4">
      <c r="A221">
        <v>208</v>
      </c>
      <c r="B221" s="11" t="e">
        <f t="shared" si="12"/>
        <v>#NUM!</v>
      </c>
      <c r="C221" s="11" t="e">
        <f t="shared" si="13"/>
        <v>#NUM!</v>
      </c>
      <c r="D221" s="11" t="e">
        <f t="shared" si="14"/>
        <v>#NUM!</v>
      </c>
    </row>
    <row r="222" spans="1:4">
      <c r="A222">
        <v>209</v>
      </c>
      <c r="B222" s="11" t="e">
        <f t="shared" si="12"/>
        <v>#NUM!</v>
      </c>
      <c r="C222" s="11" t="e">
        <f t="shared" si="13"/>
        <v>#NUM!</v>
      </c>
      <c r="D222" s="11" t="e">
        <f t="shared" si="14"/>
        <v>#NUM!</v>
      </c>
    </row>
    <row r="223" spans="1:4">
      <c r="A223">
        <v>210</v>
      </c>
      <c r="B223" s="11" t="e">
        <f t="shared" si="12"/>
        <v>#NUM!</v>
      </c>
      <c r="C223" s="11" t="e">
        <f t="shared" si="13"/>
        <v>#NUM!</v>
      </c>
      <c r="D223" s="11" t="e">
        <f t="shared" si="14"/>
        <v>#NUM!</v>
      </c>
    </row>
    <row r="224" spans="1:4">
      <c r="A224">
        <v>211</v>
      </c>
      <c r="B224" s="11" t="e">
        <f t="shared" si="12"/>
        <v>#NUM!</v>
      </c>
      <c r="C224" s="11" t="e">
        <f t="shared" si="13"/>
        <v>#NUM!</v>
      </c>
      <c r="D224" s="11" t="e">
        <f t="shared" si="14"/>
        <v>#NUM!</v>
      </c>
    </row>
    <row r="225" spans="1:4">
      <c r="A225">
        <v>212</v>
      </c>
      <c r="B225" s="11" t="e">
        <f t="shared" si="12"/>
        <v>#NUM!</v>
      </c>
      <c r="C225" s="11" t="e">
        <f t="shared" si="13"/>
        <v>#NUM!</v>
      </c>
      <c r="D225" s="11" t="e">
        <f t="shared" si="14"/>
        <v>#NUM!</v>
      </c>
    </row>
    <row r="226" spans="1:4">
      <c r="A226">
        <v>213</v>
      </c>
      <c r="B226" s="11" t="e">
        <f t="shared" si="12"/>
        <v>#NUM!</v>
      </c>
      <c r="C226" s="11" t="e">
        <f t="shared" si="13"/>
        <v>#NUM!</v>
      </c>
      <c r="D226" s="11" t="e">
        <f t="shared" si="14"/>
        <v>#NUM!</v>
      </c>
    </row>
    <row r="227" spans="1:4">
      <c r="A227">
        <v>214</v>
      </c>
      <c r="B227" s="11" t="e">
        <f t="shared" si="12"/>
        <v>#NUM!</v>
      </c>
      <c r="C227" s="11" t="e">
        <f t="shared" si="13"/>
        <v>#NUM!</v>
      </c>
      <c r="D227" s="11" t="e">
        <f t="shared" si="14"/>
        <v>#NUM!</v>
      </c>
    </row>
    <row r="228" spans="1:4">
      <c r="A228">
        <v>215</v>
      </c>
      <c r="B228" s="11" t="e">
        <f t="shared" si="12"/>
        <v>#NUM!</v>
      </c>
      <c r="C228" s="11" t="e">
        <f t="shared" si="13"/>
        <v>#NUM!</v>
      </c>
      <c r="D228" s="11" t="e">
        <f t="shared" si="14"/>
        <v>#NUM!</v>
      </c>
    </row>
    <row r="229" spans="1:4">
      <c r="A229">
        <v>216</v>
      </c>
      <c r="B229" s="11" t="e">
        <f t="shared" si="12"/>
        <v>#NUM!</v>
      </c>
      <c r="C229" s="11" t="e">
        <f t="shared" si="13"/>
        <v>#NUM!</v>
      </c>
      <c r="D229" s="11" t="e">
        <f t="shared" si="14"/>
        <v>#NUM!</v>
      </c>
    </row>
    <row r="230" spans="1:4">
      <c r="A230">
        <v>217</v>
      </c>
      <c r="B230" s="11" t="e">
        <f t="shared" si="12"/>
        <v>#NUM!</v>
      </c>
      <c r="C230" s="11" t="e">
        <f t="shared" si="13"/>
        <v>#NUM!</v>
      </c>
      <c r="D230" s="11" t="e">
        <f t="shared" si="14"/>
        <v>#NUM!</v>
      </c>
    </row>
    <row r="231" spans="1:4">
      <c r="A231">
        <v>218</v>
      </c>
      <c r="B231" s="11" t="e">
        <f t="shared" ref="B231:B294" si="15">-IPMT($B$7/12,A231,$B$8,$B$6)</f>
        <v>#NUM!</v>
      </c>
      <c r="C231" s="11" t="e">
        <f t="shared" ref="C231:C294" si="16">-PPMT($B$7/12,A231,$B$8,$B$6)</f>
        <v>#NUM!</v>
      </c>
      <c r="D231" s="11" t="e">
        <f t="shared" ref="D231:D294" si="17">C231-D230</f>
        <v>#NUM!</v>
      </c>
    </row>
    <row r="232" spans="1:4">
      <c r="A232">
        <v>219</v>
      </c>
      <c r="B232" s="11" t="e">
        <f t="shared" si="15"/>
        <v>#NUM!</v>
      </c>
      <c r="C232" s="11" t="e">
        <f t="shared" si="16"/>
        <v>#NUM!</v>
      </c>
      <c r="D232" s="11" t="e">
        <f t="shared" si="17"/>
        <v>#NUM!</v>
      </c>
    </row>
    <row r="233" spans="1:4">
      <c r="A233">
        <v>220</v>
      </c>
      <c r="B233" s="11" t="e">
        <f t="shared" si="15"/>
        <v>#NUM!</v>
      </c>
      <c r="C233" s="11" t="e">
        <f t="shared" si="16"/>
        <v>#NUM!</v>
      </c>
      <c r="D233" s="11" t="e">
        <f t="shared" si="17"/>
        <v>#NUM!</v>
      </c>
    </row>
    <row r="234" spans="1:4">
      <c r="A234">
        <v>221</v>
      </c>
      <c r="B234" s="11" t="e">
        <f t="shared" si="15"/>
        <v>#NUM!</v>
      </c>
      <c r="C234" s="11" t="e">
        <f t="shared" si="16"/>
        <v>#NUM!</v>
      </c>
      <c r="D234" s="11" t="e">
        <f t="shared" si="17"/>
        <v>#NUM!</v>
      </c>
    </row>
    <row r="235" spans="1:4">
      <c r="A235">
        <v>222</v>
      </c>
      <c r="B235" s="11" t="e">
        <f t="shared" si="15"/>
        <v>#NUM!</v>
      </c>
      <c r="C235" s="11" t="e">
        <f t="shared" si="16"/>
        <v>#NUM!</v>
      </c>
      <c r="D235" s="11" t="e">
        <f t="shared" si="17"/>
        <v>#NUM!</v>
      </c>
    </row>
    <row r="236" spans="1:4">
      <c r="A236">
        <v>223</v>
      </c>
      <c r="B236" s="11" t="e">
        <f t="shared" si="15"/>
        <v>#NUM!</v>
      </c>
      <c r="C236" s="11" t="e">
        <f t="shared" si="16"/>
        <v>#NUM!</v>
      </c>
      <c r="D236" s="11" t="e">
        <f t="shared" si="17"/>
        <v>#NUM!</v>
      </c>
    </row>
    <row r="237" spans="1:4">
      <c r="A237">
        <v>224</v>
      </c>
      <c r="B237" s="11" t="e">
        <f t="shared" si="15"/>
        <v>#NUM!</v>
      </c>
      <c r="C237" s="11" t="e">
        <f t="shared" si="16"/>
        <v>#NUM!</v>
      </c>
      <c r="D237" s="11" t="e">
        <f t="shared" si="17"/>
        <v>#NUM!</v>
      </c>
    </row>
    <row r="238" spans="1:4">
      <c r="A238">
        <v>225</v>
      </c>
      <c r="B238" s="11" t="e">
        <f t="shared" si="15"/>
        <v>#NUM!</v>
      </c>
      <c r="C238" s="11" t="e">
        <f t="shared" si="16"/>
        <v>#NUM!</v>
      </c>
      <c r="D238" s="11" t="e">
        <f t="shared" si="17"/>
        <v>#NUM!</v>
      </c>
    </row>
    <row r="239" spans="1:4">
      <c r="A239">
        <v>226</v>
      </c>
      <c r="B239" s="11" t="e">
        <f t="shared" si="15"/>
        <v>#NUM!</v>
      </c>
      <c r="C239" s="11" t="e">
        <f t="shared" si="16"/>
        <v>#NUM!</v>
      </c>
      <c r="D239" s="11" t="e">
        <f t="shared" si="17"/>
        <v>#NUM!</v>
      </c>
    </row>
    <row r="240" spans="1:4">
      <c r="A240">
        <v>227</v>
      </c>
      <c r="B240" s="11" t="e">
        <f t="shared" si="15"/>
        <v>#NUM!</v>
      </c>
      <c r="C240" s="11" t="e">
        <f t="shared" si="16"/>
        <v>#NUM!</v>
      </c>
      <c r="D240" s="11" t="e">
        <f t="shared" si="17"/>
        <v>#NUM!</v>
      </c>
    </row>
    <row r="241" spans="1:4">
      <c r="A241">
        <v>228</v>
      </c>
      <c r="B241" s="11" t="e">
        <f t="shared" si="15"/>
        <v>#NUM!</v>
      </c>
      <c r="C241" s="11" t="e">
        <f t="shared" si="16"/>
        <v>#NUM!</v>
      </c>
      <c r="D241" s="11" t="e">
        <f t="shared" si="17"/>
        <v>#NUM!</v>
      </c>
    </row>
    <row r="242" spans="1:4">
      <c r="A242">
        <v>229</v>
      </c>
      <c r="B242" s="11" t="e">
        <f t="shared" si="15"/>
        <v>#NUM!</v>
      </c>
      <c r="C242" s="11" t="e">
        <f t="shared" si="16"/>
        <v>#NUM!</v>
      </c>
      <c r="D242" s="11" t="e">
        <f t="shared" si="17"/>
        <v>#NUM!</v>
      </c>
    </row>
    <row r="243" spans="1:4">
      <c r="A243">
        <v>230</v>
      </c>
      <c r="B243" s="11" t="e">
        <f t="shared" si="15"/>
        <v>#NUM!</v>
      </c>
      <c r="C243" s="11" t="e">
        <f t="shared" si="16"/>
        <v>#NUM!</v>
      </c>
      <c r="D243" s="11" t="e">
        <f t="shared" si="17"/>
        <v>#NUM!</v>
      </c>
    </row>
    <row r="244" spans="1:4">
      <c r="A244">
        <v>231</v>
      </c>
      <c r="B244" s="11" t="e">
        <f t="shared" si="15"/>
        <v>#NUM!</v>
      </c>
      <c r="C244" s="11" t="e">
        <f t="shared" si="16"/>
        <v>#NUM!</v>
      </c>
      <c r="D244" s="11" t="e">
        <f t="shared" si="17"/>
        <v>#NUM!</v>
      </c>
    </row>
    <row r="245" spans="1:4">
      <c r="A245">
        <v>232</v>
      </c>
      <c r="B245" s="11" t="e">
        <f t="shared" si="15"/>
        <v>#NUM!</v>
      </c>
      <c r="C245" s="11" t="e">
        <f t="shared" si="16"/>
        <v>#NUM!</v>
      </c>
      <c r="D245" s="11" t="e">
        <f t="shared" si="17"/>
        <v>#NUM!</v>
      </c>
    </row>
    <row r="246" spans="1:4">
      <c r="A246">
        <v>233</v>
      </c>
      <c r="B246" s="11" t="e">
        <f t="shared" si="15"/>
        <v>#NUM!</v>
      </c>
      <c r="C246" s="11" t="e">
        <f t="shared" si="16"/>
        <v>#NUM!</v>
      </c>
      <c r="D246" s="11" t="e">
        <f t="shared" si="17"/>
        <v>#NUM!</v>
      </c>
    </row>
    <row r="247" spans="1:4">
      <c r="A247">
        <v>234</v>
      </c>
      <c r="B247" s="11" t="e">
        <f t="shared" si="15"/>
        <v>#NUM!</v>
      </c>
      <c r="C247" s="11" t="e">
        <f t="shared" si="16"/>
        <v>#NUM!</v>
      </c>
      <c r="D247" s="11" t="e">
        <f t="shared" si="17"/>
        <v>#NUM!</v>
      </c>
    </row>
    <row r="248" spans="1:4">
      <c r="A248">
        <v>235</v>
      </c>
      <c r="B248" s="11" t="e">
        <f t="shared" si="15"/>
        <v>#NUM!</v>
      </c>
      <c r="C248" s="11" t="e">
        <f t="shared" si="16"/>
        <v>#NUM!</v>
      </c>
      <c r="D248" s="11" t="e">
        <f t="shared" si="17"/>
        <v>#NUM!</v>
      </c>
    </row>
    <row r="249" spans="1:4">
      <c r="A249">
        <v>236</v>
      </c>
      <c r="B249" s="11" t="e">
        <f t="shared" si="15"/>
        <v>#NUM!</v>
      </c>
      <c r="C249" s="11" t="e">
        <f t="shared" si="16"/>
        <v>#NUM!</v>
      </c>
      <c r="D249" s="11" t="e">
        <f t="shared" si="17"/>
        <v>#NUM!</v>
      </c>
    </row>
    <row r="250" spans="1:4">
      <c r="A250">
        <v>237</v>
      </c>
      <c r="B250" s="11" t="e">
        <f t="shared" si="15"/>
        <v>#NUM!</v>
      </c>
      <c r="C250" s="11" t="e">
        <f t="shared" si="16"/>
        <v>#NUM!</v>
      </c>
      <c r="D250" s="11" t="e">
        <f t="shared" si="17"/>
        <v>#NUM!</v>
      </c>
    </row>
    <row r="251" spans="1:4">
      <c r="A251">
        <v>238</v>
      </c>
      <c r="B251" s="11" t="e">
        <f t="shared" si="15"/>
        <v>#NUM!</v>
      </c>
      <c r="C251" s="11" t="e">
        <f t="shared" si="16"/>
        <v>#NUM!</v>
      </c>
      <c r="D251" s="11" t="e">
        <f t="shared" si="17"/>
        <v>#NUM!</v>
      </c>
    </row>
    <row r="252" spans="1:4">
      <c r="A252">
        <v>239</v>
      </c>
      <c r="B252" s="11" t="e">
        <f t="shared" si="15"/>
        <v>#NUM!</v>
      </c>
      <c r="C252" s="11" t="e">
        <f t="shared" si="16"/>
        <v>#NUM!</v>
      </c>
      <c r="D252" s="11" t="e">
        <f t="shared" si="17"/>
        <v>#NUM!</v>
      </c>
    </row>
    <row r="253" spans="1:4">
      <c r="A253">
        <v>240</v>
      </c>
      <c r="B253" s="11" t="e">
        <f t="shared" si="15"/>
        <v>#NUM!</v>
      </c>
      <c r="C253" s="11" t="e">
        <f t="shared" si="16"/>
        <v>#NUM!</v>
      </c>
      <c r="D253" s="11" t="e">
        <f t="shared" si="17"/>
        <v>#NUM!</v>
      </c>
    </row>
    <row r="254" spans="1:4">
      <c r="A254">
        <v>241</v>
      </c>
      <c r="B254" s="11" t="e">
        <f t="shared" si="15"/>
        <v>#NUM!</v>
      </c>
      <c r="C254" s="11" t="e">
        <f t="shared" si="16"/>
        <v>#NUM!</v>
      </c>
      <c r="D254" s="11" t="e">
        <f t="shared" si="17"/>
        <v>#NUM!</v>
      </c>
    </row>
    <row r="255" spans="1:4">
      <c r="A255">
        <v>242</v>
      </c>
      <c r="B255" s="11" t="e">
        <f t="shared" si="15"/>
        <v>#NUM!</v>
      </c>
      <c r="C255" s="11" t="e">
        <f t="shared" si="16"/>
        <v>#NUM!</v>
      </c>
      <c r="D255" s="11" t="e">
        <f t="shared" si="17"/>
        <v>#NUM!</v>
      </c>
    </row>
    <row r="256" spans="1:4">
      <c r="A256">
        <v>243</v>
      </c>
      <c r="B256" s="11" t="e">
        <f t="shared" si="15"/>
        <v>#NUM!</v>
      </c>
      <c r="C256" s="11" t="e">
        <f t="shared" si="16"/>
        <v>#NUM!</v>
      </c>
      <c r="D256" s="11" t="e">
        <f t="shared" si="17"/>
        <v>#NUM!</v>
      </c>
    </row>
    <row r="257" spans="1:4">
      <c r="A257">
        <v>244</v>
      </c>
      <c r="B257" s="11" t="e">
        <f t="shared" si="15"/>
        <v>#NUM!</v>
      </c>
      <c r="C257" s="11" t="e">
        <f t="shared" si="16"/>
        <v>#NUM!</v>
      </c>
      <c r="D257" s="11" t="e">
        <f t="shared" si="17"/>
        <v>#NUM!</v>
      </c>
    </row>
    <row r="258" spans="1:4">
      <c r="A258">
        <v>245</v>
      </c>
      <c r="B258" s="11" t="e">
        <f t="shared" si="15"/>
        <v>#NUM!</v>
      </c>
      <c r="C258" s="11" t="e">
        <f t="shared" si="16"/>
        <v>#NUM!</v>
      </c>
      <c r="D258" s="11" t="e">
        <f t="shared" si="17"/>
        <v>#NUM!</v>
      </c>
    </row>
    <row r="259" spans="1:4">
      <c r="A259">
        <v>246</v>
      </c>
      <c r="B259" s="11" t="e">
        <f t="shared" si="15"/>
        <v>#NUM!</v>
      </c>
      <c r="C259" s="11" t="e">
        <f t="shared" si="16"/>
        <v>#NUM!</v>
      </c>
      <c r="D259" s="11" t="e">
        <f t="shared" si="17"/>
        <v>#NUM!</v>
      </c>
    </row>
    <row r="260" spans="1:4">
      <c r="A260">
        <v>247</v>
      </c>
      <c r="B260" s="11" t="e">
        <f t="shared" si="15"/>
        <v>#NUM!</v>
      </c>
      <c r="C260" s="11" t="e">
        <f t="shared" si="16"/>
        <v>#NUM!</v>
      </c>
      <c r="D260" s="11" t="e">
        <f t="shared" si="17"/>
        <v>#NUM!</v>
      </c>
    </row>
    <row r="261" spans="1:4">
      <c r="A261">
        <v>248</v>
      </c>
      <c r="B261" s="11" t="e">
        <f t="shared" si="15"/>
        <v>#NUM!</v>
      </c>
      <c r="C261" s="11" t="e">
        <f t="shared" si="16"/>
        <v>#NUM!</v>
      </c>
      <c r="D261" s="11" t="e">
        <f t="shared" si="17"/>
        <v>#NUM!</v>
      </c>
    </row>
    <row r="262" spans="1:4">
      <c r="A262">
        <v>249</v>
      </c>
      <c r="B262" s="11" t="e">
        <f t="shared" si="15"/>
        <v>#NUM!</v>
      </c>
      <c r="C262" s="11" t="e">
        <f t="shared" si="16"/>
        <v>#NUM!</v>
      </c>
      <c r="D262" s="11" t="e">
        <f t="shared" si="17"/>
        <v>#NUM!</v>
      </c>
    </row>
    <row r="263" spans="1:4">
      <c r="A263">
        <v>250</v>
      </c>
      <c r="B263" s="11" t="e">
        <f t="shared" si="15"/>
        <v>#NUM!</v>
      </c>
      <c r="C263" s="11" t="e">
        <f t="shared" si="16"/>
        <v>#NUM!</v>
      </c>
      <c r="D263" s="11" t="e">
        <f t="shared" si="17"/>
        <v>#NUM!</v>
      </c>
    </row>
    <row r="264" spans="1:4">
      <c r="A264">
        <v>251</v>
      </c>
      <c r="B264" s="11" t="e">
        <f t="shared" si="15"/>
        <v>#NUM!</v>
      </c>
      <c r="C264" s="11" t="e">
        <f t="shared" si="16"/>
        <v>#NUM!</v>
      </c>
      <c r="D264" s="11" t="e">
        <f t="shared" si="17"/>
        <v>#NUM!</v>
      </c>
    </row>
    <row r="265" spans="1:4">
      <c r="A265">
        <v>252</v>
      </c>
      <c r="B265" s="11" t="e">
        <f t="shared" si="15"/>
        <v>#NUM!</v>
      </c>
      <c r="C265" s="11" t="e">
        <f t="shared" si="16"/>
        <v>#NUM!</v>
      </c>
      <c r="D265" s="11" t="e">
        <f t="shared" si="17"/>
        <v>#NUM!</v>
      </c>
    </row>
    <row r="266" spans="1:4">
      <c r="A266">
        <v>253</v>
      </c>
      <c r="B266" s="11" t="e">
        <f t="shared" si="15"/>
        <v>#NUM!</v>
      </c>
      <c r="C266" s="11" t="e">
        <f t="shared" si="16"/>
        <v>#NUM!</v>
      </c>
      <c r="D266" s="11" t="e">
        <f t="shared" si="17"/>
        <v>#NUM!</v>
      </c>
    </row>
    <row r="267" spans="1:4">
      <c r="A267">
        <v>254</v>
      </c>
      <c r="B267" s="11" t="e">
        <f t="shared" si="15"/>
        <v>#NUM!</v>
      </c>
      <c r="C267" s="11" t="e">
        <f t="shared" si="16"/>
        <v>#NUM!</v>
      </c>
      <c r="D267" s="11" t="e">
        <f t="shared" si="17"/>
        <v>#NUM!</v>
      </c>
    </row>
    <row r="268" spans="1:4">
      <c r="A268">
        <v>255</v>
      </c>
      <c r="B268" s="11" t="e">
        <f t="shared" si="15"/>
        <v>#NUM!</v>
      </c>
      <c r="C268" s="11" t="e">
        <f t="shared" si="16"/>
        <v>#NUM!</v>
      </c>
      <c r="D268" s="11" t="e">
        <f t="shared" si="17"/>
        <v>#NUM!</v>
      </c>
    </row>
    <row r="269" spans="1:4">
      <c r="A269">
        <v>256</v>
      </c>
      <c r="B269" s="11" t="e">
        <f t="shared" si="15"/>
        <v>#NUM!</v>
      </c>
      <c r="C269" s="11" t="e">
        <f t="shared" si="16"/>
        <v>#NUM!</v>
      </c>
      <c r="D269" s="11" t="e">
        <f t="shared" si="17"/>
        <v>#NUM!</v>
      </c>
    </row>
    <row r="270" spans="1:4">
      <c r="A270">
        <v>257</v>
      </c>
      <c r="B270" s="11" t="e">
        <f t="shared" si="15"/>
        <v>#NUM!</v>
      </c>
      <c r="C270" s="11" t="e">
        <f t="shared" si="16"/>
        <v>#NUM!</v>
      </c>
      <c r="D270" s="11" t="e">
        <f t="shared" si="17"/>
        <v>#NUM!</v>
      </c>
    </row>
    <row r="271" spans="1:4">
      <c r="A271">
        <v>258</v>
      </c>
      <c r="B271" s="11" t="e">
        <f t="shared" si="15"/>
        <v>#NUM!</v>
      </c>
      <c r="C271" s="11" t="e">
        <f t="shared" si="16"/>
        <v>#NUM!</v>
      </c>
      <c r="D271" s="11" t="e">
        <f t="shared" si="17"/>
        <v>#NUM!</v>
      </c>
    </row>
    <row r="272" spans="1:4">
      <c r="A272">
        <v>259</v>
      </c>
      <c r="B272" s="11" t="e">
        <f t="shared" si="15"/>
        <v>#NUM!</v>
      </c>
      <c r="C272" s="11" t="e">
        <f t="shared" si="16"/>
        <v>#NUM!</v>
      </c>
      <c r="D272" s="11" t="e">
        <f t="shared" si="17"/>
        <v>#NUM!</v>
      </c>
    </row>
    <row r="273" spans="1:4">
      <c r="A273">
        <v>260</v>
      </c>
      <c r="B273" s="11" t="e">
        <f t="shared" si="15"/>
        <v>#NUM!</v>
      </c>
      <c r="C273" s="11" t="e">
        <f t="shared" si="16"/>
        <v>#NUM!</v>
      </c>
      <c r="D273" s="11" t="e">
        <f t="shared" si="17"/>
        <v>#NUM!</v>
      </c>
    </row>
    <row r="274" spans="1:4">
      <c r="A274">
        <v>261</v>
      </c>
      <c r="B274" s="11" t="e">
        <f t="shared" si="15"/>
        <v>#NUM!</v>
      </c>
      <c r="C274" s="11" t="e">
        <f t="shared" si="16"/>
        <v>#NUM!</v>
      </c>
      <c r="D274" s="11" t="e">
        <f t="shared" si="17"/>
        <v>#NUM!</v>
      </c>
    </row>
    <row r="275" spans="1:4">
      <c r="A275">
        <v>262</v>
      </c>
      <c r="B275" s="11" t="e">
        <f t="shared" si="15"/>
        <v>#NUM!</v>
      </c>
      <c r="C275" s="11" t="e">
        <f t="shared" si="16"/>
        <v>#NUM!</v>
      </c>
      <c r="D275" s="11" t="e">
        <f t="shared" si="17"/>
        <v>#NUM!</v>
      </c>
    </row>
    <row r="276" spans="1:4">
      <c r="A276">
        <v>263</v>
      </c>
      <c r="B276" s="11" t="e">
        <f t="shared" si="15"/>
        <v>#NUM!</v>
      </c>
      <c r="C276" s="11" t="e">
        <f t="shared" si="16"/>
        <v>#NUM!</v>
      </c>
      <c r="D276" s="11" t="e">
        <f t="shared" si="17"/>
        <v>#NUM!</v>
      </c>
    </row>
    <row r="277" spans="1:4">
      <c r="A277">
        <v>264</v>
      </c>
      <c r="B277" s="11" t="e">
        <f t="shared" si="15"/>
        <v>#NUM!</v>
      </c>
      <c r="C277" s="11" t="e">
        <f t="shared" si="16"/>
        <v>#NUM!</v>
      </c>
      <c r="D277" s="11" t="e">
        <f t="shared" si="17"/>
        <v>#NUM!</v>
      </c>
    </row>
    <row r="278" spans="1:4">
      <c r="A278">
        <v>265</v>
      </c>
      <c r="B278" s="11" t="e">
        <f t="shared" si="15"/>
        <v>#NUM!</v>
      </c>
      <c r="C278" s="11" t="e">
        <f t="shared" si="16"/>
        <v>#NUM!</v>
      </c>
      <c r="D278" s="11" t="e">
        <f t="shared" si="17"/>
        <v>#NUM!</v>
      </c>
    </row>
    <row r="279" spans="1:4">
      <c r="A279">
        <v>266</v>
      </c>
      <c r="B279" s="11" t="e">
        <f t="shared" si="15"/>
        <v>#NUM!</v>
      </c>
      <c r="C279" s="11" t="e">
        <f t="shared" si="16"/>
        <v>#NUM!</v>
      </c>
      <c r="D279" s="11" t="e">
        <f t="shared" si="17"/>
        <v>#NUM!</v>
      </c>
    </row>
    <row r="280" spans="1:4">
      <c r="A280">
        <v>267</v>
      </c>
      <c r="B280" s="11" t="e">
        <f t="shared" si="15"/>
        <v>#NUM!</v>
      </c>
      <c r="C280" s="11" t="e">
        <f t="shared" si="16"/>
        <v>#NUM!</v>
      </c>
      <c r="D280" s="11" t="e">
        <f t="shared" si="17"/>
        <v>#NUM!</v>
      </c>
    </row>
    <row r="281" spans="1:4">
      <c r="A281">
        <v>268</v>
      </c>
      <c r="B281" s="11" t="e">
        <f t="shared" si="15"/>
        <v>#NUM!</v>
      </c>
      <c r="C281" s="11" t="e">
        <f t="shared" si="16"/>
        <v>#NUM!</v>
      </c>
      <c r="D281" s="11" t="e">
        <f t="shared" si="17"/>
        <v>#NUM!</v>
      </c>
    </row>
    <row r="282" spans="1:4">
      <c r="A282">
        <v>269</v>
      </c>
      <c r="B282" s="11" t="e">
        <f t="shared" si="15"/>
        <v>#NUM!</v>
      </c>
      <c r="C282" s="11" t="e">
        <f t="shared" si="16"/>
        <v>#NUM!</v>
      </c>
      <c r="D282" s="11" t="e">
        <f t="shared" si="17"/>
        <v>#NUM!</v>
      </c>
    </row>
    <row r="283" spans="1:4">
      <c r="A283">
        <v>270</v>
      </c>
      <c r="B283" s="11" t="e">
        <f t="shared" si="15"/>
        <v>#NUM!</v>
      </c>
      <c r="C283" s="11" t="e">
        <f t="shared" si="16"/>
        <v>#NUM!</v>
      </c>
      <c r="D283" s="11" t="e">
        <f t="shared" si="17"/>
        <v>#NUM!</v>
      </c>
    </row>
    <row r="284" spans="1:4">
      <c r="A284">
        <v>271</v>
      </c>
      <c r="B284" s="11" t="e">
        <f t="shared" si="15"/>
        <v>#NUM!</v>
      </c>
      <c r="C284" s="11" t="e">
        <f t="shared" si="16"/>
        <v>#NUM!</v>
      </c>
      <c r="D284" s="11" t="e">
        <f t="shared" si="17"/>
        <v>#NUM!</v>
      </c>
    </row>
    <row r="285" spans="1:4">
      <c r="A285">
        <v>272</v>
      </c>
      <c r="B285" s="11" t="e">
        <f t="shared" si="15"/>
        <v>#NUM!</v>
      </c>
      <c r="C285" s="11" t="e">
        <f t="shared" si="16"/>
        <v>#NUM!</v>
      </c>
      <c r="D285" s="11" t="e">
        <f t="shared" si="17"/>
        <v>#NUM!</v>
      </c>
    </row>
    <row r="286" spans="1:4">
      <c r="A286">
        <v>273</v>
      </c>
      <c r="B286" s="11" t="e">
        <f t="shared" si="15"/>
        <v>#NUM!</v>
      </c>
      <c r="C286" s="11" t="e">
        <f t="shared" si="16"/>
        <v>#NUM!</v>
      </c>
      <c r="D286" s="11" t="e">
        <f t="shared" si="17"/>
        <v>#NUM!</v>
      </c>
    </row>
    <row r="287" spans="1:4">
      <c r="A287">
        <v>274</v>
      </c>
      <c r="B287" s="11" t="e">
        <f t="shared" si="15"/>
        <v>#NUM!</v>
      </c>
      <c r="C287" s="11" t="e">
        <f t="shared" si="16"/>
        <v>#NUM!</v>
      </c>
      <c r="D287" s="11" t="e">
        <f t="shared" si="17"/>
        <v>#NUM!</v>
      </c>
    </row>
    <row r="288" spans="1:4">
      <c r="A288">
        <v>275</v>
      </c>
      <c r="B288" s="11" t="e">
        <f t="shared" si="15"/>
        <v>#NUM!</v>
      </c>
      <c r="C288" s="11" t="e">
        <f t="shared" si="16"/>
        <v>#NUM!</v>
      </c>
      <c r="D288" s="11" t="e">
        <f t="shared" si="17"/>
        <v>#NUM!</v>
      </c>
    </row>
    <row r="289" spans="1:4">
      <c r="A289">
        <v>276</v>
      </c>
      <c r="B289" s="11" t="e">
        <f t="shared" si="15"/>
        <v>#NUM!</v>
      </c>
      <c r="C289" s="11" t="e">
        <f t="shared" si="16"/>
        <v>#NUM!</v>
      </c>
      <c r="D289" s="11" t="e">
        <f t="shared" si="17"/>
        <v>#NUM!</v>
      </c>
    </row>
    <row r="290" spans="1:4">
      <c r="A290">
        <v>277</v>
      </c>
      <c r="B290" s="11" t="e">
        <f t="shared" si="15"/>
        <v>#NUM!</v>
      </c>
      <c r="C290" s="11" t="e">
        <f t="shared" si="16"/>
        <v>#NUM!</v>
      </c>
      <c r="D290" s="11" t="e">
        <f t="shared" si="17"/>
        <v>#NUM!</v>
      </c>
    </row>
    <row r="291" spans="1:4">
      <c r="A291">
        <v>278</v>
      </c>
      <c r="B291" s="11" t="e">
        <f t="shared" si="15"/>
        <v>#NUM!</v>
      </c>
      <c r="C291" s="11" t="e">
        <f t="shared" si="16"/>
        <v>#NUM!</v>
      </c>
      <c r="D291" s="11" t="e">
        <f t="shared" si="17"/>
        <v>#NUM!</v>
      </c>
    </row>
    <row r="292" spans="1:4">
      <c r="A292">
        <v>279</v>
      </c>
      <c r="B292" s="11" t="e">
        <f t="shared" si="15"/>
        <v>#NUM!</v>
      </c>
      <c r="C292" s="11" t="e">
        <f t="shared" si="16"/>
        <v>#NUM!</v>
      </c>
      <c r="D292" s="11" t="e">
        <f t="shared" si="17"/>
        <v>#NUM!</v>
      </c>
    </row>
    <row r="293" spans="1:4">
      <c r="A293">
        <v>280</v>
      </c>
      <c r="B293" s="11" t="e">
        <f t="shared" si="15"/>
        <v>#NUM!</v>
      </c>
      <c r="C293" s="11" t="e">
        <f t="shared" si="16"/>
        <v>#NUM!</v>
      </c>
      <c r="D293" s="11" t="e">
        <f t="shared" si="17"/>
        <v>#NUM!</v>
      </c>
    </row>
    <row r="294" spans="1:4">
      <c r="A294">
        <v>281</v>
      </c>
      <c r="B294" s="11" t="e">
        <f t="shared" si="15"/>
        <v>#NUM!</v>
      </c>
      <c r="C294" s="11" t="e">
        <f t="shared" si="16"/>
        <v>#NUM!</v>
      </c>
      <c r="D294" s="11" t="e">
        <f t="shared" si="17"/>
        <v>#NUM!</v>
      </c>
    </row>
    <row r="295" spans="1:4">
      <c r="A295">
        <v>282</v>
      </c>
      <c r="B295" s="11" t="e">
        <f t="shared" ref="B295:B313" si="18">-IPMT($B$7/12,A295,$B$8,$B$6)</f>
        <v>#NUM!</v>
      </c>
      <c r="C295" s="11" t="e">
        <f t="shared" ref="C295:C313" si="19">-PPMT($B$7/12,A295,$B$8,$B$6)</f>
        <v>#NUM!</v>
      </c>
      <c r="D295" s="11" t="e">
        <f t="shared" ref="D295:D313" si="20">C295-D294</f>
        <v>#NUM!</v>
      </c>
    </row>
    <row r="296" spans="1:4">
      <c r="A296">
        <v>283</v>
      </c>
      <c r="B296" s="11" t="e">
        <f t="shared" si="18"/>
        <v>#NUM!</v>
      </c>
      <c r="C296" s="11" t="e">
        <f t="shared" si="19"/>
        <v>#NUM!</v>
      </c>
      <c r="D296" s="11" t="e">
        <f t="shared" si="20"/>
        <v>#NUM!</v>
      </c>
    </row>
    <row r="297" spans="1:4">
      <c r="A297">
        <v>284</v>
      </c>
      <c r="B297" s="11" t="e">
        <f t="shared" si="18"/>
        <v>#NUM!</v>
      </c>
      <c r="C297" s="11" t="e">
        <f t="shared" si="19"/>
        <v>#NUM!</v>
      </c>
      <c r="D297" s="11" t="e">
        <f t="shared" si="20"/>
        <v>#NUM!</v>
      </c>
    </row>
    <row r="298" spans="1:4">
      <c r="A298">
        <v>285</v>
      </c>
      <c r="B298" s="11" t="e">
        <f t="shared" si="18"/>
        <v>#NUM!</v>
      </c>
      <c r="C298" s="11" t="e">
        <f t="shared" si="19"/>
        <v>#NUM!</v>
      </c>
      <c r="D298" s="11" t="e">
        <f t="shared" si="20"/>
        <v>#NUM!</v>
      </c>
    </row>
    <row r="299" spans="1:4">
      <c r="A299">
        <v>286</v>
      </c>
      <c r="B299" s="11" t="e">
        <f t="shared" si="18"/>
        <v>#NUM!</v>
      </c>
      <c r="C299" s="11" t="e">
        <f t="shared" si="19"/>
        <v>#NUM!</v>
      </c>
      <c r="D299" s="11" t="e">
        <f t="shared" si="20"/>
        <v>#NUM!</v>
      </c>
    </row>
    <row r="300" spans="1:4">
      <c r="A300">
        <v>287</v>
      </c>
      <c r="B300" s="11" t="e">
        <f t="shared" si="18"/>
        <v>#NUM!</v>
      </c>
      <c r="C300" s="11" t="e">
        <f t="shared" si="19"/>
        <v>#NUM!</v>
      </c>
      <c r="D300" s="11" t="e">
        <f t="shared" si="20"/>
        <v>#NUM!</v>
      </c>
    </row>
    <row r="301" spans="1:4">
      <c r="A301">
        <v>288</v>
      </c>
      <c r="B301" s="11" t="e">
        <f t="shared" si="18"/>
        <v>#NUM!</v>
      </c>
      <c r="C301" s="11" t="e">
        <f t="shared" si="19"/>
        <v>#NUM!</v>
      </c>
      <c r="D301" s="11" t="e">
        <f t="shared" si="20"/>
        <v>#NUM!</v>
      </c>
    </row>
    <row r="302" spans="1:4">
      <c r="A302">
        <v>289</v>
      </c>
      <c r="B302" s="11" t="e">
        <f t="shared" si="18"/>
        <v>#NUM!</v>
      </c>
      <c r="C302" s="11" t="e">
        <f t="shared" si="19"/>
        <v>#NUM!</v>
      </c>
      <c r="D302" s="11" t="e">
        <f t="shared" si="20"/>
        <v>#NUM!</v>
      </c>
    </row>
    <row r="303" spans="1:4">
      <c r="A303">
        <v>290</v>
      </c>
      <c r="B303" s="11" t="e">
        <f t="shared" si="18"/>
        <v>#NUM!</v>
      </c>
      <c r="C303" s="11" t="e">
        <f t="shared" si="19"/>
        <v>#NUM!</v>
      </c>
      <c r="D303" s="11" t="e">
        <f t="shared" si="20"/>
        <v>#NUM!</v>
      </c>
    </row>
    <row r="304" spans="1:4">
      <c r="A304">
        <v>291</v>
      </c>
      <c r="B304" s="11" t="e">
        <f t="shared" si="18"/>
        <v>#NUM!</v>
      </c>
      <c r="C304" s="11" t="e">
        <f t="shared" si="19"/>
        <v>#NUM!</v>
      </c>
      <c r="D304" s="11" t="e">
        <f t="shared" si="20"/>
        <v>#NUM!</v>
      </c>
    </row>
    <row r="305" spans="1:4">
      <c r="A305">
        <v>292</v>
      </c>
      <c r="B305" s="11" t="e">
        <f t="shared" si="18"/>
        <v>#NUM!</v>
      </c>
      <c r="C305" s="11" t="e">
        <f t="shared" si="19"/>
        <v>#NUM!</v>
      </c>
      <c r="D305" s="11" t="e">
        <f t="shared" si="20"/>
        <v>#NUM!</v>
      </c>
    </row>
    <row r="306" spans="1:4">
      <c r="A306">
        <v>293</v>
      </c>
      <c r="B306" s="11" t="e">
        <f t="shared" si="18"/>
        <v>#NUM!</v>
      </c>
      <c r="C306" s="11" t="e">
        <f t="shared" si="19"/>
        <v>#NUM!</v>
      </c>
      <c r="D306" s="11" t="e">
        <f t="shared" si="20"/>
        <v>#NUM!</v>
      </c>
    </row>
    <row r="307" spans="1:4">
      <c r="A307">
        <v>294</v>
      </c>
      <c r="B307" s="11" t="e">
        <f t="shared" si="18"/>
        <v>#NUM!</v>
      </c>
      <c r="C307" s="11" t="e">
        <f t="shared" si="19"/>
        <v>#NUM!</v>
      </c>
      <c r="D307" s="11" t="e">
        <f t="shared" si="20"/>
        <v>#NUM!</v>
      </c>
    </row>
    <row r="308" spans="1:4">
      <c r="A308">
        <v>295</v>
      </c>
      <c r="B308" s="11" t="e">
        <f t="shared" si="18"/>
        <v>#NUM!</v>
      </c>
      <c r="C308" s="11" t="e">
        <f t="shared" si="19"/>
        <v>#NUM!</v>
      </c>
      <c r="D308" s="11" t="e">
        <f t="shared" si="20"/>
        <v>#NUM!</v>
      </c>
    </row>
    <row r="309" spans="1:4">
      <c r="A309">
        <v>296</v>
      </c>
      <c r="B309" s="11" t="e">
        <f t="shared" si="18"/>
        <v>#NUM!</v>
      </c>
      <c r="C309" s="11" t="e">
        <f t="shared" si="19"/>
        <v>#NUM!</v>
      </c>
      <c r="D309" s="11" t="e">
        <f t="shared" si="20"/>
        <v>#NUM!</v>
      </c>
    </row>
    <row r="310" spans="1:4">
      <c r="A310">
        <v>297</v>
      </c>
      <c r="B310" s="11" t="e">
        <f t="shared" si="18"/>
        <v>#NUM!</v>
      </c>
      <c r="C310" s="11" t="e">
        <f t="shared" si="19"/>
        <v>#NUM!</v>
      </c>
      <c r="D310" s="11" t="e">
        <f t="shared" si="20"/>
        <v>#NUM!</v>
      </c>
    </row>
    <row r="311" spans="1:4">
      <c r="A311">
        <v>298</v>
      </c>
      <c r="B311" s="11" t="e">
        <f t="shared" si="18"/>
        <v>#NUM!</v>
      </c>
      <c r="C311" s="11" t="e">
        <f t="shared" si="19"/>
        <v>#NUM!</v>
      </c>
      <c r="D311" s="11" t="e">
        <f t="shared" si="20"/>
        <v>#NUM!</v>
      </c>
    </row>
    <row r="312" spans="1:4">
      <c r="A312">
        <v>299</v>
      </c>
      <c r="B312" s="11" t="e">
        <f t="shared" si="18"/>
        <v>#NUM!</v>
      </c>
      <c r="C312" s="11" t="e">
        <f t="shared" si="19"/>
        <v>#NUM!</v>
      </c>
      <c r="D312" s="11" t="e">
        <f t="shared" si="20"/>
        <v>#NUM!</v>
      </c>
    </row>
    <row r="313" spans="1:4">
      <c r="A313">
        <v>300</v>
      </c>
      <c r="B313" s="11" t="e">
        <f t="shared" si="18"/>
        <v>#NUM!</v>
      </c>
      <c r="C313" s="11" t="e">
        <f t="shared" si="19"/>
        <v>#NUM!</v>
      </c>
      <c r="D313" s="11" t="e">
        <f t="shared" si="20"/>
        <v>#NUM!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73"/>
  <sheetViews>
    <sheetView showGridLines="0" workbookViewId="0">
      <pane ySplit="10" topLeftCell="A11" activePane="bottomLeft" state="frozen"/>
      <selection pane="bottomLeft" activeCell="D8" sqref="D8"/>
    </sheetView>
  </sheetViews>
  <sheetFormatPr baseColWidth="10" defaultRowHeight="12.75"/>
  <cols>
    <col min="1" max="1" width="3.7109375" style="16" customWidth="1"/>
    <col min="2" max="2" width="11.42578125" style="37"/>
    <col min="3" max="5" width="11.42578125" style="16"/>
    <col min="6" max="6" width="12.140625" style="16" bestFit="1" customWidth="1"/>
    <col min="7" max="7" width="11.42578125" style="16"/>
    <col min="8" max="8" width="14.140625" style="16" customWidth="1"/>
    <col min="9" max="9" width="3.7109375" style="16" customWidth="1"/>
    <col min="10" max="12" width="11.42578125" style="16"/>
    <col min="13" max="13" width="3.7109375" style="16" customWidth="1"/>
    <col min="14" max="14" width="21.28515625" style="16" hidden="1" customWidth="1"/>
    <col min="15" max="15" width="11.42578125" style="16" hidden="1" customWidth="1"/>
    <col min="16" max="16" width="6.140625" style="16" hidden="1" customWidth="1"/>
    <col min="17" max="17" width="11.42578125" style="16" hidden="1" customWidth="1"/>
    <col min="18" max="18" width="17.42578125" style="16" hidden="1" customWidth="1"/>
    <col min="19" max="16384" width="11.42578125" style="16"/>
  </cols>
  <sheetData>
    <row r="1" spans="1:18">
      <c r="A1" s="13"/>
      <c r="B1" s="86" t="s">
        <v>29</v>
      </c>
      <c r="C1" s="86"/>
      <c r="D1" s="86"/>
      <c r="E1" s="86"/>
      <c r="F1" s="86"/>
      <c r="G1" s="86"/>
      <c r="H1" s="14" t="s">
        <v>30</v>
      </c>
      <c r="I1" s="15"/>
      <c r="J1" s="87" t="s">
        <v>31</v>
      </c>
      <c r="K1" s="87"/>
      <c r="L1" s="87"/>
      <c r="M1" s="13"/>
    </row>
    <row r="2" spans="1:18">
      <c r="B2" s="85" t="s">
        <v>32</v>
      </c>
      <c r="C2" s="85"/>
      <c r="D2" s="85"/>
      <c r="F2" s="85" t="s">
        <v>33</v>
      </c>
      <c r="G2" s="85"/>
      <c r="H2" s="85"/>
      <c r="J2" s="85" t="s">
        <v>34</v>
      </c>
      <c r="K2" s="85"/>
      <c r="L2" s="85"/>
      <c r="P2" s="85" t="s">
        <v>35</v>
      </c>
      <c r="Q2" s="85"/>
      <c r="R2" s="85"/>
    </row>
    <row r="3" spans="1:18">
      <c r="B3" s="81" t="s">
        <v>36</v>
      </c>
      <c r="C3" s="81"/>
      <c r="D3" s="17">
        <v>147000</v>
      </c>
      <c r="F3" s="82" t="str">
        <f>"Montant "&amp;R5&amp;" :"</f>
        <v>Montant mensualité :</v>
      </c>
      <c r="G3" s="83"/>
      <c r="H3" s="18">
        <f>IF(L7=0,ROUND(D3/L5,R6),ROUND(D3*L7/(1-(1+L7)^-L5),R6))</f>
        <v>957.12</v>
      </c>
      <c r="J3" s="78" t="s">
        <v>37</v>
      </c>
      <c r="K3" s="78"/>
      <c r="L3" s="19">
        <f>ROUND(D5*P5,0)</f>
        <v>204</v>
      </c>
      <c r="N3" s="20"/>
      <c r="O3" s="21"/>
      <c r="P3" s="22" t="s">
        <v>38</v>
      </c>
      <c r="Q3" s="22" t="s">
        <v>39</v>
      </c>
      <c r="R3" s="22" t="s">
        <v>40</v>
      </c>
    </row>
    <row r="4" spans="1:18">
      <c r="B4" s="81" t="s">
        <v>41</v>
      </c>
      <c r="C4" s="81"/>
      <c r="D4" s="23">
        <v>3.5000000000000003E-2</v>
      </c>
      <c r="F4" s="79" t="s">
        <v>42</v>
      </c>
      <c r="G4" s="80"/>
      <c r="H4" s="24">
        <v>80</v>
      </c>
      <c r="J4" s="84" t="s">
        <v>43</v>
      </c>
      <c r="K4" s="84"/>
      <c r="L4" s="19">
        <f>IF(D6&gt;=D5,L3-1,ROUND(D6*P5,0))</f>
        <v>0</v>
      </c>
      <c r="N4" s="19" t="s">
        <v>44</v>
      </c>
      <c r="O4" s="19"/>
      <c r="P4" s="25" t="s">
        <v>45</v>
      </c>
      <c r="Q4" s="19" t="s">
        <v>46</v>
      </c>
      <c r="R4" s="26" t="str">
        <f>IF(LEFT(P4,1)="A","Calcul actuariel","Calcul proportionnel")</f>
        <v>Calcul proportionnel</v>
      </c>
    </row>
    <row r="5" spans="1:18">
      <c r="B5" s="81" t="s">
        <v>47</v>
      </c>
      <c r="C5" s="81"/>
      <c r="D5" s="27">
        <v>17</v>
      </c>
      <c r="F5" s="82" t="s">
        <v>48</v>
      </c>
      <c r="G5" s="83"/>
      <c r="H5" s="18">
        <f>H6+H7</f>
        <v>64571.830000000016</v>
      </c>
      <c r="J5" s="84" t="s">
        <v>49</v>
      </c>
      <c r="K5" s="84"/>
      <c r="L5" s="19">
        <f>L3-L4</f>
        <v>204</v>
      </c>
      <c r="N5" s="19" t="s">
        <v>50</v>
      </c>
      <c r="O5" s="19"/>
      <c r="P5" s="25">
        <v>12</v>
      </c>
      <c r="Q5" s="19" t="s">
        <v>51</v>
      </c>
      <c r="R5" s="26" t="str">
        <f>IF(P5=12,"mensualité",IF(P5=1,"annuité",IF(P5=4,"trimestrialité",IF(P5=2,"semestrialité","ERREUR"))))</f>
        <v>mensualité</v>
      </c>
    </row>
    <row r="6" spans="1:18">
      <c r="B6" s="75" t="s">
        <v>52</v>
      </c>
      <c r="C6" s="75"/>
      <c r="D6" s="28"/>
      <c r="F6" s="76" t="s">
        <v>53</v>
      </c>
      <c r="G6" s="77"/>
      <c r="H6" s="24">
        <f>E373</f>
        <v>48251.830000000016</v>
      </c>
      <c r="J6" s="78" t="s">
        <v>54</v>
      </c>
      <c r="K6" s="78"/>
      <c r="L6" s="19">
        <f>L3*12/P5</f>
        <v>204</v>
      </c>
      <c r="N6" s="19" t="s">
        <v>55</v>
      </c>
      <c r="O6" s="19"/>
      <c r="P6" s="25">
        <v>2</v>
      </c>
      <c r="Q6" s="19" t="s">
        <v>56</v>
      </c>
      <c r="R6" s="26">
        <f>IF(ISNUMBER(P6),P6,2)</f>
        <v>2</v>
      </c>
    </row>
    <row r="7" spans="1:18">
      <c r="B7" s="75" t="s">
        <v>57</v>
      </c>
      <c r="C7" s="75"/>
      <c r="D7" s="29">
        <v>6.6E-3</v>
      </c>
      <c r="F7" s="76" t="s">
        <v>58</v>
      </c>
      <c r="G7" s="77"/>
      <c r="H7" s="24">
        <f>G373</f>
        <v>16320</v>
      </c>
      <c r="J7" s="78" t="s">
        <v>59</v>
      </c>
      <c r="K7" s="78"/>
      <c r="L7" s="30">
        <f>IF(D4=0,0,IF(LEFT(P4,1)="A",((D4+1)^(1/P5))-1,D4/P5))</f>
        <v>2.9166666666666668E-3</v>
      </c>
      <c r="N7" s="31"/>
    </row>
    <row r="8" spans="1:18">
      <c r="B8" s="75" t="s">
        <v>60</v>
      </c>
      <c r="C8" s="75"/>
      <c r="D8" s="32">
        <f ca="1">NOW()</f>
        <v>41202.565700115738</v>
      </c>
      <c r="F8" s="79" t="s">
        <v>61</v>
      </c>
      <c r="G8" s="80"/>
      <c r="H8" s="24">
        <f>F373</f>
        <v>147000.00000000006</v>
      </c>
      <c r="J8" s="78" t="s">
        <v>62</v>
      </c>
      <c r="K8" s="78"/>
      <c r="L8" s="33" t="str">
        <f>IF(ABS(H8-D11)&gt;0.01,"KO","Ok")</f>
        <v>Ok</v>
      </c>
    </row>
    <row r="9" spans="1:18">
      <c r="B9" s="73" t="s">
        <v>63</v>
      </c>
      <c r="C9" s="73"/>
      <c r="D9" s="73"/>
      <c r="E9" s="73"/>
      <c r="F9" s="73"/>
      <c r="G9" s="73"/>
      <c r="H9" s="73"/>
    </row>
    <row r="10" spans="1:18">
      <c r="B10" s="34" t="s">
        <v>64</v>
      </c>
      <c r="C10" s="35" t="s">
        <v>65</v>
      </c>
      <c r="D10" s="35" t="s">
        <v>66</v>
      </c>
      <c r="E10" s="36" t="s">
        <v>67</v>
      </c>
      <c r="F10" s="36" t="s">
        <v>68</v>
      </c>
      <c r="G10" s="36" t="s">
        <v>69</v>
      </c>
      <c r="H10" s="36" t="s">
        <v>70</v>
      </c>
      <c r="J10" s="36"/>
      <c r="K10" s="36"/>
      <c r="L10" s="36"/>
    </row>
    <row r="11" spans="1:18">
      <c r="B11" s="37">
        <v>0</v>
      </c>
      <c r="C11" s="38">
        <f ca="1">D8</f>
        <v>41202.565700115738</v>
      </c>
      <c r="D11" s="39">
        <f>ROUND(D3,R6)</f>
        <v>147000</v>
      </c>
      <c r="E11" s="39"/>
      <c r="F11" s="39"/>
      <c r="G11" s="39"/>
      <c r="H11" s="39"/>
    </row>
    <row r="12" spans="1:18">
      <c r="B12" s="37">
        <f t="shared" ref="B12:B75" si="0">IF(B11&lt;$L$3,B11+1,"-")</f>
        <v>1</v>
      </c>
      <c r="C12" s="38">
        <f t="shared" ref="C12:C75" ca="1" si="1">IF(ISNUMBER(B12),MIN(DATE(YEAR($C$11),MONTH($C$11)+B12*12/$P$5,DAY($C$11)),DATE(YEAR($C$11),MONTH($C$11)+1+B12*12/$P$5,1)-1),"")</f>
        <v>41233</v>
      </c>
      <c r="D12" s="39">
        <f>IF(ISNUMBER(B12),D11-F11,"")</f>
        <v>147000</v>
      </c>
      <c r="E12" s="39">
        <f t="shared" ref="E12:E75" si="2">IF(ISNUMBER(B12),ROUND(D12*$L$7,$R$6),"")</f>
        <v>428.75</v>
      </c>
      <c r="F12" s="39">
        <f t="shared" ref="F12:F75" si="3">IF(ISNUMBER(B12),IF(B12=$L$3,D12,IF(B12&gt;$L$4,$H$3-E12,0)),"")</f>
        <v>528.37</v>
      </c>
      <c r="G12" s="39">
        <f t="shared" ref="G12:G75" si="4">IF(ISNUMBER(B12),$H$4,"")</f>
        <v>80</v>
      </c>
      <c r="H12" s="39">
        <f>IF(ISNUMBER(B12),E12+F12+G12,"")</f>
        <v>1037.1199999999999</v>
      </c>
      <c r="J12" s="40"/>
      <c r="K12" s="40"/>
      <c r="L12" s="40"/>
      <c r="M12" s="41"/>
    </row>
    <row r="13" spans="1:18">
      <c r="B13" s="37">
        <f t="shared" si="0"/>
        <v>2</v>
      </c>
      <c r="C13" s="38">
        <f t="shared" ca="1" si="1"/>
        <v>41263</v>
      </c>
      <c r="D13" s="39">
        <f t="shared" ref="D13:D76" si="5">IF(ISNUMBER(B13),D12-F12,"")</f>
        <v>146471.63</v>
      </c>
      <c r="E13" s="39">
        <f t="shared" si="2"/>
        <v>427.21</v>
      </c>
      <c r="F13" s="39">
        <f t="shared" si="3"/>
        <v>529.91000000000008</v>
      </c>
      <c r="G13" s="39">
        <f t="shared" si="4"/>
        <v>80</v>
      </c>
      <c r="H13" s="39">
        <f t="shared" ref="H13:H76" si="6">IF(ISNUMBER(B13),E13+F13+G13,"")</f>
        <v>1037.1200000000001</v>
      </c>
      <c r="J13" s="40"/>
      <c r="K13" s="40"/>
      <c r="L13" s="40"/>
      <c r="M13" s="41"/>
    </row>
    <row r="14" spans="1:18">
      <c r="B14" s="37">
        <f t="shared" si="0"/>
        <v>3</v>
      </c>
      <c r="C14" s="38">
        <f t="shared" ca="1" si="1"/>
        <v>41294</v>
      </c>
      <c r="D14" s="39">
        <f t="shared" si="5"/>
        <v>145941.72</v>
      </c>
      <c r="E14" s="39">
        <f t="shared" si="2"/>
        <v>425.66</v>
      </c>
      <c r="F14" s="39">
        <f t="shared" si="3"/>
        <v>531.46</v>
      </c>
      <c r="G14" s="39">
        <f t="shared" si="4"/>
        <v>80</v>
      </c>
      <c r="H14" s="39">
        <f t="shared" si="6"/>
        <v>1037.1200000000001</v>
      </c>
      <c r="J14" s="40"/>
      <c r="K14" s="40"/>
      <c r="L14" s="40"/>
      <c r="M14" s="41"/>
    </row>
    <row r="15" spans="1:18">
      <c r="B15" s="37">
        <f t="shared" si="0"/>
        <v>4</v>
      </c>
      <c r="C15" s="38">
        <f t="shared" ca="1" si="1"/>
        <v>41325</v>
      </c>
      <c r="D15" s="39">
        <f t="shared" si="5"/>
        <v>145410.26</v>
      </c>
      <c r="E15" s="39">
        <f t="shared" si="2"/>
        <v>424.11</v>
      </c>
      <c r="F15" s="39">
        <f t="shared" si="3"/>
        <v>533.01</v>
      </c>
      <c r="G15" s="39">
        <f t="shared" si="4"/>
        <v>80</v>
      </c>
      <c r="H15" s="39">
        <f t="shared" si="6"/>
        <v>1037.1199999999999</v>
      </c>
      <c r="J15" s="40"/>
      <c r="K15" s="40"/>
      <c r="L15" s="40"/>
      <c r="M15" s="41"/>
    </row>
    <row r="16" spans="1:18">
      <c r="B16" s="37">
        <f t="shared" si="0"/>
        <v>5</v>
      </c>
      <c r="C16" s="38">
        <f t="shared" ca="1" si="1"/>
        <v>41353</v>
      </c>
      <c r="D16" s="39">
        <f t="shared" si="5"/>
        <v>144877.25</v>
      </c>
      <c r="E16" s="39">
        <f t="shared" si="2"/>
        <v>422.56</v>
      </c>
      <c r="F16" s="39">
        <f t="shared" si="3"/>
        <v>534.55999999999995</v>
      </c>
      <c r="G16" s="39">
        <f t="shared" si="4"/>
        <v>80</v>
      </c>
      <c r="H16" s="39">
        <f t="shared" si="6"/>
        <v>1037.1199999999999</v>
      </c>
      <c r="J16" s="41"/>
      <c r="K16" s="41"/>
      <c r="L16" s="41"/>
      <c r="M16" s="41"/>
    </row>
    <row r="17" spans="2:13">
      <c r="B17" s="37">
        <f t="shared" si="0"/>
        <v>6</v>
      </c>
      <c r="C17" s="38">
        <f t="shared" ca="1" si="1"/>
        <v>41384</v>
      </c>
      <c r="D17" s="39">
        <f t="shared" si="5"/>
        <v>144342.69</v>
      </c>
      <c r="E17" s="39">
        <f t="shared" si="2"/>
        <v>421</v>
      </c>
      <c r="F17" s="39">
        <f t="shared" si="3"/>
        <v>536.12</v>
      </c>
      <c r="G17" s="39">
        <f t="shared" si="4"/>
        <v>80</v>
      </c>
      <c r="H17" s="39">
        <f t="shared" si="6"/>
        <v>1037.1199999999999</v>
      </c>
      <c r="J17" s="42"/>
      <c r="K17" s="41"/>
      <c r="L17" s="41"/>
      <c r="M17" s="41"/>
    </row>
    <row r="18" spans="2:13">
      <c r="B18" s="37">
        <f t="shared" si="0"/>
        <v>7</v>
      </c>
      <c r="C18" s="38">
        <f t="shared" ca="1" si="1"/>
        <v>41414</v>
      </c>
      <c r="D18" s="39">
        <f t="shared" si="5"/>
        <v>143806.57</v>
      </c>
      <c r="E18" s="39">
        <f t="shared" si="2"/>
        <v>419.44</v>
      </c>
      <c r="F18" s="39">
        <f t="shared" si="3"/>
        <v>537.68000000000006</v>
      </c>
      <c r="G18" s="39">
        <f t="shared" si="4"/>
        <v>80</v>
      </c>
      <c r="H18" s="39">
        <f t="shared" si="6"/>
        <v>1037.1200000000001</v>
      </c>
      <c r="J18" s="41"/>
      <c r="K18" s="41"/>
      <c r="L18" s="41"/>
      <c r="M18" s="41"/>
    </row>
    <row r="19" spans="2:13">
      <c r="B19" s="37">
        <f t="shared" si="0"/>
        <v>8</v>
      </c>
      <c r="C19" s="38">
        <f t="shared" ca="1" si="1"/>
        <v>41445</v>
      </c>
      <c r="D19" s="39">
        <f t="shared" si="5"/>
        <v>143268.89000000001</v>
      </c>
      <c r="E19" s="39">
        <f t="shared" si="2"/>
        <v>417.87</v>
      </c>
      <c r="F19" s="39">
        <f t="shared" si="3"/>
        <v>539.25</v>
      </c>
      <c r="G19" s="39">
        <f t="shared" si="4"/>
        <v>80</v>
      </c>
      <c r="H19" s="39">
        <f t="shared" si="6"/>
        <v>1037.1199999999999</v>
      </c>
      <c r="J19" s="41"/>
      <c r="K19" s="41"/>
      <c r="L19" s="41"/>
      <c r="M19" s="41"/>
    </row>
    <row r="20" spans="2:13">
      <c r="B20" s="37">
        <f t="shared" si="0"/>
        <v>9</v>
      </c>
      <c r="C20" s="38">
        <f t="shared" ca="1" si="1"/>
        <v>41475</v>
      </c>
      <c r="D20" s="39">
        <f t="shared" si="5"/>
        <v>142729.64000000001</v>
      </c>
      <c r="E20" s="39">
        <f t="shared" si="2"/>
        <v>416.29</v>
      </c>
      <c r="F20" s="39">
        <f t="shared" si="3"/>
        <v>540.82999999999993</v>
      </c>
      <c r="G20" s="39">
        <f t="shared" si="4"/>
        <v>80</v>
      </c>
      <c r="H20" s="39">
        <f t="shared" si="6"/>
        <v>1037.1199999999999</v>
      </c>
      <c r="J20" s="39"/>
      <c r="K20" s="39"/>
      <c r="L20" s="39"/>
    </row>
    <row r="21" spans="2:13">
      <c r="B21" s="37">
        <f t="shared" si="0"/>
        <v>10</v>
      </c>
      <c r="C21" s="38">
        <f t="shared" ca="1" si="1"/>
        <v>41506</v>
      </c>
      <c r="D21" s="39">
        <f t="shared" si="5"/>
        <v>142188.81000000003</v>
      </c>
      <c r="E21" s="39">
        <f t="shared" si="2"/>
        <v>414.72</v>
      </c>
      <c r="F21" s="39">
        <f t="shared" si="3"/>
        <v>542.4</v>
      </c>
      <c r="G21" s="39">
        <f t="shared" si="4"/>
        <v>80</v>
      </c>
      <c r="H21" s="39">
        <f t="shared" si="6"/>
        <v>1037.1199999999999</v>
      </c>
      <c r="J21" s="39"/>
      <c r="K21" s="39"/>
      <c r="L21" s="39"/>
    </row>
    <row r="22" spans="2:13">
      <c r="B22" s="37">
        <f t="shared" si="0"/>
        <v>11</v>
      </c>
      <c r="C22" s="38">
        <f t="shared" ca="1" si="1"/>
        <v>41537</v>
      </c>
      <c r="D22" s="39">
        <f t="shared" si="5"/>
        <v>141646.41000000003</v>
      </c>
      <c r="E22" s="39">
        <f t="shared" si="2"/>
        <v>413.14</v>
      </c>
      <c r="F22" s="39">
        <f t="shared" si="3"/>
        <v>543.98</v>
      </c>
      <c r="G22" s="39">
        <f t="shared" si="4"/>
        <v>80</v>
      </c>
      <c r="H22" s="39">
        <f t="shared" si="6"/>
        <v>1037.1199999999999</v>
      </c>
      <c r="J22" s="39"/>
      <c r="K22" s="39"/>
      <c r="L22" s="39"/>
    </row>
    <row r="23" spans="2:13">
      <c r="B23" s="37">
        <f t="shared" si="0"/>
        <v>12</v>
      </c>
      <c r="C23" s="38">
        <f t="shared" ca="1" si="1"/>
        <v>41567</v>
      </c>
      <c r="D23" s="39">
        <f t="shared" si="5"/>
        <v>141102.43000000002</v>
      </c>
      <c r="E23" s="39">
        <f t="shared" si="2"/>
        <v>411.55</v>
      </c>
      <c r="F23" s="39">
        <f t="shared" si="3"/>
        <v>545.56999999999994</v>
      </c>
      <c r="G23" s="39">
        <f t="shared" si="4"/>
        <v>80</v>
      </c>
      <c r="H23" s="39">
        <f t="shared" si="6"/>
        <v>1037.1199999999999</v>
      </c>
      <c r="J23" s="39"/>
      <c r="K23" s="39"/>
      <c r="L23" s="39"/>
    </row>
    <row r="24" spans="2:13">
      <c r="B24" s="37">
        <f t="shared" si="0"/>
        <v>13</v>
      </c>
      <c r="C24" s="38">
        <f t="shared" ca="1" si="1"/>
        <v>41598</v>
      </c>
      <c r="D24" s="39">
        <f t="shared" si="5"/>
        <v>140556.86000000002</v>
      </c>
      <c r="E24" s="39">
        <f t="shared" si="2"/>
        <v>409.96</v>
      </c>
      <c r="F24" s="39">
        <f t="shared" si="3"/>
        <v>547.16000000000008</v>
      </c>
      <c r="G24" s="39">
        <f t="shared" si="4"/>
        <v>80</v>
      </c>
      <c r="H24" s="39">
        <f t="shared" si="6"/>
        <v>1037.1200000000001</v>
      </c>
      <c r="J24" s="39"/>
      <c r="K24" s="39"/>
      <c r="L24" s="39"/>
    </row>
    <row r="25" spans="2:13">
      <c r="B25" s="37">
        <f t="shared" si="0"/>
        <v>14</v>
      </c>
      <c r="C25" s="38">
        <f t="shared" ca="1" si="1"/>
        <v>41628</v>
      </c>
      <c r="D25" s="39">
        <f t="shared" si="5"/>
        <v>140009.70000000001</v>
      </c>
      <c r="E25" s="39">
        <f t="shared" si="2"/>
        <v>408.36</v>
      </c>
      <c r="F25" s="39">
        <f t="shared" si="3"/>
        <v>548.76</v>
      </c>
      <c r="G25" s="39">
        <f t="shared" si="4"/>
        <v>80</v>
      </c>
      <c r="H25" s="39">
        <f t="shared" si="6"/>
        <v>1037.1199999999999</v>
      </c>
      <c r="J25" s="39"/>
      <c r="K25" s="39"/>
      <c r="L25" s="39"/>
    </row>
    <row r="26" spans="2:13">
      <c r="B26" s="37">
        <f t="shared" si="0"/>
        <v>15</v>
      </c>
      <c r="C26" s="38">
        <f t="shared" ca="1" si="1"/>
        <v>41659</v>
      </c>
      <c r="D26" s="39">
        <f t="shared" si="5"/>
        <v>139460.94</v>
      </c>
      <c r="E26" s="39">
        <f t="shared" si="2"/>
        <v>406.76</v>
      </c>
      <c r="F26" s="39">
        <f t="shared" si="3"/>
        <v>550.36</v>
      </c>
      <c r="G26" s="39">
        <f t="shared" si="4"/>
        <v>80</v>
      </c>
      <c r="H26" s="39">
        <f t="shared" si="6"/>
        <v>1037.1199999999999</v>
      </c>
      <c r="J26" s="39"/>
      <c r="K26" s="39"/>
      <c r="L26" s="39"/>
    </row>
    <row r="27" spans="2:13">
      <c r="B27" s="37">
        <f t="shared" si="0"/>
        <v>16</v>
      </c>
      <c r="C27" s="38">
        <f t="shared" ca="1" si="1"/>
        <v>41690</v>
      </c>
      <c r="D27" s="39">
        <f t="shared" si="5"/>
        <v>138910.58000000002</v>
      </c>
      <c r="E27" s="39">
        <f t="shared" si="2"/>
        <v>405.16</v>
      </c>
      <c r="F27" s="39">
        <f t="shared" si="3"/>
        <v>551.96</v>
      </c>
      <c r="G27" s="39">
        <f t="shared" si="4"/>
        <v>80</v>
      </c>
      <c r="H27" s="39">
        <f t="shared" si="6"/>
        <v>1037.1200000000001</v>
      </c>
      <c r="J27" s="39"/>
      <c r="K27" s="39"/>
      <c r="L27" s="39"/>
    </row>
    <row r="28" spans="2:13">
      <c r="B28" s="37">
        <f t="shared" si="0"/>
        <v>17</v>
      </c>
      <c r="C28" s="38">
        <f t="shared" ca="1" si="1"/>
        <v>41718</v>
      </c>
      <c r="D28" s="39">
        <f t="shared" si="5"/>
        <v>138358.62000000002</v>
      </c>
      <c r="E28" s="39">
        <f t="shared" si="2"/>
        <v>403.55</v>
      </c>
      <c r="F28" s="39">
        <f t="shared" si="3"/>
        <v>553.56999999999994</v>
      </c>
      <c r="G28" s="39">
        <f t="shared" si="4"/>
        <v>80</v>
      </c>
      <c r="H28" s="39">
        <f t="shared" si="6"/>
        <v>1037.1199999999999</v>
      </c>
      <c r="J28" s="39"/>
      <c r="K28" s="39"/>
      <c r="L28" s="39"/>
    </row>
    <row r="29" spans="2:13">
      <c r="B29" s="37">
        <f t="shared" si="0"/>
        <v>18</v>
      </c>
      <c r="C29" s="38">
        <f t="shared" ca="1" si="1"/>
        <v>41749</v>
      </c>
      <c r="D29" s="39">
        <f t="shared" si="5"/>
        <v>137805.05000000002</v>
      </c>
      <c r="E29" s="39">
        <f t="shared" si="2"/>
        <v>401.93</v>
      </c>
      <c r="F29" s="39">
        <f t="shared" si="3"/>
        <v>555.19000000000005</v>
      </c>
      <c r="G29" s="39">
        <f t="shared" si="4"/>
        <v>80</v>
      </c>
      <c r="H29" s="39">
        <f t="shared" si="6"/>
        <v>1037.1200000000001</v>
      </c>
      <c r="J29" s="39"/>
      <c r="K29" s="39"/>
      <c r="L29" s="39"/>
    </row>
    <row r="30" spans="2:13">
      <c r="B30" s="37">
        <f t="shared" si="0"/>
        <v>19</v>
      </c>
      <c r="C30" s="38">
        <f t="shared" ca="1" si="1"/>
        <v>41779</v>
      </c>
      <c r="D30" s="39">
        <f t="shared" si="5"/>
        <v>137249.86000000002</v>
      </c>
      <c r="E30" s="39">
        <f t="shared" si="2"/>
        <v>400.31</v>
      </c>
      <c r="F30" s="39">
        <f t="shared" si="3"/>
        <v>556.80999999999995</v>
      </c>
      <c r="G30" s="39">
        <f t="shared" si="4"/>
        <v>80</v>
      </c>
      <c r="H30" s="39">
        <f t="shared" si="6"/>
        <v>1037.1199999999999</v>
      </c>
      <c r="J30" s="39"/>
      <c r="K30" s="39"/>
      <c r="L30" s="39"/>
    </row>
    <row r="31" spans="2:13">
      <c r="B31" s="37">
        <f t="shared" si="0"/>
        <v>20</v>
      </c>
      <c r="C31" s="38">
        <f t="shared" ca="1" si="1"/>
        <v>41810</v>
      </c>
      <c r="D31" s="39">
        <f t="shared" si="5"/>
        <v>136693.05000000002</v>
      </c>
      <c r="E31" s="39">
        <f t="shared" si="2"/>
        <v>398.69</v>
      </c>
      <c r="F31" s="39">
        <f t="shared" si="3"/>
        <v>558.43000000000006</v>
      </c>
      <c r="G31" s="39">
        <f t="shared" si="4"/>
        <v>80</v>
      </c>
      <c r="H31" s="39">
        <f t="shared" si="6"/>
        <v>1037.1200000000001</v>
      </c>
      <c r="J31" s="39"/>
      <c r="K31" s="39"/>
      <c r="L31" s="39"/>
    </row>
    <row r="32" spans="2:13">
      <c r="B32" s="37">
        <f t="shared" si="0"/>
        <v>21</v>
      </c>
      <c r="C32" s="38">
        <f t="shared" ca="1" si="1"/>
        <v>41840</v>
      </c>
      <c r="D32" s="39">
        <f t="shared" si="5"/>
        <v>136134.62000000002</v>
      </c>
      <c r="E32" s="39">
        <f t="shared" si="2"/>
        <v>397.06</v>
      </c>
      <c r="F32" s="39">
        <f t="shared" si="3"/>
        <v>560.05999999999995</v>
      </c>
      <c r="G32" s="39">
        <f t="shared" si="4"/>
        <v>80</v>
      </c>
      <c r="H32" s="39">
        <f t="shared" si="6"/>
        <v>1037.1199999999999</v>
      </c>
      <c r="J32" s="39"/>
      <c r="K32" s="39"/>
      <c r="L32" s="39"/>
    </row>
    <row r="33" spans="2:12">
      <c r="B33" s="37">
        <f t="shared" si="0"/>
        <v>22</v>
      </c>
      <c r="C33" s="38">
        <f t="shared" ca="1" si="1"/>
        <v>41871</v>
      </c>
      <c r="D33" s="39">
        <f t="shared" si="5"/>
        <v>135574.56000000003</v>
      </c>
      <c r="E33" s="39">
        <f t="shared" si="2"/>
        <v>395.43</v>
      </c>
      <c r="F33" s="39">
        <f t="shared" si="3"/>
        <v>561.69000000000005</v>
      </c>
      <c r="G33" s="39">
        <f t="shared" si="4"/>
        <v>80</v>
      </c>
      <c r="H33" s="39">
        <f t="shared" si="6"/>
        <v>1037.1200000000001</v>
      </c>
      <c r="J33" s="39"/>
      <c r="K33" s="39"/>
      <c r="L33" s="39"/>
    </row>
    <row r="34" spans="2:12">
      <c r="B34" s="37">
        <f t="shared" si="0"/>
        <v>23</v>
      </c>
      <c r="C34" s="38">
        <f t="shared" ca="1" si="1"/>
        <v>41902</v>
      </c>
      <c r="D34" s="39">
        <f t="shared" si="5"/>
        <v>135012.87000000002</v>
      </c>
      <c r="E34" s="39">
        <f t="shared" si="2"/>
        <v>393.79</v>
      </c>
      <c r="F34" s="39">
        <f t="shared" si="3"/>
        <v>563.32999999999993</v>
      </c>
      <c r="G34" s="39">
        <f t="shared" si="4"/>
        <v>80</v>
      </c>
      <c r="H34" s="39">
        <f t="shared" si="6"/>
        <v>1037.1199999999999</v>
      </c>
      <c r="J34" s="39"/>
      <c r="K34" s="39"/>
      <c r="L34" s="39"/>
    </row>
    <row r="35" spans="2:12">
      <c r="B35" s="37">
        <f t="shared" si="0"/>
        <v>24</v>
      </c>
      <c r="C35" s="38">
        <f t="shared" ca="1" si="1"/>
        <v>41932</v>
      </c>
      <c r="D35" s="39">
        <f t="shared" si="5"/>
        <v>134449.54000000004</v>
      </c>
      <c r="E35" s="39">
        <f t="shared" si="2"/>
        <v>392.14</v>
      </c>
      <c r="F35" s="39">
        <f t="shared" si="3"/>
        <v>564.98</v>
      </c>
      <c r="G35" s="39">
        <f t="shared" si="4"/>
        <v>80</v>
      </c>
      <c r="H35" s="39">
        <f t="shared" si="6"/>
        <v>1037.1199999999999</v>
      </c>
      <c r="J35" s="39"/>
      <c r="K35" s="39"/>
      <c r="L35" s="39"/>
    </row>
    <row r="36" spans="2:12">
      <c r="B36" s="37">
        <f t="shared" si="0"/>
        <v>25</v>
      </c>
      <c r="C36" s="38">
        <f t="shared" ca="1" si="1"/>
        <v>41963</v>
      </c>
      <c r="D36" s="39">
        <f t="shared" si="5"/>
        <v>133884.56000000003</v>
      </c>
      <c r="E36" s="39">
        <f t="shared" si="2"/>
        <v>390.5</v>
      </c>
      <c r="F36" s="39">
        <f t="shared" si="3"/>
        <v>566.62</v>
      </c>
      <c r="G36" s="39">
        <f t="shared" si="4"/>
        <v>80</v>
      </c>
      <c r="H36" s="39">
        <f t="shared" si="6"/>
        <v>1037.1199999999999</v>
      </c>
      <c r="J36" s="39"/>
      <c r="K36" s="39"/>
      <c r="L36" s="39"/>
    </row>
    <row r="37" spans="2:12">
      <c r="B37" s="37">
        <f t="shared" si="0"/>
        <v>26</v>
      </c>
      <c r="C37" s="38">
        <f t="shared" ca="1" si="1"/>
        <v>41993</v>
      </c>
      <c r="D37" s="39">
        <f t="shared" si="5"/>
        <v>133317.94000000003</v>
      </c>
      <c r="E37" s="39">
        <f t="shared" si="2"/>
        <v>388.84</v>
      </c>
      <c r="F37" s="39">
        <f t="shared" si="3"/>
        <v>568.28</v>
      </c>
      <c r="G37" s="39">
        <f t="shared" si="4"/>
        <v>80</v>
      </c>
      <c r="H37" s="39">
        <f t="shared" si="6"/>
        <v>1037.1199999999999</v>
      </c>
      <c r="J37" s="39"/>
      <c r="K37" s="39"/>
      <c r="L37" s="39"/>
    </row>
    <row r="38" spans="2:12">
      <c r="B38" s="37">
        <f t="shared" si="0"/>
        <v>27</v>
      </c>
      <c r="C38" s="38">
        <f t="shared" ca="1" si="1"/>
        <v>42024</v>
      </c>
      <c r="D38" s="39">
        <f t="shared" si="5"/>
        <v>132749.66000000003</v>
      </c>
      <c r="E38" s="39">
        <f t="shared" si="2"/>
        <v>387.19</v>
      </c>
      <c r="F38" s="39">
        <f t="shared" si="3"/>
        <v>569.93000000000006</v>
      </c>
      <c r="G38" s="39">
        <f t="shared" si="4"/>
        <v>80</v>
      </c>
      <c r="H38" s="39">
        <f t="shared" si="6"/>
        <v>1037.1200000000001</v>
      </c>
      <c r="J38" s="39"/>
      <c r="K38" s="39"/>
      <c r="L38" s="39"/>
    </row>
    <row r="39" spans="2:12">
      <c r="B39" s="37">
        <f t="shared" si="0"/>
        <v>28</v>
      </c>
      <c r="C39" s="38">
        <f t="shared" ca="1" si="1"/>
        <v>42055</v>
      </c>
      <c r="D39" s="39">
        <f t="shared" si="5"/>
        <v>132179.73000000004</v>
      </c>
      <c r="E39" s="39">
        <f t="shared" si="2"/>
        <v>385.52</v>
      </c>
      <c r="F39" s="39">
        <f t="shared" si="3"/>
        <v>571.6</v>
      </c>
      <c r="G39" s="39">
        <f t="shared" si="4"/>
        <v>80</v>
      </c>
      <c r="H39" s="39">
        <f t="shared" si="6"/>
        <v>1037.1199999999999</v>
      </c>
      <c r="J39" s="39"/>
      <c r="K39" s="39"/>
      <c r="L39" s="39"/>
    </row>
    <row r="40" spans="2:12">
      <c r="B40" s="37">
        <f t="shared" si="0"/>
        <v>29</v>
      </c>
      <c r="C40" s="38">
        <f t="shared" ca="1" si="1"/>
        <v>42083</v>
      </c>
      <c r="D40" s="39">
        <f t="shared" si="5"/>
        <v>131608.13000000003</v>
      </c>
      <c r="E40" s="39">
        <f t="shared" si="2"/>
        <v>383.86</v>
      </c>
      <c r="F40" s="39">
        <f t="shared" si="3"/>
        <v>573.26</v>
      </c>
      <c r="G40" s="39">
        <f t="shared" si="4"/>
        <v>80</v>
      </c>
      <c r="H40" s="39">
        <f t="shared" si="6"/>
        <v>1037.1199999999999</v>
      </c>
      <c r="J40" s="39"/>
      <c r="K40" s="39"/>
      <c r="L40" s="39"/>
    </row>
    <row r="41" spans="2:12">
      <c r="B41" s="37">
        <f t="shared" si="0"/>
        <v>30</v>
      </c>
      <c r="C41" s="38">
        <f t="shared" ca="1" si="1"/>
        <v>42114</v>
      </c>
      <c r="D41" s="39">
        <f t="shared" si="5"/>
        <v>131034.87000000004</v>
      </c>
      <c r="E41" s="39">
        <f t="shared" si="2"/>
        <v>382.19</v>
      </c>
      <c r="F41" s="39">
        <f t="shared" si="3"/>
        <v>574.93000000000006</v>
      </c>
      <c r="G41" s="39">
        <f t="shared" si="4"/>
        <v>80</v>
      </c>
      <c r="H41" s="39">
        <f t="shared" si="6"/>
        <v>1037.1200000000001</v>
      </c>
      <c r="J41" s="39"/>
      <c r="K41" s="39"/>
      <c r="L41" s="39"/>
    </row>
    <row r="42" spans="2:12">
      <c r="B42" s="37">
        <f t="shared" si="0"/>
        <v>31</v>
      </c>
      <c r="C42" s="38">
        <f t="shared" ca="1" si="1"/>
        <v>42144</v>
      </c>
      <c r="D42" s="39">
        <f t="shared" si="5"/>
        <v>130459.94000000005</v>
      </c>
      <c r="E42" s="39">
        <f t="shared" si="2"/>
        <v>380.51</v>
      </c>
      <c r="F42" s="39">
        <f t="shared" si="3"/>
        <v>576.61</v>
      </c>
      <c r="G42" s="39">
        <f t="shared" si="4"/>
        <v>80</v>
      </c>
      <c r="H42" s="39">
        <f t="shared" si="6"/>
        <v>1037.1199999999999</v>
      </c>
      <c r="J42" s="39"/>
      <c r="K42" s="39"/>
      <c r="L42" s="39"/>
    </row>
    <row r="43" spans="2:12">
      <c r="B43" s="37">
        <f t="shared" si="0"/>
        <v>32</v>
      </c>
      <c r="C43" s="38">
        <f t="shared" ca="1" si="1"/>
        <v>42175</v>
      </c>
      <c r="D43" s="39">
        <f t="shared" si="5"/>
        <v>129883.33000000005</v>
      </c>
      <c r="E43" s="39">
        <f t="shared" si="2"/>
        <v>378.83</v>
      </c>
      <c r="F43" s="39">
        <f t="shared" si="3"/>
        <v>578.29</v>
      </c>
      <c r="G43" s="39">
        <f t="shared" si="4"/>
        <v>80</v>
      </c>
      <c r="H43" s="39">
        <f t="shared" si="6"/>
        <v>1037.1199999999999</v>
      </c>
      <c r="J43" s="39"/>
      <c r="K43" s="39"/>
      <c r="L43" s="39"/>
    </row>
    <row r="44" spans="2:12">
      <c r="B44" s="37">
        <f t="shared" si="0"/>
        <v>33</v>
      </c>
      <c r="C44" s="38">
        <f t="shared" ca="1" si="1"/>
        <v>42205</v>
      </c>
      <c r="D44" s="39">
        <f t="shared" si="5"/>
        <v>129305.04000000005</v>
      </c>
      <c r="E44" s="39">
        <f t="shared" si="2"/>
        <v>377.14</v>
      </c>
      <c r="F44" s="39">
        <f t="shared" si="3"/>
        <v>579.98</v>
      </c>
      <c r="G44" s="39">
        <f t="shared" si="4"/>
        <v>80</v>
      </c>
      <c r="H44" s="39">
        <f t="shared" si="6"/>
        <v>1037.1199999999999</v>
      </c>
      <c r="J44" s="39"/>
      <c r="K44" s="39"/>
      <c r="L44" s="39"/>
    </row>
    <row r="45" spans="2:12">
      <c r="B45" s="37">
        <f t="shared" si="0"/>
        <v>34</v>
      </c>
      <c r="C45" s="38">
        <f t="shared" ca="1" si="1"/>
        <v>42236</v>
      </c>
      <c r="D45" s="39">
        <f t="shared" si="5"/>
        <v>128725.06000000006</v>
      </c>
      <c r="E45" s="39">
        <f t="shared" si="2"/>
        <v>375.45</v>
      </c>
      <c r="F45" s="39">
        <f t="shared" si="3"/>
        <v>581.67000000000007</v>
      </c>
      <c r="G45" s="39">
        <f t="shared" si="4"/>
        <v>80</v>
      </c>
      <c r="H45" s="39">
        <f t="shared" si="6"/>
        <v>1037.1200000000001</v>
      </c>
      <c r="J45" s="39"/>
      <c r="K45" s="39"/>
      <c r="L45" s="39"/>
    </row>
    <row r="46" spans="2:12">
      <c r="B46" s="37">
        <f t="shared" si="0"/>
        <v>35</v>
      </c>
      <c r="C46" s="38">
        <f t="shared" ca="1" si="1"/>
        <v>42267</v>
      </c>
      <c r="D46" s="39">
        <f t="shared" si="5"/>
        <v>128143.39000000006</v>
      </c>
      <c r="E46" s="39">
        <f t="shared" si="2"/>
        <v>373.75</v>
      </c>
      <c r="F46" s="39">
        <f t="shared" si="3"/>
        <v>583.37</v>
      </c>
      <c r="G46" s="39">
        <f t="shared" si="4"/>
        <v>80</v>
      </c>
      <c r="H46" s="39">
        <f t="shared" si="6"/>
        <v>1037.1199999999999</v>
      </c>
      <c r="J46" s="39"/>
      <c r="K46" s="39"/>
      <c r="L46" s="39"/>
    </row>
    <row r="47" spans="2:12">
      <c r="B47" s="37">
        <f t="shared" si="0"/>
        <v>36</v>
      </c>
      <c r="C47" s="38">
        <f t="shared" ca="1" si="1"/>
        <v>42297</v>
      </c>
      <c r="D47" s="39">
        <f t="shared" si="5"/>
        <v>127560.02000000006</v>
      </c>
      <c r="E47" s="39">
        <f t="shared" si="2"/>
        <v>372.05</v>
      </c>
      <c r="F47" s="39">
        <f t="shared" si="3"/>
        <v>585.06999999999994</v>
      </c>
      <c r="G47" s="39">
        <f t="shared" si="4"/>
        <v>80</v>
      </c>
      <c r="H47" s="39">
        <f t="shared" si="6"/>
        <v>1037.1199999999999</v>
      </c>
      <c r="J47" s="39"/>
      <c r="K47" s="39"/>
      <c r="L47" s="39"/>
    </row>
    <row r="48" spans="2:12">
      <c r="B48" s="37">
        <f t="shared" si="0"/>
        <v>37</v>
      </c>
      <c r="C48" s="38">
        <f t="shared" ca="1" si="1"/>
        <v>42328</v>
      </c>
      <c r="D48" s="39">
        <f t="shared" si="5"/>
        <v>126974.95000000006</v>
      </c>
      <c r="E48" s="39">
        <f t="shared" si="2"/>
        <v>370.34</v>
      </c>
      <c r="F48" s="39">
        <f t="shared" si="3"/>
        <v>586.78</v>
      </c>
      <c r="G48" s="39">
        <f t="shared" si="4"/>
        <v>80</v>
      </c>
      <c r="H48" s="39">
        <f t="shared" si="6"/>
        <v>1037.1199999999999</v>
      </c>
      <c r="J48" s="39"/>
      <c r="K48" s="39"/>
      <c r="L48" s="39"/>
    </row>
    <row r="49" spans="2:12">
      <c r="B49" s="37">
        <f t="shared" si="0"/>
        <v>38</v>
      </c>
      <c r="C49" s="38">
        <f t="shared" ca="1" si="1"/>
        <v>42358</v>
      </c>
      <c r="D49" s="39">
        <f t="shared" si="5"/>
        <v>126388.17000000006</v>
      </c>
      <c r="E49" s="39">
        <f t="shared" si="2"/>
        <v>368.63</v>
      </c>
      <c r="F49" s="39">
        <f t="shared" si="3"/>
        <v>588.49</v>
      </c>
      <c r="G49" s="39">
        <f t="shared" si="4"/>
        <v>80</v>
      </c>
      <c r="H49" s="39">
        <f t="shared" si="6"/>
        <v>1037.1199999999999</v>
      </c>
      <c r="J49" s="39"/>
      <c r="K49" s="39"/>
      <c r="L49" s="39"/>
    </row>
    <row r="50" spans="2:12">
      <c r="B50" s="37">
        <f t="shared" si="0"/>
        <v>39</v>
      </c>
      <c r="C50" s="38">
        <f t="shared" ca="1" si="1"/>
        <v>42389</v>
      </c>
      <c r="D50" s="39">
        <f t="shared" si="5"/>
        <v>125799.68000000005</v>
      </c>
      <c r="E50" s="39">
        <f t="shared" si="2"/>
        <v>366.92</v>
      </c>
      <c r="F50" s="39">
        <f t="shared" si="3"/>
        <v>590.20000000000005</v>
      </c>
      <c r="G50" s="39">
        <f t="shared" si="4"/>
        <v>80</v>
      </c>
      <c r="H50" s="39">
        <f t="shared" si="6"/>
        <v>1037.1200000000001</v>
      </c>
      <c r="J50" s="39"/>
      <c r="K50" s="39"/>
      <c r="L50" s="39"/>
    </row>
    <row r="51" spans="2:12">
      <c r="B51" s="37">
        <f t="shared" si="0"/>
        <v>40</v>
      </c>
      <c r="C51" s="38">
        <f t="shared" ca="1" si="1"/>
        <v>42420</v>
      </c>
      <c r="D51" s="39">
        <f t="shared" si="5"/>
        <v>125209.48000000005</v>
      </c>
      <c r="E51" s="39">
        <f t="shared" si="2"/>
        <v>365.19</v>
      </c>
      <c r="F51" s="39">
        <f t="shared" si="3"/>
        <v>591.93000000000006</v>
      </c>
      <c r="G51" s="39">
        <f t="shared" si="4"/>
        <v>80</v>
      </c>
      <c r="H51" s="39">
        <f t="shared" si="6"/>
        <v>1037.1200000000001</v>
      </c>
      <c r="J51" s="39"/>
      <c r="K51" s="39"/>
      <c r="L51" s="39"/>
    </row>
    <row r="52" spans="2:12">
      <c r="B52" s="37">
        <f t="shared" si="0"/>
        <v>41</v>
      </c>
      <c r="C52" s="38">
        <f t="shared" ca="1" si="1"/>
        <v>42449</v>
      </c>
      <c r="D52" s="39">
        <f t="shared" si="5"/>
        <v>124617.55000000006</v>
      </c>
      <c r="E52" s="39">
        <f t="shared" si="2"/>
        <v>363.47</v>
      </c>
      <c r="F52" s="39">
        <f t="shared" si="3"/>
        <v>593.65</v>
      </c>
      <c r="G52" s="39">
        <f t="shared" si="4"/>
        <v>80</v>
      </c>
      <c r="H52" s="39">
        <f t="shared" si="6"/>
        <v>1037.1199999999999</v>
      </c>
      <c r="J52" s="39"/>
      <c r="K52" s="39"/>
      <c r="L52" s="39"/>
    </row>
    <row r="53" spans="2:12">
      <c r="B53" s="37">
        <f t="shared" si="0"/>
        <v>42</v>
      </c>
      <c r="C53" s="38">
        <f t="shared" ca="1" si="1"/>
        <v>42480</v>
      </c>
      <c r="D53" s="39">
        <f t="shared" si="5"/>
        <v>124023.90000000007</v>
      </c>
      <c r="E53" s="39">
        <f t="shared" si="2"/>
        <v>361.74</v>
      </c>
      <c r="F53" s="39">
        <f t="shared" si="3"/>
        <v>595.38</v>
      </c>
      <c r="G53" s="39">
        <f t="shared" si="4"/>
        <v>80</v>
      </c>
      <c r="H53" s="39">
        <f t="shared" si="6"/>
        <v>1037.1199999999999</v>
      </c>
      <c r="J53" s="39"/>
      <c r="K53" s="39"/>
      <c r="L53" s="39"/>
    </row>
    <row r="54" spans="2:12">
      <c r="B54" s="37">
        <f t="shared" si="0"/>
        <v>43</v>
      </c>
      <c r="C54" s="38">
        <f t="shared" ca="1" si="1"/>
        <v>42510</v>
      </c>
      <c r="D54" s="39">
        <f t="shared" si="5"/>
        <v>123428.52000000006</v>
      </c>
      <c r="E54" s="39">
        <f t="shared" si="2"/>
        <v>360</v>
      </c>
      <c r="F54" s="39">
        <f t="shared" si="3"/>
        <v>597.12</v>
      </c>
      <c r="G54" s="39">
        <f t="shared" si="4"/>
        <v>80</v>
      </c>
      <c r="H54" s="39">
        <f t="shared" si="6"/>
        <v>1037.1199999999999</v>
      </c>
      <c r="J54" s="39"/>
      <c r="K54" s="39"/>
      <c r="L54" s="39"/>
    </row>
    <row r="55" spans="2:12">
      <c r="B55" s="37">
        <f t="shared" si="0"/>
        <v>44</v>
      </c>
      <c r="C55" s="38">
        <f t="shared" ca="1" si="1"/>
        <v>42541</v>
      </c>
      <c r="D55" s="39">
        <f t="shared" si="5"/>
        <v>122831.40000000007</v>
      </c>
      <c r="E55" s="39">
        <f t="shared" si="2"/>
        <v>358.26</v>
      </c>
      <c r="F55" s="39">
        <f t="shared" si="3"/>
        <v>598.86</v>
      </c>
      <c r="G55" s="39">
        <f t="shared" si="4"/>
        <v>80</v>
      </c>
      <c r="H55" s="39">
        <f t="shared" si="6"/>
        <v>1037.1199999999999</v>
      </c>
      <c r="J55" s="39"/>
      <c r="K55" s="39"/>
      <c r="L55" s="39"/>
    </row>
    <row r="56" spans="2:12">
      <c r="B56" s="37">
        <f t="shared" si="0"/>
        <v>45</v>
      </c>
      <c r="C56" s="38">
        <f t="shared" ca="1" si="1"/>
        <v>42571</v>
      </c>
      <c r="D56" s="39">
        <f t="shared" si="5"/>
        <v>122232.54000000007</v>
      </c>
      <c r="E56" s="39">
        <f t="shared" si="2"/>
        <v>356.51</v>
      </c>
      <c r="F56" s="39">
        <f t="shared" si="3"/>
        <v>600.61</v>
      </c>
      <c r="G56" s="39">
        <f t="shared" si="4"/>
        <v>80</v>
      </c>
      <c r="H56" s="39">
        <f t="shared" si="6"/>
        <v>1037.1199999999999</v>
      </c>
      <c r="J56" s="39"/>
      <c r="K56" s="39"/>
      <c r="L56" s="39"/>
    </row>
    <row r="57" spans="2:12">
      <c r="B57" s="37">
        <f t="shared" si="0"/>
        <v>46</v>
      </c>
      <c r="C57" s="38">
        <f t="shared" ca="1" si="1"/>
        <v>42602</v>
      </c>
      <c r="D57" s="39">
        <f t="shared" si="5"/>
        <v>121631.93000000007</v>
      </c>
      <c r="E57" s="39">
        <f t="shared" si="2"/>
        <v>354.76</v>
      </c>
      <c r="F57" s="39">
        <f t="shared" si="3"/>
        <v>602.36</v>
      </c>
      <c r="G57" s="39">
        <f t="shared" si="4"/>
        <v>80</v>
      </c>
      <c r="H57" s="39">
        <f t="shared" si="6"/>
        <v>1037.1199999999999</v>
      </c>
      <c r="J57" s="39"/>
      <c r="K57" s="39"/>
      <c r="L57" s="39"/>
    </row>
    <row r="58" spans="2:12">
      <c r="B58" s="37">
        <f t="shared" si="0"/>
        <v>47</v>
      </c>
      <c r="C58" s="38">
        <f t="shared" ca="1" si="1"/>
        <v>42633</v>
      </c>
      <c r="D58" s="39">
        <f t="shared" si="5"/>
        <v>121029.57000000007</v>
      </c>
      <c r="E58" s="39">
        <f t="shared" si="2"/>
        <v>353</v>
      </c>
      <c r="F58" s="39">
        <f t="shared" si="3"/>
        <v>604.12</v>
      </c>
      <c r="G58" s="39">
        <f t="shared" si="4"/>
        <v>80</v>
      </c>
      <c r="H58" s="39">
        <f t="shared" si="6"/>
        <v>1037.1199999999999</v>
      </c>
      <c r="J58" s="39"/>
      <c r="K58" s="39"/>
      <c r="L58" s="39"/>
    </row>
    <row r="59" spans="2:12">
      <c r="B59" s="37">
        <f t="shared" si="0"/>
        <v>48</v>
      </c>
      <c r="C59" s="38">
        <f t="shared" ca="1" si="1"/>
        <v>42663</v>
      </c>
      <c r="D59" s="39">
        <f t="shared" si="5"/>
        <v>120425.45000000007</v>
      </c>
      <c r="E59" s="39">
        <f t="shared" si="2"/>
        <v>351.24</v>
      </c>
      <c r="F59" s="39">
        <f t="shared" si="3"/>
        <v>605.88</v>
      </c>
      <c r="G59" s="39">
        <f t="shared" si="4"/>
        <v>80</v>
      </c>
      <c r="H59" s="39">
        <f t="shared" si="6"/>
        <v>1037.1199999999999</v>
      </c>
      <c r="J59" s="39"/>
      <c r="K59" s="39"/>
      <c r="L59" s="39"/>
    </row>
    <row r="60" spans="2:12">
      <c r="B60" s="37">
        <f t="shared" si="0"/>
        <v>49</v>
      </c>
      <c r="C60" s="38">
        <f t="shared" ca="1" si="1"/>
        <v>42694</v>
      </c>
      <c r="D60" s="39">
        <f t="shared" si="5"/>
        <v>119819.57000000007</v>
      </c>
      <c r="E60" s="39">
        <f t="shared" si="2"/>
        <v>349.47</v>
      </c>
      <c r="F60" s="39">
        <f t="shared" si="3"/>
        <v>607.65</v>
      </c>
      <c r="G60" s="39">
        <f t="shared" si="4"/>
        <v>80</v>
      </c>
      <c r="H60" s="39">
        <f t="shared" si="6"/>
        <v>1037.1199999999999</v>
      </c>
      <c r="J60" s="39"/>
      <c r="K60" s="39"/>
      <c r="L60" s="39"/>
    </row>
    <row r="61" spans="2:12">
      <c r="B61" s="37">
        <f t="shared" si="0"/>
        <v>50</v>
      </c>
      <c r="C61" s="38">
        <f t="shared" ca="1" si="1"/>
        <v>42724</v>
      </c>
      <c r="D61" s="39">
        <f t="shared" si="5"/>
        <v>119211.92000000007</v>
      </c>
      <c r="E61" s="39">
        <f t="shared" si="2"/>
        <v>347.7</v>
      </c>
      <c r="F61" s="39">
        <f t="shared" si="3"/>
        <v>609.42000000000007</v>
      </c>
      <c r="G61" s="39">
        <f t="shared" si="4"/>
        <v>80</v>
      </c>
      <c r="H61" s="39">
        <f t="shared" si="6"/>
        <v>1037.1200000000001</v>
      </c>
      <c r="J61" s="39"/>
      <c r="K61" s="39"/>
      <c r="L61" s="39"/>
    </row>
    <row r="62" spans="2:12">
      <c r="B62" s="37">
        <f t="shared" si="0"/>
        <v>51</v>
      </c>
      <c r="C62" s="38">
        <f t="shared" ca="1" si="1"/>
        <v>42755</v>
      </c>
      <c r="D62" s="39">
        <f t="shared" si="5"/>
        <v>118602.50000000007</v>
      </c>
      <c r="E62" s="39">
        <f t="shared" si="2"/>
        <v>345.92</v>
      </c>
      <c r="F62" s="39">
        <f t="shared" si="3"/>
        <v>611.20000000000005</v>
      </c>
      <c r="G62" s="39">
        <f t="shared" si="4"/>
        <v>80</v>
      </c>
      <c r="H62" s="39">
        <f t="shared" si="6"/>
        <v>1037.1200000000001</v>
      </c>
      <c r="J62" s="39"/>
      <c r="K62" s="39"/>
      <c r="L62" s="39"/>
    </row>
    <row r="63" spans="2:12">
      <c r="B63" s="37">
        <f t="shared" si="0"/>
        <v>52</v>
      </c>
      <c r="C63" s="38">
        <f t="shared" ca="1" si="1"/>
        <v>42786</v>
      </c>
      <c r="D63" s="39">
        <f t="shared" si="5"/>
        <v>117991.30000000008</v>
      </c>
      <c r="E63" s="39">
        <f t="shared" si="2"/>
        <v>344.14</v>
      </c>
      <c r="F63" s="39">
        <f t="shared" si="3"/>
        <v>612.98</v>
      </c>
      <c r="G63" s="39">
        <f t="shared" si="4"/>
        <v>80</v>
      </c>
      <c r="H63" s="39">
        <f t="shared" si="6"/>
        <v>1037.1199999999999</v>
      </c>
      <c r="J63" s="39"/>
      <c r="K63" s="39"/>
      <c r="L63" s="39"/>
    </row>
    <row r="64" spans="2:12">
      <c r="B64" s="37">
        <f t="shared" si="0"/>
        <v>53</v>
      </c>
      <c r="C64" s="38">
        <f t="shared" ca="1" si="1"/>
        <v>42814</v>
      </c>
      <c r="D64" s="39">
        <f t="shared" si="5"/>
        <v>117378.32000000008</v>
      </c>
      <c r="E64" s="39">
        <f t="shared" si="2"/>
        <v>342.35</v>
      </c>
      <c r="F64" s="39">
        <f t="shared" si="3"/>
        <v>614.77</v>
      </c>
      <c r="G64" s="39">
        <f t="shared" si="4"/>
        <v>80</v>
      </c>
      <c r="H64" s="39">
        <f t="shared" si="6"/>
        <v>1037.1199999999999</v>
      </c>
      <c r="J64" s="39"/>
      <c r="K64" s="39"/>
      <c r="L64" s="39"/>
    </row>
    <row r="65" spans="2:12">
      <c r="B65" s="37">
        <f t="shared" si="0"/>
        <v>54</v>
      </c>
      <c r="C65" s="38">
        <f t="shared" ca="1" si="1"/>
        <v>42845</v>
      </c>
      <c r="D65" s="39">
        <f t="shared" si="5"/>
        <v>116763.55000000008</v>
      </c>
      <c r="E65" s="39">
        <f t="shared" si="2"/>
        <v>340.56</v>
      </c>
      <c r="F65" s="39">
        <f t="shared" si="3"/>
        <v>616.55999999999995</v>
      </c>
      <c r="G65" s="39">
        <f t="shared" si="4"/>
        <v>80</v>
      </c>
      <c r="H65" s="39">
        <f t="shared" si="6"/>
        <v>1037.1199999999999</v>
      </c>
      <c r="J65" s="39"/>
      <c r="K65" s="39"/>
      <c r="L65" s="39"/>
    </row>
    <row r="66" spans="2:12">
      <c r="B66" s="37">
        <f t="shared" si="0"/>
        <v>55</v>
      </c>
      <c r="C66" s="38">
        <f t="shared" ca="1" si="1"/>
        <v>42875</v>
      </c>
      <c r="D66" s="39">
        <f t="shared" si="5"/>
        <v>116146.99000000008</v>
      </c>
      <c r="E66" s="39">
        <f t="shared" si="2"/>
        <v>338.76</v>
      </c>
      <c r="F66" s="39">
        <f t="shared" si="3"/>
        <v>618.36</v>
      </c>
      <c r="G66" s="39">
        <f t="shared" si="4"/>
        <v>80</v>
      </c>
      <c r="H66" s="39">
        <f t="shared" si="6"/>
        <v>1037.1199999999999</v>
      </c>
      <c r="J66" s="39"/>
      <c r="K66" s="39"/>
      <c r="L66" s="39"/>
    </row>
    <row r="67" spans="2:12">
      <c r="B67" s="37">
        <f t="shared" si="0"/>
        <v>56</v>
      </c>
      <c r="C67" s="38">
        <f t="shared" ca="1" si="1"/>
        <v>42906</v>
      </c>
      <c r="D67" s="39">
        <f t="shared" si="5"/>
        <v>115528.63000000008</v>
      </c>
      <c r="E67" s="39">
        <f t="shared" si="2"/>
        <v>336.96</v>
      </c>
      <c r="F67" s="39">
        <f t="shared" si="3"/>
        <v>620.16000000000008</v>
      </c>
      <c r="G67" s="39">
        <f t="shared" si="4"/>
        <v>80</v>
      </c>
      <c r="H67" s="39">
        <f t="shared" si="6"/>
        <v>1037.1200000000001</v>
      </c>
      <c r="J67" s="39"/>
      <c r="K67" s="39"/>
      <c r="L67" s="39"/>
    </row>
    <row r="68" spans="2:12">
      <c r="B68" s="37">
        <f t="shared" si="0"/>
        <v>57</v>
      </c>
      <c r="C68" s="38">
        <f t="shared" ca="1" si="1"/>
        <v>42936</v>
      </c>
      <c r="D68" s="39">
        <f t="shared" si="5"/>
        <v>114908.47000000007</v>
      </c>
      <c r="E68" s="39">
        <f t="shared" si="2"/>
        <v>335.15</v>
      </c>
      <c r="F68" s="39">
        <f t="shared" si="3"/>
        <v>621.97</v>
      </c>
      <c r="G68" s="39">
        <f t="shared" si="4"/>
        <v>80</v>
      </c>
      <c r="H68" s="39">
        <f t="shared" si="6"/>
        <v>1037.1199999999999</v>
      </c>
      <c r="J68" s="39"/>
      <c r="K68" s="39"/>
      <c r="L68" s="39"/>
    </row>
    <row r="69" spans="2:12">
      <c r="B69" s="37">
        <f t="shared" si="0"/>
        <v>58</v>
      </c>
      <c r="C69" s="38">
        <f t="shared" ca="1" si="1"/>
        <v>42967</v>
      </c>
      <c r="D69" s="39">
        <f t="shared" si="5"/>
        <v>114286.50000000007</v>
      </c>
      <c r="E69" s="39">
        <f t="shared" si="2"/>
        <v>333.34</v>
      </c>
      <c r="F69" s="39">
        <f t="shared" si="3"/>
        <v>623.78</v>
      </c>
      <c r="G69" s="39">
        <f t="shared" si="4"/>
        <v>80</v>
      </c>
      <c r="H69" s="39">
        <f t="shared" si="6"/>
        <v>1037.1199999999999</v>
      </c>
      <c r="J69" s="39"/>
      <c r="K69" s="39"/>
      <c r="L69" s="39"/>
    </row>
    <row r="70" spans="2:12">
      <c r="B70" s="37">
        <f t="shared" si="0"/>
        <v>59</v>
      </c>
      <c r="C70" s="38">
        <f t="shared" ca="1" si="1"/>
        <v>42998</v>
      </c>
      <c r="D70" s="39">
        <f t="shared" si="5"/>
        <v>113662.72000000007</v>
      </c>
      <c r="E70" s="39">
        <f t="shared" si="2"/>
        <v>331.52</v>
      </c>
      <c r="F70" s="39">
        <f t="shared" si="3"/>
        <v>625.6</v>
      </c>
      <c r="G70" s="39">
        <f t="shared" si="4"/>
        <v>80</v>
      </c>
      <c r="H70" s="39">
        <f t="shared" si="6"/>
        <v>1037.1199999999999</v>
      </c>
      <c r="J70" s="39"/>
      <c r="K70" s="39"/>
      <c r="L70" s="39"/>
    </row>
    <row r="71" spans="2:12">
      <c r="B71" s="37">
        <f t="shared" si="0"/>
        <v>60</v>
      </c>
      <c r="C71" s="38">
        <f t="shared" ca="1" si="1"/>
        <v>43028</v>
      </c>
      <c r="D71" s="39">
        <f t="shared" si="5"/>
        <v>113037.12000000007</v>
      </c>
      <c r="E71" s="39">
        <f t="shared" si="2"/>
        <v>329.69</v>
      </c>
      <c r="F71" s="39">
        <f t="shared" si="3"/>
        <v>627.43000000000006</v>
      </c>
      <c r="G71" s="39">
        <f t="shared" si="4"/>
        <v>80</v>
      </c>
      <c r="H71" s="39">
        <f t="shared" si="6"/>
        <v>1037.1200000000001</v>
      </c>
      <c r="J71" s="39"/>
      <c r="K71" s="39"/>
      <c r="L71" s="39"/>
    </row>
    <row r="72" spans="2:12">
      <c r="B72" s="37">
        <f t="shared" si="0"/>
        <v>61</v>
      </c>
      <c r="C72" s="38">
        <f t="shared" ca="1" si="1"/>
        <v>43059</v>
      </c>
      <c r="D72" s="39">
        <f t="shared" si="5"/>
        <v>112409.69000000008</v>
      </c>
      <c r="E72" s="39">
        <f t="shared" si="2"/>
        <v>327.86</v>
      </c>
      <c r="F72" s="39">
        <f t="shared" si="3"/>
        <v>629.26</v>
      </c>
      <c r="G72" s="39">
        <f t="shared" si="4"/>
        <v>80</v>
      </c>
      <c r="H72" s="39">
        <f t="shared" si="6"/>
        <v>1037.1199999999999</v>
      </c>
      <c r="J72" s="39"/>
      <c r="K72" s="39"/>
      <c r="L72" s="39"/>
    </row>
    <row r="73" spans="2:12">
      <c r="B73" s="37">
        <f t="shared" si="0"/>
        <v>62</v>
      </c>
      <c r="C73" s="38">
        <f t="shared" ca="1" si="1"/>
        <v>43089</v>
      </c>
      <c r="D73" s="39">
        <f t="shared" si="5"/>
        <v>111780.43000000008</v>
      </c>
      <c r="E73" s="39">
        <f t="shared" si="2"/>
        <v>326.02999999999997</v>
      </c>
      <c r="F73" s="39">
        <f t="shared" si="3"/>
        <v>631.09</v>
      </c>
      <c r="G73" s="39">
        <f t="shared" si="4"/>
        <v>80</v>
      </c>
      <c r="H73" s="39">
        <f t="shared" si="6"/>
        <v>1037.1199999999999</v>
      </c>
      <c r="J73" s="39"/>
      <c r="K73" s="39"/>
      <c r="L73" s="39"/>
    </row>
    <row r="74" spans="2:12">
      <c r="B74" s="37">
        <f t="shared" si="0"/>
        <v>63</v>
      </c>
      <c r="C74" s="38">
        <f t="shared" ca="1" si="1"/>
        <v>43120</v>
      </c>
      <c r="D74" s="39">
        <f t="shared" si="5"/>
        <v>111149.34000000008</v>
      </c>
      <c r="E74" s="39">
        <f t="shared" si="2"/>
        <v>324.19</v>
      </c>
      <c r="F74" s="39">
        <f t="shared" si="3"/>
        <v>632.93000000000006</v>
      </c>
      <c r="G74" s="39">
        <f t="shared" si="4"/>
        <v>80</v>
      </c>
      <c r="H74" s="39">
        <f t="shared" si="6"/>
        <v>1037.1200000000001</v>
      </c>
      <c r="J74" s="39"/>
      <c r="K74" s="39"/>
      <c r="L74" s="39"/>
    </row>
    <row r="75" spans="2:12">
      <c r="B75" s="37">
        <f t="shared" si="0"/>
        <v>64</v>
      </c>
      <c r="C75" s="38">
        <f t="shared" ca="1" si="1"/>
        <v>43151</v>
      </c>
      <c r="D75" s="39">
        <f t="shared" si="5"/>
        <v>110516.41000000009</v>
      </c>
      <c r="E75" s="39">
        <f t="shared" si="2"/>
        <v>322.33999999999997</v>
      </c>
      <c r="F75" s="39">
        <f t="shared" si="3"/>
        <v>634.78</v>
      </c>
      <c r="G75" s="39">
        <f t="shared" si="4"/>
        <v>80</v>
      </c>
      <c r="H75" s="39">
        <f t="shared" si="6"/>
        <v>1037.1199999999999</v>
      </c>
      <c r="J75" s="39"/>
      <c r="K75" s="39"/>
      <c r="L75" s="39"/>
    </row>
    <row r="76" spans="2:12">
      <c r="B76" s="37">
        <f t="shared" ref="B76:B139" si="7">IF(B75&lt;$L$3,B75+1,"-")</f>
        <v>65</v>
      </c>
      <c r="C76" s="38">
        <f t="shared" ref="C76:C139" ca="1" si="8">IF(ISNUMBER(B76),MIN(DATE(YEAR($C$11),MONTH($C$11)+B76*12/$P$5,DAY($C$11)),DATE(YEAR($C$11),MONTH($C$11)+1+B76*12/$P$5,1)-1),"")</f>
        <v>43179</v>
      </c>
      <c r="D76" s="39">
        <f t="shared" si="5"/>
        <v>109881.63000000009</v>
      </c>
      <c r="E76" s="39">
        <f t="shared" ref="E76:E139" si="9">IF(ISNUMBER(B76),ROUND(D76*$L$7,$R$6),"")</f>
        <v>320.49</v>
      </c>
      <c r="F76" s="39">
        <f t="shared" ref="F76:F139" si="10">IF(ISNUMBER(B76),IF(B76=$L$3,D76,IF(B76&gt;$L$4,$H$3-E76,0)),"")</f>
        <v>636.63</v>
      </c>
      <c r="G76" s="39">
        <f t="shared" ref="G76:G139" si="11">IF(ISNUMBER(B76),$H$4,"")</f>
        <v>80</v>
      </c>
      <c r="H76" s="39">
        <f t="shared" si="6"/>
        <v>1037.1199999999999</v>
      </c>
      <c r="J76" s="39"/>
      <c r="K76" s="39"/>
      <c r="L76" s="39"/>
    </row>
    <row r="77" spans="2:12">
      <c r="B77" s="37">
        <f t="shared" si="7"/>
        <v>66</v>
      </c>
      <c r="C77" s="38">
        <f t="shared" ca="1" si="8"/>
        <v>43210</v>
      </c>
      <c r="D77" s="39">
        <f t="shared" ref="D77:D140" si="12">IF(ISNUMBER(B77),D76-F76,"")</f>
        <v>109245.00000000009</v>
      </c>
      <c r="E77" s="39">
        <f t="shared" si="9"/>
        <v>318.63</v>
      </c>
      <c r="F77" s="39">
        <f t="shared" si="10"/>
        <v>638.49</v>
      </c>
      <c r="G77" s="39">
        <f t="shared" si="11"/>
        <v>80</v>
      </c>
      <c r="H77" s="39">
        <f t="shared" ref="H77:H140" si="13">IF(ISNUMBER(B77),E77+F77+G77,"")</f>
        <v>1037.1199999999999</v>
      </c>
      <c r="J77" s="39"/>
      <c r="K77" s="39"/>
      <c r="L77" s="39"/>
    </row>
    <row r="78" spans="2:12">
      <c r="B78" s="37">
        <f t="shared" si="7"/>
        <v>67</v>
      </c>
      <c r="C78" s="38">
        <f t="shared" ca="1" si="8"/>
        <v>43240</v>
      </c>
      <c r="D78" s="39">
        <f t="shared" si="12"/>
        <v>108606.51000000008</v>
      </c>
      <c r="E78" s="39">
        <f t="shared" si="9"/>
        <v>316.77</v>
      </c>
      <c r="F78" s="39">
        <f t="shared" si="10"/>
        <v>640.35</v>
      </c>
      <c r="G78" s="39">
        <f t="shared" si="11"/>
        <v>80</v>
      </c>
      <c r="H78" s="39">
        <f t="shared" si="13"/>
        <v>1037.1199999999999</v>
      </c>
      <c r="J78" s="39"/>
      <c r="K78" s="39"/>
      <c r="L78" s="39"/>
    </row>
    <row r="79" spans="2:12">
      <c r="B79" s="37">
        <f t="shared" si="7"/>
        <v>68</v>
      </c>
      <c r="C79" s="38">
        <f t="shared" ca="1" si="8"/>
        <v>43271</v>
      </c>
      <c r="D79" s="39">
        <f t="shared" si="12"/>
        <v>107966.16000000008</v>
      </c>
      <c r="E79" s="39">
        <f t="shared" si="9"/>
        <v>314.89999999999998</v>
      </c>
      <c r="F79" s="39">
        <f t="shared" si="10"/>
        <v>642.22</v>
      </c>
      <c r="G79" s="39">
        <f t="shared" si="11"/>
        <v>80</v>
      </c>
      <c r="H79" s="39">
        <f t="shared" si="13"/>
        <v>1037.1199999999999</v>
      </c>
      <c r="J79" s="39"/>
      <c r="K79" s="39"/>
      <c r="L79" s="39"/>
    </row>
    <row r="80" spans="2:12">
      <c r="B80" s="37">
        <f t="shared" si="7"/>
        <v>69</v>
      </c>
      <c r="C80" s="38">
        <f t="shared" ca="1" si="8"/>
        <v>43301</v>
      </c>
      <c r="D80" s="39">
        <f t="shared" si="12"/>
        <v>107323.94000000008</v>
      </c>
      <c r="E80" s="39">
        <f t="shared" si="9"/>
        <v>313.02999999999997</v>
      </c>
      <c r="F80" s="39">
        <f t="shared" si="10"/>
        <v>644.09</v>
      </c>
      <c r="G80" s="39">
        <f t="shared" si="11"/>
        <v>80</v>
      </c>
      <c r="H80" s="39">
        <f t="shared" si="13"/>
        <v>1037.1199999999999</v>
      </c>
      <c r="J80" s="39"/>
      <c r="K80" s="39"/>
      <c r="L80" s="39"/>
    </row>
    <row r="81" spans="2:12">
      <c r="B81" s="37">
        <f t="shared" si="7"/>
        <v>70</v>
      </c>
      <c r="C81" s="38">
        <f t="shared" ca="1" si="8"/>
        <v>43332</v>
      </c>
      <c r="D81" s="39">
        <f t="shared" si="12"/>
        <v>106679.85000000008</v>
      </c>
      <c r="E81" s="39">
        <f t="shared" si="9"/>
        <v>311.14999999999998</v>
      </c>
      <c r="F81" s="39">
        <f t="shared" si="10"/>
        <v>645.97</v>
      </c>
      <c r="G81" s="39">
        <f t="shared" si="11"/>
        <v>80</v>
      </c>
      <c r="H81" s="39">
        <f t="shared" si="13"/>
        <v>1037.1199999999999</v>
      </c>
      <c r="J81" s="39"/>
      <c r="K81" s="39"/>
      <c r="L81" s="39"/>
    </row>
    <row r="82" spans="2:12">
      <c r="B82" s="37">
        <f t="shared" si="7"/>
        <v>71</v>
      </c>
      <c r="C82" s="38">
        <f t="shared" ca="1" si="8"/>
        <v>43363</v>
      </c>
      <c r="D82" s="39">
        <f t="shared" si="12"/>
        <v>106033.88000000008</v>
      </c>
      <c r="E82" s="39">
        <f t="shared" si="9"/>
        <v>309.27</v>
      </c>
      <c r="F82" s="39">
        <f t="shared" si="10"/>
        <v>647.85</v>
      </c>
      <c r="G82" s="39">
        <f t="shared" si="11"/>
        <v>80</v>
      </c>
      <c r="H82" s="39">
        <f t="shared" si="13"/>
        <v>1037.1199999999999</v>
      </c>
      <c r="J82" s="39"/>
      <c r="K82" s="39"/>
      <c r="L82" s="39"/>
    </row>
    <row r="83" spans="2:12">
      <c r="B83" s="37">
        <f t="shared" si="7"/>
        <v>72</v>
      </c>
      <c r="C83" s="38">
        <f t="shared" ca="1" si="8"/>
        <v>43393</v>
      </c>
      <c r="D83" s="39">
        <f t="shared" si="12"/>
        <v>105386.03000000007</v>
      </c>
      <c r="E83" s="39">
        <f t="shared" si="9"/>
        <v>307.38</v>
      </c>
      <c r="F83" s="39">
        <f t="shared" si="10"/>
        <v>649.74</v>
      </c>
      <c r="G83" s="39">
        <f t="shared" si="11"/>
        <v>80</v>
      </c>
      <c r="H83" s="39">
        <f t="shared" si="13"/>
        <v>1037.1199999999999</v>
      </c>
      <c r="J83" s="39"/>
      <c r="K83" s="39"/>
      <c r="L83" s="39"/>
    </row>
    <row r="84" spans="2:12">
      <c r="B84" s="37">
        <f t="shared" si="7"/>
        <v>73</v>
      </c>
      <c r="C84" s="38">
        <f t="shared" ca="1" si="8"/>
        <v>43424</v>
      </c>
      <c r="D84" s="39">
        <f t="shared" si="12"/>
        <v>104736.29000000007</v>
      </c>
      <c r="E84" s="39">
        <f t="shared" si="9"/>
        <v>305.48</v>
      </c>
      <c r="F84" s="39">
        <f t="shared" si="10"/>
        <v>651.64</v>
      </c>
      <c r="G84" s="39">
        <f t="shared" si="11"/>
        <v>80</v>
      </c>
      <c r="H84" s="39">
        <f t="shared" si="13"/>
        <v>1037.1199999999999</v>
      </c>
      <c r="J84" s="39"/>
      <c r="K84" s="39"/>
      <c r="L84" s="39"/>
    </row>
    <row r="85" spans="2:12">
      <c r="B85" s="37">
        <f t="shared" si="7"/>
        <v>74</v>
      </c>
      <c r="C85" s="38">
        <f t="shared" ca="1" si="8"/>
        <v>43454</v>
      </c>
      <c r="D85" s="39">
        <f t="shared" si="12"/>
        <v>104084.65000000007</v>
      </c>
      <c r="E85" s="39">
        <f t="shared" si="9"/>
        <v>303.58</v>
      </c>
      <c r="F85" s="39">
        <f t="shared" si="10"/>
        <v>653.54</v>
      </c>
      <c r="G85" s="39">
        <f t="shared" si="11"/>
        <v>80</v>
      </c>
      <c r="H85" s="39">
        <f t="shared" si="13"/>
        <v>1037.1199999999999</v>
      </c>
      <c r="J85" s="39"/>
      <c r="K85" s="39"/>
      <c r="L85" s="39"/>
    </row>
    <row r="86" spans="2:12">
      <c r="B86" s="37">
        <f t="shared" si="7"/>
        <v>75</v>
      </c>
      <c r="C86" s="38">
        <f t="shared" ca="1" si="8"/>
        <v>43485</v>
      </c>
      <c r="D86" s="39">
        <f t="shared" si="12"/>
        <v>103431.11000000007</v>
      </c>
      <c r="E86" s="39">
        <f t="shared" si="9"/>
        <v>301.67</v>
      </c>
      <c r="F86" s="39">
        <f t="shared" si="10"/>
        <v>655.45</v>
      </c>
      <c r="G86" s="39">
        <f t="shared" si="11"/>
        <v>80</v>
      </c>
      <c r="H86" s="39">
        <f t="shared" si="13"/>
        <v>1037.1200000000001</v>
      </c>
      <c r="J86" s="39"/>
      <c r="K86" s="39"/>
      <c r="L86" s="39"/>
    </row>
    <row r="87" spans="2:12">
      <c r="B87" s="37">
        <f t="shared" si="7"/>
        <v>76</v>
      </c>
      <c r="C87" s="38">
        <f t="shared" ca="1" si="8"/>
        <v>43516</v>
      </c>
      <c r="D87" s="39">
        <f t="shared" si="12"/>
        <v>102775.66000000008</v>
      </c>
      <c r="E87" s="39">
        <f t="shared" si="9"/>
        <v>299.76</v>
      </c>
      <c r="F87" s="39">
        <f t="shared" si="10"/>
        <v>657.36</v>
      </c>
      <c r="G87" s="39">
        <f t="shared" si="11"/>
        <v>80</v>
      </c>
      <c r="H87" s="39">
        <f t="shared" si="13"/>
        <v>1037.1199999999999</v>
      </c>
      <c r="J87" s="39"/>
      <c r="K87" s="39"/>
      <c r="L87" s="39"/>
    </row>
    <row r="88" spans="2:12">
      <c r="B88" s="37">
        <f t="shared" si="7"/>
        <v>77</v>
      </c>
      <c r="C88" s="38">
        <f t="shared" ca="1" si="8"/>
        <v>43544</v>
      </c>
      <c r="D88" s="39">
        <f t="shared" si="12"/>
        <v>102118.30000000008</v>
      </c>
      <c r="E88" s="39">
        <f t="shared" si="9"/>
        <v>297.85000000000002</v>
      </c>
      <c r="F88" s="39">
        <f t="shared" si="10"/>
        <v>659.27</v>
      </c>
      <c r="G88" s="39">
        <f t="shared" si="11"/>
        <v>80</v>
      </c>
      <c r="H88" s="39">
        <f t="shared" si="13"/>
        <v>1037.1199999999999</v>
      </c>
      <c r="J88" s="39"/>
      <c r="K88" s="39"/>
      <c r="L88" s="39"/>
    </row>
    <row r="89" spans="2:12">
      <c r="B89" s="37">
        <f t="shared" si="7"/>
        <v>78</v>
      </c>
      <c r="C89" s="38">
        <f t="shared" ca="1" si="8"/>
        <v>43575</v>
      </c>
      <c r="D89" s="39">
        <f t="shared" si="12"/>
        <v>101459.03000000007</v>
      </c>
      <c r="E89" s="39">
        <f t="shared" si="9"/>
        <v>295.92</v>
      </c>
      <c r="F89" s="39">
        <f t="shared" si="10"/>
        <v>661.2</v>
      </c>
      <c r="G89" s="39">
        <f t="shared" si="11"/>
        <v>80</v>
      </c>
      <c r="H89" s="39">
        <f t="shared" si="13"/>
        <v>1037.1200000000001</v>
      </c>
      <c r="J89" s="39"/>
      <c r="K89" s="39"/>
      <c r="L89" s="39"/>
    </row>
    <row r="90" spans="2:12">
      <c r="B90" s="37">
        <f t="shared" si="7"/>
        <v>79</v>
      </c>
      <c r="C90" s="38">
        <f t="shared" ca="1" si="8"/>
        <v>43605</v>
      </c>
      <c r="D90" s="39">
        <f t="shared" si="12"/>
        <v>100797.83000000007</v>
      </c>
      <c r="E90" s="39">
        <f t="shared" si="9"/>
        <v>293.99</v>
      </c>
      <c r="F90" s="39">
        <f t="shared" si="10"/>
        <v>663.13</v>
      </c>
      <c r="G90" s="39">
        <f t="shared" si="11"/>
        <v>80</v>
      </c>
      <c r="H90" s="39">
        <f t="shared" si="13"/>
        <v>1037.1199999999999</v>
      </c>
      <c r="J90" s="39"/>
      <c r="K90" s="39"/>
      <c r="L90" s="39"/>
    </row>
    <row r="91" spans="2:12">
      <c r="B91" s="37">
        <f t="shared" si="7"/>
        <v>80</v>
      </c>
      <c r="C91" s="38">
        <f t="shared" ca="1" si="8"/>
        <v>43636</v>
      </c>
      <c r="D91" s="39">
        <f t="shared" si="12"/>
        <v>100134.70000000007</v>
      </c>
      <c r="E91" s="39">
        <f t="shared" si="9"/>
        <v>292.06</v>
      </c>
      <c r="F91" s="39">
        <f t="shared" si="10"/>
        <v>665.06</v>
      </c>
      <c r="G91" s="39">
        <f t="shared" si="11"/>
        <v>80</v>
      </c>
      <c r="H91" s="39">
        <f t="shared" si="13"/>
        <v>1037.1199999999999</v>
      </c>
      <c r="J91" s="39"/>
      <c r="K91" s="39"/>
      <c r="L91" s="39"/>
    </row>
    <row r="92" spans="2:12">
      <c r="B92" s="37">
        <f t="shared" si="7"/>
        <v>81</v>
      </c>
      <c r="C92" s="38">
        <f t="shared" ca="1" si="8"/>
        <v>43666</v>
      </c>
      <c r="D92" s="39">
        <f t="shared" si="12"/>
        <v>99469.640000000072</v>
      </c>
      <c r="E92" s="39">
        <f t="shared" si="9"/>
        <v>290.12</v>
      </c>
      <c r="F92" s="39">
        <f t="shared" si="10"/>
        <v>667</v>
      </c>
      <c r="G92" s="39">
        <f t="shared" si="11"/>
        <v>80</v>
      </c>
      <c r="H92" s="39">
        <f t="shared" si="13"/>
        <v>1037.1199999999999</v>
      </c>
      <c r="J92" s="39"/>
      <c r="K92" s="39"/>
      <c r="L92" s="39"/>
    </row>
    <row r="93" spans="2:12">
      <c r="B93" s="37">
        <f t="shared" si="7"/>
        <v>82</v>
      </c>
      <c r="C93" s="38">
        <f t="shared" ca="1" si="8"/>
        <v>43697</v>
      </c>
      <c r="D93" s="39">
        <f t="shared" si="12"/>
        <v>98802.640000000072</v>
      </c>
      <c r="E93" s="39">
        <f t="shared" si="9"/>
        <v>288.17</v>
      </c>
      <c r="F93" s="39">
        <f t="shared" si="10"/>
        <v>668.95</v>
      </c>
      <c r="G93" s="39">
        <f t="shared" si="11"/>
        <v>80</v>
      </c>
      <c r="H93" s="39">
        <f t="shared" si="13"/>
        <v>1037.1200000000001</v>
      </c>
      <c r="J93" s="39"/>
      <c r="K93" s="39"/>
      <c r="L93" s="39"/>
    </row>
    <row r="94" spans="2:12">
      <c r="B94" s="37">
        <f t="shared" si="7"/>
        <v>83</v>
      </c>
      <c r="C94" s="38">
        <f t="shared" ca="1" si="8"/>
        <v>43728</v>
      </c>
      <c r="D94" s="39">
        <f t="shared" si="12"/>
        <v>98133.690000000075</v>
      </c>
      <c r="E94" s="39">
        <f t="shared" si="9"/>
        <v>286.22000000000003</v>
      </c>
      <c r="F94" s="39">
        <f t="shared" si="10"/>
        <v>670.9</v>
      </c>
      <c r="G94" s="39">
        <f t="shared" si="11"/>
        <v>80</v>
      </c>
      <c r="H94" s="39">
        <f t="shared" si="13"/>
        <v>1037.1199999999999</v>
      </c>
      <c r="J94" s="39"/>
      <c r="K94" s="39"/>
      <c r="L94" s="39"/>
    </row>
    <row r="95" spans="2:12">
      <c r="B95" s="37">
        <f t="shared" si="7"/>
        <v>84</v>
      </c>
      <c r="C95" s="38">
        <f t="shared" ca="1" si="8"/>
        <v>43758</v>
      </c>
      <c r="D95" s="39">
        <f t="shared" si="12"/>
        <v>97462.790000000081</v>
      </c>
      <c r="E95" s="39">
        <f t="shared" si="9"/>
        <v>284.27</v>
      </c>
      <c r="F95" s="39">
        <f t="shared" si="10"/>
        <v>672.85</v>
      </c>
      <c r="G95" s="39">
        <f t="shared" si="11"/>
        <v>80</v>
      </c>
      <c r="H95" s="39">
        <f t="shared" si="13"/>
        <v>1037.1199999999999</v>
      </c>
      <c r="J95" s="39"/>
      <c r="K95" s="39"/>
      <c r="L95" s="39"/>
    </row>
    <row r="96" spans="2:12">
      <c r="B96" s="37">
        <f t="shared" si="7"/>
        <v>85</v>
      </c>
      <c r="C96" s="38">
        <f t="shared" ca="1" si="8"/>
        <v>43789</v>
      </c>
      <c r="D96" s="39">
        <f t="shared" si="12"/>
        <v>96789.940000000075</v>
      </c>
      <c r="E96" s="39">
        <f t="shared" si="9"/>
        <v>282.3</v>
      </c>
      <c r="F96" s="39">
        <f t="shared" si="10"/>
        <v>674.81999999999994</v>
      </c>
      <c r="G96" s="39">
        <f t="shared" si="11"/>
        <v>80</v>
      </c>
      <c r="H96" s="39">
        <f t="shared" si="13"/>
        <v>1037.1199999999999</v>
      </c>
      <c r="J96" s="39"/>
      <c r="K96" s="39"/>
      <c r="L96" s="39"/>
    </row>
    <row r="97" spans="2:12">
      <c r="B97" s="37">
        <f t="shared" si="7"/>
        <v>86</v>
      </c>
      <c r="C97" s="38">
        <f t="shared" ca="1" si="8"/>
        <v>43819</v>
      </c>
      <c r="D97" s="39">
        <f t="shared" si="12"/>
        <v>96115.120000000068</v>
      </c>
      <c r="E97" s="39">
        <f t="shared" si="9"/>
        <v>280.33999999999997</v>
      </c>
      <c r="F97" s="39">
        <f t="shared" si="10"/>
        <v>676.78</v>
      </c>
      <c r="G97" s="39">
        <f t="shared" si="11"/>
        <v>80</v>
      </c>
      <c r="H97" s="39">
        <f t="shared" si="13"/>
        <v>1037.1199999999999</v>
      </c>
      <c r="J97" s="39"/>
      <c r="K97" s="39"/>
      <c r="L97" s="39"/>
    </row>
    <row r="98" spans="2:12">
      <c r="B98" s="37">
        <f t="shared" si="7"/>
        <v>87</v>
      </c>
      <c r="C98" s="38">
        <f t="shared" ca="1" si="8"/>
        <v>43850</v>
      </c>
      <c r="D98" s="39">
        <f t="shared" si="12"/>
        <v>95438.340000000069</v>
      </c>
      <c r="E98" s="39">
        <f t="shared" si="9"/>
        <v>278.36</v>
      </c>
      <c r="F98" s="39">
        <f t="shared" si="10"/>
        <v>678.76</v>
      </c>
      <c r="G98" s="39">
        <f t="shared" si="11"/>
        <v>80</v>
      </c>
      <c r="H98" s="39">
        <f t="shared" si="13"/>
        <v>1037.1199999999999</v>
      </c>
      <c r="J98" s="39"/>
      <c r="K98" s="39"/>
      <c r="L98" s="39"/>
    </row>
    <row r="99" spans="2:12">
      <c r="B99" s="37">
        <f t="shared" si="7"/>
        <v>88</v>
      </c>
      <c r="C99" s="38">
        <f t="shared" ca="1" si="8"/>
        <v>43881</v>
      </c>
      <c r="D99" s="39">
        <f t="shared" si="12"/>
        <v>94759.580000000075</v>
      </c>
      <c r="E99" s="39">
        <f t="shared" si="9"/>
        <v>276.38</v>
      </c>
      <c r="F99" s="39">
        <f t="shared" si="10"/>
        <v>680.74</v>
      </c>
      <c r="G99" s="39">
        <f t="shared" si="11"/>
        <v>80</v>
      </c>
      <c r="H99" s="39">
        <f t="shared" si="13"/>
        <v>1037.1199999999999</v>
      </c>
      <c r="J99" s="39"/>
      <c r="K99" s="39"/>
      <c r="L99" s="39"/>
    </row>
    <row r="100" spans="2:12">
      <c r="B100" s="37">
        <f t="shared" si="7"/>
        <v>89</v>
      </c>
      <c r="C100" s="38">
        <f t="shared" ca="1" si="8"/>
        <v>43910</v>
      </c>
      <c r="D100" s="39">
        <f t="shared" si="12"/>
        <v>94078.840000000069</v>
      </c>
      <c r="E100" s="39">
        <f t="shared" si="9"/>
        <v>274.39999999999998</v>
      </c>
      <c r="F100" s="39">
        <f t="shared" si="10"/>
        <v>682.72</v>
      </c>
      <c r="G100" s="39">
        <f t="shared" si="11"/>
        <v>80</v>
      </c>
      <c r="H100" s="39">
        <f t="shared" si="13"/>
        <v>1037.1199999999999</v>
      </c>
      <c r="J100" s="39"/>
      <c r="K100" s="39"/>
      <c r="L100" s="39"/>
    </row>
    <row r="101" spans="2:12">
      <c r="B101" s="37">
        <f t="shared" si="7"/>
        <v>90</v>
      </c>
      <c r="C101" s="38">
        <f t="shared" ca="1" si="8"/>
        <v>43941</v>
      </c>
      <c r="D101" s="39">
        <f t="shared" si="12"/>
        <v>93396.120000000068</v>
      </c>
      <c r="E101" s="39">
        <f t="shared" si="9"/>
        <v>272.41000000000003</v>
      </c>
      <c r="F101" s="39">
        <f t="shared" si="10"/>
        <v>684.71</v>
      </c>
      <c r="G101" s="39">
        <f t="shared" si="11"/>
        <v>80</v>
      </c>
      <c r="H101" s="39">
        <f t="shared" si="13"/>
        <v>1037.1200000000001</v>
      </c>
      <c r="J101" s="39"/>
      <c r="K101" s="39"/>
      <c r="L101" s="39"/>
    </row>
    <row r="102" spans="2:12">
      <c r="B102" s="37">
        <f t="shared" si="7"/>
        <v>91</v>
      </c>
      <c r="C102" s="38">
        <f t="shared" ca="1" si="8"/>
        <v>43971</v>
      </c>
      <c r="D102" s="39">
        <f t="shared" si="12"/>
        <v>92711.410000000062</v>
      </c>
      <c r="E102" s="39">
        <f t="shared" si="9"/>
        <v>270.41000000000003</v>
      </c>
      <c r="F102" s="39">
        <f t="shared" si="10"/>
        <v>686.71</v>
      </c>
      <c r="G102" s="39">
        <f t="shared" si="11"/>
        <v>80</v>
      </c>
      <c r="H102" s="39">
        <f t="shared" si="13"/>
        <v>1037.1200000000001</v>
      </c>
      <c r="J102" s="39"/>
      <c r="K102" s="39"/>
      <c r="L102" s="39"/>
    </row>
    <row r="103" spans="2:12">
      <c r="B103" s="37">
        <f t="shared" si="7"/>
        <v>92</v>
      </c>
      <c r="C103" s="38">
        <f t="shared" ca="1" si="8"/>
        <v>44002</v>
      </c>
      <c r="D103" s="39">
        <f t="shared" si="12"/>
        <v>92024.700000000055</v>
      </c>
      <c r="E103" s="39">
        <f t="shared" si="9"/>
        <v>268.41000000000003</v>
      </c>
      <c r="F103" s="39">
        <f t="shared" si="10"/>
        <v>688.71</v>
      </c>
      <c r="G103" s="39">
        <f t="shared" si="11"/>
        <v>80</v>
      </c>
      <c r="H103" s="39">
        <f t="shared" si="13"/>
        <v>1037.1200000000001</v>
      </c>
      <c r="J103" s="39"/>
      <c r="K103" s="39"/>
      <c r="L103" s="39"/>
    </row>
    <row r="104" spans="2:12">
      <c r="B104" s="37">
        <f t="shared" si="7"/>
        <v>93</v>
      </c>
      <c r="C104" s="38">
        <f t="shared" ca="1" si="8"/>
        <v>44032</v>
      </c>
      <c r="D104" s="39">
        <f t="shared" si="12"/>
        <v>91335.990000000049</v>
      </c>
      <c r="E104" s="39">
        <f t="shared" si="9"/>
        <v>266.39999999999998</v>
      </c>
      <c r="F104" s="39">
        <f t="shared" si="10"/>
        <v>690.72</v>
      </c>
      <c r="G104" s="39">
        <f t="shared" si="11"/>
        <v>80</v>
      </c>
      <c r="H104" s="39">
        <f t="shared" si="13"/>
        <v>1037.1199999999999</v>
      </c>
      <c r="J104" s="39"/>
      <c r="K104" s="39"/>
      <c r="L104" s="39"/>
    </row>
    <row r="105" spans="2:12">
      <c r="B105" s="37">
        <f t="shared" si="7"/>
        <v>94</v>
      </c>
      <c r="C105" s="38">
        <f t="shared" ca="1" si="8"/>
        <v>44063</v>
      </c>
      <c r="D105" s="39">
        <f t="shared" si="12"/>
        <v>90645.270000000048</v>
      </c>
      <c r="E105" s="39">
        <f t="shared" si="9"/>
        <v>264.38</v>
      </c>
      <c r="F105" s="39">
        <f t="shared" si="10"/>
        <v>692.74</v>
      </c>
      <c r="G105" s="39">
        <f t="shared" si="11"/>
        <v>80</v>
      </c>
      <c r="H105" s="39">
        <f t="shared" si="13"/>
        <v>1037.1199999999999</v>
      </c>
      <c r="J105" s="39"/>
      <c r="K105" s="39"/>
      <c r="L105" s="39"/>
    </row>
    <row r="106" spans="2:12">
      <c r="B106" s="37">
        <f t="shared" si="7"/>
        <v>95</v>
      </c>
      <c r="C106" s="38">
        <f t="shared" ca="1" si="8"/>
        <v>44094</v>
      </c>
      <c r="D106" s="39">
        <f t="shared" si="12"/>
        <v>89952.530000000042</v>
      </c>
      <c r="E106" s="39">
        <f t="shared" si="9"/>
        <v>262.36</v>
      </c>
      <c r="F106" s="39">
        <f t="shared" si="10"/>
        <v>694.76</v>
      </c>
      <c r="G106" s="39">
        <f t="shared" si="11"/>
        <v>80</v>
      </c>
      <c r="H106" s="39">
        <f t="shared" si="13"/>
        <v>1037.1199999999999</v>
      </c>
      <c r="J106" s="39"/>
      <c r="K106" s="39"/>
      <c r="L106" s="39"/>
    </row>
    <row r="107" spans="2:12">
      <c r="B107" s="37">
        <f t="shared" si="7"/>
        <v>96</v>
      </c>
      <c r="C107" s="38">
        <f t="shared" ca="1" si="8"/>
        <v>44124</v>
      </c>
      <c r="D107" s="39">
        <f t="shared" si="12"/>
        <v>89257.770000000048</v>
      </c>
      <c r="E107" s="39">
        <f t="shared" si="9"/>
        <v>260.33999999999997</v>
      </c>
      <c r="F107" s="39">
        <f t="shared" si="10"/>
        <v>696.78</v>
      </c>
      <c r="G107" s="39">
        <f t="shared" si="11"/>
        <v>80</v>
      </c>
      <c r="H107" s="39">
        <f t="shared" si="13"/>
        <v>1037.1199999999999</v>
      </c>
      <c r="J107" s="39"/>
      <c r="K107" s="39"/>
      <c r="L107" s="39"/>
    </row>
    <row r="108" spans="2:12">
      <c r="B108" s="37">
        <f t="shared" si="7"/>
        <v>97</v>
      </c>
      <c r="C108" s="38">
        <f t="shared" ca="1" si="8"/>
        <v>44155</v>
      </c>
      <c r="D108" s="39">
        <f t="shared" si="12"/>
        <v>88560.990000000049</v>
      </c>
      <c r="E108" s="39">
        <f t="shared" si="9"/>
        <v>258.3</v>
      </c>
      <c r="F108" s="39">
        <f t="shared" si="10"/>
        <v>698.81999999999994</v>
      </c>
      <c r="G108" s="39">
        <f t="shared" si="11"/>
        <v>80</v>
      </c>
      <c r="H108" s="39">
        <f t="shared" si="13"/>
        <v>1037.1199999999999</v>
      </c>
      <c r="J108" s="39"/>
      <c r="K108" s="39"/>
      <c r="L108" s="39"/>
    </row>
    <row r="109" spans="2:12">
      <c r="B109" s="37">
        <f t="shared" si="7"/>
        <v>98</v>
      </c>
      <c r="C109" s="38">
        <f t="shared" ca="1" si="8"/>
        <v>44185</v>
      </c>
      <c r="D109" s="39">
        <f t="shared" si="12"/>
        <v>87862.170000000042</v>
      </c>
      <c r="E109" s="39">
        <f t="shared" si="9"/>
        <v>256.26</v>
      </c>
      <c r="F109" s="39">
        <f t="shared" si="10"/>
        <v>700.86</v>
      </c>
      <c r="G109" s="39">
        <f t="shared" si="11"/>
        <v>80</v>
      </c>
      <c r="H109" s="39">
        <f t="shared" si="13"/>
        <v>1037.1199999999999</v>
      </c>
      <c r="J109" s="39"/>
      <c r="K109" s="39"/>
      <c r="L109" s="39"/>
    </row>
    <row r="110" spans="2:12">
      <c r="B110" s="37">
        <f t="shared" si="7"/>
        <v>99</v>
      </c>
      <c r="C110" s="38">
        <f t="shared" ca="1" si="8"/>
        <v>44216</v>
      </c>
      <c r="D110" s="39">
        <f t="shared" si="12"/>
        <v>87161.310000000041</v>
      </c>
      <c r="E110" s="39">
        <f t="shared" si="9"/>
        <v>254.22</v>
      </c>
      <c r="F110" s="39">
        <f t="shared" si="10"/>
        <v>702.9</v>
      </c>
      <c r="G110" s="39">
        <f t="shared" si="11"/>
        <v>80</v>
      </c>
      <c r="H110" s="39">
        <f t="shared" si="13"/>
        <v>1037.1199999999999</v>
      </c>
      <c r="J110" s="39"/>
      <c r="K110" s="39"/>
      <c r="L110" s="39"/>
    </row>
    <row r="111" spans="2:12">
      <c r="B111" s="37">
        <f t="shared" si="7"/>
        <v>100</v>
      </c>
      <c r="C111" s="38">
        <f t="shared" ca="1" si="8"/>
        <v>44247</v>
      </c>
      <c r="D111" s="39">
        <f t="shared" si="12"/>
        <v>86458.410000000047</v>
      </c>
      <c r="E111" s="39">
        <f t="shared" si="9"/>
        <v>252.17</v>
      </c>
      <c r="F111" s="39">
        <f t="shared" si="10"/>
        <v>704.95</v>
      </c>
      <c r="G111" s="39">
        <f t="shared" si="11"/>
        <v>80</v>
      </c>
      <c r="H111" s="39">
        <f t="shared" si="13"/>
        <v>1037.1199999999999</v>
      </c>
      <c r="J111" s="39"/>
      <c r="K111" s="39"/>
      <c r="L111" s="39"/>
    </row>
    <row r="112" spans="2:12">
      <c r="B112" s="37">
        <f t="shared" si="7"/>
        <v>101</v>
      </c>
      <c r="C112" s="38">
        <f t="shared" ca="1" si="8"/>
        <v>44275</v>
      </c>
      <c r="D112" s="39">
        <f t="shared" si="12"/>
        <v>85753.46000000005</v>
      </c>
      <c r="E112" s="39">
        <f t="shared" si="9"/>
        <v>250.11</v>
      </c>
      <c r="F112" s="39">
        <f t="shared" si="10"/>
        <v>707.01</v>
      </c>
      <c r="G112" s="39">
        <f t="shared" si="11"/>
        <v>80</v>
      </c>
      <c r="H112" s="39">
        <f t="shared" si="13"/>
        <v>1037.1199999999999</v>
      </c>
      <c r="J112" s="39"/>
      <c r="K112" s="39"/>
      <c r="L112" s="39"/>
    </row>
    <row r="113" spans="2:12">
      <c r="B113" s="37">
        <f t="shared" si="7"/>
        <v>102</v>
      </c>
      <c r="C113" s="38">
        <f t="shared" ca="1" si="8"/>
        <v>44306</v>
      </c>
      <c r="D113" s="39">
        <f t="shared" si="12"/>
        <v>85046.450000000055</v>
      </c>
      <c r="E113" s="39">
        <f t="shared" si="9"/>
        <v>248.05</v>
      </c>
      <c r="F113" s="39">
        <f t="shared" si="10"/>
        <v>709.06999999999994</v>
      </c>
      <c r="G113" s="39">
        <f t="shared" si="11"/>
        <v>80</v>
      </c>
      <c r="H113" s="39">
        <f t="shared" si="13"/>
        <v>1037.1199999999999</v>
      </c>
      <c r="J113" s="39"/>
      <c r="K113" s="39"/>
      <c r="L113" s="39"/>
    </row>
    <row r="114" spans="2:12">
      <c r="B114" s="37">
        <f t="shared" si="7"/>
        <v>103</v>
      </c>
      <c r="C114" s="38">
        <f t="shared" ca="1" si="8"/>
        <v>44336</v>
      </c>
      <c r="D114" s="39">
        <f t="shared" si="12"/>
        <v>84337.380000000048</v>
      </c>
      <c r="E114" s="39">
        <f t="shared" si="9"/>
        <v>245.98</v>
      </c>
      <c r="F114" s="39">
        <f t="shared" si="10"/>
        <v>711.14</v>
      </c>
      <c r="G114" s="39">
        <f t="shared" si="11"/>
        <v>80</v>
      </c>
      <c r="H114" s="39">
        <f t="shared" si="13"/>
        <v>1037.1199999999999</v>
      </c>
      <c r="J114" s="39"/>
      <c r="K114" s="39"/>
      <c r="L114" s="39"/>
    </row>
    <row r="115" spans="2:12">
      <c r="B115" s="37">
        <f t="shared" si="7"/>
        <v>104</v>
      </c>
      <c r="C115" s="38">
        <f t="shared" ca="1" si="8"/>
        <v>44367</v>
      </c>
      <c r="D115" s="39">
        <f t="shared" si="12"/>
        <v>83626.240000000049</v>
      </c>
      <c r="E115" s="39">
        <f t="shared" si="9"/>
        <v>243.91</v>
      </c>
      <c r="F115" s="39">
        <f t="shared" si="10"/>
        <v>713.21</v>
      </c>
      <c r="G115" s="39">
        <f t="shared" si="11"/>
        <v>80</v>
      </c>
      <c r="H115" s="39">
        <f t="shared" si="13"/>
        <v>1037.1199999999999</v>
      </c>
      <c r="J115" s="39"/>
      <c r="K115" s="39"/>
      <c r="L115" s="39"/>
    </row>
    <row r="116" spans="2:12">
      <c r="B116" s="37">
        <f t="shared" si="7"/>
        <v>105</v>
      </c>
      <c r="C116" s="38">
        <f t="shared" ca="1" si="8"/>
        <v>44397</v>
      </c>
      <c r="D116" s="39">
        <f t="shared" si="12"/>
        <v>82913.030000000042</v>
      </c>
      <c r="E116" s="39">
        <f t="shared" si="9"/>
        <v>241.83</v>
      </c>
      <c r="F116" s="39">
        <f t="shared" si="10"/>
        <v>715.29</v>
      </c>
      <c r="G116" s="39">
        <f t="shared" si="11"/>
        <v>80</v>
      </c>
      <c r="H116" s="39">
        <f t="shared" si="13"/>
        <v>1037.1199999999999</v>
      </c>
      <c r="J116" s="39"/>
      <c r="K116" s="39"/>
      <c r="L116" s="39"/>
    </row>
    <row r="117" spans="2:12">
      <c r="B117" s="37">
        <f t="shared" si="7"/>
        <v>106</v>
      </c>
      <c r="C117" s="38">
        <f t="shared" ca="1" si="8"/>
        <v>44428</v>
      </c>
      <c r="D117" s="39">
        <f t="shared" si="12"/>
        <v>82197.740000000049</v>
      </c>
      <c r="E117" s="39">
        <f t="shared" si="9"/>
        <v>239.74</v>
      </c>
      <c r="F117" s="39">
        <f t="shared" si="10"/>
        <v>717.38</v>
      </c>
      <c r="G117" s="39">
        <f t="shared" si="11"/>
        <v>80</v>
      </c>
      <c r="H117" s="39">
        <f t="shared" si="13"/>
        <v>1037.1199999999999</v>
      </c>
      <c r="J117" s="39"/>
      <c r="K117" s="39"/>
      <c r="L117" s="39"/>
    </row>
    <row r="118" spans="2:12">
      <c r="B118" s="37">
        <f t="shared" si="7"/>
        <v>107</v>
      </c>
      <c r="C118" s="38">
        <f t="shared" ca="1" si="8"/>
        <v>44459</v>
      </c>
      <c r="D118" s="39">
        <f t="shared" si="12"/>
        <v>81480.360000000044</v>
      </c>
      <c r="E118" s="39">
        <f t="shared" si="9"/>
        <v>237.65</v>
      </c>
      <c r="F118" s="39">
        <f t="shared" si="10"/>
        <v>719.47</v>
      </c>
      <c r="G118" s="39">
        <f t="shared" si="11"/>
        <v>80</v>
      </c>
      <c r="H118" s="39">
        <f t="shared" si="13"/>
        <v>1037.1199999999999</v>
      </c>
      <c r="J118" s="39"/>
      <c r="K118" s="39"/>
      <c r="L118" s="39"/>
    </row>
    <row r="119" spans="2:12">
      <c r="B119" s="37">
        <f t="shared" si="7"/>
        <v>108</v>
      </c>
      <c r="C119" s="38">
        <f t="shared" ca="1" si="8"/>
        <v>44489</v>
      </c>
      <c r="D119" s="39">
        <f t="shared" si="12"/>
        <v>80760.890000000043</v>
      </c>
      <c r="E119" s="39">
        <f t="shared" si="9"/>
        <v>235.55</v>
      </c>
      <c r="F119" s="39">
        <f t="shared" si="10"/>
        <v>721.56999999999994</v>
      </c>
      <c r="G119" s="39">
        <f t="shared" si="11"/>
        <v>80</v>
      </c>
      <c r="H119" s="39">
        <f t="shared" si="13"/>
        <v>1037.1199999999999</v>
      </c>
      <c r="J119" s="39"/>
      <c r="K119" s="39"/>
      <c r="L119" s="39"/>
    </row>
    <row r="120" spans="2:12">
      <c r="B120" s="37">
        <f t="shared" si="7"/>
        <v>109</v>
      </c>
      <c r="C120" s="38">
        <f t="shared" ca="1" si="8"/>
        <v>44520</v>
      </c>
      <c r="D120" s="39">
        <f t="shared" si="12"/>
        <v>80039.320000000036</v>
      </c>
      <c r="E120" s="39">
        <f t="shared" si="9"/>
        <v>233.45</v>
      </c>
      <c r="F120" s="39">
        <f t="shared" si="10"/>
        <v>723.67000000000007</v>
      </c>
      <c r="G120" s="39">
        <f t="shared" si="11"/>
        <v>80</v>
      </c>
      <c r="H120" s="39">
        <f t="shared" si="13"/>
        <v>1037.1200000000001</v>
      </c>
      <c r="J120" s="39"/>
      <c r="K120" s="39"/>
      <c r="L120" s="39"/>
    </row>
    <row r="121" spans="2:12">
      <c r="B121" s="37">
        <f t="shared" si="7"/>
        <v>110</v>
      </c>
      <c r="C121" s="38">
        <f t="shared" ca="1" si="8"/>
        <v>44550</v>
      </c>
      <c r="D121" s="39">
        <f t="shared" si="12"/>
        <v>79315.650000000038</v>
      </c>
      <c r="E121" s="39">
        <f t="shared" si="9"/>
        <v>231.34</v>
      </c>
      <c r="F121" s="39">
        <f t="shared" si="10"/>
        <v>725.78</v>
      </c>
      <c r="G121" s="39">
        <f t="shared" si="11"/>
        <v>80</v>
      </c>
      <c r="H121" s="39">
        <f t="shared" si="13"/>
        <v>1037.1199999999999</v>
      </c>
      <c r="J121" s="39"/>
      <c r="K121" s="39"/>
      <c r="L121" s="39"/>
    </row>
    <row r="122" spans="2:12">
      <c r="B122" s="37">
        <f t="shared" si="7"/>
        <v>111</v>
      </c>
      <c r="C122" s="38">
        <f t="shared" ca="1" si="8"/>
        <v>44581</v>
      </c>
      <c r="D122" s="39">
        <f t="shared" si="12"/>
        <v>78589.870000000039</v>
      </c>
      <c r="E122" s="39">
        <f t="shared" si="9"/>
        <v>229.22</v>
      </c>
      <c r="F122" s="39">
        <f t="shared" si="10"/>
        <v>727.9</v>
      </c>
      <c r="G122" s="39">
        <f t="shared" si="11"/>
        <v>80</v>
      </c>
      <c r="H122" s="39">
        <f t="shared" si="13"/>
        <v>1037.1199999999999</v>
      </c>
      <c r="J122" s="39"/>
      <c r="K122" s="39"/>
      <c r="L122" s="39"/>
    </row>
    <row r="123" spans="2:12">
      <c r="B123" s="37">
        <f t="shared" si="7"/>
        <v>112</v>
      </c>
      <c r="C123" s="38">
        <f t="shared" ca="1" si="8"/>
        <v>44612</v>
      </c>
      <c r="D123" s="39">
        <f t="shared" si="12"/>
        <v>77861.970000000045</v>
      </c>
      <c r="E123" s="39">
        <f t="shared" si="9"/>
        <v>227.1</v>
      </c>
      <c r="F123" s="39">
        <f t="shared" si="10"/>
        <v>730.02</v>
      </c>
      <c r="G123" s="39">
        <f t="shared" si="11"/>
        <v>80</v>
      </c>
      <c r="H123" s="39">
        <f t="shared" si="13"/>
        <v>1037.1199999999999</v>
      </c>
      <c r="J123" s="39"/>
      <c r="K123" s="39"/>
      <c r="L123" s="39"/>
    </row>
    <row r="124" spans="2:12">
      <c r="B124" s="37">
        <f t="shared" si="7"/>
        <v>113</v>
      </c>
      <c r="C124" s="38">
        <f t="shared" ca="1" si="8"/>
        <v>44640</v>
      </c>
      <c r="D124" s="39">
        <f t="shared" si="12"/>
        <v>77131.950000000041</v>
      </c>
      <c r="E124" s="39">
        <f t="shared" si="9"/>
        <v>224.97</v>
      </c>
      <c r="F124" s="39">
        <f t="shared" si="10"/>
        <v>732.15</v>
      </c>
      <c r="G124" s="39">
        <f t="shared" si="11"/>
        <v>80</v>
      </c>
      <c r="H124" s="39">
        <f t="shared" si="13"/>
        <v>1037.1199999999999</v>
      </c>
      <c r="J124" s="39"/>
      <c r="K124" s="39"/>
      <c r="L124" s="39"/>
    </row>
    <row r="125" spans="2:12">
      <c r="B125" s="37">
        <f t="shared" si="7"/>
        <v>114</v>
      </c>
      <c r="C125" s="38">
        <f t="shared" ca="1" si="8"/>
        <v>44671</v>
      </c>
      <c r="D125" s="39">
        <f t="shared" si="12"/>
        <v>76399.800000000047</v>
      </c>
      <c r="E125" s="39">
        <f t="shared" si="9"/>
        <v>222.83</v>
      </c>
      <c r="F125" s="39">
        <f t="shared" si="10"/>
        <v>734.29</v>
      </c>
      <c r="G125" s="39">
        <f t="shared" si="11"/>
        <v>80</v>
      </c>
      <c r="H125" s="39">
        <f t="shared" si="13"/>
        <v>1037.1199999999999</v>
      </c>
      <c r="J125" s="39"/>
      <c r="K125" s="39"/>
      <c r="L125" s="39"/>
    </row>
    <row r="126" spans="2:12">
      <c r="B126" s="37">
        <f t="shared" si="7"/>
        <v>115</v>
      </c>
      <c r="C126" s="38">
        <f t="shared" ca="1" si="8"/>
        <v>44701</v>
      </c>
      <c r="D126" s="39">
        <f t="shared" si="12"/>
        <v>75665.510000000053</v>
      </c>
      <c r="E126" s="39">
        <f t="shared" si="9"/>
        <v>220.69</v>
      </c>
      <c r="F126" s="39">
        <f t="shared" si="10"/>
        <v>736.43000000000006</v>
      </c>
      <c r="G126" s="39">
        <f t="shared" si="11"/>
        <v>80</v>
      </c>
      <c r="H126" s="39">
        <f t="shared" si="13"/>
        <v>1037.1200000000001</v>
      </c>
      <c r="J126" s="39"/>
      <c r="K126" s="39"/>
      <c r="L126" s="39"/>
    </row>
    <row r="127" spans="2:12">
      <c r="B127" s="37">
        <f t="shared" si="7"/>
        <v>116</v>
      </c>
      <c r="C127" s="38">
        <f t="shared" ca="1" si="8"/>
        <v>44732</v>
      </c>
      <c r="D127" s="39">
        <f t="shared" si="12"/>
        <v>74929.08000000006</v>
      </c>
      <c r="E127" s="39">
        <f t="shared" si="9"/>
        <v>218.54</v>
      </c>
      <c r="F127" s="39">
        <f t="shared" si="10"/>
        <v>738.58</v>
      </c>
      <c r="G127" s="39">
        <f t="shared" si="11"/>
        <v>80</v>
      </c>
      <c r="H127" s="39">
        <f t="shared" si="13"/>
        <v>1037.1199999999999</v>
      </c>
      <c r="J127" s="39"/>
      <c r="K127" s="39"/>
      <c r="L127" s="39"/>
    </row>
    <row r="128" spans="2:12">
      <c r="B128" s="37">
        <f t="shared" si="7"/>
        <v>117</v>
      </c>
      <c r="C128" s="38">
        <f t="shared" ca="1" si="8"/>
        <v>44762</v>
      </c>
      <c r="D128" s="39">
        <f t="shared" si="12"/>
        <v>74190.500000000058</v>
      </c>
      <c r="E128" s="39">
        <f t="shared" si="9"/>
        <v>216.39</v>
      </c>
      <c r="F128" s="39">
        <f t="shared" si="10"/>
        <v>740.73</v>
      </c>
      <c r="G128" s="39">
        <f t="shared" si="11"/>
        <v>80</v>
      </c>
      <c r="H128" s="39">
        <f t="shared" si="13"/>
        <v>1037.1199999999999</v>
      </c>
      <c r="J128" s="39"/>
      <c r="K128" s="39"/>
      <c r="L128" s="39"/>
    </row>
    <row r="129" spans="2:12">
      <c r="B129" s="37">
        <f t="shared" si="7"/>
        <v>118</v>
      </c>
      <c r="C129" s="38">
        <f t="shared" ca="1" si="8"/>
        <v>44793</v>
      </c>
      <c r="D129" s="39">
        <f t="shared" si="12"/>
        <v>73449.770000000062</v>
      </c>
      <c r="E129" s="39">
        <f t="shared" si="9"/>
        <v>214.23</v>
      </c>
      <c r="F129" s="39">
        <f t="shared" si="10"/>
        <v>742.89</v>
      </c>
      <c r="G129" s="39">
        <f t="shared" si="11"/>
        <v>80</v>
      </c>
      <c r="H129" s="39">
        <f t="shared" si="13"/>
        <v>1037.1199999999999</v>
      </c>
      <c r="J129" s="39"/>
      <c r="K129" s="39"/>
      <c r="L129" s="39"/>
    </row>
    <row r="130" spans="2:12">
      <c r="B130" s="37">
        <f t="shared" si="7"/>
        <v>119</v>
      </c>
      <c r="C130" s="38">
        <f t="shared" ca="1" si="8"/>
        <v>44824</v>
      </c>
      <c r="D130" s="39">
        <f t="shared" si="12"/>
        <v>72706.880000000063</v>
      </c>
      <c r="E130" s="39">
        <f t="shared" si="9"/>
        <v>212.06</v>
      </c>
      <c r="F130" s="39">
        <f t="shared" si="10"/>
        <v>745.06</v>
      </c>
      <c r="G130" s="39">
        <f t="shared" si="11"/>
        <v>80</v>
      </c>
      <c r="H130" s="39">
        <f t="shared" si="13"/>
        <v>1037.1199999999999</v>
      </c>
      <c r="J130" s="39"/>
      <c r="K130" s="39"/>
      <c r="L130" s="39"/>
    </row>
    <row r="131" spans="2:12">
      <c r="B131" s="37">
        <f t="shared" si="7"/>
        <v>120</v>
      </c>
      <c r="C131" s="38">
        <f t="shared" ca="1" si="8"/>
        <v>44854</v>
      </c>
      <c r="D131" s="39">
        <f t="shared" si="12"/>
        <v>71961.820000000065</v>
      </c>
      <c r="E131" s="39">
        <f t="shared" si="9"/>
        <v>209.89</v>
      </c>
      <c r="F131" s="39">
        <f t="shared" si="10"/>
        <v>747.23</v>
      </c>
      <c r="G131" s="39">
        <f t="shared" si="11"/>
        <v>80</v>
      </c>
      <c r="H131" s="39">
        <f t="shared" si="13"/>
        <v>1037.1199999999999</v>
      </c>
      <c r="J131" s="39"/>
      <c r="K131" s="39"/>
      <c r="L131" s="39"/>
    </row>
    <row r="132" spans="2:12">
      <c r="B132" s="37">
        <f t="shared" si="7"/>
        <v>121</v>
      </c>
      <c r="C132" s="38">
        <f t="shared" ca="1" si="8"/>
        <v>44885</v>
      </c>
      <c r="D132" s="39">
        <f t="shared" si="12"/>
        <v>71214.590000000069</v>
      </c>
      <c r="E132" s="39">
        <f t="shared" si="9"/>
        <v>207.71</v>
      </c>
      <c r="F132" s="39">
        <f t="shared" si="10"/>
        <v>749.41</v>
      </c>
      <c r="G132" s="39">
        <f t="shared" si="11"/>
        <v>80</v>
      </c>
      <c r="H132" s="39">
        <f t="shared" si="13"/>
        <v>1037.1199999999999</v>
      </c>
      <c r="J132" s="39"/>
      <c r="K132" s="39"/>
      <c r="L132" s="39"/>
    </row>
    <row r="133" spans="2:12">
      <c r="B133" s="37">
        <f t="shared" si="7"/>
        <v>122</v>
      </c>
      <c r="C133" s="38">
        <f t="shared" ca="1" si="8"/>
        <v>44915</v>
      </c>
      <c r="D133" s="39">
        <f t="shared" si="12"/>
        <v>70465.180000000066</v>
      </c>
      <c r="E133" s="39">
        <f t="shared" si="9"/>
        <v>205.52</v>
      </c>
      <c r="F133" s="39">
        <f t="shared" si="10"/>
        <v>751.6</v>
      </c>
      <c r="G133" s="39">
        <f t="shared" si="11"/>
        <v>80</v>
      </c>
      <c r="H133" s="39">
        <f t="shared" si="13"/>
        <v>1037.1199999999999</v>
      </c>
      <c r="J133" s="39"/>
      <c r="K133" s="39"/>
      <c r="L133" s="39"/>
    </row>
    <row r="134" spans="2:12">
      <c r="B134" s="37">
        <f t="shared" si="7"/>
        <v>123</v>
      </c>
      <c r="C134" s="38">
        <f t="shared" ca="1" si="8"/>
        <v>44946</v>
      </c>
      <c r="D134" s="39">
        <f t="shared" si="12"/>
        <v>69713.58000000006</v>
      </c>
      <c r="E134" s="39">
        <f t="shared" si="9"/>
        <v>203.33</v>
      </c>
      <c r="F134" s="39">
        <f t="shared" si="10"/>
        <v>753.79</v>
      </c>
      <c r="G134" s="39">
        <f t="shared" si="11"/>
        <v>80</v>
      </c>
      <c r="H134" s="39">
        <f t="shared" si="13"/>
        <v>1037.1199999999999</v>
      </c>
      <c r="J134" s="39"/>
      <c r="K134" s="39"/>
      <c r="L134" s="39"/>
    </row>
    <row r="135" spans="2:12">
      <c r="B135" s="37">
        <f t="shared" si="7"/>
        <v>124</v>
      </c>
      <c r="C135" s="38">
        <f t="shared" ca="1" si="8"/>
        <v>44977</v>
      </c>
      <c r="D135" s="39">
        <f t="shared" si="12"/>
        <v>68959.790000000066</v>
      </c>
      <c r="E135" s="39">
        <f t="shared" si="9"/>
        <v>201.13</v>
      </c>
      <c r="F135" s="39">
        <f t="shared" si="10"/>
        <v>755.99</v>
      </c>
      <c r="G135" s="39">
        <f t="shared" si="11"/>
        <v>80</v>
      </c>
      <c r="H135" s="39">
        <f t="shared" si="13"/>
        <v>1037.1199999999999</v>
      </c>
      <c r="J135" s="39"/>
      <c r="K135" s="39"/>
      <c r="L135" s="39"/>
    </row>
    <row r="136" spans="2:12">
      <c r="B136" s="37">
        <f t="shared" si="7"/>
        <v>125</v>
      </c>
      <c r="C136" s="38">
        <f t="shared" ca="1" si="8"/>
        <v>45005</v>
      </c>
      <c r="D136" s="39">
        <f t="shared" si="12"/>
        <v>68203.800000000061</v>
      </c>
      <c r="E136" s="39">
        <f t="shared" si="9"/>
        <v>198.93</v>
      </c>
      <c r="F136" s="39">
        <f t="shared" si="10"/>
        <v>758.19</v>
      </c>
      <c r="G136" s="39">
        <f t="shared" si="11"/>
        <v>80</v>
      </c>
      <c r="H136" s="39">
        <f t="shared" si="13"/>
        <v>1037.1200000000001</v>
      </c>
      <c r="J136" s="39"/>
      <c r="K136" s="39"/>
      <c r="L136" s="39"/>
    </row>
    <row r="137" spans="2:12">
      <c r="B137" s="37">
        <f t="shared" si="7"/>
        <v>126</v>
      </c>
      <c r="C137" s="38">
        <f t="shared" ca="1" si="8"/>
        <v>45036</v>
      </c>
      <c r="D137" s="39">
        <f t="shared" si="12"/>
        <v>67445.610000000059</v>
      </c>
      <c r="E137" s="39">
        <f t="shared" si="9"/>
        <v>196.72</v>
      </c>
      <c r="F137" s="39">
        <f t="shared" si="10"/>
        <v>760.4</v>
      </c>
      <c r="G137" s="39">
        <f t="shared" si="11"/>
        <v>80</v>
      </c>
      <c r="H137" s="39">
        <f t="shared" si="13"/>
        <v>1037.1199999999999</v>
      </c>
      <c r="J137" s="39"/>
      <c r="K137" s="39"/>
      <c r="L137" s="39"/>
    </row>
    <row r="138" spans="2:12">
      <c r="B138" s="37">
        <f t="shared" si="7"/>
        <v>127</v>
      </c>
      <c r="C138" s="38">
        <f t="shared" ca="1" si="8"/>
        <v>45066</v>
      </c>
      <c r="D138" s="39">
        <f t="shared" si="12"/>
        <v>66685.210000000065</v>
      </c>
      <c r="E138" s="39">
        <f t="shared" si="9"/>
        <v>194.5</v>
      </c>
      <c r="F138" s="39">
        <f t="shared" si="10"/>
        <v>762.62</v>
      </c>
      <c r="G138" s="39">
        <f t="shared" si="11"/>
        <v>80</v>
      </c>
      <c r="H138" s="39">
        <f t="shared" si="13"/>
        <v>1037.1199999999999</v>
      </c>
      <c r="J138" s="39"/>
      <c r="K138" s="39"/>
      <c r="L138" s="39"/>
    </row>
    <row r="139" spans="2:12">
      <c r="B139" s="37">
        <f t="shared" si="7"/>
        <v>128</v>
      </c>
      <c r="C139" s="38">
        <f t="shared" ca="1" si="8"/>
        <v>45097</v>
      </c>
      <c r="D139" s="39">
        <f t="shared" si="12"/>
        <v>65922.590000000069</v>
      </c>
      <c r="E139" s="39">
        <f t="shared" si="9"/>
        <v>192.27</v>
      </c>
      <c r="F139" s="39">
        <f t="shared" si="10"/>
        <v>764.85</v>
      </c>
      <c r="G139" s="39">
        <f t="shared" si="11"/>
        <v>80</v>
      </c>
      <c r="H139" s="39">
        <f t="shared" si="13"/>
        <v>1037.1199999999999</v>
      </c>
      <c r="J139" s="39"/>
      <c r="K139" s="39"/>
      <c r="L139" s="39"/>
    </row>
    <row r="140" spans="2:12">
      <c r="B140" s="37">
        <f t="shared" ref="B140:B203" si="14">IF(B139&lt;$L$3,B139+1,"-")</f>
        <v>129</v>
      </c>
      <c r="C140" s="38">
        <f t="shared" ref="C140:C203" ca="1" si="15">IF(ISNUMBER(B140),MIN(DATE(YEAR($C$11),MONTH($C$11)+B140*12/$P$5,DAY($C$11)),DATE(YEAR($C$11),MONTH($C$11)+1+B140*12/$P$5,1)-1),"")</f>
        <v>45127</v>
      </c>
      <c r="D140" s="39">
        <f t="shared" si="12"/>
        <v>65157.740000000071</v>
      </c>
      <c r="E140" s="39">
        <f t="shared" ref="E140:E203" si="16">IF(ISNUMBER(B140),ROUND(D140*$L$7,$R$6),"")</f>
        <v>190.04</v>
      </c>
      <c r="F140" s="39">
        <f t="shared" ref="F140:F203" si="17">IF(ISNUMBER(B140),IF(B140=$L$3,D140,IF(B140&gt;$L$4,$H$3-E140,0)),"")</f>
        <v>767.08</v>
      </c>
      <c r="G140" s="39">
        <f t="shared" ref="G140:G203" si="18">IF(ISNUMBER(B140),$H$4,"")</f>
        <v>80</v>
      </c>
      <c r="H140" s="39">
        <f t="shared" si="13"/>
        <v>1037.1199999999999</v>
      </c>
      <c r="J140" s="39"/>
      <c r="K140" s="39"/>
      <c r="L140" s="39"/>
    </row>
    <row r="141" spans="2:12">
      <c r="B141" s="37">
        <f t="shared" si="14"/>
        <v>130</v>
      </c>
      <c r="C141" s="38">
        <f t="shared" ca="1" si="15"/>
        <v>45158</v>
      </c>
      <c r="D141" s="39">
        <f t="shared" ref="D141:D204" si="19">IF(ISNUMBER(B141),D140-F140,"")</f>
        <v>64390.660000000069</v>
      </c>
      <c r="E141" s="39">
        <f t="shared" si="16"/>
        <v>187.81</v>
      </c>
      <c r="F141" s="39">
        <f t="shared" si="17"/>
        <v>769.31</v>
      </c>
      <c r="G141" s="39">
        <f t="shared" si="18"/>
        <v>80</v>
      </c>
      <c r="H141" s="39">
        <f t="shared" ref="H141:H204" si="20">IF(ISNUMBER(B141),E141+F141+G141,"")</f>
        <v>1037.1199999999999</v>
      </c>
      <c r="J141" s="39"/>
      <c r="K141" s="39"/>
      <c r="L141" s="39"/>
    </row>
    <row r="142" spans="2:12">
      <c r="B142" s="37">
        <f t="shared" si="14"/>
        <v>131</v>
      </c>
      <c r="C142" s="38">
        <f t="shared" ca="1" si="15"/>
        <v>45189</v>
      </c>
      <c r="D142" s="39">
        <f t="shared" si="19"/>
        <v>63621.350000000071</v>
      </c>
      <c r="E142" s="39">
        <f t="shared" si="16"/>
        <v>185.56</v>
      </c>
      <c r="F142" s="39">
        <f t="shared" si="17"/>
        <v>771.56</v>
      </c>
      <c r="G142" s="39">
        <f t="shared" si="18"/>
        <v>80</v>
      </c>
      <c r="H142" s="39">
        <f t="shared" si="20"/>
        <v>1037.1199999999999</v>
      </c>
      <c r="J142" s="39"/>
      <c r="K142" s="39"/>
      <c r="L142" s="39"/>
    </row>
    <row r="143" spans="2:12">
      <c r="B143" s="37">
        <f t="shared" si="14"/>
        <v>132</v>
      </c>
      <c r="C143" s="38">
        <f t="shared" ca="1" si="15"/>
        <v>45219</v>
      </c>
      <c r="D143" s="39">
        <f t="shared" si="19"/>
        <v>62849.790000000074</v>
      </c>
      <c r="E143" s="39">
        <f t="shared" si="16"/>
        <v>183.31</v>
      </c>
      <c r="F143" s="39">
        <f t="shared" si="17"/>
        <v>773.81</v>
      </c>
      <c r="G143" s="39">
        <f t="shared" si="18"/>
        <v>80</v>
      </c>
      <c r="H143" s="39">
        <f t="shared" si="20"/>
        <v>1037.1199999999999</v>
      </c>
      <c r="J143" s="39"/>
      <c r="K143" s="39"/>
      <c r="L143" s="39"/>
    </row>
    <row r="144" spans="2:12">
      <c r="B144" s="37">
        <f t="shared" si="14"/>
        <v>133</v>
      </c>
      <c r="C144" s="38">
        <f t="shared" ca="1" si="15"/>
        <v>45250</v>
      </c>
      <c r="D144" s="39">
        <f t="shared" si="19"/>
        <v>62075.980000000076</v>
      </c>
      <c r="E144" s="39">
        <f t="shared" si="16"/>
        <v>181.05</v>
      </c>
      <c r="F144" s="39">
        <f t="shared" si="17"/>
        <v>776.06999999999994</v>
      </c>
      <c r="G144" s="39">
        <f t="shared" si="18"/>
        <v>80</v>
      </c>
      <c r="H144" s="39">
        <f t="shared" si="20"/>
        <v>1037.1199999999999</v>
      </c>
      <c r="J144" s="39"/>
      <c r="K144" s="39"/>
      <c r="L144" s="39"/>
    </row>
    <row r="145" spans="2:12">
      <c r="B145" s="37">
        <f t="shared" si="14"/>
        <v>134</v>
      </c>
      <c r="C145" s="38">
        <f t="shared" ca="1" si="15"/>
        <v>45280</v>
      </c>
      <c r="D145" s="39">
        <f t="shared" si="19"/>
        <v>61299.910000000076</v>
      </c>
      <c r="E145" s="39">
        <f t="shared" si="16"/>
        <v>178.79</v>
      </c>
      <c r="F145" s="39">
        <f t="shared" si="17"/>
        <v>778.33</v>
      </c>
      <c r="G145" s="39">
        <f t="shared" si="18"/>
        <v>80</v>
      </c>
      <c r="H145" s="39">
        <f t="shared" si="20"/>
        <v>1037.1199999999999</v>
      </c>
      <c r="J145" s="39"/>
      <c r="K145" s="39"/>
      <c r="L145" s="39"/>
    </row>
    <row r="146" spans="2:12">
      <c r="B146" s="37">
        <f t="shared" si="14"/>
        <v>135</v>
      </c>
      <c r="C146" s="38">
        <f t="shared" ca="1" si="15"/>
        <v>45311</v>
      </c>
      <c r="D146" s="39">
        <f t="shared" si="19"/>
        <v>60521.580000000075</v>
      </c>
      <c r="E146" s="39">
        <f t="shared" si="16"/>
        <v>176.52</v>
      </c>
      <c r="F146" s="39">
        <f t="shared" si="17"/>
        <v>780.6</v>
      </c>
      <c r="G146" s="39">
        <f t="shared" si="18"/>
        <v>80</v>
      </c>
      <c r="H146" s="39">
        <f t="shared" si="20"/>
        <v>1037.1199999999999</v>
      </c>
      <c r="J146" s="39"/>
      <c r="K146" s="39"/>
      <c r="L146" s="39"/>
    </row>
    <row r="147" spans="2:12">
      <c r="B147" s="37">
        <f t="shared" si="14"/>
        <v>136</v>
      </c>
      <c r="C147" s="38">
        <f t="shared" ca="1" si="15"/>
        <v>45342</v>
      </c>
      <c r="D147" s="39">
        <f t="shared" si="19"/>
        <v>59740.980000000076</v>
      </c>
      <c r="E147" s="39">
        <f t="shared" si="16"/>
        <v>174.24</v>
      </c>
      <c r="F147" s="39">
        <f t="shared" si="17"/>
        <v>782.88</v>
      </c>
      <c r="G147" s="39">
        <f t="shared" si="18"/>
        <v>80</v>
      </c>
      <c r="H147" s="39">
        <f t="shared" si="20"/>
        <v>1037.1199999999999</v>
      </c>
      <c r="J147" s="39"/>
      <c r="K147" s="39"/>
      <c r="L147" s="39"/>
    </row>
    <row r="148" spans="2:12">
      <c r="B148" s="37">
        <f t="shared" si="14"/>
        <v>137</v>
      </c>
      <c r="C148" s="38">
        <f t="shared" ca="1" si="15"/>
        <v>45371</v>
      </c>
      <c r="D148" s="39">
        <f t="shared" si="19"/>
        <v>58958.100000000079</v>
      </c>
      <c r="E148" s="39">
        <f t="shared" si="16"/>
        <v>171.96</v>
      </c>
      <c r="F148" s="39">
        <f t="shared" si="17"/>
        <v>785.16</v>
      </c>
      <c r="G148" s="39">
        <f t="shared" si="18"/>
        <v>80</v>
      </c>
      <c r="H148" s="39">
        <f t="shared" si="20"/>
        <v>1037.1199999999999</v>
      </c>
      <c r="J148" s="39"/>
      <c r="K148" s="39"/>
      <c r="L148" s="39"/>
    </row>
    <row r="149" spans="2:12">
      <c r="B149" s="37">
        <f t="shared" si="14"/>
        <v>138</v>
      </c>
      <c r="C149" s="38">
        <f t="shared" ca="1" si="15"/>
        <v>45402</v>
      </c>
      <c r="D149" s="39">
        <f t="shared" si="19"/>
        <v>58172.940000000075</v>
      </c>
      <c r="E149" s="39">
        <f t="shared" si="16"/>
        <v>169.67</v>
      </c>
      <c r="F149" s="39">
        <f t="shared" si="17"/>
        <v>787.45</v>
      </c>
      <c r="G149" s="39">
        <f t="shared" si="18"/>
        <v>80</v>
      </c>
      <c r="H149" s="39">
        <f t="shared" si="20"/>
        <v>1037.1199999999999</v>
      </c>
      <c r="J149" s="39"/>
      <c r="K149" s="39"/>
      <c r="L149" s="39"/>
    </row>
    <row r="150" spans="2:12">
      <c r="B150" s="37">
        <f t="shared" si="14"/>
        <v>139</v>
      </c>
      <c r="C150" s="38">
        <f t="shared" ca="1" si="15"/>
        <v>45432</v>
      </c>
      <c r="D150" s="39">
        <f t="shared" si="19"/>
        <v>57385.490000000078</v>
      </c>
      <c r="E150" s="39">
        <f t="shared" si="16"/>
        <v>167.37</v>
      </c>
      <c r="F150" s="39">
        <f t="shared" si="17"/>
        <v>789.75</v>
      </c>
      <c r="G150" s="39">
        <f t="shared" si="18"/>
        <v>80</v>
      </c>
      <c r="H150" s="39">
        <f t="shared" si="20"/>
        <v>1037.1199999999999</v>
      </c>
      <c r="J150" s="39"/>
      <c r="K150" s="39"/>
      <c r="L150" s="39"/>
    </row>
    <row r="151" spans="2:12">
      <c r="B151" s="37">
        <f t="shared" si="14"/>
        <v>140</v>
      </c>
      <c r="C151" s="38">
        <f t="shared" ca="1" si="15"/>
        <v>45463</v>
      </c>
      <c r="D151" s="39">
        <f t="shared" si="19"/>
        <v>56595.740000000078</v>
      </c>
      <c r="E151" s="39">
        <f t="shared" si="16"/>
        <v>165.07</v>
      </c>
      <c r="F151" s="39">
        <f t="shared" si="17"/>
        <v>792.05</v>
      </c>
      <c r="G151" s="39">
        <f t="shared" si="18"/>
        <v>80</v>
      </c>
      <c r="H151" s="39">
        <f t="shared" si="20"/>
        <v>1037.1199999999999</v>
      </c>
      <c r="J151" s="39"/>
      <c r="K151" s="39"/>
      <c r="L151" s="39"/>
    </row>
    <row r="152" spans="2:12">
      <c r="B152" s="37">
        <f t="shared" si="14"/>
        <v>141</v>
      </c>
      <c r="C152" s="38">
        <f t="shared" ca="1" si="15"/>
        <v>45493</v>
      </c>
      <c r="D152" s="39">
        <f t="shared" si="19"/>
        <v>55803.690000000075</v>
      </c>
      <c r="E152" s="39">
        <f t="shared" si="16"/>
        <v>162.76</v>
      </c>
      <c r="F152" s="39">
        <f t="shared" si="17"/>
        <v>794.36</v>
      </c>
      <c r="G152" s="39">
        <f t="shared" si="18"/>
        <v>80</v>
      </c>
      <c r="H152" s="39">
        <f t="shared" si="20"/>
        <v>1037.1199999999999</v>
      </c>
      <c r="J152" s="39"/>
      <c r="K152" s="39"/>
      <c r="L152" s="39"/>
    </row>
    <row r="153" spans="2:12">
      <c r="B153" s="37">
        <f t="shared" si="14"/>
        <v>142</v>
      </c>
      <c r="C153" s="38">
        <f t="shared" ca="1" si="15"/>
        <v>45524</v>
      </c>
      <c r="D153" s="39">
        <f t="shared" si="19"/>
        <v>55009.330000000075</v>
      </c>
      <c r="E153" s="39">
        <f t="shared" si="16"/>
        <v>160.44</v>
      </c>
      <c r="F153" s="39">
        <f t="shared" si="17"/>
        <v>796.68000000000006</v>
      </c>
      <c r="G153" s="39">
        <f t="shared" si="18"/>
        <v>80</v>
      </c>
      <c r="H153" s="39">
        <f t="shared" si="20"/>
        <v>1037.1200000000001</v>
      </c>
      <c r="J153" s="39"/>
      <c r="K153" s="39"/>
      <c r="L153" s="39"/>
    </row>
    <row r="154" spans="2:12">
      <c r="B154" s="37">
        <f t="shared" si="14"/>
        <v>143</v>
      </c>
      <c r="C154" s="38">
        <f t="shared" ca="1" si="15"/>
        <v>45555</v>
      </c>
      <c r="D154" s="39">
        <f t="shared" si="19"/>
        <v>54212.650000000074</v>
      </c>
      <c r="E154" s="39">
        <f t="shared" si="16"/>
        <v>158.12</v>
      </c>
      <c r="F154" s="39">
        <f t="shared" si="17"/>
        <v>799</v>
      </c>
      <c r="G154" s="39">
        <f t="shared" si="18"/>
        <v>80</v>
      </c>
      <c r="H154" s="39">
        <f t="shared" si="20"/>
        <v>1037.1199999999999</v>
      </c>
      <c r="J154" s="39"/>
      <c r="K154" s="39"/>
      <c r="L154" s="39"/>
    </row>
    <row r="155" spans="2:12">
      <c r="B155" s="37">
        <f t="shared" si="14"/>
        <v>144</v>
      </c>
      <c r="C155" s="38">
        <f t="shared" ca="1" si="15"/>
        <v>45585</v>
      </c>
      <c r="D155" s="39">
        <f t="shared" si="19"/>
        <v>53413.650000000074</v>
      </c>
      <c r="E155" s="39">
        <f t="shared" si="16"/>
        <v>155.79</v>
      </c>
      <c r="F155" s="39">
        <f t="shared" si="17"/>
        <v>801.33</v>
      </c>
      <c r="G155" s="39">
        <f t="shared" si="18"/>
        <v>80</v>
      </c>
      <c r="H155" s="39">
        <f t="shared" si="20"/>
        <v>1037.1199999999999</v>
      </c>
      <c r="J155" s="39"/>
      <c r="K155" s="39"/>
      <c r="L155" s="39"/>
    </row>
    <row r="156" spans="2:12">
      <c r="B156" s="37">
        <f t="shared" si="14"/>
        <v>145</v>
      </c>
      <c r="C156" s="38">
        <f t="shared" ca="1" si="15"/>
        <v>45616</v>
      </c>
      <c r="D156" s="39">
        <f t="shared" si="19"/>
        <v>52612.320000000072</v>
      </c>
      <c r="E156" s="39">
        <f t="shared" si="16"/>
        <v>153.44999999999999</v>
      </c>
      <c r="F156" s="39">
        <f t="shared" si="17"/>
        <v>803.67000000000007</v>
      </c>
      <c r="G156" s="39">
        <f t="shared" si="18"/>
        <v>80</v>
      </c>
      <c r="H156" s="39">
        <f t="shared" si="20"/>
        <v>1037.1200000000001</v>
      </c>
      <c r="J156" s="39"/>
      <c r="K156" s="39"/>
      <c r="L156" s="39"/>
    </row>
    <row r="157" spans="2:12">
      <c r="B157" s="37">
        <f t="shared" si="14"/>
        <v>146</v>
      </c>
      <c r="C157" s="38">
        <f t="shared" ca="1" si="15"/>
        <v>45646</v>
      </c>
      <c r="D157" s="39">
        <f t="shared" si="19"/>
        <v>51808.650000000074</v>
      </c>
      <c r="E157" s="39">
        <f t="shared" si="16"/>
        <v>151.11000000000001</v>
      </c>
      <c r="F157" s="39">
        <f t="shared" si="17"/>
        <v>806.01</v>
      </c>
      <c r="G157" s="39">
        <f t="shared" si="18"/>
        <v>80</v>
      </c>
      <c r="H157" s="39">
        <f t="shared" si="20"/>
        <v>1037.1199999999999</v>
      </c>
      <c r="J157" s="39"/>
      <c r="K157" s="39"/>
      <c r="L157" s="39"/>
    </row>
    <row r="158" spans="2:12">
      <c r="B158" s="37">
        <f t="shared" si="14"/>
        <v>147</v>
      </c>
      <c r="C158" s="38">
        <f t="shared" ca="1" si="15"/>
        <v>45677</v>
      </c>
      <c r="D158" s="39">
        <f t="shared" si="19"/>
        <v>51002.640000000072</v>
      </c>
      <c r="E158" s="39">
        <f t="shared" si="16"/>
        <v>148.76</v>
      </c>
      <c r="F158" s="39">
        <f t="shared" si="17"/>
        <v>808.36</v>
      </c>
      <c r="G158" s="39">
        <f t="shared" si="18"/>
        <v>80</v>
      </c>
      <c r="H158" s="39">
        <f t="shared" si="20"/>
        <v>1037.1199999999999</v>
      </c>
      <c r="J158" s="39"/>
      <c r="K158" s="39"/>
      <c r="L158" s="39"/>
    </row>
    <row r="159" spans="2:12">
      <c r="B159" s="37">
        <f t="shared" si="14"/>
        <v>148</v>
      </c>
      <c r="C159" s="38">
        <f t="shared" ca="1" si="15"/>
        <v>45708</v>
      </c>
      <c r="D159" s="39">
        <f t="shared" si="19"/>
        <v>50194.280000000072</v>
      </c>
      <c r="E159" s="39">
        <f t="shared" si="16"/>
        <v>146.4</v>
      </c>
      <c r="F159" s="39">
        <f t="shared" si="17"/>
        <v>810.72</v>
      </c>
      <c r="G159" s="39">
        <f t="shared" si="18"/>
        <v>80</v>
      </c>
      <c r="H159" s="39">
        <f t="shared" si="20"/>
        <v>1037.1199999999999</v>
      </c>
      <c r="J159" s="39"/>
      <c r="K159" s="39"/>
      <c r="L159" s="39"/>
    </row>
    <row r="160" spans="2:12">
      <c r="B160" s="37">
        <f t="shared" si="14"/>
        <v>149</v>
      </c>
      <c r="C160" s="38">
        <f t="shared" ca="1" si="15"/>
        <v>45736</v>
      </c>
      <c r="D160" s="39">
        <f t="shared" si="19"/>
        <v>49383.56000000007</v>
      </c>
      <c r="E160" s="39">
        <f t="shared" si="16"/>
        <v>144.04</v>
      </c>
      <c r="F160" s="39">
        <f t="shared" si="17"/>
        <v>813.08</v>
      </c>
      <c r="G160" s="39">
        <f t="shared" si="18"/>
        <v>80</v>
      </c>
      <c r="H160" s="39">
        <f t="shared" si="20"/>
        <v>1037.1199999999999</v>
      </c>
      <c r="J160" s="39"/>
      <c r="K160" s="39"/>
      <c r="L160" s="39"/>
    </row>
    <row r="161" spans="2:12">
      <c r="B161" s="37">
        <f t="shared" si="14"/>
        <v>150</v>
      </c>
      <c r="C161" s="38">
        <f t="shared" ca="1" si="15"/>
        <v>45767</v>
      </c>
      <c r="D161" s="39">
        <f t="shared" si="19"/>
        <v>48570.480000000069</v>
      </c>
      <c r="E161" s="39">
        <f t="shared" si="16"/>
        <v>141.66</v>
      </c>
      <c r="F161" s="39">
        <f t="shared" si="17"/>
        <v>815.46</v>
      </c>
      <c r="G161" s="39">
        <f t="shared" si="18"/>
        <v>80</v>
      </c>
      <c r="H161" s="39">
        <f t="shared" si="20"/>
        <v>1037.1199999999999</v>
      </c>
      <c r="J161" s="39"/>
      <c r="K161" s="39"/>
      <c r="L161" s="39"/>
    </row>
    <row r="162" spans="2:12">
      <c r="B162" s="37">
        <f t="shared" si="14"/>
        <v>151</v>
      </c>
      <c r="C162" s="38">
        <f t="shared" ca="1" si="15"/>
        <v>45797</v>
      </c>
      <c r="D162" s="39">
        <f t="shared" si="19"/>
        <v>47755.02000000007</v>
      </c>
      <c r="E162" s="39">
        <f t="shared" si="16"/>
        <v>139.29</v>
      </c>
      <c r="F162" s="39">
        <f t="shared" si="17"/>
        <v>817.83</v>
      </c>
      <c r="G162" s="39">
        <f t="shared" si="18"/>
        <v>80</v>
      </c>
      <c r="H162" s="39">
        <f t="shared" si="20"/>
        <v>1037.1199999999999</v>
      </c>
      <c r="J162" s="39"/>
      <c r="K162" s="39"/>
      <c r="L162" s="39"/>
    </row>
    <row r="163" spans="2:12">
      <c r="B163" s="37">
        <f t="shared" si="14"/>
        <v>152</v>
      </c>
      <c r="C163" s="38">
        <f t="shared" ca="1" si="15"/>
        <v>45828</v>
      </c>
      <c r="D163" s="39">
        <f t="shared" si="19"/>
        <v>46937.190000000068</v>
      </c>
      <c r="E163" s="39">
        <f t="shared" si="16"/>
        <v>136.9</v>
      </c>
      <c r="F163" s="39">
        <f t="shared" si="17"/>
        <v>820.22</v>
      </c>
      <c r="G163" s="39">
        <f t="shared" si="18"/>
        <v>80</v>
      </c>
      <c r="H163" s="39">
        <f t="shared" si="20"/>
        <v>1037.1199999999999</v>
      </c>
      <c r="J163" s="39"/>
      <c r="K163" s="39"/>
      <c r="L163" s="39"/>
    </row>
    <row r="164" spans="2:12">
      <c r="B164" s="37">
        <f t="shared" si="14"/>
        <v>153</v>
      </c>
      <c r="C164" s="38">
        <f t="shared" ca="1" si="15"/>
        <v>45858</v>
      </c>
      <c r="D164" s="39">
        <f t="shared" si="19"/>
        <v>46116.970000000067</v>
      </c>
      <c r="E164" s="39">
        <f t="shared" si="16"/>
        <v>134.51</v>
      </c>
      <c r="F164" s="39">
        <f t="shared" si="17"/>
        <v>822.61</v>
      </c>
      <c r="G164" s="39">
        <f t="shared" si="18"/>
        <v>80</v>
      </c>
      <c r="H164" s="39">
        <f t="shared" si="20"/>
        <v>1037.1199999999999</v>
      </c>
      <c r="J164" s="39"/>
      <c r="K164" s="39"/>
      <c r="L164" s="39"/>
    </row>
    <row r="165" spans="2:12">
      <c r="B165" s="37">
        <f t="shared" si="14"/>
        <v>154</v>
      </c>
      <c r="C165" s="38">
        <f t="shared" ca="1" si="15"/>
        <v>45889</v>
      </c>
      <c r="D165" s="39">
        <f t="shared" si="19"/>
        <v>45294.360000000066</v>
      </c>
      <c r="E165" s="39">
        <f t="shared" si="16"/>
        <v>132.11000000000001</v>
      </c>
      <c r="F165" s="39">
        <f t="shared" si="17"/>
        <v>825.01</v>
      </c>
      <c r="G165" s="39">
        <f t="shared" si="18"/>
        <v>80</v>
      </c>
      <c r="H165" s="39">
        <f t="shared" si="20"/>
        <v>1037.1199999999999</v>
      </c>
      <c r="J165" s="39"/>
      <c r="K165" s="39"/>
      <c r="L165" s="39"/>
    </row>
    <row r="166" spans="2:12">
      <c r="B166" s="37">
        <f t="shared" si="14"/>
        <v>155</v>
      </c>
      <c r="C166" s="38">
        <f t="shared" ca="1" si="15"/>
        <v>45920</v>
      </c>
      <c r="D166" s="39">
        <f t="shared" si="19"/>
        <v>44469.350000000064</v>
      </c>
      <c r="E166" s="39">
        <f t="shared" si="16"/>
        <v>129.69999999999999</v>
      </c>
      <c r="F166" s="39">
        <f t="shared" si="17"/>
        <v>827.42000000000007</v>
      </c>
      <c r="G166" s="39">
        <f t="shared" si="18"/>
        <v>80</v>
      </c>
      <c r="H166" s="39">
        <f t="shared" si="20"/>
        <v>1037.1200000000001</v>
      </c>
      <c r="J166" s="39"/>
      <c r="K166" s="39"/>
      <c r="L166" s="39"/>
    </row>
    <row r="167" spans="2:12">
      <c r="B167" s="37">
        <f t="shared" si="14"/>
        <v>156</v>
      </c>
      <c r="C167" s="38">
        <f t="shared" ca="1" si="15"/>
        <v>45950</v>
      </c>
      <c r="D167" s="39">
        <f t="shared" si="19"/>
        <v>43641.930000000066</v>
      </c>
      <c r="E167" s="39">
        <f t="shared" si="16"/>
        <v>127.29</v>
      </c>
      <c r="F167" s="39">
        <f t="shared" si="17"/>
        <v>829.83</v>
      </c>
      <c r="G167" s="39">
        <f t="shared" si="18"/>
        <v>80</v>
      </c>
      <c r="H167" s="39">
        <f t="shared" si="20"/>
        <v>1037.1199999999999</v>
      </c>
      <c r="J167" s="39"/>
      <c r="K167" s="39"/>
      <c r="L167" s="39"/>
    </row>
    <row r="168" spans="2:12">
      <c r="B168" s="37">
        <f t="shared" si="14"/>
        <v>157</v>
      </c>
      <c r="C168" s="38">
        <f t="shared" ca="1" si="15"/>
        <v>45981</v>
      </c>
      <c r="D168" s="39">
        <f t="shared" si="19"/>
        <v>42812.100000000064</v>
      </c>
      <c r="E168" s="39">
        <f t="shared" si="16"/>
        <v>124.87</v>
      </c>
      <c r="F168" s="39">
        <f t="shared" si="17"/>
        <v>832.25</v>
      </c>
      <c r="G168" s="39">
        <f t="shared" si="18"/>
        <v>80</v>
      </c>
      <c r="H168" s="39">
        <f t="shared" si="20"/>
        <v>1037.1199999999999</v>
      </c>
      <c r="J168" s="39"/>
      <c r="K168" s="39"/>
      <c r="L168" s="39"/>
    </row>
    <row r="169" spans="2:12">
      <c r="B169" s="37">
        <f t="shared" si="14"/>
        <v>158</v>
      </c>
      <c r="C169" s="38">
        <f t="shared" ca="1" si="15"/>
        <v>46011</v>
      </c>
      <c r="D169" s="39">
        <f t="shared" si="19"/>
        <v>41979.850000000064</v>
      </c>
      <c r="E169" s="39">
        <f t="shared" si="16"/>
        <v>122.44</v>
      </c>
      <c r="F169" s="39">
        <f t="shared" si="17"/>
        <v>834.68000000000006</v>
      </c>
      <c r="G169" s="39">
        <f t="shared" si="18"/>
        <v>80</v>
      </c>
      <c r="H169" s="39">
        <f t="shared" si="20"/>
        <v>1037.1200000000001</v>
      </c>
      <c r="J169" s="39"/>
      <c r="K169" s="39"/>
      <c r="L169" s="39"/>
    </row>
    <row r="170" spans="2:12">
      <c r="B170" s="37">
        <f t="shared" si="14"/>
        <v>159</v>
      </c>
      <c r="C170" s="38">
        <f t="shared" ca="1" si="15"/>
        <v>46042</v>
      </c>
      <c r="D170" s="39">
        <f t="shared" si="19"/>
        <v>41145.170000000064</v>
      </c>
      <c r="E170" s="39">
        <f t="shared" si="16"/>
        <v>120.01</v>
      </c>
      <c r="F170" s="39">
        <f t="shared" si="17"/>
        <v>837.11</v>
      </c>
      <c r="G170" s="39">
        <f t="shared" si="18"/>
        <v>80</v>
      </c>
      <c r="H170" s="39">
        <f t="shared" si="20"/>
        <v>1037.1199999999999</v>
      </c>
      <c r="J170" s="39"/>
      <c r="K170" s="39"/>
      <c r="L170" s="39"/>
    </row>
    <row r="171" spans="2:12">
      <c r="B171" s="37">
        <f t="shared" si="14"/>
        <v>160</v>
      </c>
      <c r="C171" s="38">
        <f t="shared" ca="1" si="15"/>
        <v>46073</v>
      </c>
      <c r="D171" s="39">
        <f t="shared" si="19"/>
        <v>40308.060000000063</v>
      </c>
      <c r="E171" s="39">
        <f t="shared" si="16"/>
        <v>117.57</v>
      </c>
      <c r="F171" s="39">
        <f t="shared" si="17"/>
        <v>839.55</v>
      </c>
      <c r="G171" s="39">
        <f t="shared" si="18"/>
        <v>80</v>
      </c>
      <c r="H171" s="39">
        <f t="shared" si="20"/>
        <v>1037.1199999999999</v>
      </c>
      <c r="J171" s="39"/>
      <c r="K171" s="39"/>
      <c r="L171" s="39"/>
    </row>
    <row r="172" spans="2:12">
      <c r="B172" s="37">
        <f t="shared" si="14"/>
        <v>161</v>
      </c>
      <c r="C172" s="38">
        <f t="shared" ca="1" si="15"/>
        <v>46101</v>
      </c>
      <c r="D172" s="39">
        <f t="shared" si="19"/>
        <v>39468.51000000006</v>
      </c>
      <c r="E172" s="39">
        <f t="shared" si="16"/>
        <v>115.12</v>
      </c>
      <c r="F172" s="39">
        <f t="shared" si="17"/>
        <v>842</v>
      </c>
      <c r="G172" s="39">
        <f t="shared" si="18"/>
        <v>80</v>
      </c>
      <c r="H172" s="39">
        <f t="shared" si="20"/>
        <v>1037.1199999999999</v>
      </c>
      <c r="J172" s="39"/>
      <c r="K172" s="39"/>
      <c r="L172" s="39"/>
    </row>
    <row r="173" spans="2:12">
      <c r="B173" s="37">
        <f t="shared" si="14"/>
        <v>162</v>
      </c>
      <c r="C173" s="38">
        <f t="shared" ca="1" si="15"/>
        <v>46132</v>
      </c>
      <c r="D173" s="39">
        <f t="shared" si="19"/>
        <v>38626.51000000006</v>
      </c>
      <c r="E173" s="39">
        <f t="shared" si="16"/>
        <v>112.66</v>
      </c>
      <c r="F173" s="39">
        <f t="shared" si="17"/>
        <v>844.46</v>
      </c>
      <c r="G173" s="39">
        <f t="shared" si="18"/>
        <v>80</v>
      </c>
      <c r="H173" s="39">
        <f t="shared" si="20"/>
        <v>1037.1199999999999</v>
      </c>
      <c r="J173" s="39"/>
      <c r="K173" s="39"/>
      <c r="L173" s="39"/>
    </row>
    <row r="174" spans="2:12">
      <c r="B174" s="37">
        <f t="shared" si="14"/>
        <v>163</v>
      </c>
      <c r="C174" s="38">
        <f t="shared" ca="1" si="15"/>
        <v>46162</v>
      </c>
      <c r="D174" s="39">
        <f t="shared" si="19"/>
        <v>37782.050000000061</v>
      </c>
      <c r="E174" s="39">
        <f t="shared" si="16"/>
        <v>110.2</v>
      </c>
      <c r="F174" s="39">
        <f t="shared" si="17"/>
        <v>846.92</v>
      </c>
      <c r="G174" s="39">
        <f t="shared" si="18"/>
        <v>80</v>
      </c>
      <c r="H174" s="39">
        <f t="shared" si="20"/>
        <v>1037.1199999999999</v>
      </c>
      <c r="J174" s="39"/>
      <c r="K174" s="39"/>
      <c r="L174" s="39"/>
    </row>
    <row r="175" spans="2:12">
      <c r="B175" s="37">
        <f t="shared" si="14"/>
        <v>164</v>
      </c>
      <c r="C175" s="38">
        <f t="shared" ca="1" si="15"/>
        <v>46193</v>
      </c>
      <c r="D175" s="39">
        <f t="shared" si="19"/>
        <v>36935.130000000063</v>
      </c>
      <c r="E175" s="39">
        <f t="shared" si="16"/>
        <v>107.73</v>
      </c>
      <c r="F175" s="39">
        <f t="shared" si="17"/>
        <v>849.39</v>
      </c>
      <c r="G175" s="39">
        <f t="shared" si="18"/>
        <v>80</v>
      </c>
      <c r="H175" s="39">
        <f t="shared" si="20"/>
        <v>1037.1199999999999</v>
      </c>
      <c r="J175" s="39"/>
      <c r="K175" s="39"/>
      <c r="L175" s="39"/>
    </row>
    <row r="176" spans="2:12">
      <c r="B176" s="37">
        <f t="shared" si="14"/>
        <v>165</v>
      </c>
      <c r="C176" s="38">
        <f t="shared" ca="1" si="15"/>
        <v>46223</v>
      </c>
      <c r="D176" s="39">
        <f t="shared" si="19"/>
        <v>36085.740000000063</v>
      </c>
      <c r="E176" s="39">
        <f t="shared" si="16"/>
        <v>105.25</v>
      </c>
      <c r="F176" s="39">
        <f t="shared" si="17"/>
        <v>851.87</v>
      </c>
      <c r="G176" s="39">
        <f t="shared" si="18"/>
        <v>80</v>
      </c>
      <c r="H176" s="39">
        <f t="shared" si="20"/>
        <v>1037.1199999999999</v>
      </c>
      <c r="J176" s="39"/>
      <c r="K176" s="39"/>
      <c r="L176" s="39"/>
    </row>
    <row r="177" spans="2:12">
      <c r="B177" s="37">
        <f t="shared" si="14"/>
        <v>166</v>
      </c>
      <c r="C177" s="38">
        <f t="shared" ca="1" si="15"/>
        <v>46254</v>
      </c>
      <c r="D177" s="39">
        <f t="shared" si="19"/>
        <v>35233.870000000061</v>
      </c>
      <c r="E177" s="39">
        <f t="shared" si="16"/>
        <v>102.77</v>
      </c>
      <c r="F177" s="39">
        <f t="shared" si="17"/>
        <v>854.35</v>
      </c>
      <c r="G177" s="39">
        <f t="shared" si="18"/>
        <v>80</v>
      </c>
      <c r="H177" s="39">
        <f t="shared" si="20"/>
        <v>1037.1199999999999</v>
      </c>
      <c r="J177" s="39"/>
      <c r="K177" s="39"/>
      <c r="L177" s="39"/>
    </row>
    <row r="178" spans="2:12">
      <c r="B178" s="37">
        <f t="shared" si="14"/>
        <v>167</v>
      </c>
      <c r="C178" s="38">
        <f t="shared" ca="1" si="15"/>
        <v>46285</v>
      </c>
      <c r="D178" s="39">
        <f t="shared" si="19"/>
        <v>34379.520000000062</v>
      </c>
      <c r="E178" s="39">
        <f t="shared" si="16"/>
        <v>100.27</v>
      </c>
      <c r="F178" s="39">
        <f t="shared" si="17"/>
        <v>856.85</v>
      </c>
      <c r="G178" s="39">
        <f t="shared" si="18"/>
        <v>80</v>
      </c>
      <c r="H178" s="39">
        <f t="shared" si="20"/>
        <v>1037.1199999999999</v>
      </c>
      <c r="J178" s="39"/>
      <c r="K178" s="39"/>
      <c r="L178" s="39"/>
    </row>
    <row r="179" spans="2:12">
      <c r="B179" s="37">
        <f t="shared" si="14"/>
        <v>168</v>
      </c>
      <c r="C179" s="38">
        <f t="shared" ca="1" si="15"/>
        <v>46315</v>
      </c>
      <c r="D179" s="39">
        <f t="shared" si="19"/>
        <v>33522.670000000064</v>
      </c>
      <c r="E179" s="39">
        <f t="shared" si="16"/>
        <v>97.77</v>
      </c>
      <c r="F179" s="39">
        <f t="shared" si="17"/>
        <v>859.35</v>
      </c>
      <c r="G179" s="39">
        <f t="shared" si="18"/>
        <v>80</v>
      </c>
      <c r="H179" s="39">
        <f t="shared" si="20"/>
        <v>1037.1199999999999</v>
      </c>
      <c r="J179" s="39"/>
      <c r="K179" s="39"/>
      <c r="L179" s="39"/>
    </row>
    <row r="180" spans="2:12">
      <c r="B180" s="37">
        <f t="shared" si="14"/>
        <v>169</v>
      </c>
      <c r="C180" s="38">
        <f t="shared" ca="1" si="15"/>
        <v>46346</v>
      </c>
      <c r="D180" s="39">
        <f t="shared" si="19"/>
        <v>32663.320000000065</v>
      </c>
      <c r="E180" s="39">
        <f t="shared" si="16"/>
        <v>95.27</v>
      </c>
      <c r="F180" s="39">
        <f t="shared" si="17"/>
        <v>861.85</v>
      </c>
      <c r="G180" s="39">
        <f t="shared" si="18"/>
        <v>80</v>
      </c>
      <c r="H180" s="39">
        <f t="shared" si="20"/>
        <v>1037.1199999999999</v>
      </c>
      <c r="J180" s="39"/>
      <c r="K180" s="39"/>
      <c r="L180" s="39"/>
    </row>
    <row r="181" spans="2:12">
      <c r="B181" s="37">
        <f t="shared" si="14"/>
        <v>170</v>
      </c>
      <c r="C181" s="38">
        <f t="shared" ca="1" si="15"/>
        <v>46376</v>
      </c>
      <c r="D181" s="39">
        <f t="shared" si="19"/>
        <v>31801.470000000067</v>
      </c>
      <c r="E181" s="39">
        <f t="shared" si="16"/>
        <v>92.75</v>
      </c>
      <c r="F181" s="39">
        <f t="shared" si="17"/>
        <v>864.37</v>
      </c>
      <c r="G181" s="39">
        <f t="shared" si="18"/>
        <v>80</v>
      </c>
      <c r="H181" s="39">
        <f t="shared" si="20"/>
        <v>1037.1199999999999</v>
      </c>
      <c r="J181" s="39"/>
      <c r="K181" s="39"/>
      <c r="L181" s="39"/>
    </row>
    <row r="182" spans="2:12">
      <c r="B182" s="37">
        <f t="shared" si="14"/>
        <v>171</v>
      </c>
      <c r="C182" s="38">
        <f t="shared" ca="1" si="15"/>
        <v>46407</v>
      </c>
      <c r="D182" s="39">
        <f t="shared" si="19"/>
        <v>30937.100000000068</v>
      </c>
      <c r="E182" s="39">
        <f t="shared" si="16"/>
        <v>90.23</v>
      </c>
      <c r="F182" s="39">
        <f t="shared" si="17"/>
        <v>866.89</v>
      </c>
      <c r="G182" s="39">
        <f t="shared" si="18"/>
        <v>80</v>
      </c>
      <c r="H182" s="39">
        <f t="shared" si="20"/>
        <v>1037.1199999999999</v>
      </c>
      <c r="J182" s="39"/>
      <c r="K182" s="39"/>
      <c r="L182" s="39"/>
    </row>
    <row r="183" spans="2:12">
      <c r="B183" s="37">
        <f t="shared" si="14"/>
        <v>172</v>
      </c>
      <c r="C183" s="38">
        <f t="shared" ca="1" si="15"/>
        <v>46438</v>
      </c>
      <c r="D183" s="39">
        <f t="shared" si="19"/>
        <v>30070.210000000068</v>
      </c>
      <c r="E183" s="39">
        <f t="shared" si="16"/>
        <v>87.7</v>
      </c>
      <c r="F183" s="39">
        <f t="shared" si="17"/>
        <v>869.42</v>
      </c>
      <c r="G183" s="39">
        <f t="shared" si="18"/>
        <v>80</v>
      </c>
      <c r="H183" s="39">
        <f t="shared" si="20"/>
        <v>1037.1199999999999</v>
      </c>
      <c r="J183" s="39"/>
      <c r="K183" s="39"/>
      <c r="L183" s="39"/>
    </row>
    <row r="184" spans="2:12">
      <c r="B184" s="37">
        <f t="shared" si="14"/>
        <v>173</v>
      </c>
      <c r="C184" s="38">
        <f t="shared" ca="1" si="15"/>
        <v>46466</v>
      </c>
      <c r="D184" s="39">
        <f t="shared" si="19"/>
        <v>29200.79000000007</v>
      </c>
      <c r="E184" s="39">
        <f t="shared" si="16"/>
        <v>85.17</v>
      </c>
      <c r="F184" s="39">
        <f t="shared" si="17"/>
        <v>871.95</v>
      </c>
      <c r="G184" s="39">
        <f t="shared" si="18"/>
        <v>80</v>
      </c>
      <c r="H184" s="39">
        <f t="shared" si="20"/>
        <v>1037.1199999999999</v>
      </c>
      <c r="J184" s="39"/>
      <c r="K184" s="39"/>
      <c r="L184" s="39"/>
    </row>
    <row r="185" spans="2:12">
      <c r="B185" s="37">
        <f t="shared" si="14"/>
        <v>174</v>
      </c>
      <c r="C185" s="38">
        <f t="shared" ca="1" si="15"/>
        <v>46497</v>
      </c>
      <c r="D185" s="39">
        <f t="shared" si="19"/>
        <v>28328.840000000069</v>
      </c>
      <c r="E185" s="39">
        <f t="shared" si="16"/>
        <v>82.63</v>
      </c>
      <c r="F185" s="39">
        <f t="shared" si="17"/>
        <v>874.49</v>
      </c>
      <c r="G185" s="39">
        <f t="shared" si="18"/>
        <v>80</v>
      </c>
      <c r="H185" s="39">
        <f t="shared" si="20"/>
        <v>1037.1199999999999</v>
      </c>
      <c r="J185" s="39"/>
      <c r="K185" s="39"/>
      <c r="L185" s="39"/>
    </row>
    <row r="186" spans="2:12">
      <c r="B186" s="37">
        <f t="shared" si="14"/>
        <v>175</v>
      </c>
      <c r="C186" s="38">
        <f t="shared" ca="1" si="15"/>
        <v>46527</v>
      </c>
      <c r="D186" s="39">
        <f t="shared" si="19"/>
        <v>27454.350000000068</v>
      </c>
      <c r="E186" s="39">
        <f t="shared" si="16"/>
        <v>80.08</v>
      </c>
      <c r="F186" s="39">
        <f t="shared" si="17"/>
        <v>877.04</v>
      </c>
      <c r="G186" s="39">
        <f t="shared" si="18"/>
        <v>80</v>
      </c>
      <c r="H186" s="39">
        <f t="shared" si="20"/>
        <v>1037.1199999999999</v>
      </c>
      <c r="J186" s="39"/>
      <c r="K186" s="39"/>
      <c r="L186" s="39"/>
    </row>
    <row r="187" spans="2:12">
      <c r="B187" s="37">
        <f t="shared" si="14"/>
        <v>176</v>
      </c>
      <c r="C187" s="38">
        <f t="shared" ca="1" si="15"/>
        <v>46558</v>
      </c>
      <c r="D187" s="39">
        <f t="shared" si="19"/>
        <v>26577.310000000067</v>
      </c>
      <c r="E187" s="39">
        <f t="shared" si="16"/>
        <v>77.52</v>
      </c>
      <c r="F187" s="39">
        <f t="shared" si="17"/>
        <v>879.6</v>
      </c>
      <c r="G187" s="39">
        <f t="shared" si="18"/>
        <v>80</v>
      </c>
      <c r="H187" s="39">
        <f t="shared" si="20"/>
        <v>1037.1199999999999</v>
      </c>
      <c r="J187" s="39"/>
      <c r="K187" s="39"/>
      <c r="L187" s="39"/>
    </row>
    <row r="188" spans="2:12">
      <c r="B188" s="37">
        <f t="shared" si="14"/>
        <v>177</v>
      </c>
      <c r="C188" s="38">
        <f t="shared" ca="1" si="15"/>
        <v>46588</v>
      </c>
      <c r="D188" s="39">
        <f t="shared" si="19"/>
        <v>25697.710000000068</v>
      </c>
      <c r="E188" s="39">
        <f t="shared" si="16"/>
        <v>74.95</v>
      </c>
      <c r="F188" s="39">
        <f t="shared" si="17"/>
        <v>882.17</v>
      </c>
      <c r="G188" s="39">
        <f t="shared" si="18"/>
        <v>80</v>
      </c>
      <c r="H188" s="39">
        <f t="shared" si="20"/>
        <v>1037.1199999999999</v>
      </c>
      <c r="J188" s="39"/>
      <c r="K188" s="39"/>
      <c r="L188" s="39"/>
    </row>
    <row r="189" spans="2:12">
      <c r="B189" s="37">
        <f t="shared" si="14"/>
        <v>178</v>
      </c>
      <c r="C189" s="38">
        <f t="shared" ca="1" si="15"/>
        <v>46619</v>
      </c>
      <c r="D189" s="39">
        <f t="shared" si="19"/>
        <v>24815.54000000007</v>
      </c>
      <c r="E189" s="39">
        <f t="shared" si="16"/>
        <v>72.38</v>
      </c>
      <c r="F189" s="39">
        <f t="shared" si="17"/>
        <v>884.74</v>
      </c>
      <c r="G189" s="39">
        <f t="shared" si="18"/>
        <v>80</v>
      </c>
      <c r="H189" s="39">
        <f t="shared" si="20"/>
        <v>1037.1199999999999</v>
      </c>
      <c r="J189" s="39"/>
      <c r="K189" s="39"/>
      <c r="L189" s="39"/>
    </row>
    <row r="190" spans="2:12">
      <c r="B190" s="37">
        <f t="shared" si="14"/>
        <v>179</v>
      </c>
      <c r="C190" s="38">
        <f t="shared" ca="1" si="15"/>
        <v>46650</v>
      </c>
      <c r="D190" s="39">
        <f t="shared" si="19"/>
        <v>23930.800000000068</v>
      </c>
      <c r="E190" s="39">
        <f t="shared" si="16"/>
        <v>69.8</v>
      </c>
      <c r="F190" s="39">
        <f t="shared" si="17"/>
        <v>887.32</v>
      </c>
      <c r="G190" s="39">
        <f t="shared" si="18"/>
        <v>80</v>
      </c>
      <c r="H190" s="39">
        <f t="shared" si="20"/>
        <v>1037.1199999999999</v>
      </c>
      <c r="J190" s="39"/>
      <c r="K190" s="39"/>
      <c r="L190" s="39"/>
    </row>
    <row r="191" spans="2:12">
      <c r="B191" s="37">
        <f t="shared" si="14"/>
        <v>180</v>
      </c>
      <c r="C191" s="38">
        <f t="shared" ca="1" si="15"/>
        <v>46680</v>
      </c>
      <c r="D191" s="39">
        <f t="shared" si="19"/>
        <v>23043.480000000069</v>
      </c>
      <c r="E191" s="39">
        <f t="shared" si="16"/>
        <v>67.209999999999994</v>
      </c>
      <c r="F191" s="39">
        <f t="shared" si="17"/>
        <v>889.91</v>
      </c>
      <c r="G191" s="39">
        <f t="shared" si="18"/>
        <v>80</v>
      </c>
      <c r="H191" s="39">
        <f t="shared" si="20"/>
        <v>1037.1199999999999</v>
      </c>
      <c r="J191" s="39"/>
      <c r="K191" s="39"/>
      <c r="L191" s="39"/>
    </row>
    <row r="192" spans="2:12">
      <c r="B192" s="37">
        <f t="shared" si="14"/>
        <v>181</v>
      </c>
      <c r="C192" s="38">
        <f t="shared" ca="1" si="15"/>
        <v>46711</v>
      </c>
      <c r="D192" s="39">
        <f t="shared" si="19"/>
        <v>22153.570000000069</v>
      </c>
      <c r="E192" s="39">
        <f t="shared" si="16"/>
        <v>64.61</v>
      </c>
      <c r="F192" s="39">
        <f t="shared" si="17"/>
        <v>892.51</v>
      </c>
      <c r="G192" s="39">
        <f t="shared" si="18"/>
        <v>80</v>
      </c>
      <c r="H192" s="39">
        <f t="shared" si="20"/>
        <v>1037.1199999999999</v>
      </c>
      <c r="J192" s="39"/>
      <c r="K192" s="39"/>
      <c r="L192" s="39"/>
    </row>
    <row r="193" spans="2:12">
      <c r="B193" s="37">
        <f t="shared" si="14"/>
        <v>182</v>
      </c>
      <c r="C193" s="38">
        <f t="shared" ca="1" si="15"/>
        <v>46741</v>
      </c>
      <c r="D193" s="39">
        <f t="shared" si="19"/>
        <v>21261.06000000007</v>
      </c>
      <c r="E193" s="39">
        <f t="shared" si="16"/>
        <v>62.01</v>
      </c>
      <c r="F193" s="39">
        <f t="shared" si="17"/>
        <v>895.11</v>
      </c>
      <c r="G193" s="39">
        <f t="shared" si="18"/>
        <v>80</v>
      </c>
      <c r="H193" s="39">
        <f t="shared" si="20"/>
        <v>1037.1199999999999</v>
      </c>
      <c r="J193" s="39"/>
      <c r="K193" s="39"/>
      <c r="L193" s="39"/>
    </row>
    <row r="194" spans="2:12">
      <c r="B194" s="37">
        <f t="shared" si="14"/>
        <v>183</v>
      </c>
      <c r="C194" s="38">
        <f t="shared" ca="1" si="15"/>
        <v>46772</v>
      </c>
      <c r="D194" s="39">
        <f t="shared" si="19"/>
        <v>20365.95000000007</v>
      </c>
      <c r="E194" s="39">
        <f t="shared" si="16"/>
        <v>59.4</v>
      </c>
      <c r="F194" s="39">
        <f t="shared" si="17"/>
        <v>897.72</v>
      </c>
      <c r="G194" s="39">
        <f t="shared" si="18"/>
        <v>80</v>
      </c>
      <c r="H194" s="39">
        <f t="shared" si="20"/>
        <v>1037.1199999999999</v>
      </c>
      <c r="J194" s="39"/>
      <c r="K194" s="39"/>
      <c r="L194" s="39"/>
    </row>
    <row r="195" spans="2:12">
      <c r="B195" s="37">
        <f t="shared" si="14"/>
        <v>184</v>
      </c>
      <c r="C195" s="38">
        <f t="shared" ca="1" si="15"/>
        <v>46803</v>
      </c>
      <c r="D195" s="39">
        <f t="shared" si="19"/>
        <v>19468.230000000069</v>
      </c>
      <c r="E195" s="39">
        <f t="shared" si="16"/>
        <v>56.78</v>
      </c>
      <c r="F195" s="39">
        <f t="shared" si="17"/>
        <v>900.34</v>
      </c>
      <c r="G195" s="39">
        <f t="shared" si="18"/>
        <v>80</v>
      </c>
      <c r="H195" s="39">
        <f t="shared" si="20"/>
        <v>1037.1199999999999</v>
      </c>
      <c r="J195" s="39"/>
      <c r="K195" s="39"/>
      <c r="L195" s="39"/>
    </row>
    <row r="196" spans="2:12">
      <c r="B196" s="37">
        <f t="shared" si="14"/>
        <v>185</v>
      </c>
      <c r="C196" s="38">
        <f t="shared" ca="1" si="15"/>
        <v>46832</v>
      </c>
      <c r="D196" s="39">
        <f t="shared" si="19"/>
        <v>18567.890000000069</v>
      </c>
      <c r="E196" s="39">
        <f t="shared" si="16"/>
        <v>54.16</v>
      </c>
      <c r="F196" s="39">
        <f t="shared" si="17"/>
        <v>902.96</v>
      </c>
      <c r="G196" s="39">
        <f t="shared" si="18"/>
        <v>80</v>
      </c>
      <c r="H196" s="39">
        <f t="shared" si="20"/>
        <v>1037.1199999999999</v>
      </c>
      <c r="J196" s="39"/>
      <c r="K196" s="39"/>
      <c r="L196" s="39"/>
    </row>
    <row r="197" spans="2:12">
      <c r="B197" s="37">
        <f t="shared" si="14"/>
        <v>186</v>
      </c>
      <c r="C197" s="38">
        <f t="shared" ca="1" si="15"/>
        <v>46863</v>
      </c>
      <c r="D197" s="39">
        <f t="shared" si="19"/>
        <v>17664.930000000069</v>
      </c>
      <c r="E197" s="39">
        <f t="shared" si="16"/>
        <v>51.52</v>
      </c>
      <c r="F197" s="39">
        <f t="shared" si="17"/>
        <v>905.6</v>
      </c>
      <c r="G197" s="39">
        <f t="shared" si="18"/>
        <v>80</v>
      </c>
      <c r="H197" s="39">
        <f t="shared" si="20"/>
        <v>1037.1199999999999</v>
      </c>
      <c r="J197" s="39"/>
      <c r="K197" s="39"/>
      <c r="L197" s="39"/>
    </row>
    <row r="198" spans="2:12">
      <c r="B198" s="37">
        <f t="shared" si="14"/>
        <v>187</v>
      </c>
      <c r="C198" s="38">
        <f t="shared" ca="1" si="15"/>
        <v>46893</v>
      </c>
      <c r="D198" s="39">
        <f t="shared" si="19"/>
        <v>16759.330000000071</v>
      </c>
      <c r="E198" s="39">
        <f t="shared" si="16"/>
        <v>48.88</v>
      </c>
      <c r="F198" s="39">
        <f t="shared" si="17"/>
        <v>908.24</v>
      </c>
      <c r="G198" s="39">
        <f t="shared" si="18"/>
        <v>80</v>
      </c>
      <c r="H198" s="39">
        <f t="shared" si="20"/>
        <v>1037.1199999999999</v>
      </c>
      <c r="J198" s="39"/>
      <c r="K198" s="39"/>
      <c r="L198" s="39"/>
    </row>
    <row r="199" spans="2:12">
      <c r="B199" s="37">
        <f t="shared" si="14"/>
        <v>188</v>
      </c>
      <c r="C199" s="38">
        <f t="shared" ca="1" si="15"/>
        <v>46924</v>
      </c>
      <c r="D199" s="39">
        <f t="shared" si="19"/>
        <v>15851.090000000071</v>
      </c>
      <c r="E199" s="39">
        <f t="shared" si="16"/>
        <v>46.23</v>
      </c>
      <c r="F199" s="39">
        <f t="shared" si="17"/>
        <v>910.89</v>
      </c>
      <c r="G199" s="39">
        <f t="shared" si="18"/>
        <v>80</v>
      </c>
      <c r="H199" s="39">
        <f t="shared" si="20"/>
        <v>1037.1199999999999</v>
      </c>
      <c r="J199" s="39"/>
      <c r="K199" s="39"/>
      <c r="L199" s="39"/>
    </row>
    <row r="200" spans="2:12">
      <c r="B200" s="37">
        <f t="shared" si="14"/>
        <v>189</v>
      </c>
      <c r="C200" s="38">
        <f t="shared" ca="1" si="15"/>
        <v>46954</v>
      </c>
      <c r="D200" s="39">
        <f t="shared" si="19"/>
        <v>14940.200000000072</v>
      </c>
      <c r="E200" s="39">
        <f t="shared" si="16"/>
        <v>43.58</v>
      </c>
      <c r="F200" s="39">
        <f t="shared" si="17"/>
        <v>913.54</v>
      </c>
      <c r="G200" s="39">
        <f t="shared" si="18"/>
        <v>80</v>
      </c>
      <c r="H200" s="39">
        <f t="shared" si="20"/>
        <v>1037.1199999999999</v>
      </c>
      <c r="J200" s="39"/>
      <c r="K200" s="39"/>
      <c r="L200" s="39"/>
    </row>
    <row r="201" spans="2:12">
      <c r="B201" s="37">
        <f t="shared" si="14"/>
        <v>190</v>
      </c>
      <c r="C201" s="38">
        <f t="shared" ca="1" si="15"/>
        <v>46985</v>
      </c>
      <c r="D201" s="39">
        <f t="shared" si="19"/>
        <v>14026.660000000073</v>
      </c>
      <c r="E201" s="39">
        <f t="shared" si="16"/>
        <v>40.909999999999997</v>
      </c>
      <c r="F201" s="39">
        <f t="shared" si="17"/>
        <v>916.21</v>
      </c>
      <c r="G201" s="39">
        <f t="shared" si="18"/>
        <v>80</v>
      </c>
      <c r="H201" s="39">
        <f t="shared" si="20"/>
        <v>1037.1199999999999</v>
      </c>
      <c r="J201" s="39"/>
      <c r="K201" s="39"/>
      <c r="L201" s="39"/>
    </row>
    <row r="202" spans="2:12">
      <c r="B202" s="37">
        <f t="shared" si="14"/>
        <v>191</v>
      </c>
      <c r="C202" s="38">
        <f t="shared" ca="1" si="15"/>
        <v>47016</v>
      </c>
      <c r="D202" s="39">
        <f t="shared" si="19"/>
        <v>13110.450000000073</v>
      </c>
      <c r="E202" s="39">
        <f t="shared" si="16"/>
        <v>38.24</v>
      </c>
      <c r="F202" s="39">
        <f t="shared" si="17"/>
        <v>918.88</v>
      </c>
      <c r="G202" s="39">
        <f t="shared" si="18"/>
        <v>80</v>
      </c>
      <c r="H202" s="39">
        <f t="shared" si="20"/>
        <v>1037.1199999999999</v>
      </c>
      <c r="J202" s="39"/>
      <c r="K202" s="39"/>
      <c r="L202" s="39"/>
    </row>
    <row r="203" spans="2:12">
      <c r="B203" s="37">
        <f t="shared" si="14"/>
        <v>192</v>
      </c>
      <c r="C203" s="38">
        <f t="shared" ca="1" si="15"/>
        <v>47046</v>
      </c>
      <c r="D203" s="39">
        <f t="shared" si="19"/>
        <v>12191.570000000074</v>
      </c>
      <c r="E203" s="39">
        <f t="shared" si="16"/>
        <v>35.56</v>
      </c>
      <c r="F203" s="39">
        <f t="shared" si="17"/>
        <v>921.56</v>
      </c>
      <c r="G203" s="39">
        <f t="shared" si="18"/>
        <v>80</v>
      </c>
      <c r="H203" s="39">
        <f t="shared" si="20"/>
        <v>1037.1199999999999</v>
      </c>
      <c r="J203" s="39"/>
      <c r="K203" s="39"/>
      <c r="L203" s="39"/>
    </row>
    <row r="204" spans="2:12">
      <c r="B204" s="37">
        <f t="shared" ref="B204:B267" si="21">IF(B203&lt;$L$3,B203+1,"-")</f>
        <v>193</v>
      </c>
      <c r="C204" s="38">
        <f t="shared" ref="C204:C267" ca="1" si="22">IF(ISNUMBER(B204),MIN(DATE(YEAR($C$11),MONTH($C$11)+B204*12/$P$5,DAY($C$11)),DATE(YEAR($C$11),MONTH($C$11)+1+B204*12/$P$5,1)-1),"")</f>
        <v>47077</v>
      </c>
      <c r="D204" s="39">
        <f t="shared" si="19"/>
        <v>11270.010000000075</v>
      </c>
      <c r="E204" s="39">
        <f t="shared" ref="E204:E267" si="23">IF(ISNUMBER(B204),ROUND(D204*$L$7,$R$6),"")</f>
        <v>32.869999999999997</v>
      </c>
      <c r="F204" s="39">
        <f t="shared" ref="F204:F267" si="24">IF(ISNUMBER(B204),IF(B204=$L$3,D204,IF(B204&gt;$L$4,$H$3-E204,0)),"")</f>
        <v>924.25</v>
      </c>
      <c r="G204" s="39">
        <f t="shared" ref="G204:G267" si="25">IF(ISNUMBER(B204),$H$4,"")</f>
        <v>80</v>
      </c>
      <c r="H204" s="39">
        <f t="shared" si="20"/>
        <v>1037.1199999999999</v>
      </c>
      <c r="J204" s="39"/>
      <c r="K204" s="39"/>
      <c r="L204" s="39"/>
    </row>
    <row r="205" spans="2:12">
      <c r="B205" s="37">
        <f t="shared" si="21"/>
        <v>194</v>
      </c>
      <c r="C205" s="38">
        <f t="shared" ca="1" si="22"/>
        <v>47107</v>
      </c>
      <c r="D205" s="39">
        <f t="shared" ref="D205:D268" si="26">IF(ISNUMBER(B205),D204-F204,"")</f>
        <v>10345.760000000075</v>
      </c>
      <c r="E205" s="39">
        <f t="shared" si="23"/>
        <v>30.18</v>
      </c>
      <c r="F205" s="39">
        <f t="shared" si="24"/>
        <v>926.94</v>
      </c>
      <c r="G205" s="39">
        <f t="shared" si="25"/>
        <v>80</v>
      </c>
      <c r="H205" s="39">
        <f t="shared" ref="H205:H268" si="27">IF(ISNUMBER(B205),E205+F205+G205,"")</f>
        <v>1037.1199999999999</v>
      </c>
      <c r="J205" s="39"/>
      <c r="K205" s="39"/>
      <c r="L205" s="39"/>
    </row>
    <row r="206" spans="2:12">
      <c r="B206" s="37">
        <f t="shared" si="21"/>
        <v>195</v>
      </c>
      <c r="C206" s="38">
        <f t="shared" ca="1" si="22"/>
        <v>47138</v>
      </c>
      <c r="D206" s="39">
        <f t="shared" si="26"/>
        <v>9418.8200000000743</v>
      </c>
      <c r="E206" s="39">
        <f t="shared" si="23"/>
        <v>27.47</v>
      </c>
      <c r="F206" s="39">
        <f t="shared" si="24"/>
        <v>929.65</v>
      </c>
      <c r="G206" s="39">
        <f t="shared" si="25"/>
        <v>80</v>
      </c>
      <c r="H206" s="39">
        <f t="shared" si="27"/>
        <v>1037.1199999999999</v>
      </c>
      <c r="J206" s="39"/>
      <c r="K206" s="39"/>
      <c r="L206" s="39"/>
    </row>
    <row r="207" spans="2:12">
      <c r="B207" s="37">
        <f t="shared" si="21"/>
        <v>196</v>
      </c>
      <c r="C207" s="38">
        <f t="shared" ca="1" si="22"/>
        <v>47169</v>
      </c>
      <c r="D207" s="39">
        <f t="shared" si="26"/>
        <v>8489.1700000000747</v>
      </c>
      <c r="E207" s="39">
        <f t="shared" si="23"/>
        <v>24.76</v>
      </c>
      <c r="F207" s="39">
        <f t="shared" si="24"/>
        <v>932.36</v>
      </c>
      <c r="G207" s="39">
        <f t="shared" si="25"/>
        <v>80</v>
      </c>
      <c r="H207" s="39">
        <f t="shared" si="27"/>
        <v>1037.1199999999999</v>
      </c>
      <c r="J207" s="39"/>
      <c r="K207" s="39"/>
      <c r="L207" s="39"/>
    </row>
    <row r="208" spans="2:12">
      <c r="B208" s="37">
        <f t="shared" si="21"/>
        <v>197</v>
      </c>
      <c r="C208" s="38">
        <f t="shared" ca="1" si="22"/>
        <v>47197</v>
      </c>
      <c r="D208" s="39">
        <f t="shared" si="26"/>
        <v>7556.810000000075</v>
      </c>
      <c r="E208" s="39">
        <f t="shared" si="23"/>
        <v>22.04</v>
      </c>
      <c r="F208" s="39">
        <f t="shared" si="24"/>
        <v>935.08</v>
      </c>
      <c r="G208" s="39">
        <f t="shared" si="25"/>
        <v>80</v>
      </c>
      <c r="H208" s="39">
        <f t="shared" si="27"/>
        <v>1037.1199999999999</v>
      </c>
      <c r="J208" s="39"/>
      <c r="K208" s="39"/>
      <c r="L208" s="39"/>
    </row>
    <row r="209" spans="2:12">
      <c r="B209" s="37">
        <f t="shared" si="21"/>
        <v>198</v>
      </c>
      <c r="C209" s="38">
        <f t="shared" ca="1" si="22"/>
        <v>47228</v>
      </c>
      <c r="D209" s="39">
        <f t="shared" si="26"/>
        <v>6621.7300000000751</v>
      </c>
      <c r="E209" s="39">
        <f t="shared" si="23"/>
        <v>19.309999999999999</v>
      </c>
      <c r="F209" s="39">
        <f t="shared" si="24"/>
        <v>937.81000000000006</v>
      </c>
      <c r="G209" s="39">
        <f t="shared" si="25"/>
        <v>80</v>
      </c>
      <c r="H209" s="39">
        <f t="shared" si="27"/>
        <v>1037.1199999999999</v>
      </c>
      <c r="J209" s="39"/>
      <c r="K209" s="39"/>
      <c r="L209" s="39"/>
    </row>
    <row r="210" spans="2:12">
      <c r="B210" s="37">
        <f t="shared" si="21"/>
        <v>199</v>
      </c>
      <c r="C210" s="38">
        <f t="shared" ca="1" si="22"/>
        <v>47258</v>
      </c>
      <c r="D210" s="39">
        <f t="shared" si="26"/>
        <v>5683.9200000000747</v>
      </c>
      <c r="E210" s="39">
        <f t="shared" si="23"/>
        <v>16.579999999999998</v>
      </c>
      <c r="F210" s="39">
        <f t="shared" si="24"/>
        <v>940.54</v>
      </c>
      <c r="G210" s="39">
        <f t="shared" si="25"/>
        <v>80</v>
      </c>
      <c r="H210" s="39">
        <f t="shared" si="27"/>
        <v>1037.1199999999999</v>
      </c>
      <c r="J210" s="39"/>
      <c r="K210" s="39"/>
      <c r="L210" s="39"/>
    </row>
    <row r="211" spans="2:12">
      <c r="B211" s="37">
        <f t="shared" si="21"/>
        <v>200</v>
      </c>
      <c r="C211" s="38">
        <f t="shared" ca="1" si="22"/>
        <v>47289</v>
      </c>
      <c r="D211" s="39">
        <f t="shared" si="26"/>
        <v>4743.3800000000747</v>
      </c>
      <c r="E211" s="39">
        <f t="shared" si="23"/>
        <v>13.83</v>
      </c>
      <c r="F211" s="39">
        <f t="shared" si="24"/>
        <v>943.29</v>
      </c>
      <c r="G211" s="39">
        <f t="shared" si="25"/>
        <v>80</v>
      </c>
      <c r="H211" s="39">
        <f t="shared" si="27"/>
        <v>1037.1199999999999</v>
      </c>
      <c r="J211" s="39"/>
      <c r="K211" s="39"/>
      <c r="L211" s="39"/>
    </row>
    <row r="212" spans="2:12">
      <c r="B212" s="37">
        <f t="shared" si="21"/>
        <v>201</v>
      </c>
      <c r="C212" s="38">
        <f t="shared" ca="1" si="22"/>
        <v>47319</v>
      </c>
      <c r="D212" s="39">
        <f t="shared" si="26"/>
        <v>3800.0900000000747</v>
      </c>
      <c r="E212" s="39">
        <f t="shared" si="23"/>
        <v>11.08</v>
      </c>
      <c r="F212" s="39">
        <f t="shared" si="24"/>
        <v>946.04</v>
      </c>
      <c r="G212" s="39">
        <f t="shared" si="25"/>
        <v>80</v>
      </c>
      <c r="H212" s="39">
        <f t="shared" si="27"/>
        <v>1037.1199999999999</v>
      </c>
      <c r="J212" s="39"/>
      <c r="K212" s="39"/>
      <c r="L212" s="39"/>
    </row>
    <row r="213" spans="2:12">
      <c r="B213" s="37">
        <f t="shared" si="21"/>
        <v>202</v>
      </c>
      <c r="C213" s="38">
        <f t="shared" ca="1" si="22"/>
        <v>47350</v>
      </c>
      <c r="D213" s="39">
        <f t="shared" si="26"/>
        <v>2854.0500000000748</v>
      </c>
      <c r="E213" s="39">
        <f t="shared" si="23"/>
        <v>8.32</v>
      </c>
      <c r="F213" s="39">
        <f t="shared" si="24"/>
        <v>948.8</v>
      </c>
      <c r="G213" s="39">
        <f t="shared" si="25"/>
        <v>80</v>
      </c>
      <c r="H213" s="39">
        <f t="shared" si="27"/>
        <v>1037.1199999999999</v>
      </c>
      <c r="J213" s="39"/>
      <c r="K213" s="39"/>
      <c r="L213" s="39"/>
    </row>
    <row r="214" spans="2:12">
      <c r="B214" s="37">
        <f t="shared" si="21"/>
        <v>203</v>
      </c>
      <c r="C214" s="38">
        <f t="shared" ca="1" si="22"/>
        <v>47381</v>
      </c>
      <c r="D214" s="39">
        <f t="shared" si="26"/>
        <v>1905.2500000000748</v>
      </c>
      <c r="E214" s="39">
        <f t="shared" si="23"/>
        <v>5.56</v>
      </c>
      <c r="F214" s="39">
        <f t="shared" si="24"/>
        <v>951.56000000000006</v>
      </c>
      <c r="G214" s="39">
        <f t="shared" si="25"/>
        <v>80</v>
      </c>
      <c r="H214" s="39">
        <f t="shared" si="27"/>
        <v>1037.1199999999999</v>
      </c>
      <c r="J214" s="39"/>
      <c r="K214" s="39"/>
      <c r="L214" s="39"/>
    </row>
    <row r="215" spans="2:12">
      <c r="B215" s="37">
        <f t="shared" si="21"/>
        <v>204</v>
      </c>
      <c r="C215" s="38">
        <f t="shared" ca="1" si="22"/>
        <v>47411</v>
      </c>
      <c r="D215" s="39">
        <f t="shared" si="26"/>
        <v>953.69000000007475</v>
      </c>
      <c r="E215" s="39">
        <f t="shared" si="23"/>
        <v>2.78</v>
      </c>
      <c r="F215" s="39">
        <f t="shared" si="24"/>
        <v>953.69000000007475</v>
      </c>
      <c r="G215" s="39">
        <f t="shared" si="25"/>
        <v>80</v>
      </c>
      <c r="H215" s="39">
        <f t="shared" si="27"/>
        <v>1036.4700000000748</v>
      </c>
      <c r="J215" s="39"/>
      <c r="K215" s="39"/>
      <c r="L215" s="39"/>
    </row>
    <row r="216" spans="2:12">
      <c r="B216" s="37" t="str">
        <f t="shared" si="21"/>
        <v>-</v>
      </c>
      <c r="C216" s="38" t="str">
        <f t="shared" si="22"/>
        <v/>
      </c>
      <c r="D216" s="39" t="str">
        <f t="shared" si="26"/>
        <v/>
      </c>
      <c r="E216" s="39" t="str">
        <f t="shared" si="23"/>
        <v/>
      </c>
      <c r="F216" s="39" t="str">
        <f t="shared" si="24"/>
        <v/>
      </c>
      <c r="G216" s="39" t="str">
        <f t="shared" si="25"/>
        <v/>
      </c>
      <c r="H216" s="39" t="str">
        <f t="shared" si="27"/>
        <v/>
      </c>
      <c r="J216" s="39"/>
      <c r="K216" s="39"/>
      <c r="L216" s="39"/>
    </row>
    <row r="217" spans="2:12">
      <c r="B217" s="37" t="str">
        <f t="shared" si="21"/>
        <v>-</v>
      </c>
      <c r="C217" s="38" t="str">
        <f t="shared" si="22"/>
        <v/>
      </c>
      <c r="D217" s="39" t="str">
        <f t="shared" si="26"/>
        <v/>
      </c>
      <c r="E217" s="39" t="str">
        <f t="shared" si="23"/>
        <v/>
      </c>
      <c r="F217" s="39" t="str">
        <f t="shared" si="24"/>
        <v/>
      </c>
      <c r="G217" s="39" t="str">
        <f t="shared" si="25"/>
        <v/>
      </c>
      <c r="H217" s="39" t="str">
        <f t="shared" si="27"/>
        <v/>
      </c>
      <c r="J217" s="39"/>
      <c r="K217" s="39"/>
      <c r="L217" s="39"/>
    </row>
    <row r="218" spans="2:12">
      <c r="B218" s="37" t="str">
        <f t="shared" si="21"/>
        <v>-</v>
      </c>
      <c r="C218" s="38" t="str">
        <f t="shared" si="22"/>
        <v/>
      </c>
      <c r="D218" s="39" t="str">
        <f t="shared" si="26"/>
        <v/>
      </c>
      <c r="E218" s="39" t="str">
        <f t="shared" si="23"/>
        <v/>
      </c>
      <c r="F218" s="39" t="str">
        <f t="shared" si="24"/>
        <v/>
      </c>
      <c r="G218" s="39" t="str">
        <f t="shared" si="25"/>
        <v/>
      </c>
      <c r="H218" s="39" t="str">
        <f t="shared" si="27"/>
        <v/>
      </c>
      <c r="J218" s="39"/>
      <c r="K218" s="39"/>
      <c r="L218" s="39"/>
    </row>
    <row r="219" spans="2:12">
      <c r="B219" s="37" t="str">
        <f t="shared" si="21"/>
        <v>-</v>
      </c>
      <c r="C219" s="38" t="str">
        <f t="shared" si="22"/>
        <v/>
      </c>
      <c r="D219" s="39" t="str">
        <f t="shared" si="26"/>
        <v/>
      </c>
      <c r="E219" s="39" t="str">
        <f t="shared" si="23"/>
        <v/>
      </c>
      <c r="F219" s="39" t="str">
        <f t="shared" si="24"/>
        <v/>
      </c>
      <c r="G219" s="39" t="str">
        <f t="shared" si="25"/>
        <v/>
      </c>
      <c r="H219" s="39" t="str">
        <f t="shared" si="27"/>
        <v/>
      </c>
      <c r="J219" s="39"/>
      <c r="K219" s="39"/>
      <c r="L219" s="39"/>
    </row>
    <row r="220" spans="2:12">
      <c r="B220" s="37" t="str">
        <f t="shared" si="21"/>
        <v>-</v>
      </c>
      <c r="C220" s="38" t="str">
        <f t="shared" si="22"/>
        <v/>
      </c>
      <c r="D220" s="39" t="str">
        <f t="shared" si="26"/>
        <v/>
      </c>
      <c r="E220" s="39" t="str">
        <f t="shared" si="23"/>
        <v/>
      </c>
      <c r="F220" s="39" t="str">
        <f t="shared" si="24"/>
        <v/>
      </c>
      <c r="G220" s="39" t="str">
        <f t="shared" si="25"/>
        <v/>
      </c>
      <c r="H220" s="39" t="str">
        <f t="shared" si="27"/>
        <v/>
      </c>
      <c r="J220" s="39"/>
      <c r="K220" s="39"/>
      <c r="L220" s="39"/>
    </row>
    <row r="221" spans="2:12">
      <c r="B221" s="37" t="str">
        <f t="shared" si="21"/>
        <v>-</v>
      </c>
      <c r="C221" s="38" t="str">
        <f t="shared" si="22"/>
        <v/>
      </c>
      <c r="D221" s="39" t="str">
        <f t="shared" si="26"/>
        <v/>
      </c>
      <c r="E221" s="39" t="str">
        <f t="shared" si="23"/>
        <v/>
      </c>
      <c r="F221" s="39" t="str">
        <f t="shared" si="24"/>
        <v/>
      </c>
      <c r="G221" s="39" t="str">
        <f t="shared" si="25"/>
        <v/>
      </c>
      <c r="H221" s="39" t="str">
        <f t="shared" si="27"/>
        <v/>
      </c>
      <c r="J221" s="39"/>
      <c r="K221" s="39"/>
      <c r="L221" s="39"/>
    </row>
    <row r="222" spans="2:12">
      <c r="B222" s="37" t="str">
        <f t="shared" si="21"/>
        <v>-</v>
      </c>
      <c r="C222" s="38" t="str">
        <f t="shared" si="22"/>
        <v/>
      </c>
      <c r="D222" s="39" t="str">
        <f t="shared" si="26"/>
        <v/>
      </c>
      <c r="E222" s="39" t="str">
        <f t="shared" si="23"/>
        <v/>
      </c>
      <c r="F222" s="39" t="str">
        <f t="shared" si="24"/>
        <v/>
      </c>
      <c r="G222" s="39" t="str">
        <f t="shared" si="25"/>
        <v/>
      </c>
      <c r="H222" s="39" t="str">
        <f t="shared" si="27"/>
        <v/>
      </c>
      <c r="J222" s="39"/>
      <c r="K222" s="39"/>
      <c r="L222" s="39"/>
    </row>
    <row r="223" spans="2:12">
      <c r="B223" s="37" t="str">
        <f t="shared" si="21"/>
        <v>-</v>
      </c>
      <c r="C223" s="38" t="str">
        <f t="shared" si="22"/>
        <v/>
      </c>
      <c r="D223" s="39" t="str">
        <f t="shared" si="26"/>
        <v/>
      </c>
      <c r="E223" s="39" t="str">
        <f t="shared" si="23"/>
        <v/>
      </c>
      <c r="F223" s="39" t="str">
        <f t="shared" si="24"/>
        <v/>
      </c>
      <c r="G223" s="39" t="str">
        <f t="shared" si="25"/>
        <v/>
      </c>
      <c r="H223" s="39" t="str">
        <f t="shared" si="27"/>
        <v/>
      </c>
      <c r="J223" s="39"/>
      <c r="K223" s="39"/>
      <c r="L223" s="39"/>
    </row>
    <row r="224" spans="2:12">
      <c r="B224" s="37" t="str">
        <f t="shared" si="21"/>
        <v>-</v>
      </c>
      <c r="C224" s="38" t="str">
        <f t="shared" si="22"/>
        <v/>
      </c>
      <c r="D224" s="39" t="str">
        <f t="shared" si="26"/>
        <v/>
      </c>
      <c r="E224" s="39" t="str">
        <f t="shared" si="23"/>
        <v/>
      </c>
      <c r="F224" s="39" t="str">
        <f t="shared" si="24"/>
        <v/>
      </c>
      <c r="G224" s="39" t="str">
        <f t="shared" si="25"/>
        <v/>
      </c>
      <c r="H224" s="39" t="str">
        <f t="shared" si="27"/>
        <v/>
      </c>
      <c r="J224" s="39"/>
      <c r="K224" s="39"/>
      <c r="L224" s="39"/>
    </row>
    <row r="225" spans="2:12">
      <c r="B225" s="37" t="str">
        <f t="shared" si="21"/>
        <v>-</v>
      </c>
      <c r="C225" s="38" t="str">
        <f t="shared" si="22"/>
        <v/>
      </c>
      <c r="D225" s="39" t="str">
        <f t="shared" si="26"/>
        <v/>
      </c>
      <c r="E225" s="39" t="str">
        <f t="shared" si="23"/>
        <v/>
      </c>
      <c r="F225" s="39" t="str">
        <f t="shared" si="24"/>
        <v/>
      </c>
      <c r="G225" s="39" t="str">
        <f t="shared" si="25"/>
        <v/>
      </c>
      <c r="H225" s="39" t="str">
        <f t="shared" si="27"/>
        <v/>
      </c>
      <c r="J225" s="39"/>
      <c r="K225" s="39"/>
      <c r="L225" s="39"/>
    </row>
    <row r="226" spans="2:12">
      <c r="B226" s="37" t="str">
        <f t="shared" si="21"/>
        <v>-</v>
      </c>
      <c r="C226" s="38" t="str">
        <f t="shared" si="22"/>
        <v/>
      </c>
      <c r="D226" s="39" t="str">
        <f t="shared" si="26"/>
        <v/>
      </c>
      <c r="E226" s="39" t="str">
        <f t="shared" si="23"/>
        <v/>
      </c>
      <c r="F226" s="39" t="str">
        <f t="shared" si="24"/>
        <v/>
      </c>
      <c r="G226" s="39" t="str">
        <f t="shared" si="25"/>
        <v/>
      </c>
      <c r="H226" s="39" t="str">
        <f t="shared" si="27"/>
        <v/>
      </c>
      <c r="J226" s="39"/>
      <c r="K226" s="39"/>
      <c r="L226" s="39"/>
    </row>
    <row r="227" spans="2:12">
      <c r="B227" s="37" t="str">
        <f t="shared" si="21"/>
        <v>-</v>
      </c>
      <c r="C227" s="38" t="str">
        <f t="shared" si="22"/>
        <v/>
      </c>
      <c r="D227" s="39" t="str">
        <f t="shared" si="26"/>
        <v/>
      </c>
      <c r="E227" s="39" t="str">
        <f t="shared" si="23"/>
        <v/>
      </c>
      <c r="F227" s="39" t="str">
        <f t="shared" si="24"/>
        <v/>
      </c>
      <c r="G227" s="39" t="str">
        <f t="shared" si="25"/>
        <v/>
      </c>
      <c r="H227" s="39" t="str">
        <f t="shared" si="27"/>
        <v/>
      </c>
      <c r="J227" s="39"/>
      <c r="K227" s="39"/>
      <c r="L227" s="39"/>
    </row>
    <row r="228" spans="2:12">
      <c r="B228" s="37" t="str">
        <f t="shared" si="21"/>
        <v>-</v>
      </c>
      <c r="C228" s="38" t="str">
        <f t="shared" si="22"/>
        <v/>
      </c>
      <c r="D228" s="39" t="str">
        <f t="shared" si="26"/>
        <v/>
      </c>
      <c r="E228" s="39" t="str">
        <f t="shared" si="23"/>
        <v/>
      </c>
      <c r="F228" s="39" t="str">
        <f t="shared" si="24"/>
        <v/>
      </c>
      <c r="G228" s="39" t="str">
        <f t="shared" si="25"/>
        <v/>
      </c>
      <c r="H228" s="39" t="str">
        <f t="shared" si="27"/>
        <v/>
      </c>
      <c r="J228" s="39"/>
      <c r="K228" s="39"/>
      <c r="L228" s="39"/>
    </row>
    <row r="229" spans="2:12">
      <c r="B229" s="37" t="str">
        <f t="shared" si="21"/>
        <v>-</v>
      </c>
      <c r="C229" s="38" t="str">
        <f t="shared" si="22"/>
        <v/>
      </c>
      <c r="D229" s="39" t="str">
        <f t="shared" si="26"/>
        <v/>
      </c>
      <c r="E229" s="39" t="str">
        <f t="shared" si="23"/>
        <v/>
      </c>
      <c r="F229" s="39" t="str">
        <f t="shared" si="24"/>
        <v/>
      </c>
      <c r="G229" s="39" t="str">
        <f t="shared" si="25"/>
        <v/>
      </c>
      <c r="H229" s="39" t="str">
        <f t="shared" si="27"/>
        <v/>
      </c>
      <c r="J229" s="39"/>
      <c r="K229" s="39"/>
      <c r="L229" s="39"/>
    </row>
    <row r="230" spans="2:12">
      <c r="B230" s="37" t="str">
        <f t="shared" si="21"/>
        <v>-</v>
      </c>
      <c r="C230" s="38" t="str">
        <f t="shared" si="22"/>
        <v/>
      </c>
      <c r="D230" s="39" t="str">
        <f t="shared" si="26"/>
        <v/>
      </c>
      <c r="E230" s="39" t="str">
        <f t="shared" si="23"/>
        <v/>
      </c>
      <c r="F230" s="39" t="str">
        <f t="shared" si="24"/>
        <v/>
      </c>
      <c r="G230" s="39" t="str">
        <f t="shared" si="25"/>
        <v/>
      </c>
      <c r="H230" s="39" t="str">
        <f t="shared" si="27"/>
        <v/>
      </c>
      <c r="J230" s="39"/>
      <c r="K230" s="39"/>
      <c r="L230" s="39"/>
    </row>
    <row r="231" spans="2:12">
      <c r="B231" s="37" t="str">
        <f t="shared" si="21"/>
        <v>-</v>
      </c>
      <c r="C231" s="38" t="str">
        <f t="shared" si="22"/>
        <v/>
      </c>
      <c r="D231" s="39" t="str">
        <f t="shared" si="26"/>
        <v/>
      </c>
      <c r="E231" s="39" t="str">
        <f t="shared" si="23"/>
        <v/>
      </c>
      <c r="F231" s="39" t="str">
        <f t="shared" si="24"/>
        <v/>
      </c>
      <c r="G231" s="39" t="str">
        <f t="shared" si="25"/>
        <v/>
      </c>
      <c r="H231" s="39" t="str">
        <f t="shared" si="27"/>
        <v/>
      </c>
      <c r="J231" s="39"/>
      <c r="K231" s="39"/>
      <c r="L231" s="39"/>
    </row>
    <row r="232" spans="2:12">
      <c r="B232" s="37" t="str">
        <f t="shared" si="21"/>
        <v>-</v>
      </c>
      <c r="C232" s="38" t="str">
        <f t="shared" si="22"/>
        <v/>
      </c>
      <c r="D232" s="39" t="str">
        <f t="shared" si="26"/>
        <v/>
      </c>
      <c r="E232" s="39" t="str">
        <f t="shared" si="23"/>
        <v/>
      </c>
      <c r="F232" s="39" t="str">
        <f t="shared" si="24"/>
        <v/>
      </c>
      <c r="G232" s="39" t="str">
        <f t="shared" si="25"/>
        <v/>
      </c>
      <c r="H232" s="39" t="str">
        <f t="shared" si="27"/>
        <v/>
      </c>
      <c r="J232" s="39"/>
      <c r="K232" s="39"/>
      <c r="L232" s="39"/>
    </row>
    <row r="233" spans="2:12">
      <c r="B233" s="37" t="str">
        <f t="shared" si="21"/>
        <v>-</v>
      </c>
      <c r="C233" s="38" t="str">
        <f t="shared" si="22"/>
        <v/>
      </c>
      <c r="D233" s="39" t="str">
        <f t="shared" si="26"/>
        <v/>
      </c>
      <c r="E233" s="39" t="str">
        <f t="shared" si="23"/>
        <v/>
      </c>
      <c r="F233" s="39" t="str">
        <f t="shared" si="24"/>
        <v/>
      </c>
      <c r="G233" s="39" t="str">
        <f t="shared" si="25"/>
        <v/>
      </c>
      <c r="H233" s="39" t="str">
        <f t="shared" si="27"/>
        <v/>
      </c>
      <c r="J233" s="39"/>
      <c r="K233" s="39"/>
      <c r="L233" s="39"/>
    </row>
    <row r="234" spans="2:12">
      <c r="B234" s="37" t="str">
        <f t="shared" si="21"/>
        <v>-</v>
      </c>
      <c r="C234" s="38" t="str">
        <f t="shared" si="22"/>
        <v/>
      </c>
      <c r="D234" s="39" t="str">
        <f t="shared" si="26"/>
        <v/>
      </c>
      <c r="E234" s="39" t="str">
        <f t="shared" si="23"/>
        <v/>
      </c>
      <c r="F234" s="39" t="str">
        <f t="shared" si="24"/>
        <v/>
      </c>
      <c r="G234" s="39" t="str">
        <f t="shared" si="25"/>
        <v/>
      </c>
      <c r="H234" s="39" t="str">
        <f t="shared" si="27"/>
        <v/>
      </c>
      <c r="J234" s="39"/>
      <c r="K234" s="39"/>
      <c r="L234" s="39"/>
    </row>
    <row r="235" spans="2:12">
      <c r="B235" s="37" t="str">
        <f t="shared" si="21"/>
        <v>-</v>
      </c>
      <c r="C235" s="38" t="str">
        <f t="shared" si="22"/>
        <v/>
      </c>
      <c r="D235" s="39" t="str">
        <f t="shared" si="26"/>
        <v/>
      </c>
      <c r="E235" s="39" t="str">
        <f t="shared" si="23"/>
        <v/>
      </c>
      <c r="F235" s="39" t="str">
        <f t="shared" si="24"/>
        <v/>
      </c>
      <c r="G235" s="39" t="str">
        <f t="shared" si="25"/>
        <v/>
      </c>
      <c r="H235" s="39" t="str">
        <f t="shared" si="27"/>
        <v/>
      </c>
      <c r="J235" s="39"/>
      <c r="K235" s="39"/>
      <c r="L235" s="39"/>
    </row>
    <row r="236" spans="2:12">
      <c r="B236" s="37" t="str">
        <f t="shared" si="21"/>
        <v>-</v>
      </c>
      <c r="C236" s="38" t="str">
        <f t="shared" si="22"/>
        <v/>
      </c>
      <c r="D236" s="39" t="str">
        <f t="shared" si="26"/>
        <v/>
      </c>
      <c r="E236" s="39" t="str">
        <f t="shared" si="23"/>
        <v/>
      </c>
      <c r="F236" s="39" t="str">
        <f t="shared" si="24"/>
        <v/>
      </c>
      <c r="G236" s="39" t="str">
        <f t="shared" si="25"/>
        <v/>
      </c>
      <c r="H236" s="39" t="str">
        <f t="shared" si="27"/>
        <v/>
      </c>
      <c r="J236" s="39"/>
      <c r="K236" s="39"/>
      <c r="L236" s="39"/>
    </row>
    <row r="237" spans="2:12">
      <c r="B237" s="37" t="str">
        <f t="shared" si="21"/>
        <v>-</v>
      </c>
      <c r="C237" s="38" t="str">
        <f t="shared" si="22"/>
        <v/>
      </c>
      <c r="D237" s="39" t="str">
        <f t="shared" si="26"/>
        <v/>
      </c>
      <c r="E237" s="39" t="str">
        <f t="shared" si="23"/>
        <v/>
      </c>
      <c r="F237" s="39" t="str">
        <f t="shared" si="24"/>
        <v/>
      </c>
      <c r="G237" s="39" t="str">
        <f t="shared" si="25"/>
        <v/>
      </c>
      <c r="H237" s="39" t="str">
        <f t="shared" si="27"/>
        <v/>
      </c>
      <c r="J237" s="39"/>
      <c r="K237" s="39"/>
      <c r="L237" s="39"/>
    </row>
    <row r="238" spans="2:12">
      <c r="B238" s="37" t="str">
        <f t="shared" si="21"/>
        <v>-</v>
      </c>
      <c r="C238" s="38" t="str">
        <f t="shared" si="22"/>
        <v/>
      </c>
      <c r="D238" s="39" t="str">
        <f t="shared" si="26"/>
        <v/>
      </c>
      <c r="E238" s="39" t="str">
        <f t="shared" si="23"/>
        <v/>
      </c>
      <c r="F238" s="39" t="str">
        <f t="shared" si="24"/>
        <v/>
      </c>
      <c r="G238" s="39" t="str">
        <f t="shared" si="25"/>
        <v/>
      </c>
      <c r="H238" s="39" t="str">
        <f t="shared" si="27"/>
        <v/>
      </c>
      <c r="J238" s="39"/>
      <c r="K238" s="39"/>
      <c r="L238" s="39"/>
    </row>
    <row r="239" spans="2:12">
      <c r="B239" s="37" t="str">
        <f t="shared" si="21"/>
        <v>-</v>
      </c>
      <c r="C239" s="38" t="str">
        <f t="shared" si="22"/>
        <v/>
      </c>
      <c r="D239" s="39" t="str">
        <f t="shared" si="26"/>
        <v/>
      </c>
      <c r="E239" s="39" t="str">
        <f t="shared" si="23"/>
        <v/>
      </c>
      <c r="F239" s="39" t="str">
        <f t="shared" si="24"/>
        <v/>
      </c>
      <c r="G239" s="39" t="str">
        <f t="shared" si="25"/>
        <v/>
      </c>
      <c r="H239" s="39" t="str">
        <f t="shared" si="27"/>
        <v/>
      </c>
      <c r="J239" s="39"/>
      <c r="K239" s="39"/>
      <c r="L239" s="39"/>
    </row>
    <row r="240" spans="2:12">
      <c r="B240" s="37" t="str">
        <f t="shared" si="21"/>
        <v>-</v>
      </c>
      <c r="C240" s="38" t="str">
        <f t="shared" si="22"/>
        <v/>
      </c>
      <c r="D240" s="39" t="str">
        <f t="shared" si="26"/>
        <v/>
      </c>
      <c r="E240" s="39" t="str">
        <f t="shared" si="23"/>
        <v/>
      </c>
      <c r="F240" s="39" t="str">
        <f t="shared" si="24"/>
        <v/>
      </c>
      <c r="G240" s="39" t="str">
        <f t="shared" si="25"/>
        <v/>
      </c>
      <c r="H240" s="39" t="str">
        <f t="shared" si="27"/>
        <v/>
      </c>
      <c r="J240" s="39"/>
      <c r="K240" s="39"/>
      <c r="L240" s="39"/>
    </row>
    <row r="241" spans="2:12">
      <c r="B241" s="37" t="str">
        <f t="shared" si="21"/>
        <v>-</v>
      </c>
      <c r="C241" s="38" t="str">
        <f t="shared" si="22"/>
        <v/>
      </c>
      <c r="D241" s="39" t="str">
        <f t="shared" si="26"/>
        <v/>
      </c>
      <c r="E241" s="39" t="str">
        <f t="shared" si="23"/>
        <v/>
      </c>
      <c r="F241" s="39" t="str">
        <f t="shared" si="24"/>
        <v/>
      </c>
      <c r="G241" s="39" t="str">
        <f t="shared" si="25"/>
        <v/>
      </c>
      <c r="H241" s="39" t="str">
        <f t="shared" si="27"/>
        <v/>
      </c>
      <c r="J241" s="39"/>
      <c r="K241" s="39"/>
      <c r="L241" s="39"/>
    </row>
    <row r="242" spans="2:12">
      <c r="B242" s="37" t="str">
        <f t="shared" si="21"/>
        <v>-</v>
      </c>
      <c r="C242" s="38" t="str">
        <f t="shared" si="22"/>
        <v/>
      </c>
      <c r="D242" s="39" t="str">
        <f t="shared" si="26"/>
        <v/>
      </c>
      <c r="E242" s="39" t="str">
        <f t="shared" si="23"/>
        <v/>
      </c>
      <c r="F242" s="39" t="str">
        <f t="shared" si="24"/>
        <v/>
      </c>
      <c r="G242" s="39" t="str">
        <f t="shared" si="25"/>
        <v/>
      </c>
      <c r="H242" s="39" t="str">
        <f t="shared" si="27"/>
        <v/>
      </c>
      <c r="J242" s="39"/>
      <c r="K242" s="39"/>
      <c r="L242" s="39"/>
    </row>
    <row r="243" spans="2:12">
      <c r="B243" s="37" t="str">
        <f t="shared" si="21"/>
        <v>-</v>
      </c>
      <c r="C243" s="38" t="str">
        <f t="shared" si="22"/>
        <v/>
      </c>
      <c r="D243" s="39" t="str">
        <f t="shared" si="26"/>
        <v/>
      </c>
      <c r="E243" s="39" t="str">
        <f t="shared" si="23"/>
        <v/>
      </c>
      <c r="F243" s="39" t="str">
        <f t="shared" si="24"/>
        <v/>
      </c>
      <c r="G243" s="39" t="str">
        <f t="shared" si="25"/>
        <v/>
      </c>
      <c r="H243" s="39" t="str">
        <f t="shared" si="27"/>
        <v/>
      </c>
      <c r="J243" s="39"/>
      <c r="K243" s="39"/>
      <c r="L243" s="39"/>
    </row>
    <row r="244" spans="2:12">
      <c r="B244" s="37" t="str">
        <f t="shared" si="21"/>
        <v>-</v>
      </c>
      <c r="C244" s="38" t="str">
        <f t="shared" si="22"/>
        <v/>
      </c>
      <c r="D244" s="39" t="str">
        <f t="shared" si="26"/>
        <v/>
      </c>
      <c r="E244" s="39" t="str">
        <f t="shared" si="23"/>
        <v/>
      </c>
      <c r="F244" s="39" t="str">
        <f t="shared" si="24"/>
        <v/>
      </c>
      <c r="G244" s="39" t="str">
        <f t="shared" si="25"/>
        <v/>
      </c>
      <c r="H244" s="39" t="str">
        <f t="shared" si="27"/>
        <v/>
      </c>
      <c r="J244" s="39"/>
      <c r="K244" s="39"/>
      <c r="L244" s="39"/>
    </row>
    <row r="245" spans="2:12">
      <c r="B245" s="37" t="str">
        <f t="shared" si="21"/>
        <v>-</v>
      </c>
      <c r="C245" s="38" t="str">
        <f t="shared" si="22"/>
        <v/>
      </c>
      <c r="D245" s="39" t="str">
        <f t="shared" si="26"/>
        <v/>
      </c>
      <c r="E245" s="39" t="str">
        <f t="shared" si="23"/>
        <v/>
      </c>
      <c r="F245" s="39" t="str">
        <f t="shared" si="24"/>
        <v/>
      </c>
      <c r="G245" s="39" t="str">
        <f t="shared" si="25"/>
        <v/>
      </c>
      <c r="H245" s="39" t="str">
        <f t="shared" si="27"/>
        <v/>
      </c>
      <c r="J245" s="39"/>
      <c r="K245" s="39"/>
      <c r="L245" s="39"/>
    </row>
    <row r="246" spans="2:12">
      <c r="B246" s="37" t="str">
        <f t="shared" si="21"/>
        <v>-</v>
      </c>
      <c r="C246" s="38" t="str">
        <f t="shared" si="22"/>
        <v/>
      </c>
      <c r="D246" s="39" t="str">
        <f t="shared" si="26"/>
        <v/>
      </c>
      <c r="E246" s="39" t="str">
        <f t="shared" si="23"/>
        <v/>
      </c>
      <c r="F246" s="39" t="str">
        <f t="shared" si="24"/>
        <v/>
      </c>
      <c r="G246" s="39" t="str">
        <f t="shared" si="25"/>
        <v/>
      </c>
      <c r="H246" s="39" t="str">
        <f t="shared" si="27"/>
        <v/>
      </c>
      <c r="J246" s="39"/>
      <c r="K246" s="39"/>
      <c r="L246" s="39"/>
    </row>
    <row r="247" spans="2:12">
      <c r="B247" s="37" t="str">
        <f t="shared" si="21"/>
        <v>-</v>
      </c>
      <c r="C247" s="38" t="str">
        <f t="shared" si="22"/>
        <v/>
      </c>
      <c r="D247" s="39" t="str">
        <f t="shared" si="26"/>
        <v/>
      </c>
      <c r="E247" s="39" t="str">
        <f t="shared" si="23"/>
        <v/>
      </c>
      <c r="F247" s="39" t="str">
        <f t="shared" si="24"/>
        <v/>
      </c>
      <c r="G247" s="39" t="str">
        <f t="shared" si="25"/>
        <v/>
      </c>
      <c r="H247" s="39" t="str">
        <f t="shared" si="27"/>
        <v/>
      </c>
      <c r="J247" s="39"/>
      <c r="K247" s="39"/>
      <c r="L247" s="39"/>
    </row>
    <row r="248" spans="2:12">
      <c r="B248" s="37" t="str">
        <f t="shared" si="21"/>
        <v>-</v>
      </c>
      <c r="C248" s="38" t="str">
        <f t="shared" si="22"/>
        <v/>
      </c>
      <c r="D248" s="39" t="str">
        <f t="shared" si="26"/>
        <v/>
      </c>
      <c r="E248" s="39" t="str">
        <f t="shared" si="23"/>
        <v/>
      </c>
      <c r="F248" s="39" t="str">
        <f t="shared" si="24"/>
        <v/>
      </c>
      <c r="G248" s="39" t="str">
        <f t="shared" si="25"/>
        <v/>
      </c>
      <c r="H248" s="39" t="str">
        <f t="shared" si="27"/>
        <v/>
      </c>
      <c r="J248" s="39"/>
      <c r="K248" s="39"/>
      <c r="L248" s="39"/>
    </row>
    <row r="249" spans="2:12">
      <c r="B249" s="37" t="str">
        <f t="shared" si="21"/>
        <v>-</v>
      </c>
      <c r="C249" s="38" t="str">
        <f t="shared" si="22"/>
        <v/>
      </c>
      <c r="D249" s="39" t="str">
        <f t="shared" si="26"/>
        <v/>
      </c>
      <c r="E249" s="39" t="str">
        <f t="shared" si="23"/>
        <v/>
      </c>
      <c r="F249" s="39" t="str">
        <f t="shared" si="24"/>
        <v/>
      </c>
      <c r="G249" s="39" t="str">
        <f t="shared" si="25"/>
        <v/>
      </c>
      <c r="H249" s="39" t="str">
        <f t="shared" si="27"/>
        <v/>
      </c>
      <c r="J249" s="39"/>
      <c r="K249" s="39"/>
      <c r="L249" s="39"/>
    </row>
    <row r="250" spans="2:12">
      <c r="B250" s="37" t="str">
        <f t="shared" si="21"/>
        <v>-</v>
      </c>
      <c r="C250" s="38" t="str">
        <f t="shared" si="22"/>
        <v/>
      </c>
      <c r="D250" s="39" t="str">
        <f t="shared" si="26"/>
        <v/>
      </c>
      <c r="E250" s="39" t="str">
        <f t="shared" si="23"/>
        <v/>
      </c>
      <c r="F250" s="39" t="str">
        <f t="shared" si="24"/>
        <v/>
      </c>
      <c r="G250" s="39" t="str">
        <f t="shared" si="25"/>
        <v/>
      </c>
      <c r="H250" s="39" t="str">
        <f t="shared" si="27"/>
        <v/>
      </c>
      <c r="J250" s="39"/>
      <c r="K250" s="39"/>
      <c r="L250" s="39"/>
    </row>
    <row r="251" spans="2:12">
      <c r="B251" s="37" t="str">
        <f t="shared" si="21"/>
        <v>-</v>
      </c>
      <c r="C251" s="38" t="str">
        <f t="shared" si="22"/>
        <v/>
      </c>
      <c r="D251" s="39" t="str">
        <f t="shared" si="26"/>
        <v/>
      </c>
      <c r="E251" s="39" t="str">
        <f t="shared" si="23"/>
        <v/>
      </c>
      <c r="F251" s="39" t="str">
        <f t="shared" si="24"/>
        <v/>
      </c>
      <c r="G251" s="39" t="str">
        <f t="shared" si="25"/>
        <v/>
      </c>
      <c r="H251" s="39" t="str">
        <f t="shared" si="27"/>
        <v/>
      </c>
      <c r="J251" s="39"/>
      <c r="K251" s="39"/>
      <c r="L251" s="39"/>
    </row>
    <row r="252" spans="2:12">
      <c r="B252" s="37" t="str">
        <f t="shared" si="21"/>
        <v>-</v>
      </c>
      <c r="C252" s="38" t="str">
        <f t="shared" si="22"/>
        <v/>
      </c>
      <c r="D252" s="39" t="str">
        <f t="shared" si="26"/>
        <v/>
      </c>
      <c r="E252" s="39" t="str">
        <f t="shared" si="23"/>
        <v/>
      </c>
      <c r="F252" s="39" t="str">
        <f t="shared" si="24"/>
        <v/>
      </c>
      <c r="G252" s="39" t="str">
        <f t="shared" si="25"/>
        <v/>
      </c>
      <c r="H252" s="39" t="str">
        <f t="shared" si="27"/>
        <v/>
      </c>
      <c r="J252" s="39"/>
      <c r="K252" s="39"/>
      <c r="L252" s="39"/>
    </row>
    <row r="253" spans="2:12">
      <c r="B253" s="37" t="str">
        <f t="shared" si="21"/>
        <v>-</v>
      </c>
      <c r="C253" s="38" t="str">
        <f t="shared" si="22"/>
        <v/>
      </c>
      <c r="D253" s="39" t="str">
        <f t="shared" si="26"/>
        <v/>
      </c>
      <c r="E253" s="39" t="str">
        <f t="shared" si="23"/>
        <v/>
      </c>
      <c r="F253" s="39" t="str">
        <f t="shared" si="24"/>
        <v/>
      </c>
      <c r="G253" s="39" t="str">
        <f t="shared" si="25"/>
        <v/>
      </c>
      <c r="H253" s="39" t="str">
        <f t="shared" si="27"/>
        <v/>
      </c>
      <c r="J253" s="39"/>
      <c r="K253" s="39"/>
      <c r="L253" s="39"/>
    </row>
    <row r="254" spans="2:12">
      <c r="B254" s="37" t="str">
        <f t="shared" si="21"/>
        <v>-</v>
      </c>
      <c r="C254" s="38" t="str">
        <f t="shared" si="22"/>
        <v/>
      </c>
      <c r="D254" s="39" t="str">
        <f t="shared" si="26"/>
        <v/>
      </c>
      <c r="E254" s="39" t="str">
        <f t="shared" si="23"/>
        <v/>
      </c>
      <c r="F254" s="39" t="str">
        <f t="shared" si="24"/>
        <v/>
      </c>
      <c r="G254" s="39" t="str">
        <f t="shared" si="25"/>
        <v/>
      </c>
      <c r="H254" s="39" t="str">
        <f t="shared" si="27"/>
        <v/>
      </c>
      <c r="J254" s="39"/>
      <c r="K254" s="39"/>
      <c r="L254" s="39"/>
    </row>
    <row r="255" spans="2:12">
      <c r="B255" s="37" t="str">
        <f t="shared" si="21"/>
        <v>-</v>
      </c>
      <c r="C255" s="38" t="str">
        <f t="shared" si="22"/>
        <v/>
      </c>
      <c r="D255" s="39" t="str">
        <f t="shared" si="26"/>
        <v/>
      </c>
      <c r="E255" s="39" t="str">
        <f t="shared" si="23"/>
        <v/>
      </c>
      <c r="F255" s="39" t="str">
        <f t="shared" si="24"/>
        <v/>
      </c>
      <c r="G255" s="39" t="str">
        <f t="shared" si="25"/>
        <v/>
      </c>
      <c r="H255" s="39" t="str">
        <f t="shared" si="27"/>
        <v/>
      </c>
      <c r="J255" s="39"/>
      <c r="K255" s="39"/>
      <c r="L255" s="39"/>
    </row>
    <row r="256" spans="2:12">
      <c r="B256" s="37" t="str">
        <f t="shared" si="21"/>
        <v>-</v>
      </c>
      <c r="C256" s="38" t="str">
        <f t="shared" si="22"/>
        <v/>
      </c>
      <c r="D256" s="39" t="str">
        <f t="shared" si="26"/>
        <v/>
      </c>
      <c r="E256" s="39" t="str">
        <f t="shared" si="23"/>
        <v/>
      </c>
      <c r="F256" s="39" t="str">
        <f t="shared" si="24"/>
        <v/>
      </c>
      <c r="G256" s="39" t="str">
        <f t="shared" si="25"/>
        <v/>
      </c>
      <c r="H256" s="39" t="str">
        <f t="shared" si="27"/>
        <v/>
      </c>
      <c r="J256" s="39"/>
      <c r="K256" s="39"/>
      <c r="L256" s="39"/>
    </row>
    <row r="257" spans="2:12">
      <c r="B257" s="37" t="str">
        <f t="shared" si="21"/>
        <v>-</v>
      </c>
      <c r="C257" s="38" t="str">
        <f t="shared" si="22"/>
        <v/>
      </c>
      <c r="D257" s="39" t="str">
        <f t="shared" si="26"/>
        <v/>
      </c>
      <c r="E257" s="39" t="str">
        <f t="shared" si="23"/>
        <v/>
      </c>
      <c r="F257" s="39" t="str">
        <f t="shared" si="24"/>
        <v/>
      </c>
      <c r="G257" s="39" t="str">
        <f t="shared" si="25"/>
        <v/>
      </c>
      <c r="H257" s="39" t="str">
        <f t="shared" si="27"/>
        <v/>
      </c>
      <c r="J257" s="39"/>
      <c r="K257" s="39"/>
      <c r="L257" s="39"/>
    </row>
    <row r="258" spans="2:12">
      <c r="B258" s="37" t="str">
        <f t="shared" si="21"/>
        <v>-</v>
      </c>
      <c r="C258" s="38" t="str">
        <f t="shared" si="22"/>
        <v/>
      </c>
      <c r="D258" s="39" t="str">
        <f t="shared" si="26"/>
        <v/>
      </c>
      <c r="E258" s="39" t="str">
        <f t="shared" si="23"/>
        <v/>
      </c>
      <c r="F258" s="39" t="str">
        <f t="shared" si="24"/>
        <v/>
      </c>
      <c r="G258" s="39" t="str">
        <f t="shared" si="25"/>
        <v/>
      </c>
      <c r="H258" s="39" t="str">
        <f t="shared" si="27"/>
        <v/>
      </c>
      <c r="J258" s="39"/>
      <c r="K258" s="39"/>
      <c r="L258" s="39"/>
    </row>
    <row r="259" spans="2:12">
      <c r="B259" s="37" t="str">
        <f t="shared" si="21"/>
        <v>-</v>
      </c>
      <c r="C259" s="38" t="str">
        <f t="shared" si="22"/>
        <v/>
      </c>
      <c r="D259" s="39" t="str">
        <f t="shared" si="26"/>
        <v/>
      </c>
      <c r="E259" s="39" t="str">
        <f t="shared" si="23"/>
        <v/>
      </c>
      <c r="F259" s="39" t="str">
        <f t="shared" si="24"/>
        <v/>
      </c>
      <c r="G259" s="39" t="str">
        <f t="shared" si="25"/>
        <v/>
      </c>
      <c r="H259" s="39" t="str">
        <f t="shared" si="27"/>
        <v/>
      </c>
      <c r="J259" s="39"/>
      <c r="K259" s="39"/>
      <c r="L259" s="39"/>
    </row>
    <row r="260" spans="2:12">
      <c r="B260" s="37" t="str">
        <f t="shared" si="21"/>
        <v>-</v>
      </c>
      <c r="C260" s="38" t="str">
        <f t="shared" si="22"/>
        <v/>
      </c>
      <c r="D260" s="39" t="str">
        <f t="shared" si="26"/>
        <v/>
      </c>
      <c r="E260" s="39" t="str">
        <f t="shared" si="23"/>
        <v/>
      </c>
      <c r="F260" s="39" t="str">
        <f t="shared" si="24"/>
        <v/>
      </c>
      <c r="G260" s="39" t="str">
        <f t="shared" si="25"/>
        <v/>
      </c>
      <c r="H260" s="39" t="str">
        <f t="shared" si="27"/>
        <v/>
      </c>
      <c r="J260" s="39"/>
      <c r="K260" s="39"/>
      <c r="L260" s="39"/>
    </row>
    <row r="261" spans="2:12">
      <c r="B261" s="37" t="str">
        <f t="shared" si="21"/>
        <v>-</v>
      </c>
      <c r="C261" s="38" t="str">
        <f t="shared" si="22"/>
        <v/>
      </c>
      <c r="D261" s="39" t="str">
        <f t="shared" si="26"/>
        <v/>
      </c>
      <c r="E261" s="39" t="str">
        <f t="shared" si="23"/>
        <v/>
      </c>
      <c r="F261" s="39" t="str">
        <f t="shared" si="24"/>
        <v/>
      </c>
      <c r="G261" s="39" t="str">
        <f t="shared" si="25"/>
        <v/>
      </c>
      <c r="H261" s="39" t="str">
        <f t="shared" si="27"/>
        <v/>
      </c>
      <c r="J261" s="39"/>
      <c r="K261" s="39"/>
      <c r="L261" s="39"/>
    </row>
    <row r="262" spans="2:12">
      <c r="B262" s="37" t="str">
        <f t="shared" si="21"/>
        <v>-</v>
      </c>
      <c r="C262" s="38" t="str">
        <f t="shared" si="22"/>
        <v/>
      </c>
      <c r="D262" s="39" t="str">
        <f t="shared" si="26"/>
        <v/>
      </c>
      <c r="E262" s="39" t="str">
        <f t="shared" si="23"/>
        <v/>
      </c>
      <c r="F262" s="39" t="str">
        <f t="shared" si="24"/>
        <v/>
      </c>
      <c r="G262" s="39" t="str">
        <f t="shared" si="25"/>
        <v/>
      </c>
      <c r="H262" s="39" t="str">
        <f t="shared" si="27"/>
        <v/>
      </c>
      <c r="J262" s="39"/>
      <c r="K262" s="39"/>
      <c r="L262" s="39"/>
    </row>
    <row r="263" spans="2:12">
      <c r="B263" s="37" t="str">
        <f t="shared" si="21"/>
        <v>-</v>
      </c>
      <c r="C263" s="38" t="str">
        <f t="shared" si="22"/>
        <v/>
      </c>
      <c r="D263" s="39" t="str">
        <f t="shared" si="26"/>
        <v/>
      </c>
      <c r="E263" s="39" t="str">
        <f t="shared" si="23"/>
        <v/>
      </c>
      <c r="F263" s="39" t="str">
        <f t="shared" si="24"/>
        <v/>
      </c>
      <c r="G263" s="39" t="str">
        <f t="shared" si="25"/>
        <v/>
      </c>
      <c r="H263" s="39" t="str">
        <f t="shared" si="27"/>
        <v/>
      </c>
      <c r="J263" s="39"/>
      <c r="K263" s="39"/>
      <c r="L263" s="39"/>
    </row>
    <row r="264" spans="2:12">
      <c r="B264" s="37" t="str">
        <f t="shared" si="21"/>
        <v>-</v>
      </c>
      <c r="C264" s="38" t="str">
        <f t="shared" si="22"/>
        <v/>
      </c>
      <c r="D264" s="39" t="str">
        <f t="shared" si="26"/>
        <v/>
      </c>
      <c r="E264" s="39" t="str">
        <f t="shared" si="23"/>
        <v/>
      </c>
      <c r="F264" s="39" t="str">
        <f t="shared" si="24"/>
        <v/>
      </c>
      <c r="G264" s="39" t="str">
        <f t="shared" si="25"/>
        <v/>
      </c>
      <c r="H264" s="39" t="str">
        <f t="shared" si="27"/>
        <v/>
      </c>
      <c r="J264" s="39"/>
      <c r="K264" s="39"/>
      <c r="L264" s="39"/>
    </row>
    <row r="265" spans="2:12">
      <c r="B265" s="37" t="str">
        <f t="shared" si="21"/>
        <v>-</v>
      </c>
      <c r="C265" s="38" t="str">
        <f t="shared" si="22"/>
        <v/>
      </c>
      <c r="D265" s="39" t="str">
        <f t="shared" si="26"/>
        <v/>
      </c>
      <c r="E265" s="39" t="str">
        <f t="shared" si="23"/>
        <v/>
      </c>
      <c r="F265" s="39" t="str">
        <f t="shared" si="24"/>
        <v/>
      </c>
      <c r="G265" s="39" t="str">
        <f t="shared" si="25"/>
        <v/>
      </c>
      <c r="H265" s="39" t="str">
        <f t="shared" si="27"/>
        <v/>
      </c>
      <c r="J265" s="39"/>
      <c r="K265" s="39"/>
      <c r="L265" s="39"/>
    </row>
    <row r="266" spans="2:12">
      <c r="B266" s="37" t="str">
        <f t="shared" si="21"/>
        <v>-</v>
      </c>
      <c r="C266" s="38" t="str">
        <f t="shared" si="22"/>
        <v/>
      </c>
      <c r="D266" s="39" t="str">
        <f t="shared" si="26"/>
        <v/>
      </c>
      <c r="E266" s="39" t="str">
        <f t="shared" si="23"/>
        <v/>
      </c>
      <c r="F266" s="39" t="str">
        <f t="shared" si="24"/>
        <v/>
      </c>
      <c r="G266" s="39" t="str">
        <f t="shared" si="25"/>
        <v/>
      </c>
      <c r="H266" s="39" t="str">
        <f t="shared" si="27"/>
        <v/>
      </c>
      <c r="J266" s="39"/>
      <c r="K266" s="39"/>
      <c r="L266" s="39"/>
    </row>
    <row r="267" spans="2:12">
      <c r="B267" s="37" t="str">
        <f t="shared" si="21"/>
        <v>-</v>
      </c>
      <c r="C267" s="38" t="str">
        <f t="shared" si="22"/>
        <v/>
      </c>
      <c r="D267" s="39" t="str">
        <f t="shared" si="26"/>
        <v/>
      </c>
      <c r="E267" s="39" t="str">
        <f t="shared" si="23"/>
        <v/>
      </c>
      <c r="F267" s="39" t="str">
        <f t="shared" si="24"/>
        <v/>
      </c>
      <c r="G267" s="39" t="str">
        <f t="shared" si="25"/>
        <v/>
      </c>
      <c r="H267" s="39" t="str">
        <f t="shared" si="27"/>
        <v/>
      </c>
      <c r="J267" s="39"/>
      <c r="K267" s="39"/>
      <c r="L267" s="39"/>
    </row>
    <row r="268" spans="2:12">
      <c r="B268" s="37" t="str">
        <f t="shared" ref="B268:B331" si="28">IF(B267&lt;$L$3,B267+1,"-")</f>
        <v>-</v>
      </c>
      <c r="C268" s="38" t="str">
        <f t="shared" ref="C268:C331" si="29">IF(ISNUMBER(B268),MIN(DATE(YEAR($C$11),MONTH($C$11)+B268*12/$P$5,DAY($C$11)),DATE(YEAR($C$11),MONTH($C$11)+1+B268*12/$P$5,1)-1),"")</f>
        <v/>
      </c>
      <c r="D268" s="39" t="str">
        <f t="shared" si="26"/>
        <v/>
      </c>
      <c r="E268" s="39" t="str">
        <f t="shared" ref="E268:E331" si="30">IF(ISNUMBER(B268),ROUND(D268*$L$7,$R$6),"")</f>
        <v/>
      </c>
      <c r="F268" s="39" t="str">
        <f t="shared" ref="F268:F331" si="31">IF(ISNUMBER(B268),IF(B268=$L$3,D268,IF(B268&gt;$L$4,$H$3-E268,0)),"")</f>
        <v/>
      </c>
      <c r="G268" s="39" t="str">
        <f t="shared" ref="G268:G331" si="32">IF(ISNUMBER(B268),$H$4,"")</f>
        <v/>
      </c>
      <c r="H268" s="39" t="str">
        <f t="shared" si="27"/>
        <v/>
      </c>
      <c r="J268" s="39"/>
      <c r="K268" s="39"/>
      <c r="L268" s="39"/>
    </row>
    <row r="269" spans="2:12">
      <c r="B269" s="37" t="str">
        <f t="shared" si="28"/>
        <v>-</v>
      </c>
      <c r="C269" s="38" t="str">
        <f t="shared" si="29"/>
        <v/>
      </c>
      <c r="D269" s="39" t="str">
        <f t="shared" ref="D269:D332" si="33">IF(ISNUMBER(B269),D268-F268,"")</f>
        <v/>
      </c>
      <c r="E269" s="39" t="str">
        <f t="shared" si="30"/>
        <v/>
      </c>
      <c r="F269" s="39" t="str">
        <f t="shared" si="31"/>
        <v/>
      </c>
      <c r="G269" s="39" t="str">
        <f t="shared" si="32"/>
        <v/>
      </c>
      <c r="H269" s="39" t="str">
        <f t="shared" ref="H269:H332" si="34">IF(ISNUMBER(B269),E269+F269+G269,"")</f>
        <v/>
      </c>
      <c r="J269" s="39"/>
      <c r="K269" s="39"/>
      <c r="L269" s="39"/>
    </row>
    <row r="270" spans="2:12">
      <c r="B270" s="37" t="str">
        <f t="shared" si="28"/>
        <v>-</v>
      </c>
      <c r="C270" s="38" t="str">
        <f t="shared" si="29"/>
        <v/>
      </c>
      <c r="D270" s="39" t="str">
        <f t="shared" si="33"/>
        <v/>
      </c>
      <c r="E270" s="39" t="str">
        <f t="shared" si="30"/>
        <v/>
      </c>
      <c r="F270" s="39" t="str">
        <f t="shared" si="31"/>
        <v/>
      </c>
      <c r="G270" s="39" t="str">
        <f t="shared" si="32"/>
        <v/>
      </c>
      <c r="H270" s="39" t="str">
        <f t="shared" si="34"/>
        <v/>
      </c>
      <c r="J270" s="39"/>
      <c r="K270" s="39"/>
      <c r="L270" s="39"/>
    </row>
    <row r="271" spans="2:12">
      <c r="B271" s="37" t="str">
        <f t="shared" si="28"/>
        <v>-</v>
      </c>
      <c r="C271" s="38" t="str">
        <f t="shared" si="29"/>
        <v/>
      </c>
      <c r="D271" s="39" t="str">
        <f t="shared" si="33"/>
        <v/>
      </c>
      <c r="E271" s="39" t="str">
        <f t="shared" si="30"/>
        <v/>
      </c>
      <c r="F271" s="39" t="str">
        <f t="shared" si="31"/>
        <v/>
      </c>
      <c r="G271" s="39" t="str">
        <f t="shared" si="32"/>
        <v/>
      </c>
      <c r="H271" s="39" t="str">
        <f t="shared" si="34"/>
        <v/>
      </c>
      <c r="J271" s="39"/>
      <c r="K271" s="39"/>
      <c r="L271" s="39"/>
    </row>
    <row r="272" spans="2:12">
      <c r="B272" s="37" t="str">
        <f t="shared" si="28"/>
        <v>-</v>
      </c>
      <c r="C272" s="38" t="str">
        <f t="shared" si="29"/>
        <v/>
      </c>
      <c r="D272" s="39" t="str">
        <f t="shared" si="33"/>
        <v/>
      </c>
      <c r="E272" s="39" t="str">
        <f t="shared" si="30"/>
        <v/>
      </c>
      <c r="F272" s="39" t="str">
        <f t="shared" si="31"/>
        <v/>
      </c>
      <c r="G272" s="39" t="str">
        <f t="shared" si="32"/>
        <v/>
      </c>
      <c r="H272" s="39" t="str">
        <f t="shared" si="34"/>
        <v/>
      </c>
      <c r="J272" s="39"/>
      <c r="K272" s="39"/>
      <c r="L272" s="39"/>
    </row>
    <row r="273" spans="2:12">
      <c r="B273" s="37" t="str">
        <f t="shared" si="28"/>
        <v>-</v>
      </c>
      <c r="C273" s="38" t="str">
        <f t="shared" si="29"/>
        <v/>
      </c>
      <c r="D273" s="39" t="str">
        <f t="shared" si="33"/>
        <v/>
      </c>
      <c r="E273" s="39" t="str">
        <f t="shared" si="30"/>
        <v/>
      </c>
      <c r="F273" s="39" t="str">
        <f t="shared" si="31"/>
        <v/>
      </c>
      <c r="G273" s="39" t="str">
        <f t="shared" si="32"/>
        <v/>
      </c>
      <c r="H273" s="39" t="str">
        <f t="shared" si="34"/>
        <v/>
      </c>
      <c r="J273" s="39"/>
      <c r="K273" s="39"/>
      <c r="L273" s="39"/>
    </row>
    <row r="274" spans="2:12">
      <c r="B274" s="37" t="str">
        <f t="shared" si="28"/>
        <v>-</v>
      </c>
      <c r="C274" s="38" t="str">
        <f t="shared" si="29"/>
        <v/>
      </c>
      <c r="D274" s="39" t="str">
        <f t="shared" si="33"/>
        <v/>
      </c>
      <c r="E274" s="39" t="str">
        <f t="shared" si="30"/>
        <v/>
      </c>
      <c r="F274" s="39" t="str">
        <f t="shared" si="31"/>
        <v/>
      </c>
      <c r="G274" s="39" t="str">
        <f t="shared" si="32"/>
        <v/>
      </c>
      <c r="H274" s="39" t="str">
        <f t="shared" si="34"/>
        <v/>
      </c>
      <c r="J274" s="39"/>
      <c r="K274" s="39"/>
      <c r="L274" s="39"/>
    </row>
    <row r="275" spans="2:12">
      <c r="B275" s="37" t="str">
        <f t="shared" si="28"/>
        <v>-</v>
      </c>
      <c r="C275" s="38" t="str">
        <f t="shared" si="29"/>
        <v/>
      </c>
      <c r="D275" s="39" t="str">
        <f t="shared" si="33"/>
        <v/>
      </c>
      <c r="E275" s="39" t="str">
        <f t="shared" si="30"/>
        <v/>
      </c>
      <c r="F275" s="39" t="str">
        <f t="shared" si="31"/>
        <v/>
      </c>
      <c r="G275" s="39" t="str">
        <f t="shared" si="32"/>
        <v/>
      </c>
      <c r="H275" s="39" t="str">
        <f t="shared" si="34"/>
        <v/>
      </c>
      <c r="J275" s="39"/>
      <c r="K275" s="39"/>
      <c r="L275" s="39"/>
    </row>
    <row r="276" spans="2:12">
      <c r="B276" s="37" t="str">
        <f t="shared" si="28"/>
        <v>-</v>
      </c>
      <c r="C276" s="38" t="str">
        <f t="shared" si="29"/>
        <v/>
      </c>
      <c r="D276" s="39" t="str">
        <f t="shared" si="33"/>
        <v/>
      </c>
      <c r="E276" s="39" t="str">
        <f t="shared" si="30"/>
        <v/>
      </c>
      <c r="F276" s="39" t="str">
        <f t="shared" si="31"/>
        <v/>
      </c>
      <c r="G276" s="39" t="str">
        <f t="shared" si="32"/>
        <v/>
      </c>
      <c r="H276" s="39" t="str">
        <f t="shared" si="34"/>
        <v/>
      </c>
      <c r="J276" s="39"/>
      <c r="K276" s="39"/>
      <c r="L276" s="39"/>
    </row>
    <row r="277" spans="2:12">
      <c r="B277" s="37" t="str">
        <f t="shared" si="28"/>
        <v>-</v>
      </c>
      <c r="C277" s="38" t="str">
        <f t="shared" si="29"/>
        <v/>
      </c>
      <c r="D277" s="39" t="str">
        <f t="shared" si="33"/>
        <v/>
      </c>
      <c r="E277" s="39" t="str">
        <f t="shared" si="30"/>
        <v/>
      </c>
      <c r="F277" s="39" t="str">
        <f t="shared" si="31"/>
        <v/>
      </c>
      <c r="G277" s="39" t="str">
        <f t="shared" si="32"/>
        <v/>
      </c>
      <c r="H277" s="39" t="str">
        <f t="shared" si="34"/>
        <v/>
      </c>
      <c r="J277" s="39"/>
      <c r="K277" s="39"/>
      <c r="L277" s="39"/>
    </row>
    <row r="278" spans="2:12">
      <c r="B278" s="37" t="str">
        <f t="shared" si="28"/>
        <v>-</v>
      </c>
      <c r="C278" s="38" t="str">
        <f t="shared" si="29"/>
        <v/>
      </c>
      <c r="D278" s="39" t="str">
        <f t="shared" si="33"/>
        <v/>
      </c>
      <c r="E278" s="39" t="str">
        <f t="shared" si="30"/>
        <v/>
      </c>
      <c r="F278" s="39" t="str">
        <f t="shared" si="31"/>
        <v/>
      </c>
      <c r="G278" s="39" t="str">
        <f t="shared" si="32"/>
        <v/>
      </c>
      <c r="H278" s="39" t="str">
        <f t="shared" si="34"/>
        <v/>
      </c>
      <c r="J278" s="39"/>
      <c r="K278" s="39"/>
      <c r="L278" s="39"/>
    </row>
    <row r="279" spans="2:12">
      <c r="B279" s="37" t="str">
        <f t="shared" si="28"/>
        <v>-</v>
      </c>
      <c r="C279" s="38" t="str">
        <f t="shared" si="29"/>
        <v/>
      </c>
      <c r="D279" s="39" t="str">
        <f t="shared" si="33"/>
        <v/>
      </c>
      <c r="E279" s="39" t="str">
        <f t="shared" si="30"/>
        <v/>
      </c>
      <c r="F279" s="39" t="str">
        <f t="shared" si="31"/>
        <v/>
      </c>
      <c r="G279" s="39" t="str">
        <f t="shared" si="32"/>
        <v/>
      </c>
      <c r="H279" s="39" t="str">
        <f t="shared" si="34"/>
        <v/>
      </c>
      <c r="J279" s="39"/>
      <c r="K279" s="39"/>
      <c r="L279" s="39"/>
    </row>
    <row r="280" spans="2:12">
      <c r="B280" s="37" t="str">
        <f t="shared" si="28"/>
        <v>-</v>
      </c>
      <c r="C280" s="38" t="str">
        <f t="shared" si="29"/>
        <v/>
      </c>
      <c r="D280" s="39" t="str">
        <f t="shared" si="33"/>
        <v/>
      </c>
      <c r="E280" s="39" t="str">
        <f t="shared" si="30"/>
        <v/>
      </c>
      <c r="F280" s="39" t="str">
        <f t="shared" si="31"/>
        <v/>
      </c>
      <c r="G280" s="39" t="str">
        <f t="shared" si="32"/>
        <v/>
      </c>
      <c r="H280" s="39" t="str">
        <f t="shared" si="34"/>
        <v/>
      </c>
      <c r="J280" s="39"/>
      <c r="K280" s="39"/>
      <c r="L280" s="39"/>
    </row>
    <row r="281" spans="2:12">
      <c r="B281" s="37" t="str">
        <f t="shared" si="28"/>
        <v>-</v>
      </c>
      <c r="C281" s="38" t="str">
        <f t="shared" si="29"/>
        <v/>
      </c>
      <c r="D281" s="39" t="str">
        <f t="shared" si="33"/>
        <v/>
      </c>
      <c r="E281" s="39" t="str">
        <f t="shared" si="30"/>
        <v/>
      </c>
      <c r="F281" s="39" t="str">
        <f t="shared" si="31"/>
        <v/>
      </c>
      <c r="G281" s="39" t="str">
        <f t="shared" si="32"/>
        <v/>
      </c>
      <c r="H281" s="39" t="str">
        <f t="shared" si="34"/>
        <v/>
      </c>
      <c r="J281" s="39"/>
      <c r="K281" s="39"/>
      <c r="L281" s="39"/>
    </row>
    <row r="282" spans="2:12">
      <c r="B282" s="37" t="str">
        <f t="shared" si="28"/>
        <v>-</v>
      </c>
      <c r="C282" s="38" t="str">
        <f t="shared" si="29"/>
        <v/>
      </c>
      <c r="D282" s="39" t="str">
        <f t="shared" si="33"/>
        <v/>
      </c>
      <c r="E282" s="39" t="str">
        <f t="shared" si="30"/>
        <v/>
      </c>
      <c r="F282" s="39" t="str">
        <f t="shared" si="31"/>
        <v/>
      </c>
      <c r="G282" s="39" t="str">
        <f t="shared" si="32"/>
        <v/>
      </c>
      <c r="H282" s="39" t="str">
        <f t="shared" si="34"/>
        <v/>
      </c>
      <c r="J282" s="39"/>
      <c r="K282" s="39"/>
      <c r="L282" s="39"/>
    </row>
    <row r="283" spans="2:12">
      <c r="B283" s="37" t="str">
        <f t="shared" si="28"/>
        <v>-</v>
      </c>
      <c r="C283" s="38" t="str">
        <f t="shared" si="29"/>
        <v/>
      </c>
      <c r="D283" s="39" t="str">
        <f t="shared" si="33"/>
        <v/>
      </c>
      <c r="E283" s="39" t="str">
        <f t="shared" si="30"/>
        <v/>
      </c>
      <c r="F283" s="39" t="str">
        <f t="shared" si="31"/>
        <v/>
      </c>
      <c r="G283" s="39" t="str">
        <f t="shared" si="32"/>
        <v/>
      </c>
      <c r="H283" s="39" t="str">
        <f t="shared" si="34"/>
        <v/>
      </c>
      <c r="J283" s="39"/>
      <c r="K283" s="39"/>
      <c r="L283" s="39"/>
    </row>
    <row r="284" spans="2:12">
      <c r="B284" s="37" t="str">
        <f t="shared" si="28"/>
        <v>-</v>
      </c>
      <c r="C284" s="38" t="str">
        <f t="shared" si="29"/>
        <v/>
      </c>
      <c r="D284" s="39" t="str">
        <f t="shared" si="33"/>
        <v/>
      </c>
      <c r="E284" s="39" t="str">
        <f t="shared" si="30"/>
        <v/>
      </c>
      <c r="F284" s="39" t="str">
        <f t="shared" si="31"/>
        <v/>
      </c>
      <c r="G284" s="39" t="str">
        <f t="shared" si="32"/>
        <v/>
      </c>
      <c r="H284" s="39" t="str">
        <f t="shared" si="34"/>
        <v/>
      </c>
      <c r="J284" s="39"/>
      <c r="K284" s="39"/>
      <c r="L284" s="39"/>
    </row>
    <row r="285" spans="2:12">
      <c r="B285" s="37" t="str">
        <f t="shared" si="28"/>
        <v>-</v>
      </c>
      <c r="C285" s="38" t="str">
        <f t="shared" si="29"/>
        <v/>
      </c>
      <c r="D285" s="39" t="str">
        <f t="shared" si="33"/>
        <v/>
      </c>
      <c r="E285" s="39" t="str">
        <f t="shared" si="30"/>
        <v/>
      </c>
      <c r="F285" s="39" t="str">
        <f t="shared" si="31"/>
        <v/>
      </c>
      <c r="G285" s="39" t="str">
        <f t="shared" si="32"/>
        <v/>
      </c>
      <c r="H285" s="39" t="str">
        <f t="shared" si="34"/>
        <v/>
      </c>
      <c r="J285" s="39"/>
      <c r="K285" s="39"/>
      <c r="L285" s="39"/>
    </row>
    <row r="286" spans="2:12">
      <c r="B286" s="37" t="str">
        <f t="shared" si="28"/>
        <v>-</v>
      </c>
      <c r="C286" s="38" t="str">
        <f t="shared" si="29"/>
        <v/>
      </c>
      <c r="D286" s="39" t="str">
        <f t="shared" si="33"/>
        <v/>
      </c>
      <c r="E286" s="39" t="str">
        <f t="shared" si="30"/>
        <v/>
      </c>
      <c r="F286" s="39" t="str">
        <f t="shared" si="31"/>
        <v/>
      </c>
      <c r="G286" s="39" t="str">
        <f t="shared" si="32"/>
        <v/>
      </c>
      <c r="H286" s="39" t="str">
        <f t="shared" si="34"/>
        <v/>
      </c>
      <c r="J286" s="39"/>
      <c r="K286" s="39"/>
      <c r="L286" s="39"/>
    </row>
    <row r="287" spans="2:12">
      <c r="B287" s="37" t="str">
        <f t="shared" si="28"/>
        <v>-</v>
      </c>
      <c r="C287" s="38" t="str">
        <f t="shared" si="29"/>
        <v/>
      </c>
      <c r="D287" s="39" t="str">
        <f t="shared" si="33"/>
        <v/>
      </c>
      <c r="E287" s="39" t="str">
        <f t="shared" si="30"/>
        <v/>
      </c>
      <c r="F287" s="39" t="str">
        <f t="shared" si="31"/>
        <v/>
      </c>
      <c r="G287" s="39" t="str">
        <f t="shared" si="32"/>
        <v/>
      </c>
      <c r="H287" s="39" t="str">
        <f t="shared" si="34"/>
        <v/>
      </c>
      <c r="J287" s="39"/>
      <c r="K287" s="39"/>
      <c r="L287" s="39"/>
    </row>
    <row r="288" spans="2:12">
      <c r="B288" s="37" t="str">
        <f t="shared" si="28"/>
        <v>-</v>
      </c>
      <c r="C288" s="38" t="str">
        <f t="shared" si="29"/>
        <v/>
      </c>
      <c r="D288" s="39" t="str">
        <f t="shared" si="33"/>
        <v/>
      </c>
      <c r="E288" s="39" t="str">
        <f t="shared" si="30"/>
        <v/>
      </c>
      <c r="F288" s="39" t="str">
        <f t="shared" si="31"/>
        <v/>
      </c>
      <c r="G288" s="39" t="str">
        <f t="shared" si="32"/>
        <v/>
      </c>
      <c r="H288" s="39" t="str">
        <f t="shared" si="34"/>
        <v/>
      </c>
      <c r="J288" s="39"/>
      <c r="K288" s="39"/>
      <c r="L288" s="39"/>
    </row>
    <row r="289" spans="2:12">
      <c r="B289" s="37" t="str">
        <f t="shared" si="28"/>
        <v>-</v>
      </c>
      <c r="C289" s="38" t="str">
        <f t="shared" si="29"/>
        <v/>
      </c>
      <c r="D289" s="39" t="str">
        <f t="shared" si="33"/>
        <v/>
      </c>
      <c r="E289" s="39" t="str">
        <f t="shared" si="30"/>
        <v/>
      </c>
      <c r="F289" s="39" t="str">
        <f t="shared" si="31"/>
        <v/>
      </c>
      <c r="G289" s="39" t="str">
        <f t="shared" si="32"/>
        <v/>
      </c>
      <c r="H289" s="39" t="str">
        <f t="shared" si="34"/>
        <v/>
      </c>
      <c r="J289" s="39"/>
      <c r="K289" s="39"/>
      <c r="L289" s="39"/>
    </row>
    <row r="290" spans="2:12">
      <c r="B290" s="37" t="str">
        <f t="shared" si="28"/>
        <v>-</v>
      </c>
      <c r="C290" s="38" t="str">
        <f t="shared" si="29"/>
        <v/>
      </c>
      <c r="D290" s="39" t="str">
        <f t="shared" si="33"/>
        <v/>
      </c>
      <c r="E290" s="39" t="str">
        <f t="shared" si="30"/>
        <v/>
      </c>
      <c r="F290" s="39" t="str">
        <f t="shared" si="31"/>
        <v/>
      </c>
      <c r="G290" s="39" t="str">
        <f t="shared" si="32"/>
        <v/>
      </c>
      <c r="H290" s="39" t="str">
        <f t="shared" si="34"/>
        <v/>
      </c>
      <c r="J290" s="39"/>
      <c r="K290" s="39"/>
      <c r="L290" s="39"/>
    </row>
    <row r="291" spans="2:12">
      <c r="B291" s="37" t="str">
        <f t="shared" si="28"/>
        <v>-</v>
      </c>
      <c r="C291" s="38" t="str">
        <f t="shared" si="29"/>
        <v/>
      </c>
      <c r="D291" s="39" t="str">
        <f t="shared" si="33"/>
        <v/>
      </c>
      <c r="E291" s="39" t="str">
        <f t="shared" si="30"/>
        <v/>
      </c>
      <c r="F291" s="39" t="str">
        <f t="shared" si="31"/>
        <v/>
      </c>
      <c r="G291" s="39" t="str">
        <f t="shared" si="32"/>
        <v/>
      </c>
      <c r="H291" s="39" t="str">
        <f t="shared" si="34"/>
        <v/>
      </c>
      <c r="J291" s="39"/>
      <c r="K291" s="39"/>
      <c r="L291" s="39"/>
    </row>
    <row r="292" spans="2:12">
      <c r="B292" s="37" t="str">
        <f t="shared" si="28"/>
        <v>-</v>
      </c>
      <c r="C292" s="38" t="str">
        <f t="shared" si="29"/>
        <v/>
      </c>
      <c r="D292" s="39" t="str">
        <f t="shared" si="33"/>
        <v/>
      </c>
      <c r="E292" s="39" t="str">
        <f t="shared" si="30"/>
        <v/>
      </c>
      <c r="F292" s="39" t="str">
        <f t="shared" si="31"/>
        <v/>
      </c>
      <c r="G292" s="39" t="str">
        <f t="shared" si="32"/>
        <v/>
      </c>
      <c r="H292" s="39" t="str">
        <f t="shared" si="34"/>
        <v/>
      </c>
      <c r="J292" s="39"/>
      <c r="K292" s="39"/>
      <c r="L292" s="39"/>
    </row>
    <row r="293" spans="2:12">
      <c r="B293" s="37" t="str">
        <f t="shared" si="28"/>
        <v>-</v>
      </c>
      <c r="C293" s="38" t="str">
        <f t="shared" si="29"/>
        <v/>
      </c>
      <c r="D293" s="39" t="str">
        <f t="shared" si="33"/>
        <v/>
      </c>
      <c r="E293" s="39" t="str">
        <f t="shared" si="30"/>
        <v/>
      </c>
      <c r="F293" s="39" t="str">
        <f t="shared" si="31"/>
        <v/>
      </c>
      <c r="G293" s="39" t="str">
        <f t="shared" si="32"/>
        <v/>
      </c>
      <c r="H293" s="39" t="str">
        <f t="shared" si="34"/>
        <v/>
      </c>
      <c r="J293" s="39"/>
      <c r="K293" s="39"/>
      <c r="L293" s="39"/>
    </row>
    <row r="294" spans="2:12">
      <c r="B294" s="37" t="str">
        <f t="shared" si="28"/>
        <v>-</v>
      </c>
      <c r="C294" s="38" t="str">
        <f t="shared" si="29"/>
        <v/>
      </c>
      <c r="D294" s="39" t="str">
        <f t="shared" si="33"/>
        <v/>
      </c>
      <c r="E294" s="39" t="str">
        <f t="shared" si="30"/>
        <v/>
      </c>
      <c r="F294" s="39" t="str">
        <f t="shared" si="31"/>
        <v/>
      </c>
      <c r="G294" s="39" t="str">
        <f t="shared" si="32"/>
        <v/>
      </c>
      <c r="H294" s="39" t="str">
        <f t="shared" si="34"/>
        <v/>
      </c>
      <c r="J294" s="39"/>
      <c r="K294" s="39"/>
      <c r="L294" s="39"/>
    </row>
    <row r="295" spans="2:12">
      <c r="B295" s="37" t="str">
        <f t="shared" si="28"/>
        <v>-</v>
      </c>
      <c r="C295" s="38" t="str">
        <f t="shared" si="29"/>
        <v/>
      </c>
      <c r="D295" s="39" t="str">
        <f t="shared" si="33"/>
        <v/>
      </c>
      <c r="E295" s="39" t="str">
        <f t="shared" si="30"/>
        <v/>
      </c>
      <c r="F295" s="39" t="str">
        <f t="shared" si="31"/>
        <v/>
      </c>
      <c r="G295" s="39" t="str">
        <f t="shared" si="32"/>
        <v/>
      </c>
      <c r="H295" s="39" t="str">
        <f t="shared" si="34"/>
        <v/>
      </c>
      <c r="J295" s="39"/>
      <c r="K295" s="39"/>
      <c r="L295" s="39"/>
    </row>
    <row r="296" spans="2:12">
      <c r="B296" s="37" t="str">
        <f t="shared" si="28"/>
        <v>-</v>
      </c>
      <c r="C296" s="38" t="str">
        <f t="shared" si="29"/>
        <v/>
      </c>
      <c r="D296" s="39" t="str">
        <f t="shared" si="33"/>
        <v/>
      </c>
      <c r="E296" s="39" t="str">
        <f t="shared" si="30"/>
        <v/>
      </c>
      <c r="F296" s="39" t="str">
        <f t="shared" si="31"/>
        <v/>
      </c>
      <c r="G296" s="39" t="str">
        <f t="shared" si="32"/>
        <v/>
      </c>
      <c r="H296" s="39" t="str">
        <f t="shared" si="34"/>
        <v/>
      </c>
      <c r="J296" s="39"/>
      <c r="K296" s="39"/>
      <c r="L296" s="39"/>
    </row>
    <row r="297" spans="2:12">
      <c r="B297" s="37" t="str">
        <f t="shared" si="28"/>
        <v>-</v>
      </c>
      <c r="C297" s="38" t="str">
        <f t="shared" si="29"/>
        <v/>
      </c>
      <c r="D297" s="39" t="str">
        <f t="shared" si="33"/>
        <v/>
      </c>
      <c r="E297" s="39" t="str">
        <f t="shared" si="30"/>
        <v/>
      </c>
      <c r="F297" s="39" t="str">
        <f t="shared" si="31"/>
        <v/>
      </c>
      <c r="G297" s="39" t="str">
        <f t="shared" si="32"/>
        <v/>
      </c>
      <c r="H297" s="39" t="str">
        <f t="shared" si="34"/>
        <v/>
      </c>
      <c r="J297" s="39"/>
      <c r="K297" s="39"/>
      <c r="L297" s="39"/>
    </row>
    <row r="298" spans="2:12">
      <c r="B298" s="37" t="str">
        <f t="shared" si="28"/>
        <v>-</v>
      </c>
      <c r="C298" s="38" t="str">
        <f t="shared" si="29"/>
        <v/>
      </c>
      <c r="D298" s="39" t="str">
        <f t="shared" si="33"/>
        <v/>
      </c>
      <c r="E298" s="39" t="str">
        <f t="shared" si="30"/>
        <v/>
      </c>
      <c r="F298" s="39" t="str">
        <f t="shared" si="31"/>
        <v/>
      </c>
      <c r="G298" s="39" t="str">
        <f t="shared" si="32"/>
        <v/>
      </c>
      <c r="H298" s="39" t="str">
        <f t="shared" si="34"/>
        <v/>
      </c>
      <c r="J298" s="39"/>
      <c r="K298" s="39"/>
      <c r="L298" s="39"/>
    </row>
    <row r="299" spans="2:12">
      <c r="B299" s="37" t="str">
        <f t="shared" si="28"/>
        <v>-</v>
      </c>
      <c r="C299" s="38" t="str">
        <f t="shared" si="29"/>
        <v/>
      </c>
      <c r="D299" s="39" t="str">
        <f t="shared" si="33"/>
        <v/>
      </c>
      <c r="E299" s="39" t="str">
        <f t="shared" si="30"/>
        <v/>
      </c>
      <c r="F299" s="39" t="str">
        <f t="shared" si="31"/>
        <v/>
      </c>
      <c r="G299" s="39" t="str">
        <f t="shared" si="32"/>
        <v/>
      </c>
      <c r="H299" s="39" t="str">
        <f t="shared" si="34"/>
        <v/>
      </c>
      <c r="J299" s="39"/>
      <c r="K299" s="39"/>
      <c r="L299" s="39"/>
    </row>
    <row r="300" spans="2:12">
      <c r="B300" s="37" t="str">
        <f t="shared" si="28"/>
        <v>-</v>
      </c>
      <c r="C300" s="38" t="str">
        <f t="shared" si="29"/>
        <v/>
      </c>
      <c r="D300" s="39" t="str">
        <f t="shared" si="33"/>
        <v/>
      </c>
      <c r="E300" s="39" t="str">
        <f t="shared" si="30"/>
        <v/>
      </c>
      <c r="F300" s="39" t="str">
        <f t="shared" si="31"/>
        <v/>
      </c>
      <c r="G300" s="39" t="str">
        <f t="shared" si="32"/>
        <v/>
      </c>
      <c r="H300" s="39" t="str">
        <f t="shared" si="34"/>
        <v/>
      </c>
      <c r="J300" s="39"/>
      <c r="K300" s="39"/>
      <c r="L300" s="39"/>
    </row>
    <row r="301" spans="2:12">
      <c r="B301" s="37" t="str">
        <f t="shared" si="28"/>
        <v>-</v>
      </c>
      <c r="C301" s="38" t="str">
        <f t="shared" si="29"/>
        <v/>
      </c>
      <c r="D301" s="39" t="str">
        <f t="shared" si="33"/>
        <v/>
      </c>
      <c r="E301" s="39" t="str">
        <f t="shared" si="30"/>
        <v/>
      </c>
      <c r="F301" s="39" t="str">
        <f t="shared" si="31"/>
        <v/>
      </c>
      <c r="G301" s="39" t="str">
        <f t="shared" si="32"/>
        <v/>
      </c>
      <c r="H301" s="39" t="str">
        <f t="shared" si="34"/>
        <v/>
      </c>
      <c r="J301" s="39"/>
      <c r="K301" s="39"/>
      <c r="L301" s="39"/>
    </row>
    <row r="302" spans="2:12">
      <c r="B302" s="37" t="str">
        <f t="shared" si="28"/>
        <v>-</v>
      </c>
      <c r="C302" s="38" t="str">
        <f t="shared" si="29"/>
        <v/>
      </c>
      <c r="D302" s="39" t="str">
        <f t="shared" si="33"/>
        <v/>
      </c>
      <c r="E302" s="39" t="str">
        <f t="shared" si="30"/>
        <v/>
      </c>
      <c r="F302" s="39" t="str">
        <f t="shared" si="31"/>
        <v/>
      </c>
      <c r="G302" s="39" t="str">
        <f t="shared" si="32"/>
        <v/>
      </c>
      <c r="H302" s="39" t="str">
        <f t="shared" si="34"/>
        <v/>
      </c>
      <c r="J302" s="39"/>
      <c r="K302" s="39"/>
      <c r="L302" s="39"/>
    </row>
    <row r="303" spans="2:12">
      <c r="B303" s="37" t="str">
        <f t="shared" si="28"/>
        <v>-</v>
      </c>
      <c r="C303" s="38" t="str">
        <f t="shared" si="29"/>
        <v/>
      </c>
      <c r="D303" s="39" t="str">
        <f t="shared" si="33"/>
        <v/>
      </c>
      <c r="E303" s="39" t="str">
        <f t="shared" si="30"/>
        <v/>
      </c>
      <c r="F303" s="39" t="str">
        <f t="shared" si="31"/>
        <v/>
      </c>
      <c r="G303" s="39" t="str">
        <f t="shared" si="32"/>
        <v/>
      </c>
      <c r="H303" s="39" t="str">
        <f t="shared" si="34"/>
        <v/>
      </c>
      <c r="J303" s="39"/>
      <c r="K303" s="39"/>
      <c r="L303" s="39"/>
    </row>
    <row r="304" spans="2:12">
      <c r="B304" s="37" t="str">
        <f t="shared" si="28"/>
        <v>-</v>
      </c>
      <c r="C304" s="38" t="str">
        <f t="shared" si="29"/>
        <v/>
      </c>
      <c r="D304" s="39" t="str">
        <f t="shared" si="33"/>
        <v/>
      </c>
      <c r="E304" s="39" t="str">
        <f t="shared" si="30"/>
        <v/>
      </c>
      <c r="F304" s="39" t="str">
        <f t="shared" si="31"/>
        <v/>
      </c>
      <c r="G304" s="39" t="str">
        <f t="shared" si="32"/>
        <v/>
      </c>
      <c r="H304" s="39" t="str">
        <f t="shared" si="34"/>
        <v/>
      </c>
      <c r="J304" s="39"/>
      <c r="K304" s="39"/>
      <c r="L304" s="39"/>
    </row>
    <row r="305" spans="2:12">
      <c r="B305" s="37" t="str">
        <f t="shared" si="28"/>
        <v>-</v>
      </c>
      <c r="C305" s="38" t="str">
        <f t="shared" si="29"/>
        <v/>
      </c>
      <c r="D305" s="39" t="str">
        <f t="shared" si="33"/>
        <v/>
      </c>
      <c r="E305" s="39" t="str">
        <f t="shared" si="30"/>
        <v/>
      </c>
      <c r="F305" s="39" t="str">
        <f t="shared" si="31"/>
        <v/>
      </c>
      <c r="G305" s="39" t="str">
        <f t="shared" si="32"/>
        <v/>
      </c>
      <c r="H305" s="39" t="str">
        <f t="shared" si="34"/>
        <v/>
      </c>
      <c r="J305" s="39"/>
      <c r="K305" s="39"/>
      <c r="L305" s="39"/>
    </row>
    <row r="306" spans="2:12">
      <c r="B306" s="37" t="str">
        <f t="shared" si="28"/>
        <v>-</v>
      </c>
      <c r="C306" s="38" t="str">
        <f t="shared" si="29"/>
        <v/>
      </c>
      <c r="D306" s="39" t="str">
        <f t="shared" si="33"/>
        <v/>
      </c>
      <c r="E306" s="39" t="str">
        <f t="shared" si="30"/>
        <v/>
      </c>
      <c r="F306" s="39" t="str">
        <f t="shared" si="31"/>
        <v/>
      </c>
      <c r="G306" s="39" t="str">
        <f t="shared" si="32"/>
        <v/>
      </c>
      <c r="H306" s="39" t="str">
        <f t="shared" si="34"/>
        <v/>
      </c>
      <c r="J306" s="39"/>
      <c r="K306" s="39"/>
      <c r="L306" s="39"/>
    </row>
    <row r="307" spans="2:12">
      <c r="B307" s="37" t="str">
        <f t="shared" si="28"/>
        <v>-</v>
      </c>
      <c r="C307" s="38" t="str">
        <f t="shared" si="29"/>
        <v/>
      </c>
      <c r="D307" s="39" t="str">
        <f t="shared" si="33"/>
        <v/>
      </c>
      <c r="E307" s="39" t="str">
        <f t="shared" si="30"/>
        <v/>
      </c>
      <c r="F307" s="39" t="str">
        <f t="shared" si="31"/>
        <v/>
      </c>
      <c r="G307" s="39" t="str">
        <f t="shared" si="32"/>
        <v/>
      </c>
      <c r="H307" s="39" t="str">
        <f t="shared" si="34"/>
        <v/>
      </c>
      <c r="J307" s="39"/>
      <c r="K307" s="39"/>
      <c r="L307" s="39"/>
    </row>
    <row r="308" spans="2:12">
      <c r="B308" s="37" t="str">
        <f t="shared" si="28"/>
        <v>-</v>
      </c>
      <c r="C308" s="38" t="str">
        <f t="shared" si="29"/>
        <v/>
      </c>
      <c r="D308" s="39" t="str">
        <f t="shared" si="33"/>
        <v/>
      </c>
      <c r="E308" s="39" t="str">
        <f t="shared" si="30"/>
        <v/>
      </c>
      <c r="F308" s="39" t="str">
        <f t="shared" si="31"/>
        <v/>
      </c>
      <c r="G308" s="39" t="str">
        <f t="shared" si="32"/>
        <v/>
      </c>
      <c r="H308" s="39" t="str">
        <f t="shared" si="34"/>
        <v/>
      </c>
      <c r="J308" s="39"/>
      <c r="K308" s="39"/>
      <c r="L308" s="39"/>
    </row>
    <row r="309" spans="2:12">
      <c r="B309" s="37" t="str">
        <f t="shared" si="28"/>
        <v>-</v>
      </c>
      <c r="C309" s="38" t="str">
        <f t="shared" si="29"/>
        <v/>
      </c>
      <c r="D309" s="39" t="str">
        <f t="shared" si="33"/>
        <v/>
      </c>
      <c r="E309" s="39" t="str">
        <f t="shared" si="30"/>
        <v/>
      </c>
      <c r="F309" s="39" t="str">
        <f t="shared" si="31"/>
        <v/>
      </c>
      <c r="G309" s="39" t="str">
        <f t="shared" si="32"/>
        <v/>
      </c>
      <c r="H309" s="39" t="str">
        <f t="shared" si="34"/>
        <v/>
      </c>
      <c r="J309" s="39"/>
      <c r="K309" s="39"/>
      <c r="L309" s="39"/>
    </row>
    <row r="310" spans="2:12">
      <c r="B310" s="37" t="str">
        <f t="shared" si="28"/>
        <v>-</v>
      </c>
      <c r="C310" s="38" t="str">
        <f t="shared" si="29"/>
        <v/>
      </c>
      <c r="D310" s="39" t="str">
        <f t="shared" si="33"/>
        <v/>
      </c>
      <c r="E310" s="39" t="str">
        <f t="shared" si="30"/>
        <v/>
      </c>
      <c r="F310" s="39" t="str">
        <f t="shared" si="31"/>
        <v/>
      </c>
      <c r="G310" s="39" t="str">
        <f t="shared" si="32"/>
        <v/>
      </c>
      <c r="H310" s="39" t="str">
        <f t="shared" si="34"/>
        <v/>
      </c>
      <c r="J310" s="39"/>
      <c r="K310" s="39"/>
      <c r="L310" s="39"/>
    </row>
    <row r="311" spans="2:12">
      <c r="B311" s="37" t="str">
        <f t="shared" si="28"/>
        <v>-</v>
      </c>
      <c r="C311" s="38" t="str">
        <f t="shared" si="29"/>
        <v/>
      </c>
      <c r="D311" s="39" t="str">
        <f t="shared" si="33"/>
        <v/>
      </c>
      <c r="E311" s="39" t="str">
        <f t="shared" si="30"/>
        <v/>
      </c>
      <c r="F311" s="39" t="str">
        <f t="shared" si="31"/>
        <v/>
      </c>
      <c r="G311" s="39" t="str">
        <f t="shared" si="32"/>
        <v/>
      </c>
      <c r="H311" s="39" t="str">
        <f t="shared" si="34"/>
        <v/>
      </c>
      <c r="J311" s="39"/>
      <c r="K311" s="39"/>
      <c r="L311" s="39"/>
    </row>
    <row r="312" spans="2:12">
      <c r="B312" s="37" t="str">
        <f t="shared" si="28"/>
        <v>-</v>
      </c>
      <c r="C312" s="38" t="str">
        <f t="shared" si="29"/>
        <v/>
      </c>
      <c r="D312" s="39" t="str">
        <f t="shared" si="33"/>
        <v/>
      </c>
      <c r="E312" s="39" t="str">
        <f t="shared" si="30"/>
        <v/>
      </c>
      <c r="F312" s="39" t="str">
        <f t="shared" si="31"/>
        <v/>
      </c>
      <c r="G312" s="39" t="str">
        <f t="shared" si="32"/>
        <v/>
      </c>
      <c r="H312" s="39" t="str">
        <f t="shared" si="34"/>
        <v/>
      </c>
      <c r="J312" s="39"/>
      <c r="K312" s="39"/>
      <c r="L312" s="39"/>
    </row>
    <row r="313" spans="2:12">
      <c r="B313" s="37" t="str">
        <f t="shared" si="28"/>
        <v>-</v>
      </c>
      <c r="C313" s="38" t="str">
        <f t="shared" si="29"/>
        <v/>
      </c>
      <c r="D313" s="39" t="str">
        <f t="shared" si="33"/>
        <v/>
      </c>
      <c r="E313" s="39" t="str">
        <f t="shared" si="30"/>
        <v/>
      </c>
      <c r="F313" s="39" t="str">
        <f t="shared" si="31"/>
        <v/>
      </c>
      <c r="G313" s="39" t="str">
        <f t="shared" si="32"/>
        <v/>
      </c>
      <c r="H313" s="39" t="str">
        <f t="shared" si="34"/>
        <v/>
      </c>
      <c r="J313" s="39"/>
      <c r="K313" s="39"/>
      <c r="L313" s="39"/>
    </row>
    <row r="314" spans="2:12">
      <c r="B314" s="37" t="str">
        <f t="shared" si="28"/>
        <v>-</v>
      </c>
      <c r="C314" s="38" t="str">
        <f t="shared" si="29"/>
        <v/>
      </c>
      <c r="D314" s="39" t="str">
        <f t="shared" si="33"/>
        <v/>
      </c>
      <c r="E314" s="39" t="str">
        <f t="shared" si="30"/>
        <v/>
      </c>
      <c r="F314" s="39" t="str">
        <f t="shared" si="31"/>
        <v/>
      </c>
      <c r="G314" s="39" t="str">
        <f t="shared" si="32"/>
        <v/>
      </c>
      <c r="H314" s="39" t="str">
        <f t="shared" si="34"/>
        <v/>
      </c>
      <c r="J314" s="39"/>
      <c r="K314" s="39"/>
      <c r="L314" s="39"/>
    </row>
    <row r="315" spans="2:12">
      <c r="B315" s="37" t="str">
        <f t="shared" si="28"/>
        <v>-</v>
      </c>
      <c r="C315" s="38" t="str">
        <f t="shared" si="29"/>
        <v/>
      </c>
      <c r="D315" s="39" t="str">
        <f t="shared" si="33"/>
        <v/>
      </c>
      <c r="E315" s="39" t="str">
        <f t="shared" si="30"/>
        <v/>
      </c>
      <c r="F315" s="39" t="str">
        <f t="shared" si="31"/>
        <v/>
      </c>
      <c r="G315" s="39" t="str">
        <f t="shared" si="32"/>
        <v/>
      </c>
      <c r="H315" s="39" t="str">
        <f t="shared" si="34"/>
        <v/>
      </c>
      <c r="J315" s="39"/>
      <c r="K315" s="39"/>
      <c r="L315" s="39"/>
    </row>
    <row r="316" spans="2:12">
      <c r="B316" s="37" t="str">
        <f t="shared" si="28"/>
        <v>-</v>
      </c>
      <c r="C316" s="38" t="str">
        <f t="shared" si="29"/>
        <v/>
      </c>
      <c r="D316" s="39" t="str">
        <f t="shared" si="33"/>
        <v/>
      </c>
      <c r="E316" s="39" t="str">
        <f t="shared" si="30"/>
        <v/>
      </c>
      <c r="F316" s="39" t="str">
        <f t="shared" si="31"/>
        <v/>
      </c>
      <c r="G316" s="39" t="str">
        <f t="shared" si="32"/>
        <v/>
      </c>
      <c r="H316" s="39" t="str">
        <f t="shared" si="34"/>
        <v/>
      </c>
      <c r="J316" s="39"/>
      <c r="K316" s="39"/>
      <c r="L316" s="39"/>
    </row>
    <row r="317" spans="2:12">
      <c r="B317" s="37" t="str">
        <f t="shared" si="28"/>
        <v>-</v>
      </c>
      <c r="C317" s="38" t="str">
        <f t="shared" si="29"/>
        <v/>
      </c>
      <c r="D317" s="39" t="str">
        <f t="shared" si="33"/>
        <v/>
      </c>
      <c r="E317" s="39" t="str">
        <f t="shared" si="30"/>
        <v/>
      </c>
      <c r="F317" s="39" t="str">
        <f t="shared" si="31"/>
        <v/>
      </c>
      <c r="G317" s="39" t="str">
        <f t="shared" si="32"/>
        <v/>
      </c>
      <c r="H317" s="39" t="str">
        <f t="shared" si="34"/>
        <v/>
      </c>
      <c r="J317" s="39"/>
      <c r="K317" s="39"/>
      <c r="L317" s="39"/>
    </row>
    <row r="318" spans="2:12">
      <c r="B318" s="37" t="str">
        <f t="shared" si="28"/>
        <v>-</v>
      </c>
      <c r="C318" s="38" t="str">
        <f t="shared" si="29"/>
        <v/>
      </c>
      <c r="D318" s="39" t="str">
        <f t="shared" si="33"/>
        <v/>
      </c>
      <c r="E318" s="39" t="str">
        <f t="shared" si="30"/>
        <v/>
      </c>
      <c r="F318" s="39" t="str">
        <f t="shared" si="31"/>
        <v/>
      </c>
      <c r="G318" s="39" t="str">
        <f t="shared" si="32"/>
        <v/>
      </c>
      <c r="H318" s="39" t="str">
        <f t="shared" si="34"/>
        <v/>
      </c>
      <c r="J318" s="39"/>
      <c r="K318" s="39"/>
      <c r="L318" s="39"/>
    </row>
    <row r="319" spans="2:12">
      <c r="B319" s="37" t="str">
        <f t="shared" si="28"/>
        <v>-</v>
      </c>
      <c r="C319" s="38" t="str">
        <f t="shared" si="29"/>
        <v/>
      </c>
      <c r="D319" s="39" t="str">
        <f t="shared" si="33"/>
        <v/>
      </c>
      <c r="E319" s="39" t="str">
        <f t="shared" si="30"/>
        <v/>
      </c>
      <c r="F319" s="39" t="str">
        <f t="shared" si="31"/>
        <v/>
      </c>
      <c r="G319" s="39" t="str">
        <f t="shared" si="32"/>
        <v/>
      </c>
      <c r="H319" s="39" t="str">
        <f t="shared" si="34"/>
        <v/>
      </c>
      <c r="J319" s="39"/>
      <c r="K319" s="39"/>
      <c r="L319" s="39"/>
    </row>
    <row r="320" spans="2:12">
      <c r="B320" s="37" t="str">
        <f t="shared" si="28"/>
        <v>-</v>
      </c>
      <c r="C320" s="38" t="str">
        <f t="shared" si="29"/>
        <v/>
      </c>
      <c r="D320" s="39" t="str">
        <f t="shared" si="33"/>
        <v/>
      </c>
      <c r="E320" s="39" t="str">
        <f t="shared" si="30"/>
        <v/>
      </c>
      <c r="F320" s="39" t="str">
        <f t="shared" si="31"/>
        <v/>
      </c>
      <c r="G320" s="39" t="str">
        <f t="shared" si="32"/>
        <v/>
      </c>
      <c r="H320" s="39" t="str">
        <f t="shared" si="34"/>
        <v/>
      </c>
      <c r="J320" s="39"/>
      <c r="K320" s="39"/>
      <c r="L320" s="39"/>
    </row>
    <row r="321" spans="2:12">
      <c r="B321" s="37" t="str">
        <f t="shared" si="28"/>
        <v>-</v>
      </c>
      <c r="C321" s="38" t="str">
        <f t="shared" si="29"/>
        <v/>
      </c>
      <c r="D321" s="39" t="str">
        <f t="shared" si="33"/>
        <v/>
      </c>
      <c r="E321" s="39" t="str">
        <f t="shared" si="30"/>
        <v/>
      </c>
      <c r="F321" s="39" t="str">
        <f t="shared" si="31"/>
        <v/>
      </c>
      <c r="G321" s="39" t="str">
        <f t="shared" si="32"/>
        <v/>
      </c>
      <c r="H321" s="39" t="str">
        <f t="shared" si="34"/>
        <v/>
      </c>
      <c r="J321" s="39"/>
      <c r="K321" s="39"/>
      <c r="L321" s="39"/>
    </row>
    <row r="322" spans="2:12">
      <c r="B322" s="37" t="str">
        <f t="shared" si="28"/>
        <v>-</v>
      </c>
      <c r="C322" s="38" t="str">
        <f t="shared" si="29"/>
        <v/>
      </c>
      <c r="D322" s="39" t="str">
        <f t="shared" si="33"/>
        <v/>
      </c>
      <c r="E322" s="39" t="str">
        <f t="shared" si="30"/>
        <v/>
      </c>
      <c r="F322" s="39" t="str">
        <f t="shared" si="31"/>
        <v/>
      </c>
      <c r="G322" s="39" t="str">
        <f t="shared" si="32"/>
        <v/>
      </c>
      <c r="H322" s="39" t="str">
        <f t="shared" si="34"/>
        <v/>
      </c>
      <c r="J322" s="39"/>
      <c r="K322" s="39"/>
      <c r="L322" s="39"/>
    </row>
    <row r="323" spans="2:12">
      <c r="B323" s="37" t="str">
        <f t="shared" si="28"/>
        <v>-</v>
      </c>
      <c r="C323" s="38" t="str">
        <f t="shared" si="29"/>
        <v/>
      </c>
      <c r="D323" s="39" t="str">
        <f t="shared" si="33"/>
        <v/>
      </c>
      <c r="E323" s="39" t="str">
        <f t="shared" si="30"/>
        <v/>
      </c>
      <c r="F323" s="39" t="str">
        <f t="shared" si="31"/>
        <v/>
      </c>
      <c r="G323" s="39" t="str">
        <f t="shared" si="32"/>
        <v/>
      </c>
      <c r="H323" s="39" t="str">
        <f t="shared" si="34"/>
        <v/>
      </c>
      <c r="J323" s="39"/>
      <c r="K323" s="39"/>
      <c r="L323" s="39"/>
    </row>
    <row r="324" spans="2:12">
      <c r="B324" s="37" t="str">
        <f t="shared" si="28"/>
        <v>-</v>
      </c>
      <c r="C324" s="38" t="str">
        <f t="shared" si="29"/>
        <v/>
      </c>
      <c r="D324" s="39" t="str">
        <f t="shared" si="33"/>
        <v/>
      </c>
      <c r="E324" s="39" t="str">
        <f t="shared" si="30"/>
        <v/>
      </c>
      <c r="F324" s="39" t="str">
        <f t="shared" si="31"/>
        <v/>
      </c>
      <c r="G324" s="39" t="str">
        <f t="shared" si="32"/>
        <v/>
      </c>
      <c r="H324" s="39" t="str">
        <f t="shared" si="34"/>
        <v/>
      </c>
      <c r="J324" s="39"/>
      <c r="K324" s="39"/>
      <c r="L324" s="39"/>
    </row>
    <row r="325" spans="2:12">
      <c r="B325" s="37" t="str">
        <f t="shared" si="28"/>
        <v>-</v>
      </c>
      <c r="C325" s="38" t="str">
        <f t="shared" si="29"/>
        <v/>
      </c>
      <c r="D325" s="39" t="str">
        <f t="shared" si="33"/>
        <v/>
      </c>
      <c r="E325" s="39" t="str">
        <f t="shared" si="30"/>
        <v/>
      </c>
      <c r="F325" s="39" t="str">
        <f t="shared" si="31"/>
        <v/>
      </c>
      <c r="G325" s="39" t="str">
        <f t="shared" si="32"/>
        <v/>
      </c>
      <c r="H325" s="39" t="str">
        <f t="shared" si="34"/>
        <v/>
      </c>
      <c r="J325" s="39"/>
      <c r="K325" s="39"/>
      <c r="L325" s="39"/>
    </row>
    <row r="326" spans="2:12">
      <c r="B326" s="37" t="str">
        <f t="shared" si="28"/>
        <v>-</v>
      </c>
      <c r="C326" s="38" t="str">
        <f t="shared" si="29"/>
        <v/>
      </c>
      <c r="D326" s="39" t="str">
        <f t="shared" si="33"/>
        <v/>
      </c>
      <c r="E326" s="39" t="str">
        <f t="shared" si="30"/>
        <v/>
      </c>
      <c r="F326" s="39" t="str">
        <f t="shared" si="31"/>
        <v/>
      </c>
      <c r="G326" s="39" t="str">
        <f t="shared" si="32"/>
        <v/>
      </c>
      <c r="H326" s="39" t="str">
        <f t="shared" si="34"/>
        <v/>
      </c>
      <c r="J326" s="39"/>
      <c r="K326" s="39"/>
      <c r="L326" s="39"/>
    </row>
    <row r="327" spans="2:12">
      <c r="B327" s="37" t="str">
        <f t="shared" si="28"/>
        <v>-</v>
      </c>
      <c r="C327" s="38" t="str">
        <f t="shared" si="29"/>
        <v/>
      </c>
      <c r="D327" s="39" t="str">
        <f t="shared" si="33"/>
        <v/>
      </c>
      <c r="E327" s="39" t="str">
        <f t="shared" si="30"/>
        <v/>
      </c>
      <c r="F327" s="39" t="str">
        <f t="shared" si="31"/>
        <v/>
      </c>
      <c r="G327" s="39" t="str">
        <f t="shared" si="32"/>
        <v/>
      </c>
      <c r="H327" s="39" t="str">
        <f t="shared" si="34"/>
        <v/>
      </c>
      <c r="J327" s="39"/>
      <c r="K327" s="39"/>
      <c r="L327" s="39"/>
    </row>
    <row r="328" spans="2:12">
      <c r="B328" s="37" t="str">
        <f t="shared" si="28"/>
        <v>-</v>
      </c>
      <c r="C328" s="38" t="str">
        <f t="shared" si="29"/>
        <v/>
      </c>
      <c r="D328" s="39" t="str">
        <f t="shared" si="33"/>
        <v/>
      </c>
      <c r="E328" s="39" t="str">
        <f t="shared" si="30"/>
        <v/>
      </c>
      <c r="F328" s="39" t="str">
        <f t="shared" si="31"/>
        <v/>
      </c>
      <c r="G328" s="39" t="str">
        <f t="shared" si="32"/>
        <v/>
      </c>
      <c r="H328" s="39" t="str">
        <f t="shared" si="34"/>
        <v/>
      </c>
      <c r="J328" s="39"/>
      <c r="K328" s="39"/>
      <c r="L328" s="39"/>
    </row>
    <row r="329" spans="2:12">
      <c r="B329" s="37" t="str">
        <f t="shared" si="28"/>
        <v>-</v>
      </c>
      <c r="C329" s="38" t="str">
        <f t="shared" si="29"/>
        <v/>
      </c>
      <c r="D329" s="39" t="str">
        <f t="shared" si="33"/>
        <v/>
      </c>
      <c r="E329" s="39" t="str">
        <f t="shared" si="30"/>
        <v/>
      </c>
      <c r="F329" s="39" t="str">
        <f t="shared" si="31"/>
        <v/>
      </c>
      <c r="G329" s="39" t="str">
        <f t="shared" si="32"/>
        <v/>
      </c>
      <c r="H329" s="39" t="str">
        <f t="shared" si="34"/>
        <v/>
      </c>
      <c r="J329" s="39"/>
      <c r="K329" s="39"/>
      <c r="L329" s="39"/>
    </row>
    <row r="330" spans="2:12">
      <c r="B330" s="37" t="str">
        <f t="shared" si="28"/>
        <v>-</v>
      </c>
      <c r="C330" s="38" t="str">
        <f t="shared" si="29"/>
        <v/>
      </c>
      <c r="D330" s="39" t="str">
        <f t="shared" si="33"/>
        <v/>
      </c>
      <c r="E330" s="39" t="str">
        <f t="shared" si="30"/>
        <v/>
      </c>
      <c r="F330" s="39" t="str">
        <f t="shared" si="31"/>
        <v/>
      </c>
      <c r="G330" s="39" t="str">
        <f t="shared" si="32"/>
        <v/>
      </c>
      <c r="H330" s="39" t="str">
        <f t="shared" si="34"/>
        <v/>
      </c>
      <c r="J330" s="39"/>
      <c r="K330" s="39"/>
      <c r="L330" s="39"/>
    </row>
    <row r="331" spans="2:12">
      <c r="B331" s="37" t="str">
        <f t="shared" si="28"/>
        <v>-</v>
      </c>
      <c r="C331" s="38" t="str">
        <f t="shared" si="29"/>
        <v/>
      </c>
      <c r="D331" s="39" t="str">
        <f t="shared" si="33"/>
        <v/>
      </c>
      <c r="E331" s="39" t="str">
        <f t="shared" si="30"/>
        <v/>
      </c>
      <c r="F331" s="39" t="str">
        <f t="shared" si="31"/>
        <v/>
      </c>
      <c r="G331" s="39" t="str">
        <f t="shared" si="32"/>
        <v/>
      </c>
      <c r="H331" s="39" t="str">
        <f t="shared" si="34"/>
        <v/>
      </c>
      <c r="J331" s="39"/>
      <c r="K331" s="39"/>
      <c r="L331" s="39"/>
    </row>
    <row r="332" spans="2:12">
      <c r="B332" s="37" t="str">
        <f t="shared" ref="B332:B371" si="35">IF(B331&lt;$L$3,B331+1,"-")</f>
        <v>-</v>
      </c>
      <c r="C332" s="38" t="str">
        <f t="shared" ref="C332:C371" si="36">IF(ISNUMBER(B332),MIN(DATE(YEAR($C$11),MONTH($C$11)+B332*12/$P$5,DAY($C$11)),DATE(YEAR($C$11),MONTH($C$11)+1+B332*12/$P$5,1)-1),"")</f>
        <v/>
      </c>
      <c r="D332" s="39" t="str">
        <f t="shared" si="33"/>
        <v/>
      </c>
      <c r="E332" s="39" t="str">
        <f t="shared" ref="E332:E371" si="37">IF(ISNUMBER(B332),ROUND(D332*$L$7,$R$6),"")</f>
        <v/>
      </c>
      <c r="F332" s="39" t="str">
        <f t="shared" ref="F332:F371" si="38">IF(ISNUMBER(B332),IF(B332=$L$3,D332,IF(B332&gt;$L$4,$H$3-E332,0)),"")</f>
        <v/>
      </c>
      <c r="G332" s="39" t="str">
        <f t="shared" ref="G332:G371" si="39">IF(ISNUMBER(B332),$H$4,"")</f>
        <v/>
      </c>
      <c r="H332" s="39" t="str">
        <f t="shared" si="34"/>
        <v/>
      </c>
      <c r="J332" s="39"/>
      <c r="K332" s="39"/>
      <c r="L332" s="39"/>
    </row>
    <row r="333" spans="2:12">
      <c r="B333" s="37" t="str">
        <f t="shared" si="35"/>
        <v>-</v>
      </c>
      <c r="C333" s="38" t="str">
        <f t="shared" si="36"/>
        <v/>
      </c>
      <c r="D333" s="39" t="str">
        <f t="shared" ref="D333:D368" si="40">IF(ISNUMBER(B333),D332-F332,"")</f>
        <v/>
      </c>
      <c r="E333" s="39" t="str">
        <f t="shared" si="37"/>
        <v/>
      </c>
      <c r="F333" s="39" t="str">
        <f t="shared" si="38"/>
        <v/>
      </c>
      <c r="G333" s="39" t="str">
        <f t="shared" si="39"/>
        <v/>
      </c>
      <c r="H333" s="39" t="str">
        <f t="shared" ref="H333:H368" si="41">IF(ISNUMBER(B333),E333+F333+G333,"")</f>
        <v/>
      </c>
      <c r="J333" s="39"/>
      <c r="K333" s="39"/>
      <c r="L333" s="39"/>
    </row>
    <row r="334" spans="2:12">
      <c r="B334" s="37" t="str">
        <f t="shared" si="35"/>
        <v>-</v>
      </c>
      <c r="C334" s="38" t="str">
        <f t="shared" si="36"/>
        <v/>
      </c>
      <c r="D334" s="39" t="str">
        <f t="shared" si="40"/>
        <v/>
      </c>
      <c r="E334" s="39" t="str">
        <f t="shared" si="37"/>
        <v/>
      </c>
      <c r="F334" s="39" t="str">
        <f t="shared" si="38"/>
        <v/>
      </c>
      <c r="G334" s="39" t="str">
        <f t="shared" si="39"/>
        <v/>
      </c>
      <c r="H334" s="39" t="str">
        <f t="shared" si="41"/>
        <v/>
      </c>
      <c r="J334" s="39"/>
      <c r="K334" s="39"/>
      <c r="L334" s="39"/>
    </row>
    <row r="335" spans="2:12">
      <c r="B335" s="37" t="str">
        <f t="shared" si="35"/>
        <v>-</v>
      </c>
      <c r="C335" s="38" t="str">
        <f t="shared" si="36"/>
        <v/>
      </c>
      <c r="D335" s="39" t="str">
        <f t="shared" si="40"/>
        <v/>
      </c>
      <c r="E335" s="39" t="str">
        <f t="shared" si="37"/>
        <v/>
      </c>
      <c r="F335" s="39" t="str">
        <f t="shared" si="38"/>
        <v/>
      </c>
      <c r="G335" s="39" t="str">
        <f t="shared" si="39"/>
        <v/>
      </c>
      <c r="H335" s="39" t="str">
        <f t="shared" si="41"/>
        <v/>
      </c>
      <c r="J335" s="39"/>
      <c r="K335" s="39"/>
      <c r="L335" s="39"/>
    </row>
    <row r="336" spans="2:12">
      <c r="B336" s="37" t="str">
        <f t="shared" si="35"/>
        <v>-</v>
      </c>
      <c r="C336" s="38" t="str">
        <f t="shared" si="36"/>
        <v/>
      </c>
      <c r="D336" s="39" t="str">
        <f t="shared" si="40"/>
        <v/>
      </c>
      <c r="E336" s="39" t="str">
        <f t="shared" si="37"/>
        <v/>
      </c>
      <c r="F336" s="39" t="str">
        <f t="shared" si="38"/>
        <v/>
      </c>
      <c r="G336" s="39" t="str">
        <f t="shared" si="39"/>
        <v/>
      </c>
      <c r="H336" s="39" t="str">
        <f t="shared" si="41"/>
        <v/>
      </c>
      <c r="J336" s="39"/>
      <c r="K336" s="39"/>
      <c r="L336" s="39"/>
    </row>
    <row r="337" spans="2:12">
      <c r="B337" s="37" t="str">
        <f t="shared" si="35"/>
        <v>-</v>
      </c>
      <c r="C337" s="38" t="str">
        <f t="shared" si="36"/>
        <v/>
      </c>
      <c r="D337" s="39" t="str">
        <f t="shared" si="40"/>
        <v/>
      </c>
      <c r="E337" s="39" t="str">
        <f t="shared" si="37"/>
        <v/>
      </c>
      <c r="F337" s="39" t="str">
        <f t="shared" si="38"/>
        <v/>
      </c>
      <c r="G337" s="39" t="str">
        <f t="shared" si="39"/>
        <v/>
      </c>
      <c r="H337" s="39" t="str">
        <f t="shared" si="41"/>
        <v/>
      </c>
      <c r="J337" s="39"/>
      <c r="K337" s="39"/>
      <c r="L337" s="39"/>
    </row>
    <row r="338" spans="2:12">
      <c r="B338" s="37" t="str">
        <f t="shared" si="35"/>
        <v>-</v>
      </c>
      <c r="C338" s="38" t="str">
        <f t="shared" si="36"/>
        <v/>
      </c>
      <c r="D338" s="39" t="str">
        <f t="shared" si="40"/>
        <v/>
      </c>
      <c r="E338" s="39" t="str">
        <f t="shared" si="37"/>
        <v/>
      </c>
      <c r="F338" s="39" t="str">
        <f t="shared" si="38"/>
        <v/>
      </c>
      <c r="G338" s="39" t="str">
        <f t="shared" si="39"/>
        <v/>
      </c>
      <c r="H338" s="39" t="str">
        <f t="shared" si="41"/>
        <v/>
      </c>
      <c r="J338" s="39"/>
      <c r="K338" s="39"/>
      <c r="L338" s="39"/>
    </row>
    <row r="339" spans="2:12">
      <c r="B339" s="37" t="str">
        <f t="shared" si="35"/>
        <v>-</v>
      </c>
      <c r="C339" s="38" t="str">
        <f t="shared" si="36"/>
        <v/>
      </c>
      <c r="D339" s="39" t="str">
        <f t="shared" si="40"/>
        <v/>
      </c>
      <c r="E339" s="39" t="str">
        <f t="shared" si="37"/>
        <v/>
      </c>
      <c r="F339" s="39" t="str">
        <f t="shared" si="38"/>
        <v/>
      </c>
      <c r="G339" s="39" t="str">
        <f t="shared" si="39"/>
        <v/>
      </c>
      <c r="H339" s="39" t="str">
        <f t="shared" si="41"/>
        <v/>
      </c>
      <c r="J339" s="39"/>
      <c r="K339" s="39"/>
      <c r="L339" s="39"/>
    </row>
    <row r="340" spans="2:12">
      <c r="B340" s="37" t="str">
        <f t="shared" si="35"/>
        <v>-</v>
      </c>
      <c r="C340" s="38" t="str">
        <f t="shared" si="36"/>
        <v/>
      </c>
      <c r="D340" s="39" t="str">
        <f t="shared" si="40"/>
        <v/>
      </c>
      <c r="E340" s="39" t="str">
        <f t="shared" si="37"/>
        <v/>
      </c>
      <c r="F340" s="39" t="str">
        <f t="shared" si="38"/>
        <v/>
      </c>
      <c r="G340" s="39" t="str">
        <f t="shared" si="39"/>
        <v/>
      </c>
      <c r="H340" s="39" t="str">
        <f t="shared" si="41"/>
        <v/>
      </c>
      <c r="J340" s="39"/>
      <c r="K340" s="39"/>
      <c r="L340" s="39"/>
    </row>
    <row r="341" spans="2:12">
      <c r="B341" s="37" t="str">
        <f t="shared" si="35"/>
        <v>-</v>
      </c>
      <c r="C341" s="38" t="str">
        <f t="shared" si="36"/>
        <v/>
      </c>
      <c r="D341" s="39" t="str">
        <f t="shared" si="40"/>
        <v/>
      </c>
      <c r="E341" s="39" t="str">
        <f t="shared" si="37"/>
        <v/>
      </c>
      <c r="F341" s="39" t="str">
        <f t="shared" si="38"/>
        <v/>
      </c>
      <c r="G341" s="39" t="str">
        <f t="shared" si="39"/>
        <v/>
      </c>
      <c r="H341" s="39" t="str">
        <f t="shared" si="41"/>
        <v/>
      </c>
      <c r="J341" s="39"/>
      <c r="K341" s="39"/>
      <c r="L341" s="39"/>
    </row>
    <row r="342" spans="2:12">
      <c r="B342" s="37" t="str">
        <f t="shared" si="35"/>
        <v>-</v>
      </c>
      <c r="C342" s="38" t="str">
        <f t="shared" si="36"/>
        <v/>
      </c>
      <c r="D342" s="39" t="str">
        <f t="shared" si="40"/>
        <v/>
      </c>
      <c r="E342" s="39" t="str">
        <f t="shared" si="37"/>
        <v/>
      </c>
      <c r="F342" s="39" t="str">
        <f t="shared" si="38"/>
        <v/>
      </c>
      <c r="G342" s="39" t="str">
        <f t="shared" si="39"/>
        <v/>
      </c>
      <c r="H342" s="39" t="str">
        <f t="shared" si="41"/>
        <v/>
      </c>
      <c r="J342" s="39"/>
      <c r="K342" s="39"/>
      <c r="L342" s="39"/>
    </row>
    <row r="343" spans="2:12">
      <c r="B343" s="37" t="str">
        <f t="shared" si="35"/>
        <v>-</v>
      </c>
      <c r="C343" s="38" t="str">
        <f t="shared" si="36"/>
        <v/>
      </c>
      <c r="D343" s="39" t="str">
        <f t="shared" si="40"/>
        <v/>
      </c>
      <c r="E343" s="39" t="str">
        <f t="shared" si="37"/>
        <v/>
      </c>
      <c r="F343" s="39" t="str">
        <f t="shared" si="38"/>
        <v/>
      </c>
      <c r="G343" s="39" t="str">
        <f t="shared" si="39"/>
        <v/>
      </c>
      <c r="H343" s="39" t="str">
        <f t="shared" si="41"/>
        <v/>
      </c>
      <c r="J343" s="39"/>
      <c r="K343" s="39"/>
      <c r="L343" s="39"/>
    </row>
    <row r="344" spans="2:12">
      <c r="B344" s="37" t="str">
        <f t="shared" si="35"/>
        <v>-</v>
      </c>
      <c r="C344" s="38" t="str">
        <f t="shared" si="36"/>
        <v/>
      </c>
      <c r="D344" s="39" t="str">
        <f t="shared" si="40"/>
        <v/>
      </c>
      <c r="E344" s="39" t="str">
        <f t="shared" si="37"/>
        <v/>
      </c>
      <c r="F344" s="39" t="str">
        <f t="shared" si="38"/>
        <v/>
      </c>
      <c r="G344" s="39" t="str">
        <f t="shared" si="39"/>
        <v/>
      </c>
      <c r="H344" s="39" t="str">
        <f t="shared" si="41"/>
        <v/>
      </c>
      <c r="J344" s="39"/>
      <c r="K344" s="39"/>
      <c r="L344" s="39"/>
    </row>
    <row r="345" spans="2:12">
      <c r="B345" s="37" t="str">
        <f t="shared" si="35"/>
        <v>-</v>
      </c>
      <c r="C345" s="38" t="str">
        <f t="shared" si="36"/>
        <v/>
      </c>
      <c r="D345" s="39" t="str">
        <f t="shared" si="40"/>
        <v/>
      </c>
      <c r="E345" s="39" t="str">
        <f t="shared" si="37"/>
        <v/>
      </c>
      <c r="F345" s="39" t="str">
        <f t="shared" si="38"/>
        <v/>
      </c>
      <c r="G345" s="39" t="str">
        <f t="shared" si="39"/>
        <v/>
      </c>
      <c r="H345" s="39" t="str">
        <f t="shared" si="41"/>
        <v/>
      </c>
      <c r="J345" s="39"/>
      <c r="K345" s="39"/>
      <c r="L345" s="39"/>
    </row>
    <row r="346" spans="2:12">
      <c r="B346" s="37" t="str">
        <f t="shared" si="35"/>
        <v>-</v>
      </c>
      <c r="C346" s="38" t="str">
        <f t="shared" si="36"/>
        <v/>
      </c>
      <c r="D346" s="39" t="str">
        <f t="shared" si="40"/>
        <v/>
      </c>
      <c r="E346" s="39" t="str">
        <f t="shared" si="37"/>
        <v/>
      </c>
      <c r="F346" s="39" t="str">
        <f t="shared" si="38"/>
        <v/>
      </c>
      <c r="G346" s="39" t="str">
        <f t="shared" si="39"/>
        <v/>
      </c>
      <c r="H346" s="39" t="str">
        <f t="shared" si="41"/>
        <v/>
      </c>
      <c r="J346" s="39"/>
      <c r="K346" s="39"/>
      <c r="L346" s="39"/>
    </row>
    <row r="347" spans="2:12">
      <c r="B347" s="37" t="str">
        <f t="shared" si="35"/>
        <v>-</v>
      </c>
      <c r="C347" s="38" t="str">
        <f t="shared" si="36"/>
        <v/>
      </c>
      <c r="D347" s="39" t="str">
        <f t="shared" si="40"/>
        <v/>
      </c>
      <c r="E347" s="39" t="str">
        <f t="shared" si="37"/>
        <v/>
      </c>
      <c r="F347" s="39" t="str">
        <f t="shared" si="38"/>
        <v/>
      </c>
      <c r="G347" s="39" t="str">
        <f t="shared" si="39"/>
        <v/>
      </c>
      <c r="H347" s="39" t="str">
        <f t="shared" si="41"/>
        <v/>
      </c>
      <c r="J347" s="39"/>
      <c r="K347" s="39"/>
      <c r="L347" s="39"/>
    </row>
    <row r="348" spans="2:12">
      <c r="B348" s="37" t="str">
        <f t="shared" si="35"/>
        <v>-</v>
      </c>
      <c r="C348" s="38" t="str">
        <f t="shared" si="36"/>
        <v/>
      </c>
      <c r="D348" s="39" t="str">
        <f t="shared" si="40"/>
        <v/>
      </c>
      <c r="E348" s="39" t="str">
        <f t="shared" si="37"/>
        <v/>
      </c>
      <c r="F348" s="39" t="str">
        <f t="shared" si="38"/>
        <v/>
      </c>
      <c r="G348" s="39" t="str">
        <f t="shared" si="39"/>
        <v/>
      </c>
      <c r="H348" s="39" t="str">
        <f t="shared" si="41"/>
        <v/>
      </c>
      <c r="J348" s="39"/>
      <c r="K348" s="39"/>
      <c r="L348" s="39"/>
    </row>
    <row r="349" spans="2:12">
      <c r="B349" s="37" t="str">
        <f t="shared" si="35"/>
        <v>-</v>
      </c>
      <c r="C349" s="38" t="str">
        <f t="shared" si="36"/>
        <v/>
      </c>
      <c r="D349" s="39" t="str">
        <f t="shared" si="40"/>
        <v/>
      </c>
      <c r="E349" s="39" t="str">
        <f t="shared" si="37"/>
        <v/>
      </c>
      <c r="F349" s="39" t="str">
        <f t="shared" si="38"/>
        <v/>
      </c>
      <c r="G349" s="39" t="str">
        <f t="shared" si="39"/>
        <v/>
      </c>
      <c r="H349" s="39" t="str">
        <f t="shared" si="41"/>
        <v/>
      </c>
      <c r="J349" s="39"/>
      <c r="K349" s="39"/>
      <c r="L349" s="39"/>
    </row>
    <row r="350" spans="2:12">
      <c r="B350" s="37" t="str">
        <f t="shared" si="35"/>
        <v>-</v>
      </c>
      <c r="C350" s="38" t="str">
        <f t="shared" si="36"/>
        <v/>
      </c>
      <c r="D350" s="39" t="str">
        <f t="shared" si="40"/>
        <v/>
      </c>
      <c r="E350" s="39" t="str">
        <f t="shared" si="37"/>
        <v/>
      </c>
      <c r="F350" s="39" t="str">
        <f t="shared" si="38"/>
        <v/>
      </c>
      <c r="G350" s="39" t="str">
        <f t="shared" si="39"/>
        <v/>
      </c>
      <c r="H350" s="39" t="str">
        <f t="shared" si="41"/>
        <v/>
      </c>
      <c r="J350" s="39"/>
      <c r="K350" s="39"/>
      <c r="L350" s="39"/>
    </row>
    <row r="351" spans="2:12">
      <c r="B351" s="37" t="str">
        <f t="shared" si="35"/>
        <v>-</v>
      </c>
      <c r="C351" s="38" t="str">
        <f t="shared" si="36"/>
        <v/>
      </c>
      <c r="D351" s="39" t="str">
        <f t="shared" si="40"/>
        <v/>
      </c>
      <c r="E351" s="39" t="str">
        <f t="shared" si="37"/>
        <v/>
      </c>
      <c r="F351" s="39" t="str">
        <f t="shared" si="38"/>
        <v/>
      </c>
      <c r="G351" s="39" t="str">
        <f t="shared" si="39"/>
        <v/>
      </c>
      <c r="H351" s="39" t="str">
        <f t="shared" si="41"/>
        <v/>
      </c>
      <c r="J351" s="39"/>
      <c r="K351" s="39"/>
      <c r="L351" s="39"/>
    </row>
    <row r="352" spans="2:12">
      <c r="B352" s="37" t="str">
        <f t="shared" si="35"/>
        <v>-</v>
      </c>
      <c r="C352" s="38" t="str">
        <f t="shared" si="36"/>
        <v/>
      </c>
      <c r="D352" s="39" t="str">
        <f t="shared" si="40"/>
        <v/>
      </c>
      <c r="E352" s="39" t="str">
        <f t="shared" si="37"/>
        <v/>
      </c>
      <c r="F352" s="39" t="str">
        <f t="shared" si="38"/>
        <v/>
      </c>
      <c r="G352" s="39" t="str">
        <f t="shared" si="39"/>
        <v/>
      </c>
      <c r="H352" s="39" t="str">
        <f t="shared" si="41"/>
        <v/>
      </c>
      <c r="J352" s="39"/>
      <c r="K352" s="39"/>
      <c r="L352" s="39"/>
    </row>
    <row r="353" spans="2:12">
      <c r="B353" s="37" t="str">
        <f t="shared" si="35"/>
        <v>-</v>
      </c>
      <c r="C353" s="38" t="str">
        <f t="shared" si="36"/>
        <v/>
      </c>
      <c r="D353" s="39" t="str">
        <f t="shared" si="40"/>
        <v/>
      </c>
      <c r="E353" s="39" t="str">
        <f t="shared" si="37"/>
        <v/>
      </c>
      <c r="F353" s="39" t="str">
        <f t="shared" si="38"/>
        <v/>
      </c>
      <c r="G353" s="39" t="str">
        <f t="shared" si="39"/>
        <v/>
      </c>
      <c r="H353" s="39" t="str">
        <f t="shared" si="41"/>
        <v/>
      </c>
      <c r="J353" s="39"/>
      <c r="K353" s="39"/>
      <c r="L353" s="39"/>
    </row>
    <row r="354" spans="2:12">
      <c r="B354" s="37" t="str">
        <f t="shared" si="35"/>
        <v>-</v>
      </c>
      <c r="C354" s="38" t="str">
        <f t="shared" si="36"/>
        <v/>
      </c>
      <c r="D354" s="39" t="str">
        <f t="shared" si="40"/>
        <v/>
      </c>
      <c r="E354" s="39" t="str">
        <f t="shared" si="37"/>
        <v/>
      </c>
      <c r="F354" s="39" t="str">
        <f t="shared" si="38"/>
        <v/>
      </c>
      <c r="G354" s="39" t="str">
        <f t="shared" si="39"/>
        <v/>
      </c>
      <c r="H354" s="39" t="str">
        <f t="shared" si="41"/>
        <v/>
      </c>
      <c r="J354" s="39"/>
      <c r="K354" s="39"/>
      <c r="L354" s="39"/>
    </row>
    <row r="355" spans="2:12">
      <c r="B355" s="37" t="str">
        <f t="shared" si="35"/>
        <v>-</v>
      </c>
      <c r="C355" s="38" t="str">
        <f t="shared" si="36"/>
        <v/>
      </c>
      <c r="D355" s="39" t="str">
        <f t="shared" si="40"/>
        <v/>
      </c>
      <c r="E355" s="39" t="str">
        <f t="shared" si="37"/>
        <v/>
      </c>
      <c r="F355" s="39" t="str">
        <f t="shared" si="38"/>
        <v/>
      </c>
      <c r="G355" s="39" t="str">
        <f t="shared" si="39"/>
        <v/>
      </c>
      <c r="H355" s="39" t="str">
        <f t="shared" si="41"/>
        <v/>
      </c>
      <c r="J355" s="39"/>
      <c r="K355" s="39"/>
      <c r="L355" s="39"/>
    </row>
    <row r="356" spans="2:12">
      <c r="B356" s="37" t="str">
        <f t="shared" si="35"/>
        <v>-</v>
      </c>
      <c r="C356" s="38" t="str">
        <f t="shared" si="36"/>
        <v/>
      </c>
      <c r="D356" s="39" t="str">
        <f t="shared" si="40"/>
        <v/>
      </c>
      <c r="E356" s="39" t="str">
        <f t="shared" si="37"/>
        <v/>
      </c>
      <c r="F356" s="39" t="str">
        <f t="shared" si="38"/>
        <v/>
      </c>
      <c r="G356" s="39" t="str">
        <f t="shared" si="39"/>
        <v/>
      </c>
      <c r="H356" s="39" t="str">
        <f t="shared" si="41"/>
        <v/>
      </c>
      <c r="J356" s="39"/>
      <c r="K356" s="39"/>
      <c r="L356" s="39"/>
    </row>
    <row r="357" spans="2:12">
      <c r="B357" s="37" t="str">
        <f t="shared" si="35"/>
        <v>-</v>
      </c>
      <c r="C357" s="38" t="str">
        <f t="shared" si="36"/>
        <v/>
      </c>
      <c r="D357" s="39" t="str">
        <f t="shared" si="40"/>
        <v/>
      </c>
      <c r="E357" s="39" t="str">
        <f t="shared" si="37"/>
        <v/>
      </c>
      <c r="F357" s="39" t="str">
        <f t="shared" si="38"/>
        <v/>
      </c>
      <c r="G357" s="39" t="str">
        <f t="shared" si="39"/>
        <v/>
      </c>
      <c r="H357" s="39" t="str">
        <f t="shared" si="41"/>
        <v/>
      </c>
      <c r="J357" s="39"/>
      <c r="K357" s="39"/>
      <c r="L357" s="39"/>
    </row>
    <row r="358" spans="2:12">
      <c r="B358" s="37" t="str">
        <f t="shared" si="35"/>
        <v>-</v>
      </c>
      <c r="C358" s="38" t="str">
        <f t="shared" si="36"/>
        <v/>
      </c>
      <c r="D358" s="39" t="str">
        <f t="shared" si="40"/>
        <v/>
      </c>
      <c r="E358" s="39" t="str">
        <f t="shared" si="37"/>
        <v/>
      </c>
      <c r="F358" s="39" t="str">
        <f t="shared" si="38"/>
        <v/>
      </c>
      <c r="G358" s="39" t="str">
        <f t="shared" si="39"/>
        <v/>
      </c>
      <c r="H358" s="39" t="str">
        <f t="shared" si="41"/>
        <v/>
      </c>
      <c r="J358" s="39"/>
      <c r="K358" s="39"/>
      <c r="L358" s="39"/>
    </row>
    <row r="359" spans="2:12">
      <c r="B359" s="37" t="str">
        <f t="shared" si="35"/>
        <v>-</v>
      </c>
      <c r="C359" s="38" t="str">
        <f t="shared" si="36"/>
        <v/>
      </c>
      <c r="D359" s="39" t="str">
        <f t="shared" si="40"/>
        <v/>
      </c>
      <c r="E359" s="39" t="str">
        <f t="shared" si="37"/>
        <v/>
      </c>
      <c r="F359" s="39" t="str">
        <f t="shared" si="38"/>
        <v/>
      </c>
      <c r="G359" s="39" t="str">
        <f t="shared" si="39"/>
        <v/>
      </c>
      <c r="H359" s="39" t="str">
        <f t="shared" si="41"/>
        <v/>
      </c>
      <c r="J359" s="39"/>
      <c r="K359" s="39"/>
      <c r="L359" s="39"/>
    </row>
    <row r="360" spans="2:12">
      <c r="B360" s="37" t="str">
        <f t="shared" si="35"/>
        <v>-</v>
      </c>
      <c r="C360" s="38" t="str">
        <f t="shared" si="36"/>
        <v/>
      </c>
      <c r="D360" s="39" t="str">
        <f t="shared" si="40"/>
        <v/>
      </c>
      <c r="E360" s="39" t="str">
        <f t="shared" si="37"/>
        <v/>
      </c>
      <c r="F360" s="39" t="str">
        <f t="shared" si="38"/>
        <v/>
      </c>
      <c r="G360" s="39" t="str">
        <f t="shared" si="39"/>
        <v/>
      </c>
      <c r="H360" s="39" t="str">
        <f t="shared" si="41"/>
        <v/>
      </c>
      <c r="J360" s="39"/>
      <c r="K360" s="39"/>
      <c r="L360" s="39"/>
    </row>
    <row r="361" spans="2:12">
      <c r="B361" s="37" t="str">
        <f t="shared" si="35"/>
        <v>-</v>
      </c>
      <c r="C361" s="38" t="str">
        <f t="shared" si="36"/>
        <v/>
      </c>
      <c r="D361" s="39" t="str">
        <f t="shared" si="40"/>
        <v/>
      </c>
      <c r="E361" s="39" t="str">
        <f t="shared" si="37"/>
        <v/>
      </c>
      <c r="F361" s="39" t="str">
        <f t="shared" si="38"/>
        <v/>
      </c>
      <c r="G361" s="39" t="str">
        <f t="shared" si="39"/>
        <v/>
      </c>
      <c r="H361" s="39" t="str">
        <f t="shared" si="41"/>
        <v/>
      </c>
      <c r="J361" s="39"/>
      <c r="K361" s="39"/>
      <c r="L361" s="39"/>
    </row>
    <row r="362" spans="2:12">
      <c r="B362" s="37" t="str">
        <f t="shared" si="35"/>
        <v>-</v>
      </c>
      <c r="C362" s="38" t="str">
        <f t="shared" si="36"/>
        <v/>
      </c>
      <c r="D362" s="39" t="str">
        <f t="shared" si="40"/>
        <v/>
      </c>
      <c r="E362" s="39" t="str">
        <f t="shared" si="37"/>
        <v/>
      </c>
      <c r="F362" s="39" t="str">
        <f t="shared" si="38"/>
        <v/>
      </c>
      <c r="G362" s="39" t="str">
        <f t="shared" si="39"/>
        <v/>
      </c>
      <c r="H362" s="39" t="str">
        <f t="shared" si="41"/>
        <v/>
      </c>
      <c r="J362" s="39"/>
      <c r="K362" s="39"/>
      <c r="L362" s="39"/>
    </row>
    <row r="363" spans="2:12">
      <c r="B363" s="37" t="str">
        <f t="shared" si="35"/>
        <v>-</v>
      </c>
      <c r="C363" s="38" t="str">
        <f t="shared" si="36"/>
        <v/>
      </c>
      <c r="D363" s="39" t="str">
        <f t="shared" si="40"/>
        <v/>
      </c>
      <c r="E363" s="39" t="str">
        <f t="shared" si="37"/>
        <v/>
      </c>
      <c r="F363" s="39" t="str">
        <f t="shared" si="38"/>
        <v/>
      </c>
      <c r="G363" s="39" t="str">
        <f t="shared" si="39"/>
        <v/>
      </c>
      <c r="H363" s="39" t="str">
        <f t="shared" si="41"/>
        <v/>
      </c>
      <c r="J363" s="39"/>
      <c r="K363" s="39"/>
      <c r="L363" s="39"/>
    </row>
    <row r="364" spans="2:12">
      <c r="B364" s="37" t="str">
        <f t="shared" si="35"/>
        <v>-</v>
      </c>
      <c r="C364" s="38" t="str">
        <f t="shared" si="36"/>
        <v/>
      </c>
      <c r="D364" s="39" t="str">
        <f t="shared" si="40"/>
        <v/>
      </c>
      <c r="E364" s="39" t="str">
        <f t="shared" si="37"/>
        <v/>
      </c>
      <c r="F364" s="39" t="str">
        <f t="shared" si="38"/>
        <v/>
      </c>
      <c r="G364" s="39" t="str">
        <f t="shared" si="39"/>
        <v/>
      </c>
      <c r="H364" s="39" t="str">
        <f t="shared" si="41"/>
        <v/>
      </c>
      <c r="J364" s="39"/>
      <c r="K364" s="39"/>
      <c r="L364" s="39"/>
    </row>
    <row r="365" spans="2:12">
      <c r="B365" s="37" t="str">
        <f t="shared" si="35"/>
        <v>-</v>
      </c>
      <c r="C365" s="38" t="str">
        <f t="shared" si="36"/>
        <v/>
      </c>
      <c r="D365" s="39" t="str">
        <f t="shared" si="40"/>
        <v/>
      </c>
      <c r="E365" s="39" t="str">
        <f t="shared" si="37"/>
        <v/>
      </c>
      <c r="F365" s="39" t="str">
        <f t="shared" si="38"/>
        <v/>
      </c>
      <c r="G365" s="39" t="str">
        <f t="shared" si="39"/>
        <v/>
      </c>
      <c r="H365" s="39" t="str">
        <f t="shared" si="41"/>
        <v/>
      </c>
      <c r="J365" s="39"/>
      <c r="K365" s="39"/>
      <c r="L365" s="39"/>
    </row>
    <row r="366" spans="2:12">
      <c r="B366" s="37" t="str">
        <f t="shared" si="35"/>
        <v>-</v>
      </c>
      <c r="C366" s="38" t="str">
        <f t="shared" si="36"/>
        <v/>
      </c>
      <c r="D366" s="39" t="str">
        <f t="shared" si="40"/>
        <v/>
      </c>
      <c r="E366" s="39" t="str">
        <f t="shared" si="37"/>
        <v/>
      </c>
      <c r="F366" s="39" t="str">
        <f t="shared" si="38"/>
        <v/>
      </c>
      <c r="G366" s="39" t="str">
        <f t="shared" si="39"/>
        <v/>
      </c>
      <c r="H366" s="39" t="str">
        <f t="shared" si="41"/>
        <v/>
      </c>
      <c r="J366" s="39"/>
      <c r="K366" s="39"/>
      <c r="L366" s="39"/>
    </row>
    <row r="367" spans="2:12">
      <c r="B367" s="37" t="str">
        <f t="shared" si="35"/>
        <v>-</v>
      </c>
      <c r="C367" s="38" t="str">
        <f t="shared" si="36"/>
        <v/>
      </c>
      <c r="D367" s="39" t="str">
        <f t="shared" si="40"/>
        <v/>
      </c>
      <c r="E367" s="39" t="str">
        <f t="shared" si="37"/>
        <v/>
      </c>
      <c r="F367" s="39" t="str">
        <f t="shared" si="38"/>
        <v/>
      </c>
      <c r="G367" s="39" t="str">
        <f t="shared" si="39"/>
        <v/>
      </c>
      <c r="H367" s="39" t="str">
        <f t="shared" si="41"/>
        <v/>
      </c>
      <c r="J367" s="39"/>
      <c r="K367" s="39"/>
      <c r="L367" s="39"/>
    </row>
    <row r="368" spans="2:12">
      <c r="B368" s="37" t="str">
        <f t="shared" si="35"/>
        <v>-</v>
      </c>
      <c r="C368" s="38" t="str">
        <f t="shared" si="36"/>
        <v/>
      </c>
      <c r="D368" s="39" t="str">
        <f t="shared" si="40"/>
        <v/>
      </c>
      <c r="E368" s="39" t="str">
        <f t="shared" si="37"/>
        <v/>
      </c>
      <c r="F368" s="39" t="str">
        <f t="shared" si="38"/>
        <v/>
      </c>
      <c r="G368" s="39" t="str">
        <f t="shared" si="39"/>
        <v/>
      </c>
      <c r="H368" s="39" t="str">
        <f t="shared" si="41"/>
        <v/>
      </c>
      <c r="J368" s="39"/>
      <c r="K368" s="39"/>
      <c r="L368" s="39"/>
    </row>
    <row r="369" spans="2:12">
      <c r="B369" s="37" t="str">
        <f t="shared" si="35"/>
        <v>-</v>
      </c>
      <c r="C369" s="38" t="str">
        <f t="shared" si="36"/>
        <v/>
      </c>
      <c r="D369" s="39" t="str">
        <f>IF(ISNUMBER(B369),D368-F368,"")</f>
        <v/>
      </c>
      <c r="E369" s="39" t="str">
        <f t="shared" si="37"/>
        <v/>
      </c>
      <c r="F369" s="39" t="str">
        <f t="shared" si="38"/>
        <v/>
      </c>
      <c r="G369" s="39" t="str">
        <f t="shared" si="39"/>
        <v/>
      </c>
      <c r="H369" s="39" t="str">
        <f>IF(ISNUMBER(B369),E369+F369+G369,"")</f>
        <v/>
      </c>
      <c r="J369" s="39"/>
      <c r="K369" s="39"/>
      <c r="L369" s="39"/>
    </row>
    <row r="370" spans="2:12">
      <c r="B370" s="37" t="str">
        <f t="shared" si="35"/>
        <v>-</v>
      </c>
      <c r="C370" s="38" t="str">
        <f t="shared" si="36"/>
        <v/>
      </c>
      <c r="D370" s="39" t="str">
        <f>IF(ISNUMBER(B370),D369-F369,"")</f>
        <v/>
      </c>
      <c r="E370" s="39" t="str">
        <f t="shared" si="37"/>
        <v/>
      </c>
      <c r="F370" s="39" t="str">
        <f t="shared" si="38"/>
        <v/>
      </c>
      <c r="G370" s="39" t="str">
        <f t="shared" si="39"/>
        <v/>
      </c>
      <c r="H370" s="39" t="str">
        <f>IF(ISNUMBER(B370),E370+F370+G370,"")</f>
        <v/>
      </c>
      <c r="J370" s="39"/>
      <c r="K370" s="39"/>
      <c r="L370" s="39"/>
    </row>
    <row r="371" spans="2:12">
      <c r="B371" s="37" t="str">
        <f t="shared" si="35"/>
        <v>-</v>
      </c>
      <c r="C371" s="38" t="str">
        <f t="shared" si="36"/>
        <v/>
      </c>
      <c r="D371" s="39" t="str">
        <f>IF(ISNUMBER(B371),D370-F370,"")</f>
        <v/>
      </c>
      <c r="E371" s="39" t="str">
        <f t="shared" si="37"/>
        <v/>
      </c>
      <c r="F371" s="39" t="str">
        <f t="shared" si="38"/>
        <v/>
      </c>
      <c r="G371" s="39" t="str">
        <f t="shared" si="39"/>
        <v/>
      </c>
      <c r="H371" s="39" t="str">
        <f>IF(ISNUMBER(B371),E371+F371+G371,"")</f>
        <v/>
      </c>
      <c r="J371" s="39"/>
      <c r="K371" s="39"/>
      <c r="L371" s="39"/>
    </row>
    <row r="372" spans="2:12">
      <c r="B372" s="74" t="s">
        <v>71</v>
      </c>
      <c r="C372" s="74"/>
      <c r="D372" s="74"/>
      <c r="E372" s="74"/>
      <c r="F372" s="74"/>
      <c r="G372" s="74"/>
      <c r="H372" s="74"/>
    </row>
    <row r="373" spans="2:12">
      <c r="B373" s="43" t="s">
        <v>72</v>
      </c>
      <c r="E373" s="39">
        <f>SUM(E12:E371)</f>
        <v>48251.830000000016</v>
      </c>
      <c r="F373" s="39">
        <f>SUM(F12:F371)</f>
        <v>147000.00000000006</v>
      </c>
      <c r="G373" s="39">
        <f>SUM(G12:G371)</f>
        <v>16320</v>
      </c>
      <c r="H373" s="39">
        <f>SUM(H12:H371)</f>
        <v>211571.82999999952</v>
      </c>
    </row>
  </sheetData>
  <mergeCells count="26">
    <mergeCell ref="P2:R2"/>
    <mergeCell ref="B1:G1"/>
    <mergeCell ref="J1:L1"/>
    <mergeCell ref="B2:D2"/>
    <mergeCell ref="F2:H2"/>
    <mergeCell ref="J2:L2"/>
    <mergeCell ref="B3:C3"/>
    <mergeCell ref="F3:G3"/>
    <mergeCell ref="J3:K3"/>
    <mergeCell ref="B4:C4"/>
    <mergeCell ref="F4:G4"/>
    <mergeCell ref="J4:K4"/>
    <mergeCell ref="B5:C5"/>
    <mergeCell ref="F5:G5"/>
    <mergeCell ref="J5:K5"/>
    <mergeCell ref="B6:C6"/>
    <mergeCell ref="F6:G6"/>
    <mergeCell ref="J6:K6"/>
    <mergeCell ref="B9:H9"/>
    <mergeCell ref="B372:H372"/>
    <mergeCell ref="B7:C7"/>
    <mergeCell ref="F7:G7"/>
    <mergeCell ref="J7:K7"/>
    <mergeCell ref="B8:C8"/>
    <mergeCell ref="F8:G8"/>
    <mergeCell ref="J8:K8"/>
  </mergeCells>
  <conditionalFormatting sqref="L8">
    <cfRule type="cellIs" dxfId="0" priority="1" stopIfTrue="1" operator="equal">
      <formula>"KO"</formula>
    </cfRule>
  </conditionalFormatting>
  <hyperlinks>
    <hyperlink ref="J1" r:id="rId1" display="www.cbanque.com"/>
    <hyperlink ref="J1:L1" r:id="rId2" tooltip="Mode d'emploi JxPret sur cbanque.com - site d'information sur les crédits et les placements" display="Lien mode d'emploi"/>
  </hyperlinks>
  <pageMargins left="0.78740157499999996" right="0.78740157499999996" top="0.984251969" bottom="0.984251969" header="0.4921259845" footer="0.4921259845"/>
  <pageSetup paperSize="9" orientation="portrait" horizontalDpi="0" verticalDpi="0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1:K307"/>
  <sheetViews>
    <sheetView workbookViewId="0">
      <pane ySplit="6" topLeftCell="A7" activePane="bottomLeft" state="frozen"/>
      <selection pane="bottomLeft" activeCell="G8" sqref="G8"/>
    </sheetView>
  </sheetViews>
  <sheetFormatPr baseColWidth="10" defaultRowHeight="12.75"/>
  <cols>
    <col min="1" max="1" width="3.5703125" style="12" customWidth="1"/>
    <col min="2" max="2" width="17.42578125" style="12" customWidth="1"/>
    <col min="3" max="3" width="15.5703125" style="12" customWidth="1"/>
    <col min="4" max="4" width="19" style="12" customWidth="1"/>
    <col min="5" max="5" width="16.7109375" style="12" customWidth="1"/>
    <col min="6" max="6" width="16.85546875" style="12" customWidth="1"/>
    <col min="7" max="7" width="17.28515625" style="12" customWidth="1"/>
    <col min="8" max="8" width="11.42578125" style="12"/>
    <col min="9" max="11" width="11.42578125" style="44"/>
    <col min="12" max="16384" width="11.42578125" style="12"/>
  </cols>
  <sheetData>
    <row r="1" spans="2:11" ht="16.5" thickBot="1">
      <c r="B1" s="88" t="s">
        <v>73</v>
      </c>
      <c r="C1" s="88"/>
      <c r="D1" s="88"/>
      <c r="E1" s="88"/>
      <c r="F1" s="88"/>
    </row>
    <row r="2" spans="2:11" ht="16.5" customHeight="1">
      <c r="B2" s="45" t="s">
        <v>74</v>
      </c>
      <c r="C2" s="46"/>
      <c r="D2" s="47">
        <v>147000</v>
      </c>
      <c r="E2" s="48"/>
      <c r="F2" s="49"/>
      <c r="J2" s="50"/>
    </row>
    <row r="3" spans="2:11" ht="18.75" customHeight="1">
      <c r="B3" s="51" t="s">
        <v>75</v>
      </c>
      <c r="C3" s="52">
        <f>E3/10000</f>
        <v>3.5000000000000003E-2</v>
      </c>
      <c r="D3" s="53"/>
      <c r="E3" s="54">
        <v>350</v>
      </c>
      <c r="F3" s="55"/>
      <c r="J3" s="50"/>
    </row>
    <row r="4" spans="2:11" ht="15.75" customHeight="1">
      <c r="B4" s="51" t="s">
        <v>76</v>
      </c>
      <c r="C4" s="53">
        <v>204</v>
      </c>
      <c r="D4" s="53"/>
      <c r="E4" s="54" t="str">
        <f>C4/12&amp;"  années"</f>
        <v>17  années</v>
      </c>
      <c r="F4" s="55"/>
      <c r="J4" s="50"/>
    </row>
    <row r="5" spans="2:11" ht="13.5" thickBot="1">
      <c r="B5" s="56" t="s">
        <v>77</v>
      </c>
      <c r="C5" s="57">
        <f ca="1">TODAY()</f>
        <v>41202</v>
      </c>
      <c r="D5" s="58"/>
      <c r="E5" s="59"/>
      <c r="F5" s="60"/>
      <c r="J5" s="50"/>
    </row>
    <row r="6" spans="2:11" ht="26.25" customHeight="1" thickBot="1">
      <c r="B6" s="61" t="s">
        <v>78</v>
      </c>
      <c r="C6" s="61" t="s">
        <v>79</v>
      </c>
      <c r="D6" s="61" t="s">
        <v>67</v>
      </c>
      <c r="E6" s="61" t="s">
        <v>80</v>
      </c>
      <c r="F6" s="61" t="s">
        <v>5</v>
      </c>
      <c r="J6" s="50"/>
    </row>
    <row r="7" spans="2:11">
      <c r="B7" s="62">
        <f ca="1">IF(C5="","",1)</f>
        <v>1</v>
      </c>
      <c r="C7" s="63">
        <f>IF(D2="","",D2)</f>
        <v>147000</v>
      </c>
      <c r="D7" s="64">
        <f t="shared" ref="D7:D48" ca="1" si="0">IF(B7="","",(C7*$C$3/12))</f>
        <v>428.75000000000006</v>
      </c>
      <c r="E7" s="63">
        <f ca="1">IF(B7="","",F7-D7)</f>
        <v>528.36764616143751</v>
      </c>
      <c r="F7" s="65">
        <f t="shared" ref="F7:F48" ca="1" si="1">IF(B7="","",-PMT($C$3/12,$C$4,$D$2,0))</f>
        <v>957.11764616143751</v>
      </c>
      <c r="J7" s="50"/>
    </row>
    <row r="8" spans="2:11">
      <c r="B8" s="66">
        <f ca="1">IF(B7="","",IF(B7+1&gt;$C$4,"",B7+1))</f>
        <v>2</v>
      </c>
      <c r="C8" s="67">
        <f ca="1">IF(B8="","",C7-E7)</f>
        <v>146471.63235383856</v>
      </c>
      <c r="D8" s="68">
        <f t="shared" ca="1" si="0"/>
        <v>427.20892769869585</v>
      </c>
      <c r="E8" s="67">
        <f t="shared" ref="E8:E48" ca="1" si="2">IF(B8="","",F8-D8)</f>
        <v>529.90871846274172</v>
      </c>
      <c r="F8" s="69">
        <f t="shared" ca="1" si="1"/>
        <v>957.11764616143751</v>
      </c>
      <c r="J8" s="50"/>
    </row>
    <row r="9" spans="2:11">
      <c r="B9" s="66">
        <f t="shared" ref="B9:B48" ca="1" si="3">IF(B8="","",IF(B8+1&gt;$C$4,"",B8+1))</f>
        <v>3</v>
      </c>
      <c r="C9" s="67">
        <f t="shared" ref="C9:C48" ca="1" si="4">IF(B9="","",C8-E8)</f>
        <v>145941.72363537582</v>
      </c>
      <c r="D9" s="68">
        <f t="shared" ca="1" si="0"/>
        <v>425.66336060317957</v>
      </c>
      <c r="E9" s="67">
        <f t="shared" ca="1" si="2"/>
        <v>531.45428555825788</v>
      </c>
      <c r="F9" s="69">
        <f t="shared" ca="1" si="1"/>
        <v>957.11764616143751</v>
      </c>
      <c r="J9" s="50"/>
    </row>
    <row r="10" spans="2:11">
      <c r="B10" s="66">
        <f t="shared" ca="1" si="3"/>
        <v>4</v>
      </c>
      <c r="C10" s="67">
        <f t="shared" ca="1" si="4"/>
        <v>145410.26934981756</v>
      </c>
      <c r="D10" s="68">
        <f t="shared" ca="1" si="0"/>
        <v>424.11328560363455</v>
      </c>
      <c r="E10" s="67">
        <f t="shared" ca="1" si="2"/>
        <v>533.00436055780301</v>
      </c>
      <c r="F10" s="69">
        <f t="shared" ca="1" si="1"/>
        <v>957.11764616143751</v>
      </c>
      <c r="J10" s="50"/>
    </row>
    <row r="11" spans="2:11">
      <c r="B11" s="66">
        <f t="shared" ca="1" si="3"/>
        <v>5</v>
      </c>
      <c r="C11" s="67">
        <f t="shared" ca="1" si="4"/>
        <v>144877.26498925977</v>
      </c>
      <c r="D11" s="68">
        <f t="shared" ca="1" si="0"/>
        <v>422.55868955200771</v>
      </c>
      <c r="E11" s="67">
        <f t="shared" ca="1" si="2"/>
        <v>534.55895660942974</v>
      </c>
      <c r="F11" s="69">
        <f t="shared" ca="1" si="1"/>
        <v>957.11764616143751</v>
      </c>
      <c r="J11" s="50"/>
    </row>
    <row r="12" spans="2:11">
      <c r="B12" s="66">
        <f t="shared" ca="1" si="3"/>
        <v>6</v>
      </c>
      <c r="C12" s="67">
        <f t="shared" ca="1" si="4"/>
        <v>144342.70603265034</v>
      </c>
      <c r="D12" s="68">
        <f t="shared" ca="1" si="0"/>
        <v>420.99955926189688</v>
      </c>
      <c r="E12" s="67">
        <f t="shared" ca="1" si="2"/>
        <v>536.11808689954069</v>
      </c>
      <c r="F12" s="69">
        <f t="shared" ca="1" si="1"/>
        <v>957.11764616143751</v>
      </c>
      <c r="J12" s="50"/>
    </row>
    <row r="13" spans="2:11">
      <c r="B13" s="66">
        <f t="shared" ca="1" si="3"/>
        <v>7</v>
      </c>
      <c r="C13" s="67">
        <f t="shared" ca="1" si="4"/>
        <v>143806.5879457508</v>
      </c>
      <c r="D13" s="68">
        <f t="shared" ca="1" si="0"/>
        <v>419.43588150843988</v>
      </c>
      <c r="E13" s="67">
        <f t="shared" ca="1" si="2"/>
        <v>537.68176465299757</v>
      </c>
      <c r="F13" s="69">
        <f t="shared" ca="1" si="1"/>
        <v>957.11764616143751</v>
      </c>
      <c r="J13" s="50"/>
    </row>
    <row r="14" spans="2:11">
      <c r="B14" s="66">
        <f t="shared" ca="1" si="3"/>
        <v>8</v>
      </c>
      <c r="C14" s="67">
        <f t="shared" ca="1" si="4"/>
        <v>143268.90618109779</v>
      </c>
      <c r="D14" s="68">
        <f t="shared" ca="1" si="0"/>
        <v>417.86764302820188</v>
      </c>
      <c r="E14" s="67">
        <f t="shared" ca="1" si="2"/>
        <v>539.25000313323562</v>
      </c>
      <c r="F14" s="69">
        <f t="shared" ca="1" si="1"/>
        <v>957.11764616143751</v>
      </c>
      <c r="J14" s="50"/>
    </row>
    <row r="15" spans="2:11">
      <c r="B15" s="66">
        <f t="shared" ca="1" si="3"/>
        <v>9</v>
      </c>
      <c r="C15" s="67">
        <f t="shared" ca="1" si="4"/>
        <v>142729.65617796456</v>
      </c>
      <c r="D15" s="68">
        <f t="shared" ca="1" si="0"/>
        <v>416.29483051906328</v>
      </c>
      <c r="E15" s="67">
        <f t="shared" ca="1" si="2"/>
        <v>540.82281564237428</v>
      </c>
      <c r="F15" s="69">
        <f t="shared" ca="1" si="1"/>
        <v>957.11764616143751</v>
      </c>
      <c r="I15" s="50"/>
      <c r="J15" s="50"/>
      <c r="K15" s="54"/>
    </row>
    <row r="16" spans="2:11">
      <c r="B16" s="66">
        <f t="shared" ca="1" si="3"/>
        <v>10</v>
      </c>
      <c r="C16" s="67">
        <f t="shared" ca="1" si="4"/>
        <v>142188.83336232218</v>
      </c>
      <c r="D16" s="68">
        <f t="shared" ca="1" si="0"/>
        <v>414.71743064010639</v>
      </c>
      <c r="E16" s="67">
        <f t="shared" ca="1" si="2"/>
        <v>542.40021552133112</v>
      </c>
      <c r="F16" s="69">
        <f t="shared" ca="1" si="1"/>
        <v>957.11764616143751</v>
      </c>
      <c r="I16" s="50"/>
      <c r="J16" s="50"/>
      <c r="K16" s="54"/>
    </row>
    <row r="17" spans="2:11">
      <c r="B17" s="66">
        <f t="shared" ca="1" si="3"/>
        <v>11</v>
      </c>
      <c r="C17" s="67">
        <f t="shared" ca="1" si="4"/>
        <v>141646.43314680085</v>
      </c>
      <c r="D17" s="68">
        <f t="shared" ca="1" si="0"/>
        <v>413.13543001150248</v>
      </c>
      <c r="E17" s="67">
        <f t="shared" ca="1" si="2"/>
        <v>543.98221614993508</v>
      </c>
      <c r="F17" s="69">
        <f t="shared" ca="1" si="1"/>
        <v>957.11764616143751</v>
      </c>
      <c r="I17" s="50"/>
      <c r="J17" s="50"/>
      <c r="K17" s="54"/>
    </row>
    <row r="18" spans="2:11">
      <c r="B18" s="66">
        <f t="shared" ca="1" si="3"/>
        <v>12</v>
      </c>
      <c r="C18" s="67">
        <f t="shared" ca="1" si="4"/>
        <v>141102.4509306509</v>
      </c>
      <c r="D18" s="68">
        <f t="shared" ca="1" si="0"/>
        <v>411.54881521439847</v>
      </c>
      <c r="E18" s="67">
        <f t="shared" ca="1" si="2"/>
        <v>545.56883094703903</v>
      </c>
      <c r="F18" s="69">
        <f t="shared" ca="1" si="1"/>
        <v>957.11764616143751</v>
      </c>
      <c r="I18" s="50"/>
      <c r="J18" s="50"/>
      <c r="K18" s="54"/>
    </row>
    <row r="19" spans="2:11">
      <c r="B19" s="66">
        <f t="shared" ca="1" si="3"/>
        <v>13</v>
      </c>
      <c r="C19" s="67">
        <f t="shared" ca="1" si="4"/>
        <v>140556.88209970386</v>
      </c>
      <c r="D19" s="68">
        <f t="shared" ca="1" si="0"/>
        <v>409.95757279080294</v>
      </c>
      <c r="E19" s="67">
        <f t="shared" ca="1" si="2"/>
        <v>547.16007337063456</v>
      </c>
      <c r="F19" s="69">
        <f t="shared" ca="1" si="1"/>
        <v>957.11764616143751</v>
      </c>
      <c r="I19" s="50"/>
      <c r="J19" s="50"/>
      <c r="K19" s="54"/>
    </row>
    <row r="20" spans="2:11">
      <c r="B20" s="66">
        <f t="shared" ca="1" si="3"/>
        <v>14</v>
      </c>
      <c r="C20" s="67">
        <f t="shared" ca="1" si="4"/>
        <v>140009.72202633321</v>
      </c>
      <c r="D20" s="68">
        <f t="shared" ca="1" si="0"/>
        <v>408.36168924347186</v>
      </c>
      <c r="E20" s="67">
        <f t="shared" ca="1" si="2"/>
        <v>548.7559569179657</v>
      </c>
      <c r="F20" s="69">
        <f t="shared" ca="1" si="1"/>
        <v>957.11764616143751</v>
      </c>
      <c r="I20" s="50"/>
      <c r="K20" s="54"/>
    </row>
    <row r="21" spans="2:11">
      <c r="B21" s="66">
        <f t="shared" ca="1" si="3"/>
        <v>15</v>
      </c>
      <c r="C21" s="67">
        <f t="shared" ca="1" si="4"/>
        <v>139460.96606941524</v>
      </c>
      <c r="D21" s="68">
        <f t="shared" ca="1" si="0"/>
        <v>406.76115103579446</v>
      </c>
      <c r="E21" s="67">
        <f t="shared" ca="1" si="2"/>
        <v>550.35649512564305</v>
      </c>
      <c r="F21" s="69">
        <f t="shared" ca="1" si="1"/>
        <v>957.11764616143751</v>
      </c>
      <c r="I21" s="50"/>
      <c r="K21" s="54"/>
    </row>
    <row r="22" spans="2:11">
      <c r="B22" s="66">
        <f t="shared" ca="1" si="3"/>
        <v>16</v>
      </c>
      <c r="C22" s="67">
        <f t="shared" ca="1" si="4"/>
        <v>138910.60957428958</v>
      </c>
      <c r="D22" s="68">
        <f t="shared" ca="1" si="0"/>
        <v>405.15594459167801</v>
      </c>
      <c r="E22" s="67">
        <f t="shared" ca="1" si="2"/>
        <v>551.9617015697595</v>
      </c>
      <c r="F22" s="69">
        <f t="shared" ca="1" si="1"/>
        <v>957.11764616143751</v>
      </c>
      <c r="I22" s="50"/>
      <c r="K22" s="54"/>
    </row>
    <row r="23" spans="2:11">
      <c r="B23" s="66">
        <f t="shared" ca="1" si="3"/>
        <v>17</v>
      </c>
      <c r="C23" s="67">
        <f t="shared" ca="1" si="4"/>
        <v>138358.64787271983</v>
      </c>
      <c r="D23" s="68">
        <f t="shared" ca="1" si="0"/>
        <v>403.54605629543289</v>
      </c>
      <c r="E23" s="67">
        <f t="shared" ca="1" si="2"/>
        <v>553.57158986600462</v>
      </c>
      <c r="F23" s="69">
        <f t="shared" ca="1" si="1"/>
        <v>957.11764616143751</v>
      </c>
      <c r="I23" s="50"/>
      <c r="K23" s="54"/>
    </row>
    <row r="24" spans="2:11">
      <c r="B24" s="66">
        <f t="shared" ca="1" si="3"/>
        <v>18</v>
      </c>
      <c r="C24" s="67">
        <f t="shared" ca="1" si="4"/>
        <v>137805.07628285381</v>
      </c>
      <c r="D24" s="68">
        <f t="shared" ca="1" si="0"/>
        <v>401.93147249165696</v>
      </c>
      <c r="E24" s="67">
        <f t="shared" ca="1" si="2"/>
        <v>555.1861736697806</v>
      </c>
      <c r="F24" s="69">
        <f t="shared" ca="1" si="1"/>
        <v>957.11764616143751</v>
      </c>
      <c r="I24" s="50"/>
      <c r="K24" s="54"/>
    </row>
    <row r="25" spans="2:11">
      <c r="B25" s="66">
        <f t="shared" ca="1" si="3"/>
        <v>19</v>
      </c>
      <c r="C25" s="67">
        <f t="shared" ca="1" si="4"/>
        <v>137249.89010918402</v>
      </c>
      <c r="D25" s="68">
        <f t="shared" ca="1" si="0"/>
        <v>400.31217948512011</v>
      </c>
      <c r="E25" s="67">
        <f t="shared" ca="1" si="2"/>
        <v>556.80546667631734</v>
      </c>
      <c r="F25" s="69">
        <f t="shared" ca="1" si="1"/>
        <v>957.11764616143751</v>
      </c>
      <c r="I25" s="50"/>
      <c r="K25" s="54"/>
    </row>
    <row r="26" spans="2:11">
      <c r="B26" s="66">
        <f t="shared" ca="1" si="3"/>
        <v>20</v>
      </c>
      <c r="C26" s="67">
        <f t="shared" ca="1" si="4"/>
        <v>136693.08464250772</v>
      </c>
      <c r="D26" s="68">
        <f t="shared" ca="1" si="0"/>
        <v>398.68816354064757</v>
      </c>
      <c r="E26" s="67">
        <f t="shared" ca="1" si="2"/>
        <v>558.42948262078994</v>
      </c>
      <c r="F26" s="69">
        <f t="shared" ca="1" si="1"/>
        <v>957.11764616143751</v>
      </c>
      <c r="I26" s="50"/>
      <c r="K26" s="54"/>
    </row>
    <row r="27" spans="2:11">
      <c r="B27" s="66">
        <f t="shared" ca="1" si="3"/>
        <v>21</v>
      </c>
      <c r="C27" s="67">
        <f t="shared" ca="1" si="4"/>
        <v>136134.65515988693</v>
      </c>
      <c r="D27" s="68">
        <f t="shared" ca="1" si="0"/>
        <v>397.05941088300352</v>
      </c>
      <c r="E27" s="67">
        <f t="shared" ca="1" si="2"/>
        <v>560.05823527843404</v>
      </c>
      <c r="F27" s="69">
        <f t="shared" ca="1" si="1"/>
        <v>957.11764616143751</v>
      </c>
    </row>
    <row r="28" spans="2:11">
      <c r="B28" s="66">
        <f t="shared" ca="1" si="3"/>
        <v>22</v>
      </c>
      <c r="C28" s="67">
        <f t="shared" ca="1" si="4"/>
        <v>135574.59692460849</v>
      </c>
      <c r="D28" s="68">
        <f t="shared" ca="1" si="0"/>
        <v>395.4259076967748</v>
      </c>
      <c r="E28" s="67">
        <f t="shared" ca="1" si="2"/>
        <v>561.69173846466265</v>
      </c>
      <c r="F28" s="69">
        <f t="shared" ca="1" si="1"/>
        <v>957.11764616143751</v>
      </c>
    </row>
    <row r="29" spans="2:11">
      <c r="B29" s="66">
        <f t="shared" ca="1" si="3"/>
        <v>23</v>
      </c>
      <c r="C29" s="67">
        <f t="shared" ca="1" si="4"/>
        <v>135012.90518614382</v>
      </c>
      <c r="D29" s="68">
        <f t="shared" ca="1" si="0"/>
        <v>393.78764012625288</v>
      </c>
      <c r="E29" s="67">
        <f t="shared" ca="1" si="2"/>
        <v>563.33000603518462</v>
      </c>
      <c r="F29" s="69">
        <f t="shared" ca="1" si="1"/>
        <v>957.11764616143751</v>
      </c>
    </row>
    <row r="30" spans="2:11">
      <c r="B30" s="66">
        <f t="shared" ca="1" si="3"/>
        <v>24</v>
      </c>
      <c r="C30" s="67">
        <f t="shared" ca="1" si="4"/>
        <v>134449.57518010863</v>
      </c>
      <c r="D30" s="68">
        <f t="shared" ca="1" si="0"/>
        <v>392.14459427531688</v>
      </c>
      <c r="E30" s="67">
        <f t="shared" ca="1" si="2"/>
        <v>564.97305188612063</v>
      </c>
      <c r="F30" s="69">
        <f t="shared" ca="1" si="1"/>
        <v>957.11764616143751</v>
      </c>
    </row>
    <row r="31" spans="2:11">
      <c r="B31" s="66">
        <f t="shared" ca="1" si="3"/>
        <v>25</v>
      </c>
      <c r="C31" s="67">
        <f t="shared" ca="1" si="4"/>
        <v>133884.6021282225</v>
      </c>
      <c r="D31" s="68">
        <f t="shared" ca="1" si="0"/>
        <v>390.49675620731568</v>
      </c>
      <c r="E31" s="67">
        <f t="shared" ca="1" si="2"/>
        <v>566.62088995412182</v>
      </c>
      <c r="F31" s="69">
        <f t="shared" ca="1" si="1"/>
        <v>957.11764616143751</v>
      </c>
    </row>
    <row r="32" spans="2:11">
      <c r="B32" s="66">
        <f t="shared" ca="1" si="3"/>
        <v>26</v>
      </c>
      <c r="C32" s="67">
        <f t="shared" ca="1" si="4"/>
        <v>133317.98123826837</v>
      </c>
      <c r="D32" s="68">
        <f t="shared" ca="1" si="0"/>
        <v>388.84411194494947</v>
      </c>
      <c r="E32" s="67">
        <f t="shared" ca="1" si="2"/>
        <v>568.27353421648809</v>
      </c>
      <c r="F32" s="69">
        <f t="shared" ca="1" si="1"/>
        <v>957.11764616143751</v>
      </c>
    </row>
    <row r="33" spans="2:6">
      <c r="B33" s="66">
        <f t="shared" ca="1" si="3"/>
        <v>27</v>
      </c>
      <c r="C33" s="67">
        <f t="shared" ca="1" si="4"/>
        <v>132749.70770405189</v>
      </c>
      <c r="D33" s="68">
        <f t="shared" ca="1" si="0"/>
        <v>387.1866474701514</v>
      </c>
      <c r="E33" s="67">
        <f t="shared" ca="1" si="2"/>
        <v>569.93099869128605</v>
      </c>
      <c r="F33" s="69">
        <f t="shared" ca="1" si="1"/>
        <v>957.11764616143751</v>
      </c>
    </row>
    <row r="34" spans="2:6">
      <c r="B34" s="66">
        <f t="shared" ca="1" si="3"/>
        <v>28</v>
      </c>
      <c r="C34" s="67">
        <f t="shared" ca="1" si="4"/>
        <v>132179.77670536059</v>
      </c>
      <c r="D34" s="68">
        <f t="shared" ca="1" si="0"/>
        <v>385.52434872396844</v>
      </c>
      <c r="E34" s="67">
        <f t="shared" ca="1" si="2"/>
        <v>571.59329743746912</v>
      </c>
      <c r="F34" s="69">
        <f t="shared" ca="1" si="1"/>
        <v>957.11764616143751</v>
      </c>
    </row>
    <row r="35" spans="2:6">
      <c r="B35" s="66">
        <f t="shared" ca="1" si="3"/>
        <v>29</v>
      </c>
      <c r="C35" s="67">
        <f t="shared" ca="1" si="4"/>
        <v>131608.18340792312</v>
      </c>
      <c r="D35" s="68">
        <f t="shared" ca="1" si="0"/>
        <v>383.85720160644246</v>
      </c>
      <c r="E35" s="67">
        <f t="shared" ca="1" si="2"/>
        <v>573.26044455499505</v>
      </c>
      <c r="F35" s="69">
        <f t="shared" ca="1" si="1"/>
        <v>957.11764616143751</v>
      </c>
    </row>
    <row r="36" spans="2:6">
      <c r="B36" s="66">
        <f t="shared" ca="1" si="3"/>
        <v>30</v>
      </c>
      <c r="C36" s="67">
        <f t="shared" ca="1" si="4"/>
        <v>131034.92296336812</v>
      </c>
      <c r="D36" s="68">
        <f t="shared" ca="1" si="0"/>
        <v>382.18519197649039</v>
      </c>
      <c r="E36" s="67">
        <f t="shared" ca="1" si="2"/>
        <v>574.93245418494712</v>
      </c>
      <c r="F36" s="69">
        <f t="shared" ca="1" si="1"/>
        <v>957.11764616143751</v>
      </c>
    </row>
    <row r="37" spans="2:6">
      <c r="B37" s="66">
        <f t="shared" ca="1" si="3"/>
        <v>31</v>
      </c>
      <c r="C37" s="67">
        <f t="shared" ca="1" si="4"/>
        <v>130459.99050918318</v>
      </c>
      <c r="D37" s="68">
        <f t="shared" ca="1" si="0"/>
        <v>380.50830565178427</v>
      </c>
      <c r="E37" s="67">
        <f t="shared" ca="1" si="2"/>
        <v>576.60934050965329</v>
      </c>
      <c r="F37" s="69">
        <f t="shared" ca="1" si="1"/>
        <v>957.11764616143751</v>
      </c>
    </row>
    <row r="38" spans="2:6">
      <c r="B38" s="66">
        <f t="shared" ca="1" si="3"/>
        <v>32</v>
      </c>
      <c r="C38" s="67">
        <f t="shared" ca="1" si="4"/>
        <v>129883.38116867353</v>
      </c>
      <c r="D38" s="68">
        <f t="shared" ca="1" si="0"/>
        <v>378.82652840863119</v>
      </c>
      <c r="E38" s="67">
        <f t="shared" ca="1" si="2"/>
        <v>578.29111775280626</v>
      </c>
      <c r="F38" s="69">
        <f t="shared" ca="1" si="1"/>
        <v>957.11764616143751</v>
      </c>
    </row>
    <row r="39" spans="2:6">
      <c r="B39" s="66">
        <f t="shared" ca="1" si="3"/>
        <v>33</v>
      </c>
      <c r="C39" s="67">
        <f t="shared" ca="1" si="4"/>
        <v>129305.09005092073</v>
      </c>
      <c r="D39" s="68">
        <f t="shared" ca="1" si="0"/>
        <v>377.13984598185215</v>
      </c>
      <c r="E39" s="67">
        <f t="shared" ca="1" si="2"/>
        <v>579.9778001795853</v>
      </c>
      <c r="F39" s="69">
        <f t="shared" ca="1" si="1"/>
        <v>957.11764616143751</v>
      </c>
    </row>
    <row r="40" spans="2:6">
      <c r="B40" s="66">
        <f t="shared" ca="1" si="3"/>
        <v>34</v>
      </c>
      <c r="C40" s="67">
        <f t="shared" ca="1" si="4"/>
        <v>128725.11225074115</v>
      </c>
      <c r="D40" s="68">
        <f t="shared" ca="1" si="0"/>
        <v>375.44824406466176</v>
      </c>
      <c r="E40" s="67">
        <f t="shared" ca="1" si="2"/>
        <v>581.66940209677568</v>
      </c>
      <c r="F40" s="69">
        <f t="shared" ca="1" si="1"/>
        <v>957.11764616143751</v>
      </c>
    </row>
    <row r="41" spans="2:6">
      <c r="B41" s="66">
        <f t="shared" ca="1" si="3"/>
        <v>35</v>
      </c>
      <c r="C41" s="67">
        <f t="shared" ca="1" si="4"/>
        <v>128143.44284864438</v>
      </c>
      <c r="D41" s="68">
        <f t="shared" ca="1" si="0"/>
        <v>373.75170830854614</v>
      </c>
      <c r="E41" s="67">
        <f t="shared" ca="1" si="2"/>
        <v>583.36593785289142</v>
      </c>
      <c r="F41" s="69">
        <f t="shared" ca="1" si="1"/>
        <v>957.11764616143751</v>
      </c>
    </row>
    <row r="42" spans="2:6">
      <c r="B42" s="66">
        <f t="shared" ca="1" si="3"/>
        <v>36</v>
      </c>
      <c r="C42" s="67">
        <f t="shared" ca="1" si="4"/>
        <v>127560.07691079148</v>
      </c>
      <c r="D42" s="68">
        <f t="shared" ca="1" si="0"/>
        <v>372.05022432314189</v>
      </c>
      <c r="E42" s="67">
        <f t="shared" ca="1" si="2"/>
        <v>585.06742183829556</v>
      </c>
      <c r="F42" s="69">
        <f t="shared" ca="1" si="1"/>
        <v>957.11764616143751</v>
      </c>
    </row>
    <row r="43" spans="2:6">
      <c r="B43" s="66">
        <f t="shared" ca="1" si="3"/>
        <v>37</v>
      </c>
      <c r="C43" s="67">
        <f t="shared" ca="1" si="4"/>
        <v>126975.00948895319</v>
      </c>
      <c r="D43" s="68">
        <f t="shared" ca="1" si="0"/>
        <v>370.34377767611346</v>
      </c>
      <c r="E43" s="67">
        <f t="shared" ca="1" si="2"/>
        <v>586.7738684853241</v>
      </c>
      <c r="F43" s="69">
        <f t="shared" ca="1" si="1"/>
        <v>957.11764616143751</v>
      </c>
    </row>
    <row r="44" spans="2:6">
      <c r="B44" s="66">
        <f t="shared" ca="1" si="3"/>
        <v>38</v>
      </c>
      <c r="C44" s="67">
        <f t="shared" ca="1" si="4"/>
        <v>126388.23562046787</v>
      </c>
      <c r="D44" s="68">
        <f t="shared" ca="1" si="0"/>
        <v>368.63235389303128</v>
      </c>
      <c r="E44" s="67">
        <f t="shared" ca="1" si="2"/>
        <v>588.48529226840628</v>
      </c>
      <c r="F44" s="69">
        <f t="shared" ca="1" si="1"/>
        <v>957.11764616143751</v>
      </c>
    </row>
    <row r="45" spans="2:6">
      <c r="B45" s="66">
        <f t="shared" ca="1" si="3"/>
        <v>39</v>
      </c>
      <c r="C45" s="67">
        <f t="shared" ca="1" si="4"/>
        <v>125799.75032819946</v>
      </c>
      <c r="D45" s="68">
        <f t="shared" ca="1" si="0"/>
        <v>366.9159384572485</v>
      </c>
      <c r="E45" s="67">
        <f t="shared" ca="1" si="2"/>
        <v>590.20170770418895</v>
      </c>
      <c r="F45" s="69">
        <f t="shared" ca="1" si="1"/>
        <v>957.11764616143751</v>
      </c>
    </row>
    <row r="46" spans="2:6">
      <c r="B46" s="66">
        <f t="shared" ca="1" si="3"/>
        <v>40</v>
      </c>
      <c r="C46" s="67">
        <f t="shared" ca="1" si="4"/>
        <v>125209.54862049528</v>
      </c>
      <c r="D46" s="68">
        <f t="shared" ca="1" si="0"/>
        <v>365.19451680977795</v>
      </c>
      <c r="E46" s="67">
        <f t="shared" ca="1" si="2"/>
        <v>591.92312935165955</v>
      </c>
      <c r="F46" s="69">
        <f t="shared" ca="1" si="1"/>
        <v>957.11764616143751</v>
      </c>
    </row>
    <row r="47" spans="2:6">
      <c r="B47" s="66">
        <f t="shared" ca="1" si="3"/>
        <v>41</v>
      </c>
      <c r="C47" s="67">
        <f t="shared" ca="1" si="4"/>
        <v>124617.62549114361</v>
      </c>
      <c r="D47" s="68">
        <f t="shared" ca="1" si="0"/>
        <v>363.46807434916894</v>
      </c>
      <c r="E47" s="67">
        <f t="shared" ca="1" si="2"/>
        <v>593.6495718122685</v>
      </c>
      <c r="F47" s="69">
        <f t="shared" ca="1" si="1"/>
        <v>957.11764616143751</v>
      </c>
    </row>
    <row r="48" spans="2:6">
      <c r="B48" s="66">
        <f t="shared" ca="1" si="3"/>
        <v>42</v>
      </c>
      <c r="C48" s="67">
        <f t="shared" ca="1" si="4"/>
        <v>124023.97591933134</v>
      </c>
      <c r="D48" s="68">
        <f t="shared" ca="1" si="0"/>
        <v>361.73659643138308</v>
      </c>
      <c r="E48" s="67">
        <f t="shared" ca="1" si="2"/>
        <v>595.38104973005443</v>
      </c>
      <c r="F48" s="69">
        <f t="shared" ca="1" si="1"/>
        <v>957.11764616143751</v>
      </c>
    </row>
    <row r="49" spans="2:6">
      <c r="B49" s="66">
        <f ca="1">IF(B48="","",IF(B48+1&gt;$C$4,"",B48+1))</f>
        <v>43</v>
      </c>
      <c r="C49" s="67">
        <f ca="1">IF(B49="","",C48-E48)</f>
        <v>123428.59486960128</v>
      </c>
      <c r="D49" s="68">
        <f ca="1">IF(B49="","",(C49*$C$3/12))</f>
        <v>360.00006836967037</v>
      </c>
      <c r="E49" s="67">
        <f ca="1">IF(B49="","",F49-D49)</f>
        <v>597.11757779176719</v>
      </c>
      <c r="F49" s="69">
        <f ca="1">IF(B49="","",-PMT($C$3/12,$C$4,$D$2,0))</f>
        <v>957.11764616143751</v>
      </c>
    </row>
    <row r="50" spans="2:6">
      <c r="B50" s="66">
        <f ca="1">IF(B49="","",IF(B49+1&gt;$C$4,"",B49+1))</f>
        <v>44</v>
      </c>
      <c r="C50" s="67">
        <f ca="1">IF(B50="","",C49-E49)</f>
        <v>122831.47729180951</v>
      </c>
      <c r="D50" s="68">
        <f ca="1">IF(B50="","",(C50*$C$3/12))</f>
        <v>358.25847543444439</v>
      </c>
      <c r="E50" s="67">
        <f ca="1">IF(B50="","",F50-D50)</f>
        <v>598.85917072699317</v>
      </c>
      <c r="F50" s="69">
        <f ca="1">IF(B50="","",-PMT($C$3/12,$C$4,$D$2,0))</f>
        <v>957.11764616143751</v>
      </c>
    </row>
    <row r="51" spans="2:6">
      <c r="B51" s="66">
        <f ca="1">IF(B50="","",IF(B50+1&gt;$C$4,"",B50+1))</f>
        <v>45</v>
      </c>
      <c r="C51" s="67">
        <f ca="1">IF(B51="","",C50-E50)</f>
        <v>122232.61812108252</v>
      </c>
      <c r="D51" s="68">
        <f ca="1">IF(B51="","",(C51*$C$3/12))</f>
        <v>356.51180285315741</v>
      </c>
      <c r="E51" s="67">
        <f ca="1">IF(B51="","",F51-D51)</f>
        <v>600.6058433082801</v>
      </c>
      <c r="F51" s="69">
        <f ca="1">IF(B51="","",-PMT($C$3/12,$C$4,$D$2,0))</f>
        <v>957.11764616143751</v>
      </c>
    </row>
    <row r="52" spans="2:6">
      <c r="B52" s="66">
        <f ca="1">IF(B51="","",IF(B51+1&gt;$C$4,"",B51+1))</f>
        <v>46</v>
      </c>
      <c r="C52" s="67">
        <f ca="1">IF(B52="","",C51-E51)</f>
        <v>121632.01227777424</v>
      </c>
      <c r="D52" s="68">
        <f ca="1">IF(B52="","",(C52*$C$3/12))</f>
        <v>354.76003581017488</v>
      </c>
      <c r="E52" s="67">
        <f ca="1">IF(B52="","",F52-D52)</f>
        <v>602.35761035126257</v>
      </c>
      <c r="F52" s="69">
        <f ca="1">IF(B52="","",-PMT($C$3/12,$C$4,$D$2,0))</f>
        <v>957.11764616143751</v>
      </c>
    </row>
    <row r="53" spans="2:6">
      <c r="B53" s="66">
        <f t="shared" ref="B53:B116" ca="1" si="5">IF(B52="","",IF(B52+1&gt;$C$4,"",B52+1))</f>
        <v>47</v>
      </c>
      <c r="C53" s="67">
        <f t="shared" ref="C53:C116" ca="1" si="6">IF(B53="","",C52-E52)</f>
        <v>121029.65466742298</v>
      </c>
      <c r="D53" s="68">
        <f t="shared" ref="D53:D116" ca="1" si="7">IF(B53="","",(C53*$C$3/12))</f>
        <v>353.00315944665039</v>
      </c>
      <c r="E53" s="67">
        <f t="shared" ref="E53:E116" ca="1" si="8">IF(B53="","",F53-D53)</f>
        <v>604.11448671478706</v>
      </c>
      <c r="F53" s="69">
        <f t="shared" ref="F53:F116" ca="1" si="9">IF(B53="","",-PMT($C$3/12,$C$4,$D$2,0))</f>
        <v>957.11764616143751</v>
      </c>
    </row>
    <row r="54" spans="2:6">
      <c r="B54" s="66">
        <f t="shared" ca="1" si="5"/>
        <v>48</v>
      </c>
      <c r="C54" s="67">
        <f t="shared" ca="1" si="6"/>
        <v>120425.54018070819</v>
      </c>
      <c r="D54" s="68">
        <f t="shared" ca="1" si="7"/>
        <v>351.24115886039891</v>
      </c>
      <c r="E54" s="67">
        <f t="shared" ca="1" si="8"/>
        <v>605.87648730103865</v>
      </c>
      <c r="F54" s="69">
        <f t="shared" ca="1" si="9"/>
        <v>957.11764616143751</v>
      </c>
    </row>
    <row r="55" spans="2:6">
      <c r="B55" s="66">
        <f t="shared" ca="1" si="5"/>
        <v>49</v>
      </c>
      <c r="C55" s="67">
        <f t="shared" ca="1" si="6"/>
        <v>119819.66369340716</v>
      </c>
      <c r="D55" s="68">
        <f t="shared" ca="1" si="7"/>
        <v>349.47401910577088</v>
      </c>
      <c r="E55" s="67">
        <f t="shared" ca="1" si="8"/>
        <v>607.64362705566668</v>
      </c>
      <c r="F55" s="69">
        <f t="shared" ca="1" si="9"/>
        <v>957.11764616143751</v>
      </c>
    </row>
    <row r="56" spans="2:6">
      <c r="B56" s="66">
        <f t="shared" ca="1" si="5"/>
        <v>50</v>
      </c>
      <c r="C56" s="67">
        <f t="shared" ca="1" si="6"/>
        <v>119212.02006635148</v>
      </c>
      <c r="D56" s="68">
        <f t="shared" ca="1" si="7"/>
        <v>347.70172519352519</v>
      </c>
      <c r="E56" s="67">
        <f t="shared" ca="1" si="8"/>
        <v>609.41592096791237</v>
      </c>
      <c r="F56" s="69">
        <f t="shared" ca="1" si="9"/>
        <v>957.11764616143751</v>
      </c>
    </row>
    <row r="57" spans="2:6">
      <c r="B57" s="66">
        <f t="shared" ca="1" si="5"/>
        <v>51</v>
      </c>
      <c r="C57" s="67">
        <f t="shared" ca="1" si="6"/>
        <v>118602.60414538358</v>
      </c>
      <c r="D57" s="68">
        <f t="shared" ca="1" si="7"/>
        <v>345.92426209070214</v>
      </c>
      <c r="E57" s="67">
        <f t="shared" ca="1" si="8"/>
        <v>611.19338407073542</v>
      </c>
      <c r="F57" s="69">
        <f t="shared" ca="1" si="9"/>
        <v>957.11764616143751</v>
      </c>
    </row>
    <row r="58" spans="2:6">
      <c r="B58" s="66">
        <f t="shared" ca="1" si="5"/>
        <v>52</v>
      </c>
      <c r="C58" s="67">
        <f t="shared" ca="1" si="6"/>
        <v>117991.41076131284</v>
      </c>
      <c r="D58" s="68">
        <f t="shared" ca="1" si="7"/>
        <v>344.14161472049585</v>
      </c>
      <c r="E58" s="67">
        <f t="shared" ca="1" si="8"/>
        <v>612.9760314409416</v>
      </c>
      <c r="F58" s="69">
        <f t="shared" ca="1" si="9"/>
        <v>957.11764616143751</v>
      </c>
    </row>
    <row r="59" spans="2:6">
      <c r="B59" s="66">
        <f t="shared" ca="1" si="5"/>
        <v>53</v>
      </c>
      <c r="C59" s="67">
        <f t="shared" ca="1" si="6"/>
        <v>117378.43472987191</v>
      </c>
      <c r="D59" s="68">
        <f t="shared" ca="1" si="7"/>
        <v>342.35376796212648</v>
      </c>
      <c r="E59" s="67">
        <f t="shared" ca="1" si="8"/>
        <v>614.76387819931097</v>
      </c>
      <c r="F59" s="69">
        <f t="shared" ca="1" si="9"/>
        <v>957.11764616143751</v>
      </c>
    </row>
    <row r="60" spans="2:6">
      <c r="B60" s="66">
        <f t="shared" ca="1" si="5"/>
        <v>54</v>
      </c>
      <c r="C60" s="67">
        <f t="shared" ca="1" si="6"/>
        <v>116763.67085167259</v>
      </c>
      <c r="D60" s="68">
        <f t="shared" ca="1" si="7"/>
        <v>340.56070665071178</v>
      </c>
      <c r="E60" s="67">
        <f t="shared" ca="1" si="8"/>
        <v>616.55693951072567</v>
      </c>
      <c r="F60" s="69">
        <f t="shared" ca="1" si="9"/>
        <v>957.11764616143751</v>
      </c>
    </row>
    <row r="61" spans="2:6">
      <c r="B61" s="66">
        <f t="shared" ca="1" si="5"/>
        <v>55</v>
      </c>
      <c r="C61" s="67">
        <f t="shared" ca="1" si="6"/>
        <v>116147.11391216186</v>
      </c>
      <c r="D61" s="68">
        <f t="shared" ca="1" si="7"/>
        <v>338.76241557713882</v>
      </c>
      <c r="E61" s="67">
        <f t="shared" ca="1" si="8"/>
        <v>618.35523058429862</v>
      </c>
      <c r="F61" s="69">
        <f t="shared" ca="1" si="9"/>
        <v>957.11764616143751</v>
      </c>
    </row>
    <row r="62" spans="2:6">
      <c r="B62" s="66">
        <f t="shared" ca="1" si="5"/>
        <v>56</v>
      </c>
      <c r="C62" s="67">
        <f t="shared" ca="1" si="6"/>
        <v>115528.75868157756</v>
      </c>
      <c r="D62" s="68">
        <f t="shared" ca="1" si="7"/>
        <v>336.95887948793455</v>
      </c>
      <c r="E62" s="67">
        <f t="shared" ca="1" si="8"/>
        <v>620.1587666735029</v>
      </c>
      <c r="F62" s="69">
        <f t="shared" ca="1" si="9"/>
        <v>957.11764616143751</v>
      </c>
    </row>
    <row r="63" spans="2:6">
      <c r="B63" s="66">
        <f t="shared" ca="1" si="5"/>
        <v>57</v>
      </c>
      <c r="C63" s="67">
        <f t="shared" ca="1" si="6"/>
        <v>114908.59991490406</v>
      </c>
      <c r="D63" s="68">
        <f t="shared" ca="1" si="7"/>
        <v>335.15008308513688</v>
      </c>
      <c r="E63" s="67">
        <f t="shared" ca="1" si="8"/>
        <v>621.96756307630062</v>
      </c>
      <c r="F63" s="69">
        <f t="shared" ca="1" si="9"/>
        <v>957.11764616143751</v>
      </c>
    </row>
    <row r="64" spans="2:6">
      <c r="B64" s="66">
        <f t="shared" ca="1" si="5"/>
        <v>58</v>
      </c>
      <c r="C64" s="67">
        <f t="shared" ca="1" si="6"/>
        <v>114286.63235182776</v>
      </c>
      <c r="D64" s="68">
        <f t="shared" ca="1" si="7"/>
        <v>333.33601102616433</v>
      </c>
      <c r="E64" s="67">
        <f t="shared" ca="1" si="8"/>
        <v>623.78163513527318</v>
      </c>
      <c r="F64" s="69">
        <f t="shared" ca="1" si="9"/>
        <v>957.11764616143751</v>
      </c>
    </row>
    <row r="65" spans="2:6">
      <c r="B65" s="66">
        <f t="shared" ca="1" si="5"/>
        <v>59</v>
      </c>
      <c r="C65" s="67">
        <f t="shared" ca="1" si="6"/>
        <v>113662.8507166925</v>
      </c>
      <c r="D65" s="68">
        <f t="shared" ca="1" si="7"/>
        <v>331.51664792368649</v>
      </c>
      <c r="E65" s="67">
        <f t="shared" ca="1" si="8"/>
        <v>625.60099823775101</v>
      </c>
      <c r="F65" s="69">
        <f t="shared" ca="1" si="9"/>
        <v>957.11764616143751</v>
      </c>
    </row>
    <row r="66" spans="2:6">
      <c r="B66" s="66">
        <f t="shared" ca="1" si="5"/>
        <v>60</v>
      </c>
      <c r="C66" s="67">
        <f t="shared" ca="1" si="6"/>
        <v>113037.24971845474</v>
      </c>
      <c r="D66" s="68">
        <f t="shared" ca="1" si="7"/>
        <v>329.69197834549306</v>
      </c>
      <c r="E66" s="67">
        <f t="shared" ca="1" si="8"/>
        <v>627.42566781594451</v>
      </c>
      <c r="F66" s="69">
        <f t="shared" ca="1" si="9"/>
        <v>957.11764616143751</v>
      </c>
    </row>
    <row r="67" spans="2:6">
      <c r="B67" s="66">
        <f t="shared" ca="1" si="5"/>
        <v>61</v>
      </c>
      <c r="C67" s="67">
        <f t="shared" ca="1" si="6"/>
        <v>112409.8240506388</v>
      </c>
      <c r="D67" s="68">
        <f t="shared" ca="1" si="7"/>
        <v>327.86198681436321</v>
      </c>
      <c r="E67" s="67">
        <f t="shared" ca="1" si="8"/>
        <v>629.25565934707424</v>
      </c>
      <c r="F67" s="69">
        <f t="shared" ca="1" si="9"/>
        <v>957.11764616143751</v>
      </c>
    </row>
    <row r="68" spans="2:6">
      <c r="B68" s="66">
        <f t="shared" ca="1" si="5"/>
        <v>62</v>
      </c>
      <c r="C68" s="67">
        <f t="shared" ca="1" si="6"/>
        <v>111780.56839129172</v>
      </c>
      <c r="D68" s="68">
        <f t="shared" ca="1" si="7"/>
        <v>326.02665780793421</v>
      </c>
      <c r="E68" s="67">
        <f t="shared" ca="1" si="8"/>
        <v>631.09098835350323</v>
      </c>
      <c r="F68" s="69">
        <f t="shared" ca="1" si="9"/>
        <v>957.11764616143751</v>
      </c>
    </row>
    <row r="69" spans="2:6">
      <c r="B69" s="66">
        <f t="shared" ca="1" si="5"/>
        <v>63</v>
      </c>
      <c r="C69" s="67">
        <f t="shared" ca="1" si="6"/>
        <v>111149.47740293821</v>
      </c>
      <c r="D69" s="68">
        <f t="shared" ca="1" si="7"/>
        <v>324.18597575856978</v>
      </c>
      <c r="E69" s="67">
        <f t="shared" ca="1" si="8"/>
        <v>632.93167040286767</v>
      </c>
      <c r="F69" s="69">
        <f t="shared" ca="1" si="9"/>
        <v>957.11764616143751</v>
      </c>
    </row>
    <row r="70" spans="2:6">
      <c r="B70" s="66">
        <f t="shared" ca="1" si="5"/>
        <v>64</v>
      </c>
      <c r="C70" s="67">
        <f t="shared" ca="1" si="6"/>
        <v>110516.54573253535</v>
      </c>
      <c r="D70" s="68">
        <f t="shared" ca="1" si="7"/>
        <v>322.33992505322811</v>
      </c>
      <c r="E70" s="67">
        <f t="shared" ca="1" si="8"/>
        <v>634.77772110820933</v>
      </c>
      <c r="F70" s="69">
        <f t="shared" ca="1" si="9"/>
        <v>957.11764616143751</v>
      </c>
    </row>
    <row r="71" spans="2:6">
      <c r="B71" s="66">
        <f t="shared" ca="1" si="5"/>
        <v>65</v>
      </c>
      <c r="C71" s="67">
        <f t="shared" ca="1" si="6"/>
        <v>109881.76801142714</v>
      </c>
      <c r="D71" s="68">
        <f t="shared" ca="1" si="7"/>
        <v>320.48849003332919</v>
      </c>
      <c r="E71" s="67">
        <f t="shared" ca="1" si="8"/>
        <v>636.62915612810832</v>
      </c>
      <c r="F71" s="69">
        <f t="shared" ca="1" si="9"/>
        <v>957.11764616143751</v>
      </c>
    </row>
    <row r="72" spans="2:6">
      <c r="B72" s="66">
        <f t="shared" ca="1" si="5"/>
        <v>66</v>
      </c>
      <c r="C72" s="67">
        <f t="shared" ca="1" si="6"/>
        <v>109245.13885529902</v>
      </c>
      <c r="D72" s="68">
        <f t="shared" ca="1" si="7"/>
        <v>318.63165499462218</v>
      </c>
      <c r="E72" s="67">
        <f t="shared" ca="1" si="8"/>
        <v>638.48599116681532</v>
      </c>
      <c r="F72" s="69">
        <f t="shared" ca="1" si="9"/>
        <v>957.11764616143751</v>
      </c>
    </row>
    <row r="73" spans="2:6">
      <c r="B73" s="66">
        <f t="shared" ca="1" si="5"/>
        <v>67</v>
      </c>
      <c r="C73" s="67">
        <f t="shared" ca="1" si="6"/>
        <v>108606.65286413221</v>
      </c>
      <c r="D73" s="68">
        <f t="shared" ca="1" si="7"/>
        <v>316.76940418705232</v>
      </c>
      <c r="E73" s="67">
        <f t="shared" ca="1" si="8"/>
        <v>640.34824197438525</v>
      </c>
      <c r="F73" s="69">
        <f t="shared" ca="1" si="9"/>
        <v>957.11764616143751</v>
      </c>
    </row>
    <row r="74" spans="2:6">
      <c r="B74" s="66">
        <f t="shared" ca="1" si="5"/>
        <v>68</v>
      </c>
      <c r="C74" s="67">
        <f t="shared" ca="1" si="6"/>
        <v>107966.30462215783</v>
      </c>
      <c r="D74" s="68">
        <f t="shared" ca="1" si="7"/>
        <v>314.90172181462702</v>
      </c>
      <c r="E74" s="67">
        <f t="shared" ca="1" si="8"/>
        <v>642.21592434681043</v>
      </c>
      <c r="F74" s="69">
        <f t="shared" ca="1" si="9"/>
        <v>957.11764616143751</v>
      </c>
    </row>
    <row r="75" spans="2:6">
      <c r="B75" s="66">
        <f t="shared" ca="1" si="5"/>
        <v>69</v>
      </c>
      <c r="C75" s="67">
        <f t="shared" ca="1" si="6"/>
        <v>107324.08869781102</v>
      </c>
      <c r="D75" s="68">
        <f t="shared" ca="1" si="7"/>
        <v>313.0285920352822</v>
      </c>
      <c r="E75" s="67">
        <f t="shared" ca="1" si="8"/>
        <v>644.08905412615536</v>
      </c>
      <c r="F75" s="69">
        <f t="shared" ca="1" si="9"/>
        <v>957.11764616143751</v>
      </c>
    </row>
    <row r="76" spans="2:6">
      <c r="B76" s="66">
        <f t="shared" ca="1" si="5"/>
        <v>70</v>
      </c>
      <c r="C76" s="67">
        <f t="shared" ca="1" si="6"/>
        <v>106679.99964368486</v>
      </c>
      <c r="D76" s="68">
        <f t="shared" ca="1" si="7"/>
        <v>311.14999896074755</v>
      </c>
      <c r="E76" s="67">
        <f t="shared" ca="1" si="8"/>
        <v>645.96764720068995</v>
      </c>
      <c r="F76" s="69">
        <f t="shared" ca="1" si="9"/>
        <v>957.11764616143751</v>
      </c>
    </row>
    <row r="77" spans="2:6">
      <c r="B77" s="66">
        <f t="shared" ca="1" si="5"/>
        <v>71</v>
      </c>
      <c r="C77" s="67">
        <f t="shared" ca="1" si="6"/>
        <v>106034.03199648418</v>
      </c>
      <c r="D77" s="68">
        <f t="shared" ca="1" si="7"/>
        <v>309.2659266564122</v>
      </c>
      <c r="E77" s="67">
        <f t="shared" ca="1" si="8"/>
        <v>647.85171950502536</v>
      </c>
      <c r="F77" s="69">
        <f t="shared" ca="1" si="9"/>
        <v>957.11764616143751</v>
      </c>
    </row>
    <row r="78" spans="2:6">
      <c r="B78" s="66">
        <f t="shared" ca="1" si="5"/>
        <v>72</v>
      </c>
      <c r="C78" s="67">
        <f t="shared" ca="1" si="6"/>
        <v>105386.18027697915</v>
      </c>
      <c r="D78" s="68">
        <f t="shared" ca="1" si="7"/>
        <v>307.3763591411892</v>
      </c>
      <c r="E78" s="67">
        <f t="shared" ca="1" si="8"/>
        <v>649.74128702024836</v>
      </c>
      <c r="F78" s="69">
        <f t="shared" ca="1" si="9"/>
        <v>957.11764616143751</v>
      </c>
    </row>
    <row r="79" spans="2:6">
      <c r="B79" s="66">
        <f t="shared" ca="1" si="5"/>
        <v>73</v>
      </c>
      <c r="C79" s="67">
        <f t="shared" ca="1" si="6"/>
        <v>104736.4389899589</v>
      </c>
      <c r="D79" s="68">
        <f t="shared" ca="1" si="7"/>
        <v>305.48128038738014</v>
      </c>
      <c r="E79" s="67">
        <f t="shared" ca="1" si="8"/>
        <v>651.63636577405737</v>
      </c>
      <c r="F79" s="69">
        <f t="shared" ca="1" si="9"/>
        <v>957.11764616143751</v>
      </c>
    </row>
    <row r="80" spans="2:6">
      <c r="B80" s="66">
        <f t="shared" ca="1" si="5"/>
        <v>74</v>
      </c>
      <c r="C80" s="67">
        <f t="shared" ca="1" si="6"/>
        <v>104084.80262418484</v>
      </c>
      <c r="D80" s="68">
        <f t="shared" ca="1" si="7"/>
        <v>303.58067432053912</v>
      </c>
      <c r="E80" s="67">
        <f t="shared" ca="1" si="8"/>
        <v>653.53697184089833</v>
      </c>
      <c r="F80" s="69">
        <f t="shared" ca="1" si="9"/>
        <v>957.11764616143751</v>
      </c>
    </row>
    <row r="81" spans="2:6">
      <c r="B81" s="66">
        <f t="shared" ca="1" si="5"/>
        <v>75</v>
      </c>
      <c r="C81" s="67">
        <f t="shared" ca="1" si="6"/>
        <v>103431.26565234395</v>
      </c>
      <c r="D81" s="68">
        <f t="shared" ca="1" si="7"/>
        <v>301.67452481933657</v>
      </c>
      <c r="E81" s="67">
        <f t="shared" ca="1" si="8"/>
        <v>655.44312134210099</v>
      </c>
      <c r="F81" s="69">
        <f t="shared" ca="1" si="9"/>
        <v>957.11764616143751</v>
      </c>
    </row>
    <row r="82" spans="2:6">
      <c r="B82" s="66">
        <f t="shared" ca="1" si="5"/>
        <v>76</v>
      </c>
      <c r="C82" s="67">
        <f t="shared" ca="1" si="6"/>
        <v>102775.82253100185</v>
      </c>
      <c r="D82" s="68">
        <f t="shared" ca="1" si="7"/>
        <v>299.76281571542205</v>
      </c>
      <c r="E82" s="67">
        <f t="shared" ca="1" si="8"/>
        <v>657.35483044601551</v>
      </c>
      <c r="F82" s="69">
        <f t="shared" ca="1" si="9"/>
        <v>957.11764616143751</v>
      </c>
    </row>
    <row r="83" spans="2:6">
      <c r="B83" s="66">
        <f t="shared" ca="1" si="5"/>
        <v>77</v>
      </c>
      <c r="C83" s="67">
        <f t="shared" ca="1" si="6"/>
        <v>102118.46770055583</v>
      </c>
      <c r="D83" s="68">
        <f t="shared" ca="1" si="7"/>
        <v>297.84553079328788</v>
      </c>
      <c r="E83" s="67">
        <f t="shared" ca="1" si="8"/>
        <v>659.27211536814957</v>
      </c>
      <c r="F83" s="69">
        <f t="shared" ca="1" si="9"/>
        <v>957.11764616143751</v>
      </c>
    </row>
    <row r="84" spans="2:6">
      <c r="B84" s="66">
        <f t="shared" ca="1" si="5"/>
        <v>78</v>
      </c>
      <c r="C84" s="67">
        <f t="shared" ca="1" si="6"/>
        <v>101459.19558518768</v>
      </c>
      <c r="D84" s="68">
        <f t="shared" ca="1" si="7"/>
        <v>295.92265379013077</v>
      </c>
      <c r="E84" s="67">
        <f t="shared" ca="1" si="8"/>
        <v>661.19499237130674</v>
      </c>
      <c r="F84" s="69">
        <f t="shared" ca="1" si="9"/>
        <v>957.11764616143751</v>
      </c>
    </row>
    <row r="85" spans="2:6">
      <c r="B85" s="66">
        <f t="shared" ca="1" si="5"/>
        <v>79</v>
      </c>
      <c r="C85" s="67">
        <f t="shared" ca="1" si="6"/>
        <v>100798.00059281637</v>
      </c>
      <c r="D85" s="68">
        <f t="shared" ca="1" si="7"/>
        <v>293.99416839571444</v>
      </c>
      <c r="E85" s="67">
        <f t="shared" ca="1" si="8"/>
        <v>663.12347776572301</v>
      </c>
      <c r="F85" s="69">
        <f t="shared" ca="1" si="9"/>
        <v>957.11764616143751</v>
      </c>
    </row>
    <row r="86" spans="2:6">
      <c r="B86" s="66">
        <f t="shared" ca="1" si="5"/>
        <v>80</v>
      </c>
      <c r="C86" s="67">
        <f t="shared" ca="1" si="6"/>
        <v>100134.87711505065</v>
      </c>
      <c r="D86" s="68">
        <f t="shared" ca="1" si="7"/>
        <v>292.0600582522311</v>
      </c>
      <c r="E86" s="67">
        <f t="shared" ca="1" si="8"/>
        <v>665.0575879092064</v>
      </c>
      <c r="F86" s="69">
        <f t="shared" ca="1" si="9"/>
        <v>957.11764616143751</v>
      </c>
    </row>
    <row r="87" spans="2:6">
      <c r="B87" s="66">
        <f t="shared" ca="1" si="5"/>
        <v>81</v>
      </c>
      <c r="C87" s="67">
        <f t="shared" ca="1" si="6"/>
        <v>99469.819527141444</v>
      </c>
      <c r="D87" s="68">
        <f t="shared" ca="1" si="7"/>
        <v>290.12030695416257</v>
      </c>
      <c r="E87" s="67">
        <f t="shared" ca="1" si="8"/>
        <v>666.99733920727499</v>
      </c>
      <c r="F87" s="69">
        <f t="shared" ca="1" si="9"/>
        <v>957.11764616143751</v>
      </c>
    </row>
    <row r="88" spans="2:6">
      <c r="B88" s="66">
        <f t="shared" ca="1" si="5"/>
        <v>82</v>
      </c>
      <c r="C88" s="67">
        <f t="shared" ca="1" si="6"/>
        <v>98802.822187934173</v>
      </c>
      <c r="D88" s="68">
        <f t="shared" ca="1" si="7"/>
        <v>288.17489804814136</v>
      </c>
      <c r="E88" s="67">
        <f t="shared" ca="1" si="8"/>
        <v>668.94274811329615</v>
      </c>
      <c r="F88" s="69">
        <f t="shared" ca="1" si="9"/>
        <v>957.11764616143751</v>
      </c>
    </row>
    <row r="89" spans="2:6">
      <c r="B89" s="66">
        <f t="shared" ca="1" si="5"/>
        <v>83</v>
      </c>
      <c r="C89" s="67">
        <f t="shared" ca="1" si="6"/>
        <v>98133.87943982087</v>
      </c>
      <c r="D89" s="68">
        <f t="shared" ca="1" si="7"/>
        <v>286.22381503281093</v>
      </c>
      <c r="E89" s="67">
        <f t="shared" ca="1" si="8"/>
        <v>670.89383112862652</v>
      </c>
      <c r="F89" s="69">
        <f t="shared" ca="1" si="9"/>
        <v>957.11764616143751</v>
      </c>
    </row>
    <row r="90" spans="2:6">
      <c r="B90" s="66">
        <f t="shared" ca="1" si="5"/>
        <v>84</v>
      </c>
      <c r="C90" s="67">
        <f t="shared" ca="1" si="6"/>
        <v>97462.985608692237</v>
      </c>
      <c r="D90" s="68">
        <f t="shared" ca="1" si="7"/>
        <v>284.26704135868573</v>
      </c>
      <c r="E90" s="67">
        <f t="shared" ca="1" si="8"/>
        <v>672.85060480275183</v>
      </c>
      <c r="F90" s="69">
        <f t="shared" ca="1" si="9"/>
        <v>957.11764616143751</v>
      </c>
    </row>
    <row r="91" spans="2:6">
      <c r="B91" s="66">
        <f t="shared" ca="1" si="5"/>
        <v>85</v>
      </c>
      <c r="C91" s="67">
        <f t="shared" ca="1" si="6"/>
        <v>96790.135003889489</v>
      </c>
      <c r="D91" s="68">
        <f t="shared" ca="1" si="7"/>
        <v>282.30456042801103</v>
      </c>
      <c r="E91" s="67">
        <f t="shared" ca="1" si="8"/>
        <v>674.81308573342653</v>
      </c>
      <c r="F91" s="69">
        <f t="shared" ca="1" si="9"/>
        <v>957.11764616143751</v>
      </c>
    </row>
    <row r="92" spans="2:6">
      <c r="B92" s="66">
        <f t="shared" ca="1" si="5"/>
        <v>86</v>
      </c>
      <c r="C92" s="67">
        <f t="shared" ca="1" si="6"/>
        <v>96115.321918156056</v>
      </c>
      <c r="D92" s="68">
        <f t="shared" ca="1" si="7"/>
        <v>280.33635559462186</v>
      </c>
      <c r="E92" s="67">
        <f t="shared" ca="1" si="8"/>
        <v>676.78129056681564</v>
      </c>
      <c r="F92" s="69">
        <f t="shared" ca="1" si="9"/>
        <v>957.11764616143751</v>
      </c>
    </row>
    <row r="93" spans="2:6">
      <c r="B93" s="66">
        <f t="shared" ca="1" si="5"/>
        <v>87</v>
      </c>
      <c r="C93" s="67">
        <f t="shared" ca="1" si="6"/>
        <v>95438.540627589246</v>
      </c>
      <c r="D93" s="68">
        <f t="shared" ca="1" si="7"/>
        <v>278.362410163802</v>
      </c>
      <c r="E93" s="67">
        <f t="shared" ca="1" si="8"/>
        <v>678.75523599763551</v>
      </c>
      <c r="F93" s="69">
        <f t="shared" ca="1" si="9"/>
        <v>957.11764616143751</v>
      </c>
    </row>
    <row r="94" spans="2:6">
      <c r="B94" s="66">
        <f t="shared" ca="1" si="5"/>
        <v>88</v>
      </c>
      <c r="C94" s="67">
        <f t="shared" ca="1" si="6"/>
        <v>94759.785391591606</v>
      </c>
      <c r="D94" s="68">
        <f t="shared" ca="1" si="7"/>
        <v>276.38270739214221</v>
      </c>
      <c r="E94" s="67">
        <f t="shared" ca="1" si="8"/>
        <v>680.73493876929524</v>
      </c>
      <c r="F94" s="69">
        <f t="shared" ca="1" si="9"/>
        <v>957.11764616143751</v>
      </c>
    </row>
    <row r="95" spans="2:6">
      <c r="B95" s="66">
        <f t="shared" ca="1" si="5"/>
        <v>89</v>
      </c>
      <c r="C95" s="67">
        <f t="shared" ca="1" si="6"/>
        <v>94079.05045282231</v>
      </c>
      <c r="D95" s="68">
        <f t="shared" ca="1" si="7"/>
        <v>274.39723048739842</v>
      </c>
      <c r="E95" s="67">
        <f t="shared" ca="1" si="8"/>
        <v>682.72041567403903</v>
      </c>
      <c r="F95" s="69">
        <f t="shared" ca="1" si="9"/>
        <v>957.11764616143751</v>
      </c>
    </row>
    <row r="96" spans="2:6">
      <c r="B96" s="66">
        <f t="shared" ca="1" si="5"/>
        <v>90</v>
      </c>
      <c r="C96" s="67">
        <f t="shared" ca="1" si="6"/>
        <v>93396.330037148276</v>
      </c>
      <c r="D96" s="68">
        <f t="shared" ca="1" si="7"/>
        <v>272.40596260834917</v>
      </c>
      <c r="E96" s="67">
        <f t="shared" ca="1" si="8"/>
        <v>684.71168355308828</v>
      </c>
      <c r="F96" s="69">
        <f t="shared" ca="1" si="9"/>
        <v>957.11764616143751</v>
      </c>
    </row>
    <row r="97" spans="2:6">
      <c r="B97" s="66">
        <f t="shared" ca="1" si="5"/>
        <v>91</v>
      </c>
      <c r="C97" s="67">
        <f t="shared" ca="1" si="6"/>
        <v>92711.618353595186</v>
      </c>
      <c r="D97" s="68">
        <f t="shared" ca="1" si="7"/>
        <v>270.40888686465263</v>
      </c>
      <c r="E97" s="67">
        <f t="shared" ca="1" si="8"/>
        <v>686.70875929678482</v>
      </c>
      <c r="F97" s="69">
        <f t="shared" ca="1" si="9"/>
        <v>957.11764616143751</v>
      </c>
    </row>
    <row r="98" spans="2:6">
      <c r="B98" s="66">
        <f t="shared" ca="1" si="5"/>
        <v>92</v>
      </c>
      <c r="C98" s="67">
        <f t="shared" ca="1" si="6"/>
        <v>92024.909594298399</v>
      </c>
      <c r="D98" s="68">
        <f t="shared" ca="1" si="7"/>
        <v>268.40598631670372</v>
      </c>
      <c r="E98" s="67">
        <f t="shared" ca="1" si="8"/>
        <v>688.71165984473373</v>
      </c>
      <c r="F98" s="69">
        <f t="shared" ca="1" si="9"/>
        <v>957.11764616143751</v>
      </c>
    </row>
    <row r="99" spans="2:6">
      <c r="B99" s="66">
        <f t="shared" ca="1" si="5"/>
        <v>93</v>
      </c>
      <c r="C99" s="67">
        <f t="shared" ca="1" si="6"/>
        <v>91336.197934453667</v>
      </c>
      <c r="D99" s="68">
        <f t="shared" ca="1" si="7"/>
        <v>266.39724397548986</v>
      </c>
      <c r="E99" s="67">
        <f t="shared" ca="1" si="8"/>
        <v>690.72040218594771</v>
      </c>
      <c r="F99" s="69">
        <f t="shared" ca="1" si="9"/>
        <v>957.11764616143751</v>
      </c>
    </row>
    <row r="100" spans="2:6">
      <c r="B100" s="66">
        <f t="shared" ca="1" si="5"/>
        <v>94</v>
      </c>
      <c r="C100" s="67">
        <f t="shared" ca="1" si="6"/>
        <v>90645.477532267716</v>
      </c>
      <c r="D100" s="68">
        <f t="shared" ca="1" si="7"/>
        <v>264.38264280244755</v>
      </c>
      <c r="E100" s="67">
        <f t="shared" ca="1" si="8"/>
        <v>692.73500335898996</v>
      </c>
      <c r="F100" s="69">
        <f t="shared" ca="1" si="9"/>
        <v>957.11764616143751</v>
      </c>
    </row>
    <row r="101" spans="2:6">
      <c r="B101" s="66">
        <f t="shared" ca="1" si="5"/>
        <v>95</v>
      </c>
      <c r="C101" s="67">
        <f t="shared" ca="1" si="6"/>
        <v>89952.742528908726</v>
      </c>
      <c r="D101" s="68">
        <f t="shared" ca="1" si="7"/>
        <v>262.36216570931714</v>
      </c>
      <c r="E101" s="67">
        <f t="shared" ca="1" si="8"/>
        <v>694.75548045212031</v>
      </c>
      <c r="F101" s="69">
        <f t="shared" ca="1" si="9"/>
        <v>957.11764616143751</v>
      </c>
    </row>
    <row r="102" spans="2:6">
      <c r="B102" s="66">
        <f t="shared" ca="1" si="5"/>
        <v>96</v>
      </c>
      <c r="C102" s="67">
        <f t="shared" ca="1" si="6"/>
        <v>89257.987048456605</v>
      </c>
      <c r="D102" s="68">
        <f t="shared" ca="1" si="7"/>
        <v>260.33579555799844</v>
      </c>
      <c r="E102" s="67">
        <f t="shared" ca="1" si="8"/>
        <v>696.78185060343912</v>
      </c>
      <c r="F102" s="69">
        <f t="shared" ca="1" si="9"/>
        <v>957.11764616143751</v>
      </c>
    </row>
    <row r="103" spans="2:6">
      <c r="B103" s="66">
        <f t="shared" ca="1" si="5"/>
        <v>97</v>
      </c>
      <c r="C103" s="67">
        <f t="shared" ca="1" si="6"/>
        <v>88561.205197853167</v>
      </c>
      <c r="D103" s="68">
        <f t="shared" ca="1" si="7"/>
        <v>258.30351516040508</v>
      </c>
      <c r="E103" s="67">
        <f t="shared" ca="1" si="8"/>
        <v>698.81413100103237</v>
      </c>
      <c r="F103" s="69">
        <f t="shared" ca="1" si="9"/>
        <v>957.11764616143751</v>
      </c>
    </row>
    <row r="104" spans="2:6">
      <c r="B104" s="66">
        <f t="shared" ca="1" si="5"/>
        <v>98</v>
      </c>
      <c r="C104" s="67">
        <f t="shared" ca="1" si="6"/>
        <v>87862.391066852142</v>
      </c>
      <c r="D104" s="68">
        <f t="shared" ca="1" si="7"/>
        <v>256.26530727831874</v>
      </c>
      <c r="E104" s="67">
        <f t="shared" ca="1" si="8"/>
        <v>700.85233888311882</v>
      </c>
      <c r="F104" s="69">
        <f t="shared" ca="1" si="9"/>
        <v>957.11764616143751</v>
      </c>
    </row>
    <row r="105" spans="2:6">
      <c r="B105" s="66">
        <f t="shared" ca="1" si="5"/>
        <v>99</v>
      </c>
      <c r="C105" s="67">
        <f t="shared" ca="1" si="6"/>
        <v>87161.538727969019</v>
      </c>
      <c r="D105" s="68">
        <f t="shared" ca="1" si="7"/>
        <v>254.221154623243</v>
      </c>
      <c r="E105" s="67">
        <f t="shared" ca="1" si="8"/>
        <v>702.89649153819448</v>
      </c>
      <c r="F105" s="69">
        <f t="shared" ca="1" si="9"/>
        <v>957.11764616143751</v>
      </c>
    </row>
    <row r="106" spans="2:6">
      <c r="B106" s="66">
        <f t="shared" ca="1" si="5"/>
        <v>100</v>
      </c>
      <c r="C106" s="67">
        <f t="shared" ca="1" si="6"/>
        <v>86458.642236430824</v>
      </c>
      <c r="D106" s="68">
        <f t="shared" ca="1" si="7"/>
        <v>252.17103985625658</v>
      </c>
      <c r="E106" s="67">
        <f t="shared" ca="1" si="8"/>
        <v>704.94660630518092</v>
      </c>
      <c r="F106" s="69">
        <f t="shared" ca="1" si="9"/>
        <v>957.11764616143751</v>
      </c>
    </row>
    <row r="107" spans="2:6">
      <c r="B107" s="66">
        <f t="shared" ca="1" si="5"/>
        <v>101</v>
      </c>
      <c r="C107" s="67">
        <f t="shared" ca="1" si="6"/>
        <v>85753.695630125643</v>
      </c>
      <c r="D107" s="68">
        <f t="shared" ca="1" si="7"/>
        <v>250.11494558786649</v>
      </c>
      <c r="E107" s="67">
        <f t="shared" ca="1" si="8"/>
        <v>707.00270057357102</v>
      </c>
      <c r="F107" s="69">
        <f t="shared" ca="1" si="9"/>
        <v>957.11764616143751</v>
      </c>
    </row>
    <row r="108" spans="2:6">
      <c r="B108" s="66">
        <f t="shared" ca="1" si="5"/>
        <v>102</v>
      </c>
      <c r="C108" s="67">
        <f t="shared" ca="1" si="6"/>
        <v>85046.692929552068</v>
      </c>
      <c r="D108" s="68">
        <f t="shared" ca="1" si="7"/>
        <v>248.0528543778602</v>
      </c>
      <c r="E108" s="67">
        <f t="shared" ca="1" si="8"/>
        <v>709.06479178357733</v>
      </c>
      <c r="F108" s="69">
        <f t="shared" ca="1" si="9"/>
        <v>957.11764616143751</v>
      </c>
    </row>
    <row r="109" spans="2:6">
      <c r="B109" s="66">
        <f t="shared" ca="1" si="5"/>
        <v>103</v>
      </c>
      <c r="C109" s="67">
        <f t="shared" ca="1" si="6"/>
        <v>84337.628137768494</v>
      </c>
      <c r="D109" s="68">
        <f t="shared" ca="1" si="7"/>
        <v>245.98474873515815</v>
      </c>
      <c r="E109" s="67">
        <f t="shared" ca="1" si="8"/>
        <v>711.13289742627933</v>
      </c>
      <c r="F109" s="69">
        <f t="shared" ca="1" si="9"/>
        <v>957.11764616143751</v>
      </c>
    </row>
    <row r="110" spans="2:6">
      <c r="B110" s="66">
        <f t="shared" ca="1" si="5"/>
        <v>104</v>
      </c>
      <c r="C110" s="67">
        <f t="shared" ca="1" si="6"/>
        <v>83626.495240342221</v>
      </c>
      <c r="D110" s="68">
        <f t="shared" ca="1" si="7"/>
        <v>243.91061111766484</v>
      </c>
      <c r="E110" s="67">
        <f t="shared" ca="1" si="8"/>
        <v>713.20703504377263</v>
      </c>
      <c r="F110" s="69">
        <f t="shared" ca="1" si="9"/>
        <v>957.11764616143751</v>
      </c>
    </row>
    <row r="111" spans="2:6">
      <c r="B111" s="66">
        <f t="shared" ca="1" si="5"/>
        <v>105</v>
      </c>
      <c r="C111" s="67">
        <f t="shared" ca="1" si="6"/>
        <v>82913.28820529845</v>
      </c>
      <c r="D111" s="68">
        <f t="shared" ca="1" si="7"/>
        <v>241.83042393212051</v>
      </c>
      <c r="E111" s="67">
        <f t="shared" ca="1" si="8"/>
        <v>715.28722222931697</v>
      </c>
      <c r="F111" s="69">
        <f t="shared" ca="1" si="9"/>
        <v>957.11764616143751</v>
      </c>
    </row>
    <row r="112" spans="2:6">
      <c r="B112" s="66">
        <f t="shared" ca="1" si="5"/>
        <v>106</v>
      </c>
      <c r="C112" s="67">
        <f t="shared" ca="1" si="6"/>
        <v>82198.000983069127</v>
      </c>
      <c r="D112" s="68">
        <f t="shared" ca="1" si="7"/>
        <v>239.74416953395163</v>
      </c>
      <c r="E112" s="67">
        <f t="shared" ca="1" si="8"/>
        <v>717.37347662748584</v>
      </c>
      <c r="F112" s="69">
        <f t="shared" ca="1" si="9"/>
        <v>957.11764616143751</v>
      </c>
    </row>
    <row r="113" spans="2:6">
      <c r="B113" s="66">
        <f t="shared" ca="1" si="5"/>
        <v>107</v>
      </c>
      <c r="C113" s="67">
        <f t="shared" ca="1" si="6"/>
        <v>81480.62750644164</v>
      </c>
      <c r="D113" s="68">
        <f t="shared" ca="1" si="7"/>
        <v>237.65183022712145</v>
      </c>
      <c r="E113" s="67">
        <f t="shared" ca="1" si="8"/>
        <v>719.46581593431608</v>
      </c>
      <c r="F113" s="69">
        <f t="shared" ca="1" si="9"/>
        <v>957.11764616143751</v>
      </c>
    </row>
    <row r="114" spans="2:6">
      <c r="B114" s="66">
        <f t="shared" ca="1" si="5"/>
        <v>108</v>
      </c>
      <c r="C114" s="67">
        <f t="shared" ca="1" si="6"/>
        <v>80761.161690507332</v>
      </c>
      <c r="D114" s="68">
        <f t="shared" ca="1" si="7"/>
        <v>235.55338826397974</v>
      </c>
      <c r="E114" s="67">
        <f t="shared" ca="1" si="8"/>
        <v>721.56425789745776</v>
      </c>
      <c r="F114" s="69">
        <f t="shared" ca="1" si="9"/>
        <v>957.11764616143751</v>
      </c>
    </row>
    <row r="115" spans="2:6">
      <c r="B115" s="66">
        <f t="shared" ca="1" si="5"/>
        <v>109</v>
      </c>
      <c r="C115" s="67">
        <f t="shared" ca="1" si="6"/>
        <v>80039.59743260988</v>
      </c>
      <c r="D115" s="68">
        <f t="shared" ca="1" si="7"/>
        <v>233.44882584511217</v>
      </c>
      <c r="E115" s="67">
        <f t="shared" ca="1" si="8"/>
        <v>723.66882031632531</v>
      </c>
      <c r="F115" s="69">
        <f t="shared" ca="1" si="9"/>
        <v>957.11764616143751</v>
      </c>
    </row>
    <row r="116" spans="2:6">
      <c r="B116" s="66">
        <f t="shared" ca="1" si="5"/>
        <v>110</v>
      </c>
      <c r="C116" s="67">
        <f t="shared" ca="1" si="6"/>
        <v>79315.928612293559</v>
      </c>
      <c r="D116" s="68">
        <f t="shared" ca="1" si="7"/>
        <v>231.33812511918958</v>
      </c>
      <c r="E116" s="67">
        <f t="shared" ca="1" si="8"/>
        <v>725.77952104224789</v>
      </c>
      <c r="F116" s="69">
        <f t="shared" ca="1" si="9"/>
        <v>957.11764616143751</v>
      </c>
    </row>
    <row r="117" spans="2:6">
      <c r="B117" s="66">
        <f t="shared" ref="B117:B180" ca="1" si="10">IF(B116="","",IF(B116+1&gt;$C$4,"",B116+1))</f>
        <v>111</v>
      </c>
      <c r="C117" s="67">
        <f t="shared" ref="C117:C180" ca="1" si="11">IF(B117="","",C116-E116)</f>
        <v>78590.149091251311</v>
      </c>
      <c r="D117" s="68">
        <f t="shared" ref="D117:D180" ca="1" si="12">IF(B117="","",(C117*$C$3/12))</f>
        <v>229.22126818281632</v>
      </c>
      <c r="E117" s="67">
        <f t="shared" ref="E117:E180" ca="1" si="13">IF(B117="","",F117-D117)</f>
        <v>727.89637797862122</v>
      </c>
      <c r="F117" s="69">
        <f t="shared" ref="F117:F180" ca="1" si="14">IF(B117="","",-PMT($C$3/12,$C$4,$D$2,0))</f>
        <v>957.11764616143751</v>
      </c>
    </row>
    <row r="118" spans="2:6">
      <c r="B118" s="66">
        <f t="shared" ca="1" si="10"/>
        <v>112</v>
      </c>
      <c r="C118" s="67">
        <f t="shared" ca="1" si="11"/>
        <v>77862.252713272683</v>
      </c>
      <c r="D118" s="68">
        <f t="shared" ca="1" si="12"/>
        <v>227.09823708037868</v>
      </c>
      <c r="E118" s="67">
        <f t="shared" ca="1" si="13"/>
        <v>730.01940908105882</v>
      </c>
      <c r="F118" s="69">
        <f t="shared" ca="1" si="14"/>
        <v>957.11764616143751</v>
      </c>
    </row>
    <row r="119" spans="2:6">
      <c r="B119" s="66">
        <f t="shared" ca="1" si="10"/>
        <v>113</v>
      </c>
      <c r="C119" s="67">
        <f t="shared" ca="1" si="11"/>
        <v>77132.233304191628</v>
      </c>
      <c r="D119" s="68">
        <f t="shared" ca="1" si="12"/>
        <v>224.96901380389227</v>
      </c>
      <c r="E119" s="67">
        <f t="shared" ca="1" si="13"/>
        <v>732.14863235754524</v>
      </c>
      <c r="F119" s="69">
        <f t="shared" ca="1" si="14"/>
        <v>957.11764616143751</v>
      </c>
    </row>
    <row r="120" spans="2:6">
      <c r="B120" s="66">
        <f t="shared" ca="1" si="10"/>
        <v>114</v>
      </c>
      <c r="C120" s="67">
        <f t="shared" ca="1" si="11"/>
        <v>76400.084671834076</v>
      </c>
      <c r="D120" s="68">
        <f t="shared" ca="1" si="12"/>
        <v>222.8335802928494</v>
      </c>
      <c r="E120" s="67">
        <f t="shared" ca="1" si="13"/>
        <v>734.28406586858807</v>
      </c>
      <c r="F120" s="69">
        <f t="shared" ca="1" si="14"/>
        <v>957.11764616143751</v>
      </c>
    </row>
    <row r="121" spans="2:6">
      <c r="B121" s="66">
        <f t="shared" ca="1" si="10"/>
        <v>115</v>
      </c>
      <c r="C121" s="67">
        <f t="shared" ca="1" si="11"/>
        <v>75665.800605965487</v>
      </c>
      <c r="D121" s="68">
        <f t="shared" ca="1" si="12"/>
        <v>220.69191843406603</v>
      </c>
      <c r="E121" s="67">
        <f t="shared" ca="1" si="13"/>
        <v>736.42572772737151</v>
      </c>
      <c r="F121" s="69">
        <f t="shared" ca="1" si="14"/>
        <v>957.11764616143751</v>
      </c>
    </row>
    <row r="122" spans="2:6">
      <c r="B122" s="66">
        <f t="shared" ca="1" si="10"/>
        <v>116</v>
      </c>
      <c r="C122" s="67">
        <f t="shared" ca="1" si="11"/>
        <v>74929.374878238115</v>
      </c>
      <c r="D122" s="68">
        <f t="shared" ca="1" si="12"/>
        <v>218.54401006152784</v>
      </c>
      <c r="E122" s="67">
        <f t="shared" ca="1" si="13"/>
        <v>738.57363609990966</v>
      </c>
      <c r="F122" s="69">
        <f t="shared" ca="1" si="14"/>
        <v>957.11764616143751</v>
      </c>
    </row>
    <row r="123" spans="2:6">
      <c r="B123" s="66">
        <f t="shared" ca="1" si="10"/>
        <v>117</v>
      </c>
      <c r="C123" s="67">
        <f t="shared" ca="1" si="11"/>
        <v>74190.801242138201</v>
      </c>
      <c r="D123" s="68">
        <f t="shared" ca="1" si="12"/>
        <v>216.38983695623642</v>
      </c>
      <c r="E123" s="67">
        <f t="shared" ca="1" si="13"/>
        <v>740.72780920520108</v>
      </c>
      <c r="F123" s="69">
        <f t="shared" ca="1" si="14"/>
        <v>957.11764616143751</v>
      </c>
    </row>
    <row r="124" spans="2:6">
      <c r="B124" s="66">
        <f t="shared" ca="1" si="10"/>
        <v>118</v>
      </c>
      <c r="C124" s="67">
        <f t="shared" ca="1" si="11"/>
        <v>73450.073432933001</v>
      </c>
      <c r="D124" s="68">
        <f t="shared" ca="1" si="12"/>
        <v>214.2293808460546</v>
      </c>
      <c r="E124" s="67">
        <f t="shared" ca="1" si="13"/>
        <v>742.88826531538291</v>
      </c>
      <c r="F124" s="69">
        <f t="shared" ca="1" si="14"/>
        <v>957.11764616143751</v>
      </c>
    </row>
    <row r="125" spans="2:6">
      <c r="B125" s="66">
        <f t="shared" ca="1" si="10"/>
        <v>119</v>
      </c>
      <c r="C125" s="67">
        <f t="shared" ca="1" si="11"/>
        <v>72707.185167617616</v>
      </c>
      <c r="D125" s="68">
        <f t="shared" ca="1" si="12"/>
        <v>212.06262340555142</v>
      </c>
      <c r="E125" s="67">
        <f t="shared" ca="1" si="13"/>
        <v>745.05502275588606</v>
      </c>
      <c r="F125" s="69">
        <f t="shared" ca="1" si="14"/>
        <v>957.11764616143751</v>
      </c>
    </row>
    <row r="126" spans="2:6">
      <c r="B126" s="66">
        <f t="shared" ca="1" si="10"/>
        <v>120</v>
      </c>
      <c r="C126" s="67">
        <f t="shared" ca="1" si="11"/>
        <v>71962.130144861731</v>
      </c>
      <c r="D126" s="68">
        <f t="shared" ca="1" si="12"/>
        <v>209.88954625584674</v>
      </c>
      <c r="E126" s="67">
        <f t="shared" ca="1" si="13"/>
        <v>747.22809990559074</v>
      </c>
      <c r="F126" s="69">
        <f t="shared" ca="1" si="14"/>
        <v>957.11764616143751</v>
      </c>
    </row>
    <row r="127" spans="2:6">
      <c r="B127" s="66">
        <f t="shared" ca="1" si="10"/>
        <v>121</v>
      </c>
      <c r="C127" s="67">
        <f t="shared" ca="1" si="11"/>
        <v>71214.902044956136</v>
      </c>
      <c r="D127" s="68">
        <f t="shared" ca="1" si="12"/>
        <v>207.7101309644554</v>
      </c>
      <c r="E127" s="67">
        <f t="shared" ca="1" si="13"/>
        <v>749.4075151969821</v>
      </c>
      <c r="F127" s="69">
        <f t="shared" ca="1" si="14"/>
        <v>957.11764616143751</v>
      </c>
    </row>
    <row r="128" spans="2:6">
      <c r="B128" s="66">
        <f t="shared" ca="1" si="10"/>
        <v>122</v>
      </c>
      <c r="C128" s="67">
        <f t="shared" ca="1" si="11"/>
        <v>70465.494529759148</v>
      </c>
      <c r="D128" s="68">
        <f t="shared" ca="1" si="12"/>
        <v>205.52435904513086</v>
      </c>
      <c r="E128" s="67">
        <f t="shared" ca="1" si="13"/>
        <v>751.59328711630667</v>
      </c>
      <c r="F128" s="69">
        <f t="shared" ca="1" si="14"/>
        <v>957.11764616143751</v>
      </c>
    </row>
    <row r="129" spans="2:6">
      <c r="B129" s="66">
        <f t="shared" ca="1" si="10"/>
        <v>123</v>
      </c>
      <c r="C129" s="67">
        <f t="shared" ca="1" si="11"/>
        <v>69713.901242642838</v>
      </c>
      <c r="D129" s="68">
        <f t="shared" ca="1" si="12"/>
        <v>203.3322119577083</v>
      </c>
      <c r="E129" s="67">
        <f t="shared" ca="1" si="13"/>
        <v>753.78543420372921</v>
      </c>
      <c r="F129" s="69">
        <f t="shared" ca="1" si="14"/>
        <v>957.11764616143751</v>
      </c>
    </row>
    <row r="130" spans="2:6">
      <c r="B130" s="66">
        <f t="shared" ca="1" si="10"/>
        <v>124</v>
      </c>
      <c r="C130" s="67">
        <f t="shared" ca="1" si="11"/>
        <v>68960.115808439106</v>
      </c>
      <c r="D130" s="68">
        <f t="shared" ca="1" si="12"/>
        <v>201.13367110794741</v>
      </c>
      <c r="E130" s="67">
        <f t="shared" ca="1" si="13"/>
        <v>755.9839750534901</v>
      </c>
      <c r="F130" s="69">
        <f t="shared" ca="1" si="14"/>
        <v>957.11764616143751</v>
      </c>
    </row>
    <row r="131" spans="2:6">
      <c r="B131" s="66">
        <f t="shared" ca="1" si="10"/>
        <v>125</v>
      </c>
      <c r="C131" s="67">
        <f t="shared" ca="1" si="11"/>
        <v>68204.131833385618</v>
      </c>
      <c r="D131" s="68">
        <f t="shared" ca="1" si="12"/>
        <v>198.92871784737474</v>
      </c>
      <c r="E131" s="67">
        <f t="shared" ca="1" si="13"/>
        <v>758.18892831406276</v>
      </c>
      <c r="F131" s="69">
        <f t="shared" ca="1" si="14"/>
        <v>957.11764616143751</v>
      </c>
    </row>
    <row r="132" spans="2:6">
      <c r="B132" s="66">
        <f t="shared" ca="1" si="10"/>
        <v>126</v>
      </c>
      <c r="C132" s="67">
        <f t="shared" ca="1" si="11"/>
        <v>67445.942905071555</v>
      </c>
      <c r="D132" s="68">
        <f t="shared" ca="1" si="12"/>
        <v>196.71733347312536</v>
      </c>
      <c r="E132" s="67">
        <f t="shared" ca="1" si="13"/>
        <v>760.40031268831217</v>
      </c>
      <c r="F132" s="69">
        <f t="shared" ca="1" si="14"/>
        <v>957.11764616143751</v>
      </c>
    </row>
    <row r="133" spans="2:6">
      <c r="B133" s="66">
        <f t="shared" ca="1" si="10"/>
        <v>127</v>
      </c>
      <c r="C133" s="67">
        <f t="shared" ca="1" si="11"/>
        <v>66685.542592383237</v>
      </c>
      <c r="D133" s="68">
        <f t="shared" ca="1" si="12"/>
        <v>194.49949922778447</v>
      </c>
      <c r="E133" s="67">
        <f t="shared" ca="1" si="13"/>
        <v>762.61814693365307</v>
      </c>
      <c r="F133" s="69">
        <f t="shared" ca="1" si="14"/>
        <v>957.11764616143751</v>
      </c>
    </row>
    <row r="134" spans="2:6">
      <c r="B134" s="66">
        <f t="shared" ca="1" si="10"/>
        <v>128</v>
      </c>
      <c r="C134" s="67">
        <f t="shared" ca="1" si="11"/>
        <v>65922.924445449578</v>
      </c>
      <c r="D134" s="68">
        <f t="shared" ca="1" si="12"/>
        <v>192.27519629922793</v>
      </c>
      <c r="E134" s="67">
        <f t="shared" ca="1" si="13"/>
        <v>764.84244986220961</v>
      </c>
      <c r="F134" s="69">
        <f t="shared" ca="1" si="14"/>
        <v>957.11764616143751</v>
      </c>
    </row>
    <row r="135" spans="2:6">
      <c r="B135" s="66">
        <f t="shared" ca="1" si="10"/>
        <v>129</v>
      </c>
      <c r="C135" s="67">
        <f t="shared" ca="1" si="11"/>
        <v>65158.081995587367</v>
      </c>
      <c r="D135" s="68">
        <f t="shared" ca="1" si="12"/>
        <v>190.0444058204632</v>
      </c>
      <c r="E135" s="67">
        <f t="shared" ca="1" si="13"/>
        <v>767.07324034097428</v>
      </c>
      <c r="F135" s="69">
        <f t="shared" ca="1" si="14"/>
        <v>957.11764616143751</v>
      </c>
    </row>
    <row r="136" spans="2:6">
      <c r="B136" s="66">
        <f t="shared" ca="1" si="10"/>
        <v>130</v>
      </c>
      <c r="C136" s="67">
        <f t="shared" ca="1" si="11"/>
        <v>64391.008755246396</v>
      </c>
      <c r="D136" s="68">
        <f t="shared" ca="1" si="12"/>
        <v>187.80710886946869</v>
      </c>
      <c r="E136" s="67">
        <f t="shared" ca="1" si="13"/>
        <v>769.31053729196879</v>
      </c>
      <c r="F136" s="69">
        <f t="shared" ca="1" si="14"/>
        <v>957.11764616143751</v>
      </c>
    </row>
    <row r="137" spans="2:6">
      <c r="B137" s="66">
        <f t="shared" ca="1" si="10"/>
        <v>131</v>
      </c>
      <c r="C137" s="67">
        <f t="shared" ca="1" si="11"/>
        <v>63621.698217954428</v>
      </c>
      <c r="D137" s="68">
        <f t="shared" ca="1" si="12"/>
        <v>185.56328646903376</v>
      </c>
      <c r="E137" s="67">
        <f t="shared" ca="1" si="13"/>
        <v>771.55435969240375</v>
      </c>
      <c r="F137" s="69">
        <f t="shared" ca="1" si="14"/>
        <v>957.11764616143751</v>
      </c>
    </row>
    <row r="138" spans="2:6">
      <c r="B138" s="66">
        <f t="shared" ca="1" si="10"/>
        <v>132</v>
      </c>
      <c r="C138" s="67">
        <f t="shared" ca="1" si="11"/>
        <v>62850.143858262025</v>
      </c>
      <c r="D138" s="68">
        <f t="shared" ca="1" si="12"/>
        <v>183.31291958659759</v>
      </c>
      <c r="E138" s="67">
        <f t="shared" ca="1" si="13"/>
        <v>773.80472657483995</v>
      </c>
      <c r="F138" s="69">
        <f t="shared" ca="1" si="14"/>
        <v>957.11764616143751</v>
      </c>
    </row>
    <row r="139" spans="2:6">
      <c r="B139" s="66">
        <f t="shared" ca="1" si="10"/>
        <v>133</v>
      </c>
      <c r="C139" s="67">
        <f t="shared" ca="1" si="11"/>
        <v>62076.339131687186</v>
      </c>
      <c r="D139" s="68">
        <f t="shared" ca="1" si="12"/>
        <v>181.05598913408764</v>
      </c>
      <c r="E139" s="67">
        <f t="shared" ca="1" si="13"/>
        <v>776.06165702734984</v>
      </c>
      <c r="F139" s="69">
        <f t="shared" ca="1" si="14"/>
        <v>957.11764616143751</v>
      </c>
    </row>
    <row r="140" spans="2:6">
      <c r="B140" s="66">
        <f t="shared" ca="1" si="10"/>
        <v>134</v>
      </c>
      <c r="C140" s="67">
        <f t="shared" ca="1" si="11"/>
        <v>61300.277474659837</v>
      </c>
      <c r="D140" s="68">
        <f t="shared" ca="1" si="12"/>
        <v>178.79247596775789</v>
      </c>
      <c r="E140" s="67">
        <f t="shared" ca="1" si="13"/>
        <v>778.32517019367958</v>
      </c>
      <c r="F140" s="69">
        <f t="shared" ca="1" si="14"/>
        <v>957.11764616143751</v>
      </c>
    </row>
    <row r="141" spans="2:6">
      <c r="B141" s="66">
        <f t="shared" ca="1" si="10"/>
        <v>135</v>
      </c>
      <c r="C141" s="67">
        <f t="shared" ca="1" si="11"/>
        <v>60521.952304466155</v>
      </c>
      <c r="D141" s="68">
        <f t="shared" ca="1" si="12"/>
        <v>176.52236088802633</v>
      </c>
      <c r="E141" s="67">
        <f t="shared" ca="1" si="13"/>
        <v>780.59528527341115</v>
      </c>
      <c r="F141" s="69">
        <f t="shared" ca="1" si="14"/>
        <v>957.11764616143751</v>
      </c>
    </row>
    <row r="142" spans="2:6">
      <c r="B142" s="66">
        <f t="shared" ca="1" si="10"/>
        <v>136</v>
      </c>
      <c r="C142" s="67">
        <f t="shared" ca="1" si="11"/>
        <v>59741.357019192743</v>
      </c>
      <c r="D142" s="68">
        <f t="shared" ca="1" si="12"/>
        <v>174.24562463931218</v>
      </c>
      <c r="E142" s="67">
        <f t="shared" ca="1" si="13"/>
        <v>782.87202152212535</v>
      </c>
      <c r="F142" s="69">
        <f t="shared" ca="1" si="14"/>
        <v>957.11764616143751</v>
      </c>
    </row>
    <row r="143" spans="2:6">
      <c r="B143" s="66">
        <f t="shared" ca="1" si="10"/>
        <v>137</v>
      </c>
      <c r="C143" s="67">
        <f t="shared" ca="1" si="11"/>
        <v>58958.484997670617</v>
      </c>
      <c r="D143" s="68">
        <f t="shared" ca="1" si="12"/>
        <v>171.96224790987264</v>
      </c>
      <c r="E143" s="67">
        <f t="shared" ca="1" si="13"/>
        <v>785.15539825156486</v>
      </c>
      <c r="F143" s="69">
        <f t="shared" ca="1" si="14"/>
        <v>957.11764616143751</v>
      </c>
    </row>
    <row r="144" spans="2:6">
      <c r="B144" s="66">
        <f t="shared" ca="1" si="10"/>
        <v>138</v>
      </c>
      <c r="C144" s="67">
        <f t="shared" ca="1" si="11"/>
        <v>58173.329599419056</v>
      </c>
      <c r="D144" s="68">
        <f t="shared" ca="1" si="12"/>
        <v>169.67221133163892</v>
      </c>
      <c r="E144" s="67">
        <f t="shared" ca="1" si="13"/>
        <v>787.44543482979861</v>
      </c>
      <c r="F144" s="69">
        <f t="shared" ca="1" si="14"/>
        <v>957.11764616143751</v>
      </c>
    </row>
    <row r="145" spans="2:6">
      <c r="B145" s="66">
        <f t="shared" ca="1" si="10"/>
        <v>139</v>
      </c>
      <c r="C145" s="67">
        <f t="shared" ca="1" si="11"/>
        <v>57385.884164589253</v>
      </c>
      <c r="D145" s="68">
        <f t="shared" ca="1" si="12"/>
        <v>167.37549548005202</v>
      </c>
      <c r="E145" s="67">
        <f t="shared" ca="1" si="13"/>
        <v>789.74215068138551</v>
      </c>
      <c r="F145" s="69">
        <f t="shared" ca="1" si="14"/>
        <v>957.11764616143751</v>
      </c>
    </row>
    <row r="146" spans="2:6">
      <c r="B146" s="66">
        <f t="shared" ca="1" si="10"/>
        <v>140</v>
      </c>
      <c r="C146" s="67">
        <f t="shared" ca="1" si="11"/>
        <v>56596.142013907869</v>
      </c>
      <c r="D146" s="68">
        <f t="shared" ca="1" si="12"/>
        <v>165.07208087389796</v>
      </c>
      <c r="E146" s="67">
        <f t="shared" ca="1" si="13"/>
        <v>792.0455652875396</v>
      </c>
      <c r="F146" s="69">
        <f t="shared" ca="1" si="14"/>
        <v>957.11764616143751</v>
      </c>
    </row>
    <row r="147" spans="2:6">
      <c r="B147" s="66">
        <f t="shared" ca="1" si="10"/>
        <v>141</v>
      </c>
      <c r="C147" s="67">
        <f t="shared" ca="1" si="11"/>
        <v>55804.09644862033</v>
      </c>
      <c r="D147" s="68">
        <f t="shared" ca="1" si="12"/>
        <v>162.76194797514265</v>
      </c>
      <c r="E147" s="67">
        <f t="shared" ca="1" si="13"/>
        <v>794.35569818629483</v>
      </c>
      <c r="F147" s="69">
        <f t="shared" ca="1" si="14"/>
        <v>957.11764616143751</v>
      </c>
    </row>
    <row r="148" spans="2:6">
      <c r="B148" s="66">
        <f t="shared" ca="1" si="10"/>
        <v>142</v>
      </c>
      <c r="C148" s="67">
        <f t="shared" ca="1" si="11"/>
        <v>55009.740750434037</v>
      </c>
      <c r="D148" s="68">
        <f t="shared" ca="1" si="12"/>
        <v>160.44507718876596</v>
      </c>
      <c r="E148" s="67">
        <f t="shared" ca="1" si="13"/>
        <v>796.67256897267157</v>
      </c>
      <c r="F148" s="69">
        <f t="shared" ca="1" si="14"/>
        <v>957.11764616143751</v>
      </c>
    </row>
    <row r="149" spans="2:6">
      <c r="B149" s="66">
        <f t="shared" ca="1" si="10"/>
        <v>143</v>
      </c>
      <c r="C149" s="67">
        <f t="shared" ca="1" si="11"/>
        <v>54213.068181461364</v>
      </c>
      <c r="D149" s="68">
        <f t="shared" ca="1" si="12"/>
        <v>158.12144886259566</v>
      </c>
      <c r="E149" s="67">
        <f t="shared" ca="1" si="13"/>
        <v>798.99619729884182</v>
      </c>
      <c r="F149" s="69">
        <f t="shared" ca="1" si="14"/>
        <v>957.11764616143751</v>
      </c>
    </row>
    <row r="150" spans="2:6">
      <c r="B150" s="66">
        <f t="shared" ca="1" si="10"/>
        <v>144</v>
      </c>
      <c r="C150" s="67">
        <f t="shared" ca="1" si="11"/>
        <v>53414.071984162525</v>
      </c>
      <c r="D150" s="68">
        <f t="shared" ca="1" si="12"/>
        <v>155.7910432871407</v>
      </c>
      <c r="E150" s="67">
        <f t="shared" ca="1" si="13"/>
        <v>801.32660287429678</v>
      </c>
      <c r="F150" s="69">
        <f t="shared" ca="1" si="14"/>
        <v>957.11764616143751</v>
      </c>
    </row>
    <row r="151" spans="2:6">
      <c r="B151" s="66">
        <f t="shared" ca="1" si="10"/>
        <v>145</v>
      </c>
      <c r="C151" s="67">
        <f t="shared" ca="1" si="11"/>
        <v>52612.74538128823</v>
      </c>
      <c r="D151" s="68">
        <f t="shared" ca="1" si="12"/>
        <v>153.45384069542402</v>
      </c>
      <c r="E151" s="67">
        <f t="shared" ca="1" si="13"/>
        <v>803.66380546601351</v>
      </c>
      <c r="F151" s="69">
        <f t="shared" ca="1" si="14"/>
        <v>957.11764616143751</v>
      </c>
    </row>
    <row r="152" spans="2:6">
      <c r="B152" s="66">
        <f t="shared" ca="1" si="10"/>
        <v>146</v>
      </c>
      <c r="C152" s="67">
        <f t="shared" ca="1" si="11"/>
        <v>51809.081575822216</v>
      </c>
      <c r="D152" s="68">
        <f t="shared" ca="1" si="12"/>
        <v>151.10982126281482</v>
      </c>
      <c r="E152" s="67">
        <f t="shared" ca="1" si="13"/>
        <v>806.00782489862263</v>
      </c>
      <c r="F152" s="69">
        <f t="shared" ca="1" si="14"/>
        <v>957.11764616143751</v>
      </c>
    </row>
    <row r="153" spans="2:6">
      <c r="B153" s="66">
        <f t="shared" ca="1" si="10"/>
        <v>147</v>
      </c>
      <c r="C153" s="67">
        <f t="shared" ca="1" si="11"/>
        <v>51003.073750923591</v>
      </c>
      <c r="D153" s="68">
        <f t="shared" ca="1" si="12"/>
        <v>148.75896510686047</v>
      </c>
      <c r="E153" s="67">
        <f t="shared" ca="1" si="13"/>
        <v>808.358681054577</v>
      </c>
      <c r="F153" s="69">
        <f t="shared" ca="1" si="14"/>
        <v>957.11764616143751</v>
      </c>
    </row>
    <row r="154" spans="2:6">
      <c r="B154" s="66">
        <f t="shared" ca="1" si="10"/>
        <v>148</v>
      </c>
      <c r="C154" s="67">
        <f t="shared" ca="1" si="11"/>
        <v>50194.715069869017</v>
      </c>
      <c r="D154" s="68">
        <f t="shared" ca="1" si="12"/>
        <v>146.40125228711798</v>
      </c>
      <c r="E154" s="67">
        <f t="shared" ca="1" si="13"/>
        <v>810.71639387431946</v>
      </c>
      <c r="F154" s="69">
        <f t="shared" ca="1" si="14"/>
        <v>957.11764616143751</v>
      </c>
    </row>
    <row r="155" spans="2:6">
      <c r="B155" s="66">
        <f t="shared" ca="1" si="10"/>
        <v>149</v>
      </c>
      <c r="C155" s="67">
        <f t="shared" ca="1" si="11"/>
        <v>49383.998675994699</v>
      </c>
      <c r="D155" s="68">
        <f t="shared" ca="1" si="12"/>
        <v>144.03666280498456</v>
      </c>
      <c r="E155" s="67">
        <f t="shared" ca="1" si="13"/>
        <v>813.08098335645298</v>
      </c>
      <c r="F155" s="69">
        <f t="shared" ca="1" si="14"/>
        <v>957.11764616143751</v>
      </c>
    </row>
    <row r="156" spans="2:6">
      <c r="B156" s="66">
        <f t="shared" ca="1" si="10"/>
        <v>150</v>
      </c>
      <c r="C156" s="67">
        <f t="shared" ca="1" si="11"/>
        <v>48570.917692638242</v>
      </c>
      <c r="D156" s="68">
        <f t="shared" ca="1" si="12"/>
        <v>141.66517660352824</v>
      </c>
      <c r="E156" s="67">
        <f t="shared" ca="1" si="13"/>
        <v>815.45246955790924</v>
      </c>
      <c r="F156" s="69">
        <f t="shared" ca="1" si="14"/>
        <v>957.11764616143751</v>
      </c>
    </row>
    <row r="157" spans="2:6">
      <c r="B157" s="66">
        <f t="shared" ca="1" si="10"/>
        <v>151</v>
      </c>
      <c r="C157" s="67">
        <f t="shared" ca="1" si="11"/>
        <v>47755.465223080333</v>
      </c>
      <c r="D157" s="68">
        <f t="shared" ca="1" si="12"/>
        <v>139.28677356731765</v>
      </c>
      <c r="E157" s="67">
        <f t="shared" ca="1" si="13"/>
        <v>817.83087259411991</v>
      </c>
      <c r="F157" s="69">
        <f t="shared" ca="1" si="14"/>
        <v>957.11764616143751</v>
      </c>
    </row>
    <row r="158" spans="2:6">
      <c r="B158" s="66">
        <f t="shared" ca="1" si="10"/>
        <v>152</v>
      </c>
      <c r="C158" s="67">
        <f t="shared" ca="1" si="11"/>
        <v>46937.634350486216</v>
      </c>
      <c r="D158" s="68">
        <f t="shared" ca="1" si="12"/>
        <v>136.90143352225149</v>
      </c>
      <c r="E158" s="67">
        <f t="shared" ca="1" si="13"/>
        <v>820.21621263918598</v>
      </c>
      <c r="F158" s="69">
        <f t="shared" ca="1" si="14"/>
        <v>957.11764616143751</v>
      </c>
    </row>
    <row r="159" spans="2:6">
      <c r="B159" s="66">
        <f t="shared" ca="1" si="10"/>
        <v>153</v>
      </c>
      <c r="C159" s="67">
        <f t="shared" ca="1" si="11"/>
        <v>46117.418137847031</v>
      </c>
      <c r="D159" s="68">
        <f t="shared" ca="1" si="12"/>
        <v>134.50913623538719</v>
      </c>
      <c r="E159" s="67">
        <f t="shared" ca="1" si="13"/>
        <v>822.60850992605037</v>
      </c>
      <c r="F159" s="69">
        <f t="shared" ca="1" si="14"/>
        <v>957.11764616143751</v>
      </c>
    </row>
    <row r="160" spans="2:6">
      <c r="B160" s="66">
        <f t="shared" ca="1" si="10"/>
        <v>154</v>
      </c>
      <c r="C160" s="67">
        <f t="shared" ca="1" si="11"/>
        <v>45294.809627920979</v>
      </c>
      <c r="D160" s="68">
        <f t="shared" ca="1" si="12"/>
        <v>132.10986141476954</v>
      </c>
      <c r="E160" s="67">
        <f t="shared" ca="1" si="13"/>
        <v>825.00778474666799</v>
      </c>
      <c r="F160" s="69">
        <f t="shared" ca="1" si="14"/>
        <v>957.11764616143751</v>
      </c>
    </row>
    <row r="161" spans="2:6">
      <c r="B161" s="66">
        <f t="shared" ca="1" si="10"/>
        <v>155</v>
      </c>
      <c r="C161" s="67">
        <f t="shared" ca="1" si="11"/>
        <v>44469.801843174311</v>
      </c>
      <c r="D161" s="68">
        <f t="shared" ca="1" si="12"/>
        <v>129.70358870925841</v>
      </c>
      <c r="E161" s="67">
        <f t="shared" ca="1" si="13"/>
        <v>827.41405745217912</v>
      </c>
      <c r="F161" s="69">
        <f t="shared" ca="1" si="14"/>
        <v>957.11764616143751</v>
      </c>
    </row>
    <row r="162" spans="2:6">
      <c r="B162" s="66">
        <f t="shared" ca="1" si="10"/>
        <v>156</v>
      </c>
      <c r="C162" s="67">
        <f t="shared" ca="1" si="11"/>
        <v>43642.387785722131</v>
      </c>
      <c r="D162" s="68">
        <f t="shared" ca="1" si="12"/>
        <v>127.29029770835622</v>
      </c>
      <c r="E162" s="67">
        <f t="shared" ca="1" si="13"/>
        <v>829.8273484530813</v>
      </c>
      <c r="F162" s="69">
        <f t="shared" ca="1" si="14"/>
        <v>957.11764616143751</v>
      </c>
    </row>
    <row r="163" spans="2:6">
      <c r="B163" s="66">
        <f t="shared" ca="1" si="10"/>
        <v>157</v>
      </c>
      <c r="C163" s="67">
        <f t="shared" ca="1" si="11"/>
        <v>42812.56043726905</v>
      </c>
      <c r="D163" s="68">
        <f t="shared" ca="1" si="12"/>
        <v>124.86996794203475</v>
      </c>
      <c r="E163" s="67">
        <f t="shared" ca="1" si="13"/>
        <v>832.24767821940281</v>
      </c>
      <c r="F163" s="69">
        <f t="shared" ca="1" si="14"/>
        <v>957.11764616143751</v>
      </c>
    </row>
    <row r="164" spans="2:6">
      <c r="B164" s="66">
        <f t="shared" ca="1" si="10"/>
        <v>158</v>
      </c>
      <c r="C164" s="67">
        <f t="shared" ca="1" si="11"/>
        <v>41980.312759049644</v>
      </c>
      <c r="D164" s="68">
        <f t="shared" ca="1" si="12"/>
        <v>122.44257888056147</v>
      </c>
      <c r="E164" s="67">
        <f t="shared" ca="1" si="13"/>
        <v>834.67506728087608</v>
      </c>
      <c r="F164" s="69">
        <f t="shared" ca="1" si="14"/>
        <v>957.11764616143751</v>
      </c>
    </row>
    <row r="165" spans="2:6">
      <c r="B165" s="66">
        <f t="shared" ca="1" si="10"/>
        <v>159</v>
      </c>
      <c r="C165" s="67">
        <f t="shared" ca="1" si="11"/>
        <v>41145.637691768767</v>
      </c>
      <c r="D165" s="68">
        <f t="shared" ca="1" si="12"/>
        <v>120.00810993432559</v>
      </c>
      <c r="E165" s="67">
        <f t="shared" ca="1" si="13"/>
        <v>837.1095362271119</v>
      </c>
      <c r="F165" s="69">
        <f t="shared" ca="1" si="14"/>
        <v>957.11764616143751</v>
      </c>
    </row>
    <row r="166" spans="2:6">
      <c r="B166" s="66">
        <f t="shared" ca="1" si="10"/>
        <v>160</v>
      </c>
      <c r="C166" s="67">
        <f t="shared" ca="1" si="11"/>
        <v>40308.528155541651</v>
      </c>
      <c r="D166" s="68">
        <f t="shared" ca="1" si="12"/>
        <v>117.56654045366317</v>
      </c>
      <c r="E166" s="67">
        <f t="shared" ca="1" si="13"/>
        <v>839.55110570777435</v>
      </c>
      <c r="F166" s="69">
        <f t="shared" ca="1" si="14"/>
        <v>957.11764616143751</v>
      </c>
    </row>
    <row r="167" spans="2:6">
      <c r="B167" s="66">
        <f t="shared" ca="1" si="10"/>
        <v>161</v>
      </c>
      <c r="C167" s="67">
        <f t="shared" ca="1" si="11"/>
        <v>39468.977049833877</v>
      </c>
      <c r="D167" s="68">
        <f t="shared" ca="1" si="12"/>
        <v>115.11784972868215</v>
      </c>
      <c r="E167" s="67">
        <f t="shared" ca="1" si="13"/>
        <v>841.99979643275537</v>
      </c>
      <c r="F167" s="69">
        <f t="shared" ca="1" si="14"/>
        <v>957.11764616143751</v>
      </c>
    </row>
    <row r="168" spans="2:6">
      <c r="B168" s="66">
        <f t="shared" ca="1" si="10"/>
        <v>162</v>
      </c>
      <c r="C168" s="67">
        <f t="shared" ca="1" si="11"/>
        <v>38626.977253401121</v>
      </c>
      <c r="D168" s="68">
        <f t="shared" ca="1" si="12"/>
        <v>112.66201698908661</v>
      </c>
      <c r="E168" s="67">
        <f t="shared" ca="1" si="13"/>
        <v>844.45562917235088</v>
      </c>
      <c r="F168" s="69">
        <f t="shared" ca="1" si="14"/>
        <v>957.11764616143751</v>
      </c>
    </row>
    <row r="169" spans="2:6">
      <c r="B169" s="66">
        <f t="shared" ca="1" si="10"/>
        <v>163</v>
      </c>
      <c r="C169" s="67">
        <f t="shared" ca="1" si="11"/>
        <v>37782.521624228772</v>
      </c>
      <c r="D169" s="68">
        <f t="shared" ca="1" si="12"/>
        <v>110.19902140400059</v>
      </c>
      <c r="E169" s="67">
        <f t="shared" ca="1" si="13"/>
        <v>846.91862475743687</v>
      </c>
      <c r="F169" s="69">
        <f t="shared" ca="1" si="14"/>
        <v>957.11764616143751</v>
      </c>
    </row>
    <row r="170" spans="2:6">
      <c r="B170" s="66">
        <f t="shared" ca="1" si="10"/>
        <v>164</v>
      </c>
      <c r="C170" s="67">
        <f t="shared" ca="1" si="11"/>
        <v>36935.602999471332</v>
      </c>
      <c r="D170" s="68">
        <f t="shared" ca="1" si="12"/>
        <v>107.7288420817914</v>
      </c>
      <c r="E170" s="67">
        <f t="shared" ca="1" si="13"/>
        <v>849.38880407964609</v>
      </c>
      <c r="F170" s="69">
        <f t="shared" ca="1" si="14"/>
        <v>957.11764616143751</v>
      </c>
    </row>
    <row r="171" spans="2:6">
      <c r="B171" s="66">
        <f t="shared" ca="1" si="10"/>
        <v>165</v>
      </c>
      <c r="C171" s="67">
        <f t="shared" ca="1" si="11"/>
        <v>36086.214195391687</v>
      </c>
      <c r="D171" s="68">
        <f t="shared" ca="1" si="12"/>
        <v>105.25145806989242</v>
      </c>
      <c r="E171" s="67">
        <f t="shared" ca="1" si="13"/>
        <v>851.86618809154504</v>
      </c>
      <c r="F171" s="69">
        <f t="shared" ca="1" si="14"/>
        <v>957.11764616143751</v>
      </c>
    </row>
    <row r="172" spans="2:6">
      <c r="B172" s="66">
        <f t="shared" ca="1" si="10"/>
        <v>166</v>
      </c>
      <c r="C172" s="67">
        <f t="shared" ca="1" si="11"/>
        <v>35234.348007300141</v>
      </c>
      <c r="D172" s="68">
        <f t="shared" ca="1" si="12"/>
        <v>102.76684835462542</v>
      </c>
      <c r="E172" s="67">
        <f t="shared" ca="1" si="13"/>
        <v>854.35079780681212</v>
      </c>
      <c r="F172" s="69">
        <f t="shared" ca="1" si="14"/>
        <v>957.11764616143751</v>
      </c>
    </row>
    <row r="173" spans="2:6">
      <c r="B173" s="66">
        <f t="shared" ca="1" si="10"/>
        <v>167</v>
      </c>
      <c r="C173" s="67">
        <f t="shared" ca="1" si="11"/>
        <v>34379.997209493325</v>
      </c>
      <c r="D173" s="68">
        <f t="shared" ca="1" si="12"/>
        <v>100.27499186102222</v>
      </c>
      <c r="E173" s="67">
        <f t="shared" ca="1" si="13"/>
        <v>856.84265430041523</v>
      </c>
      <c r="F173" s="69">
        <f t="shared" ca="1" si="14"/>
        <v>957.11764616143751</v>
      </c>
    </row>
    <row r="174" spans="2:6">
      <c r="B174" s="66">
        <f t="shared" ca="1" si="10"/>
        <v>168</v>
      </c>
      <c r="C174" s="67">
        <f t="shared" ca="1" si="11"/>
        <v>33523.154555192908</v>
      </c>
      <c r="D174" s="68">
        <f t="shared" ca="1" si="12"/>
        <v>97.775867452645983</v>
      </c>
      <c r="E174" s="67">
        <f t="shared" ca="1" si="13"/>
        <v>859.34177870879148</v>
      </c>
      <c r="F174" s="69">
        <f t="shared" ca="1" si="14"/>
        <v>957.11764616143751</v>
      </c>
    </row>
    <row r="175" spans="2:6">
      <c r="B175" s="66">
        <f t="shared" ca="1" si="10"/>
        <v>169</v>
      </c>
      <c r="C175" s="67">
        <f t="shared" ca="1" si="11"/>
        <v>32663.812776484116</v>
      </c>
      <c r="D175" s="68">
        <f t="shared" ca="1" si="12"/>
        <v>95.269453931412002</v>
      </c>
      <c r="E175" s="67">
        <f t="shared" ca="1" si="13"/>
        <v>861.84819223002546</v>
      </c>
      <c r="F175" s="69">
        <f t="shared" ca="1" si="14"/>
        <v>957.11764616143751</v>
      </c>
    </row>
    <row r="176" spans="2:6">
      <c r="B176" s="66">
        <f t="shared" ca="1" si="10"/>
        <v>170</v>
      </c>
      <c r="C176" s="67">
        <f t="shared" ca="1" si="11"/>
        <v>31801.964584254089</v>
      </c>
      <c r="D176" s="68">
        <f t="shared" ca="1" si="12"/>
        <v>92.755730037407773</v>
      </c>
      <c r="E176" s="67">
        <f t="shared" ca="1" si="13"/>
        <v>864.36191612402968</v>
      </c>
      <c r="F176" s="69">
        <f t="shared" ca="1" si="14"/>
        <v>957.11764616143751</v>
      </c>
    </row>
    <row r="177" spans="2:6">
      <c r="B177" s="66">
        <f t="shared" ca="1" si="10"/>
        <v>171</v>
      </c>
      <c r="C177" s="67">
        <f t="shared" ca="1" si="11"/>
        <v>30937.602668130057</v>
      </c>
      <c r="D177" s="68">
        <f t="shared" ca="1" si="12"/>
        <v>90.234674448712667</v>
      </c>
      <c r="E177" s="67">
        <f t="shared" ca="1" si="13"/>
        <v>866.88297171272484</v>
      </c>
      <c r="F177" s="69">
        <f t="shared" ca="1" si="14"/>
        <v>957.11764616143751</v>
      </c>
    </row>
    <row r="178" spans="2:6">
      <c r="B178" s="66">
        <f t="shared" ca="1" si="10"/>
        <v>172</v>
      </c>
      <c r="C178" s="67">
        <f t="shared" ca="1" si="11"/>
        <v>30070.719696417331</v>
      </c>
      <c r="D178" s="68">
        <f t="shared" ca="1" si="12"/>
        <v>87.706265781217226</v>
      </c>
      <c r="E178" s="67">
        <f t="shared" ca="1" si="13"/>
        <v>869.41138038022029</v>
      </c>
      <c r="F178" s="69">
        <f t="shared" ca="1" si="14"/>
        <v>957.11764616143751</v>
      </c>
    </row>
    <row r="179" spans="2:6">
      <c r="B179" s="66">
        <f t="shared" ca="1" si="10"/>
        <v>173</v>
      </c>
      <c r="C179" s="67">
        <f t="shared" ca="1" si="11"/>
        <v>29201.30831603711</v>
      </c>
      <c r="D179" s="68">
        <f t="shared" ca="1" si="12"/>
        <v>85.170482588441573</v>
      </c>
      <c r="E179" s="67">
        <f t="shared" ca="1" si="13"/>
        <v>871.94716357299592</v>
      </c>
      <c r="F179" s="69">
        <f t="shared" ca="1" si="14"/>
        <v>957.11764616143751</v>
      </c>
    </row>
    <row r="180" spans="2:6">
      <c r="B180" s="66">
        <f t="shared" ca="1" si="10"/>
        <v>174</v>
      </c>
      <c r="C180" s="67">
        <f t="shared" ca="1" si="11"/>
        <v>28329.361152464113</v>
      </c>
      <c r="D180" s="68">
        <f t="shared" ca="1" si="12"/>
        <v>82.627303361353668</v>
      </c>
      <c r="E180" s="67">
        <f t="shared" ca="1" si="13"/>
        <v>874.49034280008379</v>
      </c>
      <c r="F180" s="69">
        <f t="shared" ca="1" si="14"/>
        <v>957.11764616143751</v>
      </c>
    </row>
    <row r="181" spans="2:6">
      <c r="B181" s="66">
        <f t="shared" ref="B181:B244" ca="1" si="15">IF(B180="","",IF(B180+1&gt;$C$4,"",B180+1))</f>
        <v>175</v>
      </c>
      <c r="C181" s="67">
        <f t="shared" ref="C181:C244" ca="1" si="16">IF(B181="","",C180-E180)</f>
        <v>27454.870809664029</v>
      </c>
      <c r="D181" s="68">
        <f t="shared" ref="D181:D244" ca="1" si="17">IF(B181="","",(C181*$C$3/12))</f>
        <v>80.076706528186762</v>
      </c>
      <c r="E181" s="67">
        <f t="shared" ref="E181:E244" ca="1" si="18">IF(B181="","",F181-D181)</f>
        <v>877.04093963325079</v>
      </c>
      <c r="F181" s="69">
        <f t="shared" ref="F181:F244" ca="1" si="19">IF(B181="","",-PMT($C$3/12,$C$4,$D$2,0))</f>
        <v>957.11764616143751</v>
      </c>
    </row>
    <row r="182" spans="2:6">
      <c r="B182" s="66">
        <f t="shared" ca="1" si="15"/>
        <v>176</v>
      </c>
      <c r="C182" s="67">
        <f t="shared" ca="1" si="16"/>
        <v>26577.829870030779</v>
      </c>
      <c r="D182" s="68">
        <f t="shared" ca="1" si="17"/>
        <v>77.518670454256451</v>
      </c>
      <c r="E182" s="67">
        <f t="shared" ca="1" si="18"/>
        <v>879.59897570718101</v>
      </c>
      <c r="F182" s="69">
        <f t="shared" ca="1" si="19"/>
        <v>957.11764616143751</v>
      </c>
    </row>
    <row r="183" spans="2:6">
      <c r="B183" s="66">
        <f t="shared" ca="1" si="15"/>
        <v>177</v>
      </c>
      <c r="C183" s="67">
        <f t="shared" ca="1" si="16"/>
        <v>25698.230894323598</v>
      </c>
      <c r="D183" s="68">
        <f t="shared" ca="1" si="17"/>
        <v>74.953173441777167</v>
      </c>
      <c r="E183" s="67">
        <f t="shared" ca="1" si="18"/>
        <v>882.16447271966035</v>
      </c>
      <c r="F183" s="69">
        <f t="shared" ca="1" si="19"/>
        <v>957.11764616143751</v>
      </c>
    </row>
    <row r="184" spans="2:6">
      <c r="B184" s="66">
        <f t="shared" ca="1" si="15"/>
        <v>178</v>
      </c>
      <c r="C184" s="67">
        <f t="shared" ca="1" si="16"/>
        <v>24816.066421603937</v>
      </c>
      <c r="D184" s="68">
        <f t="shared" ca="1" si="17"/>
        <v>72.380193729678155</v>
      </c>
      <c r="E184" s="67">
        <f t="shared" ca="1" si="18"/>
        <v>884.73745243175938</v>
      </c>
      <c r="F184" s="69">
        <f t="shared" ca="1" si="19"/>
        <v>957.11764616143751</v>
      </c>
    </row>
    <row r="185" spans="2:6">
      <c r="B185" s="66">
        <f t="shared" ca="1" si="15"/>
        <v>179</v>
      </c>
      <c r="C185" s="67">
        <f t="shared" ca="1" si="16"/>
        <v>23931.328969172177</v>
      </c>
      <c r="D185" s="68">
        <f t="shared" ca="1" si="17"/>
        <v>69.79970949341886</v>
      </c>
      <c r="E185" s="67">
        <f t="shared" ca="1" si="18"/>
        <v>887.31793666801866</v>
      </c>
      <c r="F185" s="69">
        <f t="shared" ca="1" si="19"/>
        <v>957.11764616143751</v>
      </c>
    </row>
    <row r="186" spans="2:6">
      <c r="B186" s="66">
        <f t="shared" ca="1" si="15"/>
        <v>180</v>
      </c>
      <c r="C186" s="67">
        <f t="shared" ca="1" si="16"/>
        <v>23044.011032504157</v>
      </c>
      <c r="D186" s="68">
        <f t="shared" ca="1" si="17"/>
        <v>67.211698844803792</v>
      </c>
      <c r="E186" s="67">
        <f t="shared" ca="1" si="18"/>
        <v>889.90594731663373</v>
      </c>
      <c r="F186" s="69">
        <f t="shared" ca="1" si="19"/>
        <v>957.11764616143751</v>
      </c>
    </row>
    <row r="187" spans="2:6">
      <c r="B187" s="66">
        <f t="shared" ca="1" si="15"/>
        <v>181</v>
      </c>
      <c r="C187" s="67">
        <f t="shared" ca="1" si="16"/>
        <v>22154.105085187522</v>
      </c>
      <c r="D187" s="68">
        <f t="shared" ca="1" si="17"/>
        <v>64.616139831796943</v>
      </c>
      <c r="E187" s="67">
        <f t="shared" ca="1" si="18"/>
        <v>892.50150632964051</v>
      </c>
      <c r="F187" s="69">
        <f t="shared" ca="1" si="19"/>
        <v>957.11764616143751</v>
      </c>
    </row>
    <row r="188" spans="2:6">
      <c r="B188" s="66">
        <f t="shared" ca="1" si="15"/>
        <v>182</v>
      </c>
      <c r="C188" s="67">
        <f t="shared" ca="1" si="16"/>
        <v>21261.603578857881</v>
      </c>
      <c r="D188" s="68">
        <f t="shared" ca="1" si="17"/>
        <v>62.013010438335492</v>
      </c>
      <c r="E188" s="67">
        <f t="shared" ca="1" si="18"/>
        <v>895.10463572310198</v>
      </c>
      <c r="F188" s="69">
        <f t="shared" ca="1" si="19"/>
        <v>957.11764616143751</v>
      </c>
    </row>
    <row r="189" spans="2:6">
      <c r="B189" s="66">
        <f t="shared" ca="1" si="15"/>
        <v>183</v>
      </c>
      <c r="C189" s="67">
        <f t="shared" ca="1" si="16"/>
        <v>20366.498943134779</v>
      </c>
      <c r="D189" s="68">
        <f t="shared" ca="1" si="17"/>
        <v>59.402288584143115</v>
      </c>
      <c r="E189" s="67">
        <f t="shared" ca="1" si="18"/>
        <v>897.71535757729441</v>
      </c>
      <c r="F189" s="69">
        <f t="shared" ca="1" si="19"/>
        <v>957.11764616143751</v>
      </c>
    </row>
    <row r="190" spans="2:6">
      <c r="B190" s="66">
        <f t="shared" ca="1" si="15"/>
        <v>184</v>
      </c>
      <c r="C190" s="67">
        <f t="shared" ca="1" si="16"/>
        <v>19468.783585557485</v>
      </c>
      <c r="D190" s="68">
        <f t="shared" ca="1" si="17"/>
        <v>56.783952124542672</v>
      </c>
      <c r="E190" s="67">
        <f t="shared" ca="1" si="18"/>
        <v>900.33369403689483</v>
      </c>
      <c r="F190" s="69">
        <f t="shared" ca="1" si="19"/>
        <v>957.11764616143751</v>
      </c>
    </row>
    <row r="191" spans="2:6">
      <c r="B191" s="66">
        <f t="shared" ca="1" si="15"/>
        <v>185</v>
      </c>
      <c r="C191" s="67">
        <f t="shared" ca="1" si="16"/>
        <v>18568.449891520591</v>
      </c>
      <c r="D191" s="68">
        <f t="shared" ca="1" si="17"/>
        <v>54.157978850268393</v>
      </c>
      <c r="E191" s="67">
        <f t="shared" ca="1" si="18"/>
        <v>902.95966731116914</v>
      </c>
      <c r="F191" s="69">
        <f t="shared" ca="1" si="19"/>
        <v>957.11764616143751</v>
      </c>
    </row>
    <row r="192" spans="2:6">
      <c r="B192" s="66">
        <f t="shared" ca="1" si="15"/>
        <v>186</v>
      </c>
      <c r="C192" s="67">
        <f t="shared" ca="1" si="16"/>
        <v>17665.490224209421</v>
      </c>
      <c r="D192" s="68">
        <f t="shared" ca="1" si="17"/>
        <v>51.524346487277484</v>
      </c>
      <c r="E192" s="67">
        <f t="shared" ca="1" si="18"/>
        <v>905.59329967415999</v>
      </c>
      <c r="F192" s="69">
        <f t="shared" ca="1" si="19"/>
        <v>957.11764616143751</v>
      </c>
    </row>
    <row r="193" spans="2:6">
      <c r="B193" s="66">
        <f t="shared" ca="1" si="15"/>
        <v>187</v>
      </c>
      <c r="C193" s="67">
        <f t="shared" ca="1" si="16"/>
        <v>16759.89692453526</v>
      </c>
      <c r="D193" s="68">
        <f t="shared" ca="1" si="17"/>
        <v>48.88303269656118</v>
      </c>
      <c r="E193" s="67">
        <f t="shared" ca="1" si="18"/>
        <v>908.23461346487636</v>
      </c>
      <c r="F193" s="69">
        <f t="shared" ca="1" si="19"/>
        <v>957.11764616143751</v>
      </c>
    </row>
    <row r="194" spans="2:6">
      <c r="B194" s="66">
        <f t="shared" ca="1" si="15"/>
        <v>188</v>
      </c>
      <c r="C194" s="67">
        <f t="shared" ca="1" si="16"/>
        <v>15851.662311070384</v>
      </c>
      <c r="D194" s="68">
        <f t="shared" ca="1" si="17"/>
        <v>46.234015073955298</v>
      </c>
      <c r="E194" s="67">
        <f t="shared" ca="1" si="18"/>
        <v>910.88363108748217</v>
      </c>
      <c r="F194" s="69">
        <f t="shared" ca="1" si="19"/>
        <v>957.11764616143751</v>
      </c>
    </row>
    <row r="195" spans="2:6">
      <c r="B195" s="66">
        <f t="shared" ca="1" si="15"/>
        <v>189</v>
      </c>
      <c r="C195" s="67">
        <f t="shared" ca="1" si="16"/>
        <v>14940.778679982901</v>
      </c>
      <c r="D195" s="68">
        <f t="shared" ca="1" si="17"/>
        <v>43.577271149950128</v>
      </c>
      <c r="E195" s="67">
        <f t="shared" ca="1" si="18"/>
        <v>913.54037501148741</v>
      </c>
      <c r="F195" s="69">
        <f t="shared" ca="1" si="19"/>
        <v>957.11764616143751</v>
      </c>
    </row>
    <row r="196" spans="2:6">
      <c r="B196" s="66">
        <f t="shared" ca="1" si="15"/>
        <v>190</v>
      </c>
      <c r="C196" s="67">
        <f t="shared" ca="1" si="16"/>
        <v>14027.238304971414</v>
      </c>
      <c r="D196" s="68">
        <f t="shared" ca="1" si="17"/>
        <v>40.912778389499962</v>
      </c>
      <c r="E196" s="67">
        <f t="shared" ca="1" si="18"/>
        <v>916.20486777193753</v>
      </c>
      <c r="F196" s="69">
        <f t="shared" ca="1" si="19"/>
        <v>957.11764616143751</v>
      </c>
    </row>
    <row r="197" spans="2:6">
      <c r="B197" s="66">
        <f t="shared" ca="1" si="15"/>
        <v>191</v>
      </c>
      <c r="C197" s="67">
        <f t="shared" ca="1" si="16"/>
        <v>13111.033437199476</v>
      </c>
      <c r="D197" s="68">
        <f t="shared" ca="1" si="17"/>
        <v>38.240514191831807</v>
      </c>
      <c r="E197" s="67">
        <f t="shared" ca="1" si="18"/>
        <v>918.87713196960567</v>
      </c>
      <c r="F197" s="69">
        <f t="shared" ca="1" si="19"/>
        <v>957.11764616143751</v>
      </c>
    </row>
    <row r="198" spans="2:6">
      <c r="B198" s="66">
        <f t="shared" ca="1" si="15"/>
        <v>192</v>
      </c>
      <c r="C198" s="67">
        <f t="shared" ca="1" si="16"/>
        <v>12192.15630522987</v>
      </c>
      <c r="D198" s="68">
        <f t="shared" ca="1" si="17"/>
        <v>35.560455890253792</v>
      </c>
      <c r="E198" s="67">
        <f t="shared" ca="1" si="18"/>
        <v>921.55719027118369</v>
      </c>
      <c r="F198" s="69">
        <f t="shared" ca="1" si="19"/>
        <v>957.11764616143751</v>
      </c>
    </row>
    <row r="199" spans="2:6">
      <c r="B199" s="66">
        <f t="shared" ca="1" si="15"/>
        <v>193</v>
      </c>
      <c r="C199" s="67">
        <f t="shared" ca="1" si="16"/>
        <v>11270.599114958686</v>
      </c>
      <c r="D199" s="68">
        <f t="shared" ca="1" si="17"/>
        <v>32.872580751962836</v>
      </c>
      <c r="E199" s="67">
        <f t="shared" ca="1" si="18"/>
        <v>924.24506540947471</v>
      </c>
      <c r="F199" s="69">
        <f t="shared" ca="1" si="19"/>
        <v>957.11764616143751</v>
      </c>
    </row>
    <row r="200" spans="2:6">
      <c r="B200" s="66">
        <f t="shared" ca="1" si="15"/>
        <v>194</v>
      </c>
      <c r="C200" s="67">
        <f t="shared" ca="1" si="16"/>
        <v>10346.354049549211</v>
      </c>
      <c r="D200" s="68">
        <f t="shared" ca="1" si="17"/>
        <v>30.176865977851865</v>
      </c>
      <c r="E200" s="67">
        <f t="shared" ca="1" si="18"/>
        <v>926.94078018358562</v>
      </c>
      <c r="F200" s="69">
        <f t="shared" ca="1" si="19"/>
        <v>957.11764616143751</v>
      </c>
    </row>
    <row r="201" spans="2:6">
      <c r="B201" s="66">
        <f t="shared" ca="1" si="15"/>
        <v>195</v>
      </c>
      <c r="C201" s="67">
        <f ca="1">IF(B201="","",C200-E200)</f>
        <v>9419.4132693656247</v>
      </c>
      <c r="D201" s="68">
        <f t="shared" ca="1" si="17"/>
        <v>27.47328870231641</v>
      </c>
      <c r="E201" s="67">
        <f t="shared" ca="1" si="18"/>
        <v>929.64435745912112</v>
      </c>
      <c r="F201" s="69">
        <f t="shared" ca="1" si="19"/>
        <v>957.11764616143751</v>
      </c>
    </row>
    <row r="202" spans="2:6">
      <c r="B202" s="66">
        <f t="shared" ca="1" si="15"/>
        <v>196</v>
      </c>
      <c r="C202" s="67">
        <f t="shared" ca="1" si="16"/>
        <v>8489.7689119065035</v>
      </c>
      <c r="D202" s="68">
        <f t="shared" ca="1" si="17"/>
        <v>24.761825993060636</v>
      </c>
      <c r="E202" s="67">
        <f t="shared" ca="1" si="18"/>
        <v>932.35582016837691</v>
      </c>
      <c r="F202" s="69">
        <f t="shared" ca="1" si="19"/>
        <v>957.11764616143751</v>
      </c>
    </row>
    <row r="203" spans="2:6">
      <c r="B203" s="66">
        <f t="shared" ca="1" si="15"/>
        <v>197</v>
      </c>
      <c r="C203" s="67">
        <f t="shared" ca="1" si="16"/>
        <v>7557.4130917381262</v>
      </c>
      <c r="D203" s="68">
        <f t="shared" ca="1" si="17"/>
        <v>22.042454850902871</v>
      </c>
      <c r="E203" s="67">
        <f t="shared" ca="1" si="18"/>
        <v>935.07519131053459</v>
      </c>
      <c r="F203" s="69">
        <f t="shared" ca="1" si="19"/>
        <v>957.11764616143751</v>
      </c>
    </row>
    <row r="204" spans="2:6">
      <c r="B204" s="66">
        <f t="shared" ca="1" si="15"/>
        <v>198</v>
      </c>
      <c r="C204" s="67">
        <f t="shared" ca="1" si="16"/>
        <v>6622.3379004275921</v>
      </c>
      <c r="D204" s="68">
        <f t="shared" ca="1" si="17"/>
        <v>19.315152209580479</v>
      </c>
      <c r="E204" s="67">
        <f t="shared" ca="1" si="18"/>
        <v>937.80249395185706</v>
      </c>
      <c r="F204" s="69">
        <f t="shared" ca="1" si="19"/>
        <v>957.11764616143751</v>
      </c>
    </row>
    <row r="205" spans="2:6">
      <c r="B205" s="66">
        <f t="shared" ca="1" si="15"/>
        <v>199</v>
      </c>
      <c r="C205" s="67">
        <f t="shared" ca="1" si="16"/>
        <v>5684.5354064757348</v>
      </c>
      <c r="D205" s="68">
        <f t="shared" ca="1" si="17"/>
        <v>16.579894935554229</v>
      </c>
      <c r="E205" s="67">
        <f t="shared" ca="1" si="18"/>
        <v>940.53775122588331</v>
      </c>
      <c r="F205" s="69">
        <f t="shared" ca="1" si="19"/>
        <v>957.11764616143751</v>
      </c>
    </row>
    <row r="206" spans="2:6">
      <c r="B206" s="66">
        <f t="shared" ca="1" si="15"/>
        <v>200</v>
      </c>
      <c r="C206" s="67">
        <f t="shared" ca="1" si="16"/>
        <v>4743.997655249852</v>
      </c>
      <c r="D206" s="68">
        <f t="shared" ca="1" si="17"/>
        <v>13.83665982781207</v>
      </c>
      <c r="E206" s="67">
        <f t="shared" ca="1" si="18"/>
        <v>943.28098633362538</v>
      </c>
      <c r="F206" s="69">
        <f t="shared" ca="1" si="19"/>
        <v>957.11764616143751</v>
      </c>
    </row>
    <row r="207" spans="2:6">
      <c r="B207" s="66">
        <f t="shared" ca="1" si="15"/>
        <v>201</v>
      </c>
      <c r="C207" s="67">
        <f t="shared" ca="1" si="16"/>
        <v>3800.7166689162268</v>
      </c>
      <c r="D207" s="68">
        <f t="shared" ca="1" si="17"/>
        <v>11.085423617672328</v>
      </c>
      <c r="E207" s="67">
        <f t="shared" ca="1" si="18"/>
        <v>946.03222254376522</v>
      </c>
      <c r="F207" s="69">
        <f t="shared" ca="1" si="19"/>
        <v>957.11764616143751</v>
      </c>
    </row>
    <row r="208" spans="2:6">
      <c r="B208" s="66">
        <f t="shared" ca="1" si="15"/>
        <v>202</v>
      </c>
      <c r="C208" s="67">
        <f t="shared" ca="1" si="16"/>
        <v>2854.6844463724615</v>
      </c>
      <c r="D208" s="68">
        <f t="shared" ca="1" si="17"/>
        <v>8.3261629685863472</v>
      </c>
      <c r="E208" s="67">
        <f t="shared" ca="1" si="18"/>
        <v>948.79148319285116</v>
      </c>
      <c r="F208" s="69">
        <f t="shared" ca="1" si="19"/>
        <v>957.11764616143751</v>
      </c>
    </row>
    <row r="209" spans="2:6">
      <c r="B209" s="66">
        <f t="shared" ca="1" si="15"/>
        <v>203</v>
      </c>
      <c r="C209" s="67">
        <f t="shared" ca="1" si="16"/>
        <v>1905.8929631796104</v>
      </c>
      <c r="D209" s="68">
        <f t="shared" ca="1" si="17"/>
        <v>5.5588544759405307</v>
      </c>
      <c r="E209" s="67">
        <f t="shared" ca="1" si="18"/>
        <v>951.558791685497</v>
      </c>
      <c r="F209" s="69">
        <f t="shared" ca="1" si="19"/>
        <v>957.11764616143751</v>
      </c>
    </row>
    <row r="210" spans="2:6">
      <c r="B210" s="66">
        <f t="shared" ca="1" si="15"/>
        <v>204</v>
      </c>
      <c r="C210" s="67">
        <f t="shared" ca="1" si="16"/>
        <v>954.33417149411343</v>
      </c>
      <c r="D210" s="68">
        <f t="shared" ca="1" si="17"/>
        <v>2.7834746668578312</v>
      </c>
      <c r="E210" s="67">
        <f t="shared" ca="1" si="18"/>
        <v>954.33417149457966</v>
      </c>
      <c r="F210" s="69">
        <f t="shared" ca="1" si="19"/>
        <v>957.11764616143751</v>
      </c>
    </row>
    <row r="211" spans="2:6">
      <c r="B211" s="66" t="str">
        <f t="shared" ca="1" si="15"/>
        <v/>
      </c>
      <c r="C211" s="67" t="str">
        <f t="shared" ca="1" si="16"/>
        <v/>
      </c>
      <c r="D211" s="68" t="str">
        <f t="shared" ca="1" si="17"/>
        <v/>
      </c>
      <c r="E211" s="67" t="str">
        <f t="shared" ca="1" si="18"/>
        <v/>
      </c>
      <c r="F211" s="69" t="str">
        <f t="shared" ca="1" si="19"/>
        <v/>
      </c>
    </row>
    <row r="212" spans="2:6">
      <c r="B212" s="66" t="str">
        <f t="shared" ca="1" si="15"/>
        <v/>
      </c>
      <c r="C212" s="67" t="str">
        <f t="shared" ca="1" si="16"/>
        <v/>
      </c>
      <c r="D212" s="68" t="str">
        <f t="shared" ca="1" si="17"/>
        <v/>
      </c>
      <c r="E212" s="67" t="str">
        <f t="shared" ca="1" si="18"/>
        <v/>
      </c>
      <c r="F212" s="69" t="str">
        <f t="shared" ca="1" si="19"/>
        <v/>
      </c>
    </row>
    <row r="213" spans="2:6">
      <c r="B213" s="66" t="str">
        <f t="shared" ca="1" si="15"/>
        <v/>
      </c>
      <c r="C213" s="67" t="str">
        <f t="shared" ca="1" si="16"/>
        <v/>
      </c>
      <c r="D213" s="68" t="str">
        <f t="shared" ca="1" si="17"/>
        <v/>
      </c>
      <c r="E213" s="67" t="str">
        <f t="shared" ca="1" si="18"/>
        <v/>
      </c>
      <c r="F213" s="69" t="str">
        <f t="shared" ca="1" si="19"/>
        <v/>
      </c>
    </row>
    <row r="214" spans="2:6">
      <c r="B214" s="66" t="str">
        <f t="shared" ca="1" si="15"/>
        <v/>
      </c>
      <c r="C214" s="67" t="str">
        <f t="shared" ca="1" si="16"/>
        <v/>
      </c>
      <c r="D214" s="68" t="str">
        <f t="shared" ca="1" si="17"/>
        <v/>
      </c>
      <c r="E214" s="67" t="str">
        <f t="shared" ca="1" si="18"/>
        <v/>
      </c>
      <c r="F214" s="69" t="str">
        <f t="shared" ca="1" si="19"/>
        <v/>
      </c>
    </row>
    <row r="215" spans="2:6">
      <c r="B215" s="66" t="str">
        <f t="shared" ca="1" si="15"/>
        <v/>
      </c>
      <c r="C215" s="67" t="str">
        <f t="shared" ca="1" si="16"/>
        <v/>
      </c>
      <c r="D215" s="68" t="str">
        <f t="shared" ca="1" si="17"/>
        <v/>
      </c>
      <c r="E215" s="67" t="str">
        <f t="shared" ca="1" si="18"/>
        <v/>
      </c>
      <c r="F215" s="69" t="str">
        <f t="shared" ca="1" si="19"/>
        <v/>
      </c>
    </row>
    <row r="216" spans="2:6">
      <c r="B216" s="66" t="str">
        <f t="shared" ca="1" si="15"/>
        <v/>
      </c>
      <c r="C216" s="67" t="str">
        <f t="shared" ca="1" si="16"/>
        <v/>
      </c>
      <c r="D216" s="68" t="str">
        <f t="shared" ca="1" si="17"/>
        <v/>
      </c>
      <c r="E216" s="67" t="str">
        <f t="shared" ca="1" si="18"/>
        <v/>
      </c>
      <c r="F216" s="69" t="str">
        <f t="shared" ca="1" si="19"/>
        <v/>
      </c>
    </row>
    <row r="217" spans="2:6">
      <c r="B217" s="66" t="str">
        <f t="shared" ca="1" si="15"/>
        <v/>
      </c>
      <c r="C217" s="67" t="str">
        <f t="shared" ca="1" si="16"/>
        <v/>
      </c>
      <c r="D217" s="68" t="str">
        <f t="shared" ca="1" si="17"/>
        <v/>
      </c>
      <c r="E217" s="67" t="str">
        <f t="shared" ca="1" si="18"/>
        <v/>
      </c>
      <c r="F217" s="69" t="str">
        <f t="shared" ca="1" si="19"/>
        <v/>
      </c>
    </row>
    <row r="218" spans="2:6">
      <c r="B218" s="66" t="str">
        <f t="shared" ca="1" si="15"/>
        <v/>
      </c>
      <c r="C218" s="67" t="str">
        <f t="shared" ca="1" si="16"/>
        <v/>
      </c>
      <c r="D218" s="68" t="str">
        <f t="shared" ca="1" si="17"/>
        <v/>
      </c>
      <c r="E218" s="67" t="str">
        <f t="shared" ca="1" si="18"/>
        <v/>
      </c>
      <c r="F218" s="69" t="str">
        <f t="shared" ca="1" si="19"/>
        <v/>
      </c>
    </row>
    <row r="219" spans="2:6">
      <c r="B219" s="66" t="str">
        <f t="shared" ca="1" si="15"/>
        <v/>
      </c>
      <c r="C219" s="67" t="str">
        <f t="shared" ca="1" si="16"/>
        <v/>
      </c>
      <c r="D219" s="68" t="str">
        <f t="shared" ca="1" si="17"/>
        <v/>
      </c>
      <c r="E219" s="67" t="str">
        <f t="shared" ca="1" si="18"/>
        <v/>
      </c>
      <c r="F219" s="69" t="str">
        <f t="shared" ca="1" si="19"/>
        <v/>
      </c>
    </row>
    <row r="220" spans="2:6">
      <c r="B220" s="66" t="str">
        <f t="shared" ca="1" si="15"/>
        <v/>
      </c>
      <c r="C220" s="67" t="str">
        <f t="shared" ca="1" si="16"/>
        <v/>
      </c>
      <c r="D220" s="68" t="str">
        <f t="shared" ca="1" si="17"/>
        <v/>
      </c>
      <c r="E220" s="67" t="str">
        <f t="shared" ca="1" si="18"/>
        <v/>
      </c>
      <c r="F220" s="69" t="str">
        <f t="shared" ca="1" si="19"/>
        <v/>
      </c>
    </row>
    <row r="221" spans="2:6">
      <c r="B221" s="66" t="str">
        <f t="shared" ca="1" si="15"/>
        <v/>
      </c>
      <c r="C221" s="67" t="str">
        <f t="shared" ca="1" si="16"/>
        <v/>
      </c>
      <c r="D221" s="68" t="str">
        <f t="shared" ca="1" si="17"/>
        <v/>
      </c>
      <c r="E221" s="67" t="str">
        <f t="shared" ca="1" si="18"/>
        <v/>
      </c>
      <c r="F221" s="69" t="str">
        <f t="shared" ca="1" si="19"/>
        <v/>
      </c>
    </row>
    <row r="222" spans="2:6">
      <c r="B222" s="66" t="str">
        <f t="shared" ca="1" si="15"/>
        <v/>
      </c>
      <c r="C222" s="67" t="str">
        <f t="shared" ca="1" si="16"/>
        <v/>
      </c>
      <c r="D222" s="68" t="str">
        <f t="shared" ca="1" si="17"/>
        <v/>
      </c>
      <c r="E222" s="67" t="str">
        <f t="shared" ca="1" si="18"/>
        <v/>
      </c>
      <c r="F222" s="69" t="str">
        <f t="shared" ca="1" si="19"/>
        <v/>
      </c>
    </row>
    <row r="223" spans="2:6">
      <c r="B223" s="66" t="str">
        <f t="shared" ca="1" si="15"/>
        <v/>
      </c>
      <c r="C223" s="67" t="str">
        <f t="shared" ca="1" si="16"/>
        <v/>
      </c>
      <c r="D223" s="68" t="str">
        <f t="shared" ca="1" si="17"/>
        <v/>
      </c>
      <c r="E223" s="67" t="str">
        <f t="shared" ca="1" si="18"/>
        <v/>
      </c>
      <c r="F223" s="69" t="str">
        <f t="shared" ca="1" si="19"/>
        <v/>
      </c>
    </row>
    <row r="224" spans="2:6">
      <c r="B224" s="66" t="str">
        <f t="shared" ca="1" si="15"/>
        <v/>
      </c>
      <c r="C224" s="67" t="str">
        <f t="shared" ca="1" si="16"/>
        <v/>
      </c>
      <c r="D224" s="68" t="str">
        <f t="shared" ca="1" si="17"/>
        <v/>
      </c>
      <c r="E224" s="67" t="str">
        <f t="shared" ca="1" si="18"/>
        <v/>
      </c>
      <c r="F224" s="69" t="str">
        <f t="shared" ca="1" si="19"/>
        <v/>
      </c>
    </row>
    <row r="225" spans="2:6">
      <c r="B225" s="66" t="str">
        <f t="shared" ca="1" si="15"/>
        <v/>
      </c>
      <c r="C225" s="67" t="str">
        <f t="shared" ca="1" si="16"/>
        <v/>
      </c>
      <c r="D225" s="68" t="str">
        <f t="shared" ca="1" si="17"/>
        <v/>
      </c>
      <c r="E225" s="67" t="str">
        <f t="shared" ca="1" si="18"/>
        <v/>
      </c>
      <c r="F225" s="69" t="str">
        <f t="shared" ca="1" si="19"/>
        <v/>
      </c>
    </row>
    <row r="226" spans="2:6">
      <c r="B226" s="66" t="str">
        <f t="shared" ca="1" si="15"/>
        <v/>
      </c>
      <c r="C226" s="67" t="str">
        <f t="shared" ca="1" si="16"/>
        <v/>
      </c>
      <c r="D226" s="68" t="str">
        <f t="shared" ca="1" si="17"/>
        <v/>
      </c>
      <c r="E226" s="67" t="str">
        <f t="shared" ca="1" si="18"/>
        <v/>
      </c>
      <c r="F226" s="69" t="str">
        <f t="shared" ca="1" si="19"/>
        <v/>
      </c>
    </row>
    <row r="227" spans="2:6">
      <c r="B227" s="66" t="str">
        <f t="shared" ca="1" si="15"/>
        <v/>
      </c>
      <c r="C227" s="67" t="str">
        <f t="shared" ca="1" si="16"/>
        <v/>
      </c>
      <c r="D227" s="68" t="str">
        <f t="shared" ca="1" si="17"/>
        <v/>
      </c>
      <c r="E227" s="67" t="str">
        <f t="shared" ca="1" si="18"/>
        <v/>
      </c>
      <c r="F227" s="69" t="str">
        <f t="shared" ca="1" si="19"/>
        <v/>
      </c>
    </row>
    <row r="228" spans="2:6">
      <c r="B228" s="66" t="str">
        <f t="shared" ca="1" si="15"/>
        <v/>
      </c>
      <c r="C228" s="67" t="str">
        <f t="shared" ca="1" si="16"/>
        <v/>
      </c>
      <c r="D228" s="68" t="str">
        <f t="shared" ca="1" si="17"/>
        <v/>
      </c>
      <c r="E228" s="67" t="str">
        <f t="shared" ca="1" si="18"/>
        <v/>
      </c>
      <c r="F228" s="69" t="str">
        <f t="shared" ca="1" si="19"/>
        <v/>
      </c>
    </row>
    <row r="229" spans="2:6">
      <c r="B229" s="66" t="str">
        <f t="shared" ca="1" si="15"/>
        <v/>
      </c>
      <c r="C229" s="67" t="str">
        <f t="shared" ca="1" si="16"/>
        <v/>
      </c>
      <c r="D229" s="68" t="str">
        <f t="shared" ca="1" si="17"/>
        <v/>
      </c>
      <c r="E229" s="67" t="str">
        <f t="shared" ca="1" si="18"/>
        <v/>
      </c>
      <c r="F229" s="69" t="str">
        <f t="shared" ca="1" si="19"/>
        <v/>
      </c>
    </row>
    <row r="230" spans="2:6">
      <c r="B230" s="66" t="str">
        <f t="shared" ca="1" si="15"/>
        <v/>
      </c>
      <c r="C230" s="67" t="str">
        <f t="shared" ca="1" si="16"/>
        <v/>
      </c>
      <c r="D230" s="68" t="str">
        <f t="shared" ca="1" si="17"/>
        <v/>
      </c>
      <c r="E230" s="67" t="str">
        <f t="shared" ca="1" si="18"/>
        <v/>
      </c>
      <c r="F230" s="69" t="str">
        <f t="shared" ca="1" si="19"/>
        <v/>
      </c>
    </row>
    <row r="231" spans="2:6">
      <c r="B231" s="66" t="str">
        <f t="shared" ca="1" si="15"/>
        <v/>
      </c>
      <c r="C231" s="67" t="str">
        <f t="shared" ca="1" si="16"/>
        <v/>
      </c>
      <c r="D231" s="68" t="str">
        <f t="shared" ca="1" si="17"/>
        <v/>
      </c>
      <c r="E231" s="67" t="str">
        <f t="shared" ca="1" si="18"/>
        <v/>
      </c>
      <c r="F231" s="69" t="str">
        <f t="shared" ca="1" si="19"/>
        <v/>
      </c>
    </row>
    <row r="232" spans="2:6">
      <c r="B232" s="66" t="str">
        <f t="shared" ca="1" si="15"/>
        <v/>
      </c>
      <c r="C232" s="67" t="str">
        <f t="shared" ca="1" si="16"/>
        <v/>
      </c>
      <c r="D232" s="68" t="str">
        <f t="shared" ca="1" si="17"/>
        <v/>
      </c>
      <c r="E232" s="67" t="str">
        <f t="shared" ca="1" si="18"/>
        <v/>
      </c>
      <c r="F232" s="69" t="str">
        <f t="shared" ca="1" si="19"/>
        <v/>
      </c>
    </row>
    <row r="233" spans="2:6">
      <c r="B233" s="66" t="str">
        <f t="shared" ca="1" si="15"/>
        <v/>
      </c>
      <c r="C233" s="67" t="str">
        <f t="shared" ca="1" si="16"/>
        <v/>
      </c>
      <c r="D233" s="68" t="str">
        <f t="shared" ca="1" si="17"/>
        <v/>
      </c>
      <c r="E233" s="67" t="str">
        <f t="shared" ca="1" si="18"/>
        <v/>
      </c>
      <c r="F233" s="69" t="str">
        <f t="shared" ca="1" si="19"/>
        <v/>
      </c>
    </row>
    <row r="234" spans="2:6">
      <c r="B234" s="66" t="str">
        <f t="shared" ca="1" si="15"/>
        <v/>
      </c>
      <c r="C234" s="67" t="str">
        <f t="shared" ca="1" si="16"/>
        <v/>
      </c>
      <c r="D234" s="68" t="str">
        <f t="shared" ca="1" si="17"/>
        <v/>
      </c>
      <c r="E234" s="67" t="str">
        <f t="shared" ca="1" si="18"/>
        <v/>
      </c>
      <c r="F234" s="69" t="str">
        <f t="shared" ca="1" si="19"/>
        <v/>
      </c>
    </row>
    <row r="235" spans="2:6">
      <c r="B235" s="66" t="str">
        <f t="shared" ca="1" si="15"/>
        <v/>
      </c>
      <c r="C235" s="67" t="str">
        <f t="shared" ca="1" si="16"/>
        <v/>
      </c>
      <c r="D235" s="68" t="str">
        <f t="shared" ca="1" si="17"/>
        <v/>
      </c>
      <c r="E235" s="67" t="str">
        <f t="shared" ca="1" si="18"/>
        <v/>
      </c>
      <c r="F235" s="69" t="str">
        <f t="shared" ca="1" si="19"/>
        <v/>
      </c>
    </row>
    <row r="236" spans="2:6">
      <c r="B236" s="66" t="str">
        <f t="shared" ca="1" si="15"/>
        <v/>
      </c>
      <c r="C236" s="67" t="str">
        <f t="shared" ca="1" si="16"/>
        <v/>
      </c>
      <c r="D236" s="68" t="str">
        <f t="shared" ca="1" si="17"/>
        <v/>
      </c>
      <c r="E236" s="67" t="str">
        <f t="shared" ca="1" si="18"/>
        <v/>
      </c>
      <c r="F236" s="69" t="str">
        <f t="shared" ca="1" si="19"/>
        <v/>
      </c>
    </row>
    <row r="237" spans="2:6">
      <c r="B237" s="66" t="str">
        <f t="shared" ca="1" si="15"/>
        <v/>
      </c>
      <c r="C237" s="67" t="str">
        <f t="shared" ca="1" si="16"/>
        <v/>
      </c>
      <c r="D237" s="68" t="str">
        <f t="shared" ca="1" si="17"/>
        <v/>
      </c>
      <c r="E237" s="67" t="str">
        <f t="shared" ca="1" si="18"/>
        <v/>
      </c>
      <c r="F237" s="69" t="str">
        <f t="shared" ca="1" si="19"/>
        <v/>
      </c>
    </row>
    <row r="238" spans="2:6">
      <c r="B238" s="66" t="str">
        <f t="shared" ca="1" si="15"/>
        <v/>
      </c>
      <c r="C238" s="67" t="str">
        <f t="shared" ca="1" si="16"/>
        <v/>
      </c>
      <c r="D238" s="68" t="str">
        <f t="shared" ca="1" si="17"/>
        <v/>
      </c>
      <c r="E238" s="67" t="str">
        <f t="shared" ca="1" si="18"/>
        <v/>
      </c>
      <c r="F238" s="69" t="str">
        <f t="shared" ca="1" si="19"/>
        <v/>
      </c>
    </row>
    <row r="239" spans="2:6">
      <c r="B239" s="66" t="str">
        <f t="shared" ca="1" si="15"/>
        <v/>
      </c>
      <c r="C239" s="67" t="str">
        <f t="shared" ca="1" si="16"/>
        <v/>
      </c>
      <c r="D239" s="68" t="str">
        <f t="shared" ca="1" si="17"/>
        <v/>
      </c>
      <c r="E239" s="67" t="str">
        <f t="shared" ca="1" si="18"/>
        <v/>
      </c>
      <c r="F239" s="69" t="str">
        <f t="shared" ca="1" si="19"/>
        <v/>
      </c>
    </row>
    <row r="240" spans="2:6">
      <c r="B240" s="66" t="str">
        <f t="shared" ca="1" si="15"/>
        <v/>
      </c>
      <c r="C240" s="67" t="str">
        <f t="shared" ca="1" si="16"/>
        <v/>
      </c>
      <c r="D240" s="68" t="str">
        <f t="shared" ca="1" si="17"/>
        <v/>
      </c>
      <c r="E240" s="67" t="str">
        <f t="shared" ca="1" si="18"/>
        <v/>
      </c>
      <c r="F240" s="69" t="str">
        <f t="shared" ca="1" si="19"/>
        <v/>
      </c>
    </row>
    <row r="241" spans="2:6">
      <c r="B241" s="66" t="str">
        <f t="shared" ca="1" si="15"/>
        <v/>
      </c>
      <c r="C241" s="67" t="str">
        <f t="shared" ca="1" si="16"/>
        <v/>
      </c>
      <c r="D241" s="68" t="str">
        <f t="shared" ca="1" si="17"/>
        <v/>
      </c>
      <c r="E241" s="67" t="str">
        <f t="shared" ca="1" si="18"/>
        <v/>
      </c>
      <c r="F241" s="69" t="str">
        <f t="shared" ca="1" si="19"/>
        <v/>
      </c>
    </row>
    <row r="242" spans="2:6">
      <c r="B242" s="66" t="str">
        <f t="shared" ca="1" si="15"/>
        <v/>
      </c>
      <c r="C242" s="67" t="str">
        <f t="shared" ca="1" si="16"/>
        <v/>
      </c>
      <c r="D242" s="68" t="str">
        <f t="shared" ca="1" si="17"/>
        <v/>
      </c>
      <c r="E242" s="67" t="str">
        <f t="shared" ca="1" si="18"/>
        <v/>
      </c>
      <c r="F242" s="69" t="str">
        <f t="shared" ca="1" si="19"/>
        <v/>
      </c>
    </row>
    <row r="243" spans="2:6">
      <c r="B243" s="66" t="str">
        <f t="shared" ca="1" si="15"/>
        <v/>
      </c>
      <c r="C243" s="67" t="str">
        <f t="shared" ca="1" si="16"/>
        <v/>
      </c>
      <c r="D243" s="68" t="str">
        <f t="shared" ca="1" si="17"/>
        <v/>
      </c>
      <c r="E243" s="67" t="str">
        <f t="shared" ca="1" si="18"/>
        <v/>
      </c>
      <c r="F243" s="69" t="str">
        <f t="shared" ca="1" si="19"/>
        <v/>
      </c>
    </row>
    <row r="244" spans="2:6">
      <c r="B244" s="66" t="str">
        <f t="shared" ca="1" si="15"/>
        <v/>
      </c>
      <c r="C244" s="67" t="str">
        <f t="shared" ca="1" si="16"/>
        <v/>
      </c>
      <c r="D244" s="68" t="str">
        <f t="shared" ca="1" si="17"/>
        <v/>
      </c>
      <c r="E244" s="67" t="str">
        <f t="shared" ca="1" si="18"/>
        <v/>
      </c>
      <c r="F244" s="69" t="str">
        <f t="shared" ca="1" si="19"/>
        <v/>
      </c>
    </row>
    <row r="245" spans="2:6">
      <c r="B245" s="66" t="str">
        <f t="shared" ref="B245:B306" ca="1" si="20">IF(B244="","",IF(B244+1&gt;$C$4,"",B244+1))</f>
        <v/>
      </c>
      <c r="C245" s="67" t="str">
        <f t="shared" ref="C245:C306" ca="1" si="21">IF(B245="","",C244-E244)</f>
        <v/>
      </c>
      <c r="D245" s="68" t="str">
        <f t="shared" ref="D245:D306" ca="1" si="22">IF(B245="","",(C245*$C$3/12))</f>
        <v/>
      </c>
      <c r="E245" s="67" t="str">
        <f t="shared" ref="E245:E306" ca="1" si="23">IF(B245="","",F245-D245)</f>
        <v/>
      </c>
      <c r="F245" s="69" t="str">
        <f t="shared" ref="F245:F306" ca="1" si="24">IF(B245="","",-PMT($C$3/12,$C$4,$D$2,0))</f>
        <v/>
      </c>
    </row>
    <row r="246" spans="2:6">
      <c r="B246" s="66" t="str">
        <f t="shared" ca="1" si="20"/>
        <v/>
      </c>
      <c r="C246" s="67" t="str">
        <f t="shared" ca="1" si="21"/>
        <v/>
      </c>
      <c r="D246" s="68" t="str">
        <f t="shared" ca="1" si="22"/>
        <v/>
      </c>
      <c r="E246" s="67" t="str">
        <f t="shared" ca="1" si="23"/>
        <v/>
      </c>
      <c r="F246" s="69" t="str">
        <f t="shared" ca="1" si="24"/>
        <v/>
      </c>
    </row>
    <row r="247" spans="2:6">
      <c r="B247" s="66" t="str">
        <f t="shared" ca="1" si="20"/>
        <v/>
      </c>
      <c r="C247" s="67" t="str">
        <f t="shared" ca="1" si="21"/>
        <v/>
      </c>
      <c r="D247" s="68" t="str">
        <f t="shared" ca="1" si="22"/>
        <v/>
      </c>
      <c r="E247" s="67" t="str">
        <f t="shared" ca="1" si="23"/>
        <v/>
      </c>
      <c r="F247" s="69" t="str">
        <f t="shared" ca="1" si="24"/>
        <v/>
      </c>
    </row>
    <row r="248" spans="2:6">
      <c r="B248" s="66" t="str">
        <f t="shared" ca="1" si="20"/>
        <v/>
      </c>
      <c r="C248" s="67" t="str">
        <f t="shared" ca="1" si="21"/>
        <v/>
      </c>
      <c r="D248" s="68" t="str">
        <f t="shared" ca="1" si="22"/>
        <v/>
      </c>
      <c r="E248" s="67" t="str">
        <f t="shared" ca="1" si="23"/>
        <v/>
      </c>
      <c r="F248" s="69" t="str">
        <f t="shared" ca="1" si="24"/>
        <v/>
      </c>
    </row>
    <row r="249" spans="2:6">
      <c r="B249" s="66" t="str">
        <f t="shared" ca="1" si="20"/>
        <v/>
      </c>
      <c r="C249" s="67" t="str">
        <f t="shared" ca="1" si="21"/>
        <v/>
      </c>
      <c r="D249" s="68" t="str">
        <f t="shared" ca="1" si="22"/>
        <v/>
      </c>
      <c r="E249" s="67" t="str">
        <f t="shared" ca="1" si="23"/>
        <v/>
      </c>
      <c r="F249" s="69" t="str">
        <f t="shared" ca="1" si="24"/>
        <v/>
      </c>
    </row>
    <row r="250" spans="2:6">
      <c r="B250" s="66" t="str">
        <f t="shared" ca="1" si="20"/>
        <v/>
      </c>
      <c r="C250" s="67" t="str">
        <f t="shared" ca="1" si="21"/>
        <v/>
      </c>
      <c r="D250" s="68" t="str">
        <f t="shared" ca="1" si="22"/>
        <v/>
      </c>
      <c r="E250" s="67" t="str">
        <f t="shared" ca="1" si="23"/>
        <v/>
      </c>
      <c r="F250" s="69" t="str">
        <f t="shared" ca="1" si="24"/>
        <v/>
      </c>
    </row>
    <row r="251" spans="2:6">
      <c r="B251" s="66" t="str">
        <f t="shared" ca="1" si="20"/>
        <v/>
      </c>
      <c r="C251" s="67" t="str">
        <f t="shared" ca="1" si="21"/>
        <v/>
      </c>
      <c r="D251" s="68" t="str">
        <f t="shared" ca="1" si="22"/>
        <v/>
      </c>
      <c r="E251" s="67" t="str">
        <f t="shared" ca="1" si="23"/>
        <v/>
      </c>
      <c r="F251" s="69" t="str">
        <f t="shared" ca="1" si="24"/>
        <v/>
      </c>
    </row>
    <row r="252" spans="2:6">
      <c r="B252" s="66" t="str">
        <f t="shared" ca="1" si="20"/>
        <v/>
      </c>
      <c r="C252" s="67" t="str">
        <f t="shared" ca="1" si="21"/>
        <v/>
      </c>
      <c r="D252" s="68" t="str">
        <f t="shared" ca="1" si="22"/>
        <v/>
      </c>
      <c r="E252" s="67" t="str">
        <f t="shared" ca="1" si="23"/>
        <v/>
      </c>
      <c r="F252" s="69" t="str">
        <f t="shared" ca="1" si="24"/>
        <v/>
      </c>
    </row>
    <row r="253" spans="2:6">
      <c r="B253" s="66" t="str">
        <f t="shared" ca="1" si="20"/>
        <v/>
      </c>
      <c r="C253" s="67" t="str">
        <f t="shared" ca="1" si="21"/>
        <v/>
      </c>
      <c r="D253" s="68" t="str">
        <f t="shared" ca="1" si="22"/>
        <v/>
      </c>
      <c r="E253" s="67" t="str">
        <f t="shared" ca="1" si="23"/>
        <v/>
      </c>
      <c r="F253" s="69" t="str">
        <f t="shared" ca="1" si="24"/>
        <v/>
      </c>
    </row>
    <row r="254" spans="2:6">
      <c r="B254" s="66" t="str">
        <f t="shared" ca="1" si="20"/>
        <v/>
      </c>
      <c r="C254" s="67" t="str">
        <f t="shared" ca="1" si="21"/>
        <v/>
      </c>
      <c r="D254" s="68" t="str">
        <f t="shared" ca="1" si="22"/>
        <v/>
      </c>
      <c r="E254" s="67" t="str">
        <f t="shared" ca="1" si="23"/>
        <v/>
      </c>
      <c r="F254" s="69" t="str">
        <f t="shared" ca="1" si="24"/>
        <v/>
      </c>
    </row>
    <row r="255" spans="2:6">
      <c r="B255" s="66" t="str">
        <f t="shared" ca="1" si="20"/>
        <v/>
      </c>
      <c r="C255" s="67" t="str">
        <f t="shared" ca="1" si="21"/>
        <v/>
      </c>
      <c r="D255" s="68" t="str">
        <f t="shared" ca="1" si="22"/>
        <v/>
      </c>
      <c r="E255" s="67" t="str">
        <f t="shared" ca="1" si="23"/>
        <v/>
      </c>
      <c r="F255" s="69" t="str">
        <f t="shared" ca="1" si="24"/>
        <v/>
      </c>
    </row>
    <row r="256" spans="2:6">
      <c r="B256" s="66" t="str">
        <f t="shared" ca="1" si="20"/>
        <v/>
      </c>
      <c r="C256" s="67" t="str">
        <f t="shared" ca="1" si="21"/>
        <v/>
      </c>
      <c r="D256" s="68" t="str">
        <f t="shared" ca="1" si="22"/>
        <v/>
      </c>
      <c r="E256" s="67" t="str">
        <f t="shared" ca="1" si="23"/>
        <v/>
      </c>
      <c r="F256" s="69" t="str">
        <f t="shared" ca="1" si="24"/>
        <v/>
      </c>
    </row>
    <row r="257" spans="2:6">
      <c r="B257" s="66" t="str">
        <f t="shared" ca="1" si="20"/>
        <v/>
      </c>
      <c r="C257" s="67" t="str">
        <f t="shared" ca="1" si="21"/>
        <v/>
      </c>
      <c r="D257" s="68" t="str">
        <f t="shared" ca="1" si="22"/>
        <v/>
      </c>
      <c r="E257" s="67" t="str">
        <f t="shared" ca="1" si="23"/>
        <v/>
      </c>
      <c r="F257" s="69" t="str">
        <f t="shared" ca="1" si="24"/>
        <v/>
      </c>
    </row>
    <row r="258" spans="2:6">
      <c r="B258" s="66" t="str">
        <f t="shared" ca="1" si="20"/>
        <v/>
      </c>
      <c r="C258" s="67" t="str">
        <f t="shared" ca="1" si="21"/>
        <v/>
      </c>
      <c r="D258" s="68" t="str">
        <f t="shared" ca="1" si="22"/>
        <v/>
      </c>
      <c r="E258" s="67" t="str">
        <f t="shared" ca="1" si="23"/>
        <v/>
      </c>
      <c r="F258" s="69" t="str">
        <f t="shared" ca="1" si="24"/>
        <v/>
      </c>
    </row>
    <row r="259" spans="2:6">
      <c r="B259" s="66" t="str">
        <f t="shared" ca="1" si="20"/>
        <v/>
      </c>
      <c r="C259" s="67" t="str">
        <f t="shared" ca="1" si="21"/>
        <v/>
      </c>
      <c r="D259" s="68" t="str">
        <f t="shared" ca="1" si="22"/>
        <v/>
      </c>
      <c r="E259" s="67" t="str">
        <f t="shared" ca="1" si="23"/>
        <v/>
      </c>
      <c r="F259" s="69" t="str">
        <f t="shared" ca="1" si="24"/>
        <v/>
      </c>
    </row>
    <row r="260" spans="2:6">
      <c r="B260" s="66" t="str">
        <f t="shared" ca="1" si="20"/>
        <v/>
      </c>
      <c r="C260" s="67" t="str">
        <f t="shared" ca="1" si="21"/>
        <v/>
      </c>
      <c r="D260" s="68" t="str">
        <f t="shared" ca="1" si="22"/>
        <v/>
      </c>
      <c r="E260" s="67" t="str">
        <f t="shared" ca="1" si="23"/>
        <v/>
      </c>
      <c r="F260" s="69" t="str">
        <f t="shared" ca="1" si="24"/>
        <v/>
      </c>
    </row>
    <row r="261" spans="2:6">
      <c r="B261" s="66" t="str">
        <f t="shared" ca="1" si="20"/>
        <v/>
      </c>
      <c r="C261" s="67" t="str">
        <f t="shared" ca="1" si="21"/>
        <v/>
      </c>
      <c r="D261" s="68" t="str">
        <f t="shared" ca="1" si="22"/>
        <v/>
      </c>
      <c r="E261" s="67" t="str">
        <f t="shared" ca="1" si="23"/>
        <v/>
      </c>
      <c r="F261" s="69" t="str">
        <f t="shared" ca="1" si="24"/>
        <v/>
      </c>
    </row>
    <row r="262" spans="2:6">
      <c r="B262" s="66" t="str">
        <f t="shared" ca="1" si="20"/>
        <v/>
      </c>
      <c r="C262" s="67" t="str">
        <f t="shared" ca="1" si="21"/>
        <v/>
      </c>
      <c r="D262" s="68" t="str">
        <f t="shared" ca="1" si="22"/>
        <v/>
      </c>
      <c r="E262" s="67" t="str">
        <f t="shared" ca="1" si="23"/>
        <v/>
      </c>
      <c r="F262" s="69" t="str">
        <f t="shared" ca="1" si="24"/>
        <v/>
      </c>
    </row>
    <row r="263" spans="2:6">
      <c r="B263" s="66" t="str">
        <f t="shared" ca="1" si="20"/>
        <v/>
      </c>
      <c r="C263" s="67" t="str">
        <f t="shared" ca="1" si="21"/>
        <v/>
      </c>
      <c r="D263" s="68" t="str">
        <f t="shared" ca="1" si="22"/>
        <v/>
      </c>
      <c r="E263" s="67" t="str">
        <f t="shared" ca="1" si="23"/>
        <v/>
      </c>
      <c r="F263" s="69" t="str">
        <f t="shared" ca="1" si="24"/>
        <v/>
      </c>
    </row>
    <row r="264" spans="2:6">
      <c r="B264" s="66" t="str">
        <f t="shared" ca="1" si="20"/>
        <v/>
      </c>
      <c r="C264" s="67" t="str">
        <f t="shared" ca="1" si="21"/>
        <v/>
      </c>
      <c r="D264" s="68" t="str">
        <f t="shared" ca="1" si="22"/>
        <v/>
      </c>
      <c r="E264" s="67" t="str">
        <f t="shared" ca="1" si="23"/>
        <v/>
      </c>
      <c r="F264" s="69" t="str">
        <f t="shared" ca="1" si="24"/>
        <v/>
      </c>
    </row>
    <row r="265" spans="2:6">
      <c r="B265" s="66" t="str">
        <f t="shared" ca="1" si="20"/>
        <v/>
      </c>
      <c r="C265" s="67" t="str">
        <f t="shared" ca="1" si="21"/>
        <v/>
      </c>
      <c r="D265" s="68" t="str">
        <f t="shared" ca="1" si="22"/>
        <v/>
      </c>
      <c r="E265" s="67" t="str">
        <f t="shared" ca="1" si="23"/>
        <v/>
      </c>
      <c r="F265" s="69" t="str">
        <f t="shared" ca="1" si="24"/>
        <v/>
      </c>
    </row>
    <row r="266" spans="2:6">
      <c r="B266" s="66" t="str">
        <f t="shared" ca="1" si="20"/>
        <v/>
      </c>
      <c r="C266" s="67" t="str">
        <f t="shared" ca="1" si="21"/>
        <v/>
      </c>
      <c r="D266" s="68" t="str">
        <f t="shared" ca="1" si="22"/>
        <v/>
      </c>
      <c r="E266" s="67" t="str">
        <f t="shared" ca="1" si="23"/>
        <v/>
      </c>
      <c r="F266" s="69" t="str">
        <f t="shared" ca="1" si="24"/>
        <v/>
      </c>
    </row>
    <row r="267" spans="2:6">
      <c r="B267" s="66" t="str">
        <f t="shared" ca="1" si="20"/>
        <v/>
      </c>
      <c r="C267" s="67" t="str">
        <f t="shared" ca="1" si="21"/>
        <v/>
      </c>
      <c r="D267" s="68" t="str">
        <f t="shared" ca="1" si="22"/>
        <v/>
      </c>
      <c r="E267" s="67" t="str">
        <f t="shared" ca="1" si="23"/>
        <v/>
      </c>
      <c r="F267" s="69" t="str">
        <f t="shared" ca="1" si="24"/>
        <v/>
      </c>
    </row>
    <row r="268" spans="2:6">
      <c r="B268" s="66" t="str">
        <f t="shared" ca="1" si="20"/>
        <v/>
      </c>
      <c r="C268" s="67" t="str">
        <f t="shared" ca="1" si="21"/>
        <v/>
      </c>
      <c r="D268" s="68" t="str">
        <f t="shared" ca="1" si="22"/>
        <v/>
      </c>
      <c r="E268" s="67" t="str">
        <f t="shared" ca="1" si="23"/>
        <v/>
      </c>
      <c r="F268" s="69" t="str">
        <f t="shared" ca="1" si="24"/>
        <v/>
      </c>
    </row>
    <row r="269" spans="2:6">
      <c r="B269" s="66" t="str">
        <f t="shared" ca="1" si="20"/>
        <v/>
      </c>
      <c r="C269" s="67" t="str">
        <f t="shared" ca="1" si="21"/>
        <v/>
      </c>
      <c r="D269" s="68" t="str">
        <f t="shared" ca="1" si="22"/>
        <v/>
      </c>
      <c r="E269" s="67" t="str">
        <f t="shared" ca="1" si="23"/>
        <v/>
      </c>
      <c r="F269" s="69" t="str">
        <f t="shared" ca="1" si="24"/>
        <v/>
      </c>
    </row>
    <row r="270" spans="2:6">
      <c r="B270" s="66" t="str">
        <f t="shared" ca="1" si="20"/>
        <v/>
      </c>
      <c r="C270" s="67" t="str">
        <f t="shared" ca="1" si="21"/>
        <v/>
      </c>
      <c r="D270" s="68" t="str">
        <f t="shared" ca="1" si="22"/>
        <v/>
      </c>
      <c r="E270" s="67" t="str">
        <f t="shared" ca="1" si="23"/>
        <v/>
      </c>
      <c r="F270" s="69" t="str">
        <f t="shared" ca="1" si="24"/>
        <v/>
      </c>
    </row>
    <row r="271" spans="2:6">
      <c r="B271" s="66" t="str">
        <f t="shared" ca="1" si="20"/>
        <v/>
      </c>
      <c r="C271" s="67" t="str">
        <f t="shared" ca="1" si="21"/>
        <v/>
      </c>
      <c r="D271" s="68" t="str">
        <f t="shared" ca="1" si="22"/>
        <v/>
      </c>
      <c r="E271" s="67" t="str">
        <f t="shared" ca="1" si="23"/>
        <v/>
      </c>
      <c r="F271" s="69" t="str">
        <f t="shared" ca="1" si="24"/>
        <v/>
      </c>
    </row>
    <row r="272" spans="2:6">
      <c r="B272" s="66" t="str">
        <f t="shared" ca="1" si="20"/>
        <v/>
      </c>
      <c r="C272" s="67" t="str">
        <f t="shared" ca="1" si="21"/>
        <v/>
      </c>
      <c r="D272" s="68" t="str">
        <f t="shared" ca="1" si="22"/>
        <v/>
      </c>
      <c r="E272" s="67" t="str">
        <f t="shared" ca="1" si="23"/>
        <v/>
      </c>
      <c r="F272" s="69" t="str">
        <f t="shared" ca="1" si="24"/>
        <v/>
      </c>
    </row>
    <row r="273" spans="2:6">
      <c r="B273" s="66" t="str">
        <f t="shared" ca="1" si="20"/>
        <v/>
      </c>
      <c r="C273" s="67" t="str">
        <f t="shared" ca="1" si="21"/>
        <v/>
      </c>
      <c r="D273" s="68" t="str">
        <f t="shared" ca="1" si="22"/>
        <v/>
      </c>
      <c r="E273" s="67" t="str">
        <f t="shared" ca="1" si="23"/>
        <v/>
      </c>
      <c r="F273" s="69" t="str">
        <f t="shared" ca="1" si="24"/>
        <v/>
      </c>
    </row>
    <row r="274" spans="2:6">
      <c r="B274" s="66" t="str">
        <f t="shared" ca="1" si="20"/>
        <v/>
      </c>
      <c r="C274" s="67" t="str">
        <f t="shared" ca="1" si="21"/>
        <v/>
      </c>
      <c r="D274" s="68" t="str">
        <f t="shared" ca="1" si="22"/>
        <v/>
      </c>
      <c r="E274" s="67" t="str">
        <f t="shared" ca="1" si="23"/>
        <v/>
      </c>
      <c r="F274" s="69" t="str">
        <f t="shared" ca="1" si="24"/>
        <v/>
      </c>
    </row>
    <row r="275" spans="2:6">
      <c r="B275" s="66" t="str">
        <f t="shared" ca="1" si="20"/>
        <v/>
      </c>
      <c r="C275" s="67" t="str">
        <f t="shared" ca="1" si="21"/>
        <v/>
      </c>
      <c r="D275" s="68" t="str">
        <f t="shared" ca="1" si="22"/>
        <v/>
      </c>
      <c r="E275" s="67" t="str">
        <f t="shared" ca="1" si="23"/>
        <v/>
      </c>
      <c r="F275" s="69" t="str">
        <f t="shared" ca="1" si="24"/>
        <v/>
      </c>
    </row>
    <row r="276" spans="2:6">
      <c r="B276" s="66" t="str">
        <f t="shared" ca="1" si="20"/>
        <v/>
      </c>
      <c r="C276" s="67" t="str">
        <f t="shared" ca="1" si="21"/>
        <v/>
      </c>
      <c r="D276" s="68" t="str">
        <f t="shared" ca="1" si="22"/>
        <v/>
      </c>
      <c r="E276" s="67" t="str">
        <f t="shared" ca="1" si="23"/>
        <v/>
      </c>
      <c r="F276" s="69" t="str">
        <f t="shared" ca="1" si="24"/>
        <v/>
      </c>
    </row>
    <row r="277" spans="2:6">
      <c r="B277" s="66" t="str">
        <f t="shared" ca="1" si="20"/>
        <v/>
      </c>
      <c r="C277" s="67" t="str">
        <f t="shared" ca="1" si="21"/>
        <v/>
      </c>
      <c r="D277" s="68" t="str">
        <f t="shared" ca="1" si="22"/>
        <v/>
      </c>
      <c r="E277" s="67" t="str">
        <f t="shared" ca="1" si="23"/>
        <v/>
      </c>
      <c r="F277" s="69" t="str">
        <f t="shared" ca="1" si="24"/>
        <v/>
      </c>
    </row>
    <row r="278" spans="2:6">
      <c r="B278" s="66" t="str">
        <f t="shared" ca="1" si="20"/>
        <v/>
      </c>
      <c r="C278" s="67" t="str">
        <f t="shared" ca="1" si="21"/>
        <v/>
      </c>
      <c r="D278" s="68" t="str">
        <f t="shared" ca="1" si="22"/>
        <v/>
      </c>
      <c r="E278" s="67" t="str">
        <f t="shared" ca="1" si="23"/>
        <v/>
      </c>
      <c r="F278" s="69" t="str">
        <f t="shared" ca="1" si="24"/>
        <v/>
      </c>
    </row>
    <row r="279" spans="2:6">
      <c r="B279" s="66" t="str">
        <f t="shared" ca="1" si="20"/>
        <v/>
      </c>
      <c r="C279" s="67" t="str">
        <f t="shared" ca="1" si="21"/>
        <v/>
      </c>
      <c r="D279" s="68" t="str">
        <f t="shared" ca="1" si="22"/>
        <v/>
      </c>
      <c r="E279" s="67" t="str">
        <f t="shared" ca="1" si="23"/>
        <v/>
      </c>
      <c r="F279" s="69" t="str">
        <f t="shared" ca="1" si="24"/>
        <v/>
      </c>
    </row>
    <row r="280" spans="2:6">
      <c r="B280" s="66" t="str">
        <f t="shared" ca="1" si="20"/>
        <v/>
      </c>
      <c r="C280" s="67" t="str">
        <f t="shared" ca="1" si="21"/>
        <v/>
      </c>
      <c r="D280" s="68" t="str">
        <f t="shared" ca="1" si="22"/>
        <v/>
      </c>
      <c r="E280" s="67" t="str">
        <f t="shared" ca="1" si="23"/>
        <v/>
      </c>
      <c r="F280" s="69" t="str">
        <f t="shared" ca="1" si="24"/>
        <v/>
      </c>
    </row>
    <row r="281" spans="2:6">
      <c r="B281" s="66" t="str">
        <f t="shared" ca="1" si="20"/>
        <v/>
      </c>
      <c r="C281" s="67" t="str">
        <f t="shared" ca="1" si="21"/>
        <v/>
      </c>
      <c r="D281" s="68" t="str">
        <f t="shared" ca="1" si="22"/>
        <v/>
      </c>
      <c r="E281" s="67" t="str">
        <f t="shared" ca="1" si="23"/>
        <v/>
      </c>
      <c r="F281" s="69" t="str">
        <f t="shared" ca="1" si="24"/>
        <v/>
      </c>
    </row>
    <row r="282" spans="2:6">
      <c r="B282" s="66" t="str">
        <f t="shared" ca="1" si="20"/>
        <v/>
      </c>
      <c r="C282" s="67" t="str">
        <f t="shared" ca="1" si="21"/>
        <v/>
      </c>
      <c r="D282" s="68" t="str">
        <f t="shared" ca="1" si="22"/>
        <v/>
      </c>
      <c r="E282" s="67" t="str">
        <f t="shared" ca="1" si="23"/>
        <v/>
      </c>
      <c r="F282" s="69" t="str">
        <f t="shared" ca="1" si="24"/>
        <v/>
      </c>
    </row>
    <row r="283" spans="2:6">
      <c r="B283" s="66" t="str">
        <f t="shared" ca="1" si="20"/>
        <v/>
      </c>
      <c r="C283" s="67" t="str">
        <f t="shared" ca="1" si="21"/>
        <v/>
      </c>
      <c r="D283" s="68" t="str">
        <f t="shared" ca="1" si="22"/>
        <v/>
      </c>
      <c r="E283" s="67" t="str">
        <f t="shared" ca="1" si="23"/>
        <v/>
      </c>
      <c r="F283" s="69" t="str">
        <f t="shared" ca="1" si="24"/>
        <v/>
      </c>
    </row>
    <row r="284" spans="2:6">
      <c r="B284" s="66" t="str">
        <f t="shared" ca="1" si="20"/>
        <v/>
      </c>
      <c r="C284" s="67" t="str">
        <f t="shared" ca="1" si="21"/>
        <v/>
      </c>
      <c r="D284" s="68" t="str">
        <f t="shared" ca="1" si="22"/>
        <v/>
      </c>
      <c r="E284" s="67" t="str">
        <f t="shared" ca="1" si="23"/>
        <v/>
      </c>
      <c r="F284" s="69" t="str">
        <f t="shared" ca="1" si="24"/>
        <v/>
      </c>
    </row>
    <row r="285" spans="2:6">
      <c r="B285" s="66" t="str">
        <f t="shared" ca="1" si="20"/>
        <v/>
      </c>
      <c r="C285" s="67" t="str">
        <f t="shared" ca="1" si="21"/>
        <v/>
      </c>
      <c r="D285" s="68" t="str">
        <f t="shared" ca="1" si="22"/>
        <v/>
      </c>
      <c r="E285" s="67" t="str">
        <f t="shared" ca="1" si="23"/>
        <v/>
      </c>
      <c r="F285" s="69" t="str">
        <f t="shared" ca="1" si="24"/>
        <v/>
      </c>
    </row>
    <row r="286" spans="2:6">
      <c r="B286" s="66" t="str">
        <f t="shared" ca="1" si="20"/>
        <v/>
      </c>
      <c r="C286" s="67" t="str">
        <f t="shared" ca="1" si="21"/>
        <v/>
      </c>
      <c r="D286" s="68" t="str">
        <f t="shared" ca="1" si="22"/>
        <v/>
      </c>
      <c r="E286" s="67" t="str">
        <f t="shared" ca="1" si="23"/>
        <v/>
      </c>
      <c r="F286" s="69" t="str">
        <f t="shared" ca="1" si="24"/>
        <v/>
      </c>
    </row>
    <row r="287" spans="2:6">
      <c r="B287" s="66" t="str">
        <f t="shared" ca="1" si="20"/>
        <v/>
      </c>
      <c r="C287" s="67" t="str">
        <f t="shared" ca="1" si="21"/>
        <v/>
      </c>
      <c r="D287" s="68" t="str">
        <f t="shared" ca="1" si="22"/>
        <v/>
      </c>
      <c r="E287" s="67" t="str">
        <f t="shared" ca="1" si="23"/>
        <v/>
      </c>
      <c r="F287" s="69" t="str">
        <f t="shared" ca="1" si="24"/>
        <v/>
      </c>
    </row>
    <row r="288" spans="2:6">
      <c r="B288" s="66" t="str">
        <f t="shared" ca="1" si="20"/>
        <v/>
      </c>
      <c r="C288" s="67" t="str">
        <f t="shared" ca="1" si="21"/>
        <v/>
      </c>
      <c r="D288" s="68" t="str">
        <f t="shared" ca="1" si="22"/>
        <v/>
      </c>
      <c r="E288" s="67" t="str">
        <f t="shared" ca="1" si="23"/>
        <v/>
      </c>
      <c r="F288" s="69" t="str">
        <f t="shared" ca="1" si="24"/>
        <v/>
      </c>
    </row>
    <row r="289" spans="2:6">
      <c r="B289" s="66" t="str">
        <f t="shared" ca="1" si="20"/>
        <v/>
      </c>
      <c r="C289" s="67" t="str">
        <f t="shared" ca="1" si="21"/>
        <v/>
      </c>
      <c r="D289" s="68" t="str">
        <f t="shared" ca="1" si="22"/>
        <v/>
      </c>
      <c r="E289" s="67" t="str">
        <f t="shared" ca="1" si="23"/>
        <v/>
      </c>
      <c r="F289" s="69" t="str">
        <f t="shared" ca="1" si="24"/>
        <v/>
      </c>
    </row>
    <row r="290" spans="2:6">
      <c r="B290" s="66" t="str">
        <f t="shared" ca="1" si="20"/>
        <v/>
      </c>
      <c r="C290" s="67" t="str">
        <f t="shared" ca="1" si="21"/>
        <v/>
      </c>
      <c r="D290" s="68" t="str">
        <f t="shared" ca="1" si="22"/>
        <v/>
      </c>
      <c r="E290" s="67" t="str">
        <f t="shared" ca="1" si="23"/>
        <v/>
      </c>
      <c r="F290" s="69" t="str">
        <f t="shared" ca="1" si="24"/>
        <v/>
      </c>
    </row>
    <row r="291" spans="2:6">
      <c r="B291" s="66" t="str">
        <f t="shared" ca="1" si="20"/>
        <v/>
      </c>
      <c r="C291" s="67" t="str">
        <f t="shared" ca="1" si="21"/>
        <v/>
      </c>
      <c r="D291" s="68" t="str">
        <f t="shared" ca="1" si="22"/>
        <v/>
      </c>
      <c r="E291" s="67" t="str">
        <f t="shared" ca="1" si="23"/>
        <v/>
      </c>
      <c r="F291" s="69" t="str">
        <f t="shared" ca="1" si="24"/>
        <v/>
      </c>
    </row>
    <row r="292" spans="2:6">
      <c r="B292" s="66" t="str">
        <f t="shared" ca="1" si="20"/>
        <v/>
      </c>
      <c r="C292" s="67" t="str">
        <f t="shared" ca="1" si="21"/>
        <v/>
      </c>
      <c r="D292" s="68" t="str">
        <f t="shared" ca="1" si="22"/>
        <v/>
      </c>
      <c r="E292" s="67" t="str">
        <f t="shared" ca="1" si="23"/>
        <v/>
      </c>
      <c r="F292" s="69" t="str">
        <f t="shared" ca="1" si="24"/>
        <v/>
      </c>
    </row>
    <row r="293" spans="2:6">
      <c r="B293" s="66" t="str">
        <f t="shared" ca="1" si="20"/>
        <v/>
      </c>
      <c r="C293" s="67" t="str">
        <f t="shared" ca="1" si="21"/>
        <v/>
      </c>
      <c r="D293" s="68" t="str">
        <f t="shared" ca="1" si="22"/>
        <v/>
      </c>
      <c r="E293" s="67" t="str">
        <f t="shared" ca="1" si="23"/>
        <v/>
      </c>
      <c r="F293" s="69" t="str">
        <f t="shared" ca="1" si="24"/>
        <v/>
      </c>
    </row>
    <row r="294" spans="2:6">
      <c r="B294" s="66" t="str">
        <f t="shared" ca="1" si="20"/>
        <v/>
      </c>
      <c r="C294" s="67" t="str">
        <f t="shared" ca="1" si="21"/>
        <v/>
      </c>
      <c r="D294" s="68" t="str">
        <f t="shared" ca="1" si="22"/>
        <v/>
      </c>
      <c r="E294" s="67" t="str">
        <f t="shared" ca="1" si="23"/>
        <v/>
      </c>
      <c r="F294" s="69" t="str">
        <f t="shared" ca="1" si="24"/>
        <v/>
      </c>
    </row>
    <row r="295" spans="2:6">
      <c r="B295" s="66" t="str">
        <f t="shared" ca="1" si="20"/>
        <v/>
      </c>
      <c r="C295" s="67" t="str">
        <f t="shared" ca="1" si="21"/>
        <v/>
      </c>
      <c r="D295" s="68" t="str">
        <f t="shared" ca="1" si="22"/>
        <v/>
      </c>
      <c r="E295" s="67" t="str">
        <f t="shared" ca="1" si="23"/>
        <v/>
      </c>
      <c r="F295" s="69" t="str">
        <f t="shared" ca="1" si="24"/>
        <v/>
      </c>
    </row>
    <row r="296" spans="2:6">
      <c r="B296" s="66" t="str">
        <f t="shared" ca="1" si="20"/>
        <v/>
      </c>
      <c r="C296" s="67" t="str">
        <f t="shared" ca="1" si="21"/>
        <v/>
      </c>
      <c r="D296" s="68" t="str">
        <f t="shared" ca="1" si="22"/>
        <v/>
      </c>
      <c r="E296" s="67" t="str">
        <f t="shared" ca="1" si="23"/>
        <v/>
      </c>
      <c r="F296" s="69" t="str">
        <f t="shared" ca="1" si="24"/>
        <v/>
      </c>
    </row>
    <row r="297" spans="2:6">
      <c r="B297" s="66" t="str">
        <f t="shared" ca="1" si="20"/>
        <v/>
      </c>
      <c r="C297" s="67" t="str">
        <f t="shared" ca="1" si="21"/>
        <v/>
      </c>
      <c r="D297" s="68" t="str">
        <f t="shared" ca="1" si="22"/>
        <v/>
      </c>
      <c r="E297" s="67" t="str">
        <f t="shared" ca="1" si="23"/>
        <v/>
      </c>
      <c r="F297" s="69" t="str">
        <f t="shared" ca="1" si="24"/>
        <v/>
      </c>
    </row>
    <row r="298" spans="2:6">
      <c r="B298" s="66" t="str">
        <f t="shared" ca="1" si="20"/>
        <v/>
      </c>
      <c r="C298" s="67" t="str">
        <f t="shared" ca="1" si="21"/>
        <v/>
      </c>
      <c r="D298" s="68" t="str">
        <f t="shared" ca="1" si="22"/>
        <v/>
      </c>
      <c r="E298" s="67" t="str">
        <f t="shared" ca="1" si="23"/>
        <v/>
      </c>
      <c r="F298" s="69" t="str">
        <f t="shared" ca="1" si="24"/>
        <v/>
      </c>
    </row>
    <row r="299" spans="2:6">
      <c r="B299" s="66" t="str">
        <f t="shared" ca="1" si="20"/>
        <v/>
      </c>
      <c r="C299" s="67" t="str">
        <f t="shared" ca="1" si="21"/>
        <v/>
      </c>
      <c r="D299" s="68" t="str">
        <f t="shared" ca="1" si="22"/>
        <v/>
      </c>
      <c r="E299" s="67" t="str">
        <f t="shared" ca="1" si="23"/>
        <v/>
      </c>
      <c r="F299" s="69" t="str">
        <f t="shared" ca="1" si="24"/>
        <v/>
      </c>
    </row>
    <row r="300" spans="2:6">
      <c r="B300" s="66" t="str">
        <f t="shared" ca="1" si="20"/>
        <v/>
      </c>
      <c r="C300" s="67" t="str">
        <f t="shared" ca="1" si="21"/>
        <v/>
      </c>
      <c r="D300" s="68" t="str">
        <f t="shared" ca="1" si="22"/>
        <v/>
      </c>
      <c r="E300" s="67" t="str">
        <f t="shared" ca="1" si="23"/>
        <v/>
      </c>
      <c r="F300" s="69" t="str">
        <f t="shared" ca="1" si="24"/>
        <v/>
      </c>
    </row>
    <row r="301" spans="2:6">
      <c r="B301" s="66" t="str">
        <f t="shared" ca="1" si="20"/>
        <v/>
      </c>
      <c r="C301" s="67" t="str">
        <f t="shared" ca="1" si="21"/>
        <v/>
      </c>
      <c r="D301" s="68" t="str">
        <f t="shared" ca="1" si="22"/>
        <v/>
      </c>
      <c r="E301" s="67" t="str">
        <f t="shared" ca="1" si="23"/>
        <v/>
      </c>
      <c r="F301" s="69" t="str">
        <f t="shared" ca="1" si="24"/>
        <v/>
      </c>
    </row>
    <row r="302" spans="2:6">
      <c r="B302" s="66" t="str">
        <f t="shared" ca="1" si="20"/>
        <v/>
      </c>
      <c r="C302" s="67" t="str">
        <f t="shared" ca="1" si="21"/>
        <v/>
      </c>
      <c r="D302" s="68" t="str">
        <f t="shared" ca="1" si="22"/>
        <v/>
      </c>
      <c r="E302" s="67" t="str">
        <f t="shared" ca="1" si="23"/>
        <v/>
      </c>
      <c r="F302" s="69" t="str">
        <f t="shared" ca="1" si="24"/>
        <v/>
      </c>
    </row>
    <row r="303" spans="2:6">
      <c r="B303" s="66" t="str">
        <f t="shared" ca="1" si="20"/>
        <v/>
      </c>
      <c r="C303" s="67" t="str">
        <f t="shared" ca="1" si="21"/>
        <v/>
      </c>
      <c r="D303" s="68" t="str">
        <f t="shared" ca="1" si="22"/>
        <v/>
      </c>
      <c r="E303" s="67" t="str">
        <f t="shared" ca="1" si="23"/>
        <v/>
      </c>
      <c r="F303" s="69" t="str">
        <f t="shared" ca="1" si="24"/>
        <v/>
      </c>
    </row>
    <row r="304" spans="2:6">
      <c r="B304" s="66" t="str">
        <f t="shared" ca="1" si="20"/>
        <v/>
      </c>
      <c r="C304" s="67" t="str">
        <f t="shared" ca="1" si="21"/>
        <v/>
      </c>
      <c r="D304" s="68" t="str">
        <f t="shared" ca="1" si="22"/>
        <v/>
      </c>
      <c r="E304" s="67" t="str">
        <f t="shared" ca="1" si="23"/>
        <v/>
      </c>
      <c r="F304" s="69" t="str">
        <f t="shared" ca="1" si="24"/>
        <v/>
      </c>
    </row>
    <row r="305" spans="2:6">
      <c r="B305" s="66" t="str">
        <f t="shared" ca="1" si="20"/>
        <v/>
      </c>
      <c r="C305" s="67" t="str">
        <f t="shared" ca="1" si="21"/>
        <v/>
      </c>
      <c r="D305" s="68" t="str">
        <f t="shared" ca="1" si="22"/>
        <v/>
      </c>
      <c r="E305" s="67" t="str">
        <f t="shared" ca="1" si="23"/>
        <v/>
      </c>
      <c r="F305" s="69" t="str">
        <f t="shared" ca="1" si="24"/>
        <v/>
      </c>
    </row>
    <row r="306" spans="2:6">
      <c r="B306" s="66" t="str">
        <f t="shared" ca="1" si="20"/>
        <v/>
      </c>
      <c r="C306" s="67" t="str">
        <f t="shared" ca="1" si="21"/>
        <v/>
      </c>
      <c r="D306" s="68" t="str">
        <f t="shared" ca="1" si="22"/>
        <v/>
      </c>
      <c r="E306" s="67" t="str">
        <f t="shared" ca="1" si="23"/>
        <v/>
      </c>
      <c r="F306" s="69" t="str">
        <f t="shared" ca="1" si="24"/>
        <v/>
      </c>
    </row>
    <row r="307" spans="2:6">
      <c r="E307" s="70">
        <f t="shared" ref="E307:F307" ca="1" si="25">SUM(E7:E306)</f>
        <v>147000.00000000035</v>
      </c>
      <c r="F307" s="70">
        <f t="shared" ca="1" si="25"/>
        <v>195251.99981693327</v>
      </c>
    </row>
  </sheetData>
  <mergeCells count="1">
    <mergeCell ref="B1:F1"/>
  </mergeCells>
  <printOptions horizontalCentered="1" verticalCentered="1" headings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  <legacyDrawing r:id="rId2"/>
  <controls>
    <control shapeId="2049" r:id="rId3" name="SpinButton1"/>
    <control shapeId="2050" r:id="rId4" name="ScrollBar1"/>
    <control shapeId="2051" r:id="rId5" name="Spin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JxPret</vt:lpstr>
      <vt:lpstr>Simulation d'emprunt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2012-09-30T07:34:40Z</dcterms:created>
  <dcterms:modified xsi:type="dcterms:W3CDTF">2012-10-20T11:34:51Z</dcterms:modified>
</cp:coreProperties>
</file>