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jovac\OneDrive - vacellier\Bureau\Collecte données RH\"/>
    </mc:Choice>
  </mc:AlternateContent>
  <xr:revisionPtr revIDLastSave="0" documentId="13_ncr:1_{68FF264E-C0FE-47AD-B09F-AFDF0F63438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m" sheetId="16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82" i="16" l="1"/>
  <c r="S83" i="16"/>
  <c r="S84" i="16"/>
  <c r="S85" i="16"/>
  <c r="S86" i="16"/>
  <c r="S87" i="16"/>
  <c r="S88" i="16"/>
  <c r="S89" i="16"/>
  <c r="S90" i="16"/>
  <c r="S91" i="16"/>
  <c r="S92" i="16"/>
  <c r="S93" i="16"/>
  <c r="S94" i="16"/>
  <c r="S95" i="16"/>
  <c r="S96" i="16"/>
  <c r="S97" i="16"/>
  <c r="S98" i="16"/>
  <c r="S99" i="16"/>
  <c r="S100" i="16"/>
  <c r="S101" i="16"/>
  <c r="S102" i="16"/>
  <c r="S103" i="16"/>
  <c r="S104" i="16"/>
  <c r="S105" i="16"/>
  <c r="S106" i="16"/>
  <c r="S107" i="16"/>
  <c r="S108" i="16"/>
  <c r="S109" i="16"/>
  <c r="S110" i="16"/>
  <c r="S111" i="16"/>
  <c r="S112" i="16"/>
  <c r="S113" i="16"/>
  <c r="S114" i="16"/>
  <c r="S115" i="16"/>
  <c r="S116" i="16"/>
  <c r="S117" i="16"/>
  <c r="S118" i="16"/>
  <c r="S119" i="16"/>
  <c r="S120" i="16"/>
  <c r="S121" i="16"/>
  <c r="S122" i="16"/>
  <c r="S123" i="16"/>
  <c r="S124" i="16"/>
  <c r="S125" i="16"/>
  <c r="S126" i="16"/>
  <c r="S127" i="16"/>
  <c r="S128" i="16"/>
  <c r="S129" i="16"/>
  <c r="S130" i="16"/>
  <c r="S131" i="16"/>
  <c r="S132" i="16"/>
  <c r="S133" i="16"/>
  <c r="S134" i="16"/>
  <c r="S135" i="16"/>
  <c r="S136" i="16"/>
  <c r="S137" i="16"/>
  <c r="S138" i="16"/>
  <c r="S139" i="16"/>
  <c r="S140" i="16"/>
  <c r="S141" i="16"/>
  <c r="S142" i="16"/>
  <c r="S143" i="16"/>
  <c r="S144" i="16"/>
  <c r="S145" i="16"/>
  <c r="S146" i="16"/>
  <c r="S147" i="16"/>
  <c r="S148" i="16"/>
  <c r="S149" i="16"/>
  <c r="S150" i="16"/>
  <c r="S151" i="16"/>
  <c r="S152" i="16"/>
  <c r="S153" i="16"/>
  <c r="S154" i="16"/>
  <c r="S155" i="16"/>
  <c r="S156" i="16"/>
  <c r="S157" i="16"/>
  <c r="S158" i="16"/>
  <c r="S159" i="16"/>
  <c r="S160" i="16"/>
  <c r="S161" i="16"/>
  <c r="S162" i="16"/>
  <c r="S163" i="16"/>
  <c r="S164" i="16"/>
  <c r="S165" i="16"/>
  <c r="S166" i="16"/>
  <c r="S167" i="16"/>
  <c r="S168" i="16"/>
  <c r="S169" i="16"/>
  <c r="S170" i="16"/>
  <c r="S171" i="16"/>
  <c r="S172" i="16"/>
  <c r="S173" i="16"/>
  <c r="S174" i="16"/>
  <c r="S175" i="16"/>
  <c r="S176" i="16"/>
  <c r="S177" i="16"/>
  <c r="S178" i="16"/>
  <c r="S179" i="16"/>
  <c r="S180" i="16"/>
  <c r="S181" i="16"/>
  <c r="S182" i="16"/>
  <c r="S183" i="16"/>
  <c r="S184" i="16"/>
  <c r="S185" i="16"/>
  <c r="S186" i="16"/>
  <c r="S187" i="16"/>
  <c r="S188" i="16"/>
  <c r="S189" i="16"/>
  <c r="S190" i="16"/>
  <c r="S191" i="16"/>
  <c r="S192" i="16"/>
  <c r="S193" i="16"/>
  <c r="S194" i="16"/>
  <c r="S195" i="16"/>
  <c r="S196" i="16"/>
  <c r="S197" i="16"/>
  <c r="S198" i="16"/>
  <c r="S199" i="16"/>
  <c r="S200" i="16"/>
  <c r="S201" i="16"/>
  <c r="S202" i="16"/>
  <c r="S203" i="16"/>
  <c r="S204" i="16"/>
  <c r="S205" i="16"/>
  <c r="S206" i="16"/>
  <c r="S207" i="16"/>
  <c r="S208" i="16"/>
  <c r="S209" i="16"/>
  <c r="S210" i="16"/>
  <c r="S211" i="16"/>
  <c r="S212" i="16"/>
  <c r="S213" i="16"/>
  <c r="S214" i="16"/>
  <c r="S215" i="16"/>
  <c r="S216" i="16"/>
  <c r="S217" i="16"/>
  <c r="S218" i="16"/>
  <c r="S219" i="16"/>
  <c r="S220" i="16"/>
  <c r="S221" i="16"/>
  <c r="S222" i="16"/>
  <c r="S223" i="16"/>
  <c r="S224" i="16"/>
  <c r="S225" i="16"/>
  <c r="S226" i="16"/>
  <c r="S227" i="16"/>
  <c r="S228" i="16"/>
  <c r="S229" i="16"/>
  <c r="S230" i="16"/>
  <c r="S231" i="16"/>
  <c r="S232" i="16"/>
  <c r="S233" i="16"/>
  <c r="S234" i="16"/>
  <c r="S235" i="16"/>
  <c r="S236" i="16"/>
  <c r="S237" i="16"/>
  <c r="S238" i="16"/>
  <c r="S239" i="16"/>
  <c r="S240" i="16"/>
  <c r="S241" i="16"/>
  <c r="S242" i="16"/>
  <c r="S243" i="16"/>
  <c r="S244" i="16"/>
  <c r="S245" i="16"/>
  <c r="S246" i="16"/>
  <c r="S247" i="16"/>
  <c r="S248" i="16"/>
  <c r="S249" i="16"/>
  <c r="S250" i="16"/>
  <c r="S251" i="16"/>
  <c r="S252" i="16"/>
  <c r="S253" i="16"/>
  <c r="S254" i="16"/>
  <c r="S255" i="16"/>
  <c r="S256" i="16"/>
  <c r="S257" i="16"/>
  <c r="S258" i="16"/>
  <c r="S259" i="16"/>
  <c r="S260" i="16"/>
  <c r="S261" i="16"/>
  <c r="S262" i="16"/>
  <c r="S263" i="16"/>
  <c r="S264" i="16"/>
  <c r="S265" i="16"/>
  <c r="S266" i="16"/>
  <c r="S267" i="16"/>
  <c r="S268" i="16"/>
  <c r="S269" i="16"/>
  <c r="S270" i="16"/>
  <c r="S271" i="16"/>
  <c r="S272" i="16"/>
  <c r="S273" i="16"/>
  <c r="S274" i="16"/>
  <c r="S275" i="16"/>
  <c r="S276" i="16"/>
  <c r="S277" i="16"/>
  <c r="S278" i="16"/>
  <c r="S279" i="16"/>
  <c r="S280" i="16"/>
  <c r="S281" i="16"/>
  <c r="S282" i="16"/>
  <c r="S283" i="16"/>
  <c r="S284" i="16"/>
  <c r="S285" i="16"/>
  <c r="S286" i="16"/>
  <c r="S287" i="16"/>
  <c r="S288" i="16"/>
  <c r="S289" i="16"/>
  <c r="S290" i="16"/>
  <c r="S291" i="16"/>
  <c r="S292" i="16"/>
  <c r="S293" i="16"/>
  <c r="S294" i="16"/>
  <c r="S295" i="16"/>
  <c r="S296" i="16"/>
  <c r="S297" i="16"/>
  <c r="S298" i="16"/>
  <c r="S299" i="16"/>
  <c r="S300" i="16"/>
  <c r="S301" i="16"/>
  <c r="S302" i="16"/>
  <c r="S303" i="16"/>
  <c r="S304" i="16"/>
  <c r="S305" i="16"/>
  <c r="S306" i="16"/>
  <c r="S307" i="16"/>
  <c r="S308" i="16"/>
  <c r="S309" i="16"/>
  <c r="S310" i="16"/>
  <c r="S311" i="16"/>
  <c r="S312" i="16"/>
  <c r="S313" i="16"/>
  <c r="S314" i="16"/>
  <c r="S315" i="16"/>
  <c r="S316" i="16"/>
  <c r="S317" i="16"/>
  <c r="S318" i="16"/>
  <c r="S319" i="16"/>
  <c r="S320" i="16"/>
  <c r="S321" i="16"/>
  <c r="S322" i="16"/>
  <c r="S323" i="16"/>
  <c r="S324" i="16"/>
  <c r="S325" i="16"/>
  <c r="S326" i="16"/>
  <c r="S327" i="16"/>
  <c r="S328" i="16"/>
  <c r="S329" i="16"/>
  <c r="S330" i="16"/>
  <c r="S331" i="16"/>
  <c r="S332" i="16"/>
  <c r="S333" i="16"/>
  <c r="S334" i="16"/>
  <c r="S335" i="16"/>
  <c r="S336" i="16"/>
  <c r="S337" i="16"/>
  <c r="S338" i="16"/>
  <c r="S339" i="16"/>
  <c r="S340" i="16"/>
  <c r="S341" i="16"/>
  <c r="S342" i="16"/>
  <c r="S343" i="16"/>
  <c r="S344" i="16"/>
  <c r="S345" i="16"/>
  <c r="S346" i="16"/>
  <c r="S347" i="16"/>
  <c r="S348" i="16"/>
  <c r="S349" i="16"/>
  <c r="S350" i="16"/>
  <c r="S351" i="16"/>
  <c r="S352" i="16"/>
  <c r="S353" i="16"/>
  <c r="S354" i="16"/>
  <c r="S355" i="16"/>
  <c r="S356" i="16"/>
  <c r="S357" i="16"/>
  <c r="S358" i="16"/>
  <c r="S359" i="16"/>
  <c r="S360" i="16"/>
  <c r="S361" i="16"/>
  <c r="S362" i="16"/>
  <c r="S363" i="16"/>
  <c r="S364" i="16"/>
  <c r="S365" i="16"/>
  <c r="S366" i="16"/>
  <c r="S367" i="16"/>
  <c r="S368" i="16"/>
  <c r="S369" i="16"/>
  <c r="S370" i="16"/>
  <c r="S371" i="16"/>
  <c r="S372" i="16"/>
  <c r="S373" i="16"/>
  <c r="S374" i="16"/>
  <c r="S375" i="16"/>
  <c r="S376" i="16"/>
  <c r="S377" i="16"/>
  <c r="S378" i="16"/>
  <c r="S379" i="16"/>
  <c r="S380" i="16"/>
  <c r="S381" i="16"/>
  <c r="S382" i="16"/>
  <c r="S383" i="16"/>
  <c r="S384" i="16"/>
  <c r="S385" i="16"/>
  <c r="S386" i="16"/>
  <c r="S387" i="16"/>
  <c r="S388" i="16"/>
  <c r="S389" i="16"/>
  <c r="S390" i="16"/>
  <c r="S391" i="16"/>
  <c r="S392" i="16"/>
  <c r="S393" i="16"/>
  <c r="S394" i="16"/>
  <c r="S395" i="16"/>
  <c r="S396" i="16"/>
  <c r="S397" i="16"/>
  <c r="S398" i="16"/>
  <c r="S399" i="16"/>
  <c r="S400" i="16"/>
  <c r="S401" i="16"/>
  <c r="S402" i="16"/>
  <c r="S403" i="16"/>
  <c r="S404" i="16"/>
  <c r="S405" i="16"/>
  <c r="G68" i="16"/>
  <c r="L97" i="16"/>
  <c r="G82" i="16"/>
  <c r="I82" i="16"/>
  <c r="G83" i="16"/>
  <c r="I83" i="16"/>
  <c r="G84" i="16"/>
  <c r="I84" i="16"/>
  <c r="G85" i="16"/>
  <c r="I85" i="16"/>
  <c r="G86" i="16"/>
  <c r="I86" i="16"/>
  <c r="G87" i="16"/>
  <c r="I87" i="16"/>
  <c r="G88" i="16"/>
  <c r="I88" i="16"/>
  <c r="G89" i="16"/>
  <c r="I89" i="16"/>
  <c r="G90" i="16"/>
  <c r="I90" i="16"/>
  <c r="G91" i="16"/>
  <c r="I91" i="16"/>
  <c r="G92" i="16"/>
  <c r="I92" i="16"/>
  <c r="G93" i="16"/>
  <c r="I93" i="16"/>
  <c r="G94" i="16"/>
  <c r="I94" i="16"/>
  <c r="G95" i="16"/>
  <c r="I95" i="16"/>
  <c r="G96" i="16"/>
  <c r="I96" i="16"/>
  <c r="G97" i="16"/>
  <c r="I97" i="16"/>
  <c r="G98" i="16"/>
  <c r="I98" i="16"/>
  <c r="G99" i="16"/>
  <c r="I99" i="16"/>
  <c r="G100" i="16"/>
  <c r="I100" i="16"/>
  <c r="G101" i="16"/>
  <c r="I101" i="16"/>
  <c r="G102" i="16"/>
  <c r="I102" i="16"/>
  <c r="G103" i="16"/>
  <c r="I103" i="16"/>
  <c r="G104" i="16"/>
  <c r="I104" i="16"/>
  <c r="G105" i="16"/>
  <c r="I105" i="16"/>
  <c r="G106" i="16"/>
  <c r="I106" i="16"/>
  <c r="G107" i="16"/>
  <c r="I107" i="16"/>
  <c r="G108" i="16"/>
  <c r="I108" i="16"/>
  <c r="G109" i="16"/>
  <c r="I109" i="16"/>
  <c r="G110" i="16"/>
  <c r="I110" i="16"/>
  <c r="G111" i="16"/>
  <c r="I111" i="16"/>
  <c r="G112" i="16"/>
  <c r="I112" i="16"/>
  <c r="G113" i="16"/>
  <c r="I113" i="16"/>
  <c r="G114" i="16"/>
  <c r="I114" i="16"/>
  <c r="G115" i="16"/>
  <c r="I115" i="16"/>
  <c r="G116" i="16"/>
  <c r="I116" i="16"/>
  <c r="G117" i="16"/>
  <c r="I117" i="16"/>
  <c r="G118" i="16"/>
  <c r="I118" i="16"/>
  <c r="G119" i="16"/>
  <c r="I119" i="16"/>
  <c r="G120" i="16"/>
  <c r="I120" i="16"/>
  <c r="G121" i="16"/>
  <c r="I121" i="16"/>
  <c r="G122" i="16"/>
  <c r="I122" i="16"/>
  <c r="G123" i="16"/>
  <c r="I123" i="16"/>
  <c r="G124" i="16"/>
  <c r="I124" i="16"/>
  <c r="G125" i="16"/>
  <c r="I125" i="16"/>
  <c r="G126" i="16"/>
  <c r="I126" i="16"/>
  <c r="G127" i="16"/>
  <c r="I127" i="16"/>
  <c r="G128" i="16"/>
  <c r="I128" i="16"/>
  <c r="G129" i="16"/>
  <c r="I129" i="16"/>
  <c r="G130" i="16"/>
  <c r="I130" i="16"/>
  <c r="G131" i="16"/>
  <c r="I131" i="16"/>
  <c r="G132" i="16"/>
  <c r="I132" i="16"/>
  <c r="G133" i="16"/>
  <c r="I133" i="16"/>
  <c r="G134" i="16"/>
  <c r="I134" i="16"/>
  <c r="G135" i="16"/>
  <c r="I135" i="16"/>
  <c r="G136" i="16"/>
  <c r="I136" i="16"/>
  <c r="G137" i="16"/>
  <c r="I137" i="16"/>
  <c r="G138" i="16"/>
  <c r="I138" i="16"/>
  <c r="G139" i="16"/>
  <c r="I139" i="16"/>
  <c r="G140" i="16"/>
  <c r="I140" i="16"/>
  <c r="G141" i="16"/>
  <c r="I141" i="16"/>
  <c r="G142" i="16"/>
  <c r="I142" i="16"/>
  <c r="G267" i="16" l="1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350" i="16"/>
  <c r="G351" i="16"/>
  <c r="G352" i="16"/>
  <c r="G353" i="16"/>
  <c r="G354" i="16"/>
  <c r="G355" i="16"/>
  <c r="G356" i="16"/>
  <c r="G357" i="16"/>
  <c r="G358" i="16"/>
  <c r="G359" i="16"/>
  <c r="G360" i="16"/>
  <c r="G361" i="16"/>
  <c r="G362" i="16"/>
  <c r="G363" i="16"/>
  <c r="G364" i="16"/>
  <c r="G365" i="16"/>
  <c r="G366" i="16"/>
  <c r="G367" i="16"/>
  <c r="G368" i="16"/>
  <c r="G369" i="16"/>
  <c r="G370" i="16"/>
  <c r="G371" i="16"/>
  <c r="G372" i="16"/>
  <c r="G373" i="16"/>
  <c r="G374" i="16"/>
  <c r="G375" i="16"/>
  <c r="G376" i="16"/>
  <c r="G377" i="16"/>
  <c r="G378" i="16"/>
  <c r="G379" i="16"/>
  <c r="G380" i="16"/>
  <c r="G381" i="16"/>
  <c r="G382" i="16"/>
  <c r="G383" i="16"/>
  <c r="G384" i="16"/>
  <c r="G385" i="16"/>
  <c r="G386" i="16"/>
  <c r="G387" i="16"/>
  <c r="G388" i="16"/>
  <c r="G389" i="16"/>
  <c r="G390" i="16"/>
  <c r="G391" i="16"/>
  <c r="G392" i="16"/>
  <c r="G393" i="16"/>
  <c r="G394" i="16"/>
  <c r="G395" i="16"/>
  <c r="G396" i="16"/>
  <c r="G397" i="16"/>
  <c r="G398" i="16"/>
  <c r="G399" i="16"/>
  <c r="G400" i="16"/>
  <c r="G401" i="16"/>
  <c r="G402" i="16"/>
  <c r="G403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65" i="16"/>
  <c r="G57" i="16"/>
  <c r="G49" i="16"/>
  <c r="G41" i="16"/>
  <c r="G33" i="16"/>
  <c r="F10" i="16"/>
  <c r="I9" i="16"/>
  <c r="F9" i="16"/>
  <c r="I8" i="16"/>
  <c r="F8" i="16"/>
  <c r="A5" i="16"/>
  <c r="F26" i="16" s="1"/>
  <c r="L403" i="16"/>
  <c r="K403" i="16"/>
  <c r="J403" i="16"/>
  <c r="I403" i="16"/>
  <c r="L402" i="16"/>
  <c r="K402" i="16"/>
  <c r="J402" i="16"/>
  <c r="I402" i="16"/>
  <c r="L401" i="16"/>
  <c r="K401" i="16"/>
  <c r="J401" i="16"/>
  <c r="I401" i="16"/>
  <c r="L400" i="16"/>
  <c r="K400" i="16"/>
  <c r="J400" i="16"/>
  <c r="I400" i="16"/>
  <c r="L399" i="16"/>
  <c r="K399" i="16"/>
  <c r="J399" i="16"/>
  <c r="I399" i="16"/>
  <c r="L398" i="16"/>
  <c r="K398" i="16"/>
  <c r="J398" i="16"/>
  <c r="I398" i="16"/>
  <c r="L397" i="16"/>
  <c r="K397" i="16"/>
  <c r="J397" i="16"/>
  <c r="I397" i="16"/>
  <c r="L396" i="16"/>
  <c r="K396" i="16"/>
  <c r="J396" i="16"/>
  <c r="I396" i="16"/>
  <c r="L395" i="16"/>
  <c r="K395" i="16"/>
  <c r="J395" i="16"/>
  <c r="I395" i="16"/>
  <c r="L394" i="16"/>
  <c r="K394" i="16"/>
  <c r="J394" i="16"/>
  <c r="I394" i="16"/>
  <c r="L393" i="16"/>
  <c r="K393" i="16"/>
  <c r="J393" i="16"/>
  <c r="I393" i="16"/>
  <c r="L392" i="16"/>
  <c r="K392" i="16"/>
  <c r="J392" i="16"/>
  <c r="I392" i="16"/>
  <c r="L391" i="16"/>
  <c r="K391" i="16"/>
  <c r="J391" i="16"/>
  <c r="I391" i="16"/>
  <c r="L390" i="16"/>
  <c r="K390" i="16"/>
  <c r="J390" i="16"/>
  <c r="I390" i="16"/>
  <c r="L389" i="16"/>
  <c r="K389" i="16"/>
  <c r="J389" i="16"/>
  <c r="I389" i="16"/>
  <c r="L388" i="16"/>
  <c r="K388" i="16"/>
  <c r="J388" i="16"/>
  <c r="I388" i="16"/>
  <c r="L387" i="16"/>
  <c r="K387" i="16"/>
  <c r="J387" i="16"/>
  <c r="I387" i="16"/>
  <c r="L386" i="16"/>
  <c r="K386" i="16"/>
  <c r="J386" i="16"/>
  <c r="I386" i="16"/>
  <c r="L385" i="16"/>
  <c r="K385" i="16"/>
  <c r="J385" i="16"/>
  <c r="I385" i="16"/>
  <c r="L384" i="16"/>
  <c r="K384" i="16"/>
  <c r="J384" i="16"/>
  <c r="I384" i="16"/>
  <c r="L383" i="16"/>
  <c r="K383" i="16"/>
  <c r="J383" i="16"/>
  <c r="I383" i="16"/>
  <c r="L382" i="16"/>
  <c r="K382" i="16"/>
  <c r="J382" i="16"/>
  <c r="I382" i="16"/>
  <c r="L381" i="16"/>
  <c r="K381" i="16"/>
  <c r="J381" i="16"/>
  <c r="I381" i="16"/>
  <c r="L380" i="16"/>
  <c r="K380" i="16"/>
  <c r="J380" i="16"/>
  <c r="I380" i="16"/>
  <c r="L379" i="16"/>
  <c r="K379" i="16"/>
  <c r="J379" i="16"/>
  <c r="I379" i="16"/>
  <c r="L378" i="16"/>
  <c r="K378" i="16"/>
  <c r="J378" i="16"/>
  <c r="I378" i="16"/>
  <c r="L377" i="16"/>
  <c r="K377" i="16"/>
  <c r="J377" i="16"/>
  <c r="I377" i="16"/>
  <c r="L376" i="16"/>
  <c r="K376" i="16"/>
  <c r="J376" i="16"/>
  <c r="I376" i="16"/>
  <c r="L375" i="16"/>
  <c r="K375" i="16"/>
  <c r="J375" i="16"/>
  <c r="I375" i="16"/>
  <c r="L374" i="16"/>
  <c r="K374" i="16"/>
  <c r="J374" i="16"/>
  <c r="I374" i="16"/>
  <c r="L373" i="16"/>
  <c r="K373" i="16"/>
  <c r="J373" i="16"/>
  <c r="I373" i="16"/>
  <c r="L372" i="16"/>
  <c r="K372" i="16"/>
  <c r="J372" i="16"/>
  <c r="I372" i="16"/>
  <c r="L371" i="16"/>
  <c r="K371" i="16"/>
  <c r="J371" i="16"/>
  <c r="I371" i="16"/>
  <c r="L370" i="16"/>
  <c r="K370" i="16"/>
  <c r="J370" i="16"/>
  <c r="I370" i="16"/>
  <c r="L369" i="16"/>
  <c r="K369" i="16"/>
  <c r="J369" i="16"/>
  <c r="I369" i="16"/>
  <c r="L368" i="16"/>
  <c r="K368" i="16"/>
  <c r="J368" i="16"/>
  <c r="I368" i="16"/>
  <c r="L367" i="16"/>
  <c r="K367" i="16"/>
  <c r="J367" i="16"/>
  <c r="I367" i="16"/>
  <c r="L366" i="16"/>
  <c r="K366" i="16"/>
  <c r="J366" i="16"/>
  <c r="I366" i="16"/>
  <c r="L365" i="16"/>
  <c r="K365" i="16"/>
  <c r="J365" i="16"/>
  <c r="I365" i="16"/>
  <c r="L364" i="16"/>
  <c r="K364" i="16"/>
  <c r="J364" i="16"/>
  <c r="I364" i="16"/>
  <c r="L363" i="16"/>
  <c r="K363" i="16"/>
  <c r="J363" i="16"/>
  <c r="I363" i="16"/>
  <c r="L362" i="16"/>
  <c r="K362" i="16"/>
  <c r="J362" i="16"/>
  <c r="I362" i="16"/>
  <c r="L361" i="16"/>
  <c r="K361" i="16"/>
  <c r="J361" i="16"/>
  <c r="I361" i="16"/>
  <c r="L360" i="16"/>
  <c r="K360" i="16"/>
  <c r="J360" i="16"/>
  <c r="I360" i="16"/>
  <c r="L359" i="16"/>
  <c r="K359" i="16"/>
  <c r="J359" i="16"/>
  <c r="I359" i="16"/>
  <c r="L358" i="16"/>
  <c r="K358" i="16"/>
  <c r="J358" i="16"/>
  <c r="I358" i="16"/>
  <c r="L357" i="16"/>
  <c r="K357" i="16"/>
  <c r="J357" i="16"/>
  <c r="I357" i="16"/>
  <c r="L356" i="16"/>
  <c r="K356" i="16"/>
  <c r="J356" i="16"/>
  <c r="I356" i="16"/>
  <c r="L355" i="16"/>
  <c r="K355" i="16"/>
  <c r="J355" i="16"/>
  <c r="I355" i="16"/>
  <c r="L354" i="16"/>
  <c r="K354" i="16"/>
  <c r="J354" i="16"/>
  <c r="I354" i="16"/>
  <c r="L353" i="16"/>
  <c r="K353" i="16"/>
  <c r="J353" i="16"/>
  <c r="I353" i="16"/>
  <c r="L352" i="16"/>
  <c r="K352" i="16"/>
  <c r="J352" i="16"/>
  <c r="I352" i="16"/>
  <c r="L351" i="16"/>
  <c r="K351" i="16"/>
  <c r="J351" i="16"/>
  <c r="I351" i="16"/>
  <c r="L350" i="16"/>
  <c r="K350" i="16"/>
  <c r="J350" i="16"/>
  <c r="I350" i="16"/>
  <c r="L349" i="16"/>
  <c r="K349" i="16"/>
  <c r="J349" i="16"/>
  <c r="I349" i="16"/>
  <c r="L348" i="16"/>
  <c r="K348" i="16"/>
  <c r="J348" i="16"/>
  <c r="I348" i="16"/>
  <c r="L347" i="16"/>
  <c r="K347" i="16"/>
  <c r="J347" i="16"/>
  <c r="I347" i="16"/>
  <c r="L346" i="16"/>
  <c r="K346" i="16"/>
  <c r="J346" i="16"/>
  <c r="I346" i="16"/>
  <c r="L345" i="16"/>
  <c r="K345" i="16"/>
  <c r="J345" i="16"/>
  <c r="I345" i="16"/>
  <c r="L344" i="16"/>
  <c r="K344" i="16"/>
  <c r="J344" i="16"/>
  <c r="I344" i="16"/>
  <c r="L343" i="16"/>
  <c r="K343" i="16"/>
  <c r="J343" i="16"/>
  <c r="I343" i="16"/>
  <c r="L342" i="16"/>
  <c r="K342" i="16"/>
  <c r="J342" i="16"/>
  <c r="I342" i="16"/>
  <c r="L341" i="16"/>
  <c r="K341" i="16"/>
  <c r="J341" i="16"/>
  <c r="I341" i="16"/>
  <c r="L340" i="16"/>
  <c r="K340" i="16"/>
  <c r="J340" i="16"/>
  <c r="I340" i="16"/>
  <c r="L339" i="16"/>
  <c r="K339" i="16"/>
  <c r="J339" i="16"/>
  <c r="I339" i="16"/>
  <c r="L338" i="16"/>
  <c r="K338" i="16"/>
  <c r="J338" i="16"/>
  <c r="I338" i="16"/>
  <c r="L337" i="16"/>
  <c r="K337" i="16"/>
  <c r="J337" i="16"/>
  <c r="I337" i="16"/>
  <c r="L336" i="16"/>
  <c r="K336" i="16"/>
  <c r="J336" i="16"/>
  <c r="I336" i="16"/>
  <c r="L335" i="16"/>
  <c r="K335" i="16"/>
  <c r="J335" i="16"/>
  <c r="I335" i="16"/>
  <c r="L334" i="16"/>
  <c r="K334" i="16"/>
  <c r="J334" i="16"/>
  <c r="I334" i="16"/>
  <c r="L333" i="16"/>
  <c r="K333" i="16"/>
  <c r="J333" i="16"/>
  <c r="I333" i="16"/>
  <c r="L332" i="16"/>
  <c r="K332" i="16"/>
  <c r="J332" i="16"/>
  <c r="I332" i="16"/>
  <c r="L331" i="16"/>
  <c r="K331" i="16"/>
  <c r="J331" i="16"/>
  <c r="I331" i="16"/>
  <c r="L330" i="16"/>
  <c r="K330" i="16"/>
  <c r="J330" i="16"/>
  <c r="I330" i="16"/>
  <c r="L329" i="16"/>
  <c r="K329" i="16"/>
  <c r="J329" i="16"/>
  <c r="I329" i="16"/>
  <c r="L328" i="16"/>
  <c r="K328" i="16"/>
  <c r="J328" i="16"/>
  <c r="I328" i="16"/>
  <c r="L327" i="16"/>
  <c r="K327" i="16"/>
  <c r="J327" i="16"/>
  <c r="I327" i="16"/>
  <c r="L326" i="16"/>
  <c r="K326" i="16"/>
  <c r="J326" i="16"/>
  <c r="I326" i="16"/>
  <c r="L325" i="16"/>
  <c r="K325" i="16"/>
  <c r="J325" i="16"/>
  <c r="I325" i="16"/>
  <c r="L324" i="16"/>
  <c r="K324" i="16"/>
  <c r="J324" i="16"/>
  <c r="I324" i="16"/>
  <c r="L323" i="16"/>
  <c r="K323" i="16"/>
  <c r="J323" i="16"/>
  <c r="I323" i="16"/>
  <c r="L322" i="16"/>
  <c r="K322" i="16"/>
  <c r="J322" i="16"/>
  <c r="I322" i="16"/>
  <c r="L321" i="16"/>
  <c r="K321" i="16"/>
  <c r="J321" i="16"/>
  <c r="I321" i="16"/>
  <c r="L320" i="16"/>
  <c r="K320" i="16"/>
  <c r="J320" i="16"/>
  <c r="I320" i="16"/>
  <c r="L319" i="16"/>
  <c r="K319" i="16"/>
  <c r="J319" i="16"/>
  <c r="I319" i="16"/>
  <c r="L318" i="16"/>
  <c r="K318" i="16"/>
  <c r="J318" i="16"/>
  <c r="I318" i="16"/>
  <c r="L317" i="16"/>
  <c r="K317" i="16"/>
  <c r="J317" i="16"/>
  <c r="I317" i="16"/>
  <c r="L316" i="16"/>
  <c r="K316" i="16"/>
  <c r="J316" i="16"/>
  <c r="I316" i="16"/>
  <c r="L315" i="16"/>
  <c r="K315" i="16"/>
  <c r="J315" i="16"/>
  <c r="I315" i="16"/>
  <c r="L314" i="16"/>
  <c r="K314" i="16"/>
  <c r="J314" i="16"/>
  <c r="I314" i="16"/>
  <c r="L313" i="16"/>
  <c r="K313" i="16"/>
  <c r="J313" i="16"/>
  <c r="I313" i="16"/>
  <c r="L312" i="16"/>
  <c r="K312" i="16"/>
  <c r="J312" i="16"/>
  <c r="I312" i="16"/>
  <c r="L311" i="16"/>
  <c r="K311" i="16"/>
  <c r="J311" i="16"/>
  <c r="I311" i="16"/>
  <c r="L310" i="16"/>
  <c r="K310" i="16"/>
  <c r="J310" i="16"/>
  <c r="I310" i="16"/>
  <c r="L309" i="16"/>
  <c r="K309" i="16"/>
  <c r="J309" i="16"/>
  <c r="I309" i="16"/>
  <c r="L308" i="16"/>
  <c r="K308" i="16"/>
  <c r="J308" i="16"/>
  <c r="I308" i="16"/>
  <c r="L307" i="16"/>
  <c r="K307" i="16"/>
  <c r="J307" i="16"/>
  <c r="I307" i="16"/>
  <c r="L306" i="16"/>
  <c r="K306" i="16"/>
  <c r="J306" i="16"/>
  <c r="I306" i="16"/>
  <c r="L305" i="16"/>
  <c r="K305" i="16"/>
  <c r="J305" i="16"/>
  <c r="I305" i="16"/>
  <c r="L304" i="16"/>
  <c r="K304" i="16"/>
  <c r="J304" i="16"/>
  <c r="I304" i="16"/>
  <c r="L303" i="16"/>
  <c r="K303" i="16"/>
  <c r="J303" i="16"/>
  <c r="I303" i="16"/>
  <c r="L302" i="16"/>
  <c r="K302" i="16"/>
  <c r="J302" i="16"/>
  <c r="I302" i="16"/>
  <c r="L301" i="16"/>
  <c r="K301" i="16"/>
  <c r="J301" i="16"/>
  <c r="I301" i="16"/>
  <c r="L300" i="16"/>
  <c r="K300" i="16"/>
  <c r="J300" i="16"/>
  <c r="I300" i="16"/>
  <c r="L299" i="16"/>
  <c r="K299" i="16"/>
  <c r="J299" i="16"/>
  <c r="I299" i="16"/>
  <c r="L298" i="16"/>
  <c r="K298" i="16"/>
  <c r="J298" i="16"/>
  <c r="I298" i="16"/>
  <c r="L297" i="16"/>
  <c r="K297" i="16"/>
  <c r="J297" i="16"/>
  <c r="I297" i="16"/>
  <c r="L296" i="16"/>
  <c r="K296" i="16"/>
  <c r="J296" i="16"/>
  <c r="I296" i="16"/>
  <c r="L295" i="16"/>
  <c r="K295" i="16"/>
  <c r="J295" i="16"/>
  <c r="I295" i="16"/>
  <c r="L294" i="16"/>
  <c r="K294" i="16"/>
  <c r="J294" i="16"/>
  <c r="I294" i="16"/>
  <c r="L293" i="16"/>
  <c r="K293" i="16"/>
  <c r="J293" i="16"/>
  <c r="I293" i="16"/>
  <c r="L292" i="16"/>
  <c r="K292" i="16"/>
  <c r="J292" i="16"/>
  <c r="I292" i="16"/>
  <c r="L291" i="16"/>
  <c r="K291" i="16"/>
  <c r="J291" i="16"/>
  <c r="I291" i="16"/>
  <c r="L290" i="16"/>
  <c r="K290" i="16"/>
  <c r="J290" i="16"/>
  <c r="I290" i="16"/>
  <c r="L289" i="16"/>
  <c r="K289" i="16"/>
  <c r="J289" i="16"/>
  <c r="I289" i="16"/>
  <c r="L288" i="16"/>
  <c r="K288" i="16"/>
  <c r="J288" i="16"/>
  <c r="I288" i="16"/>
  <c r="L287" i="16"/>
  <c r="K287" i="16"/>
  <c r="J287" i="16"/>
  <c r="I287" i="16"/>
  <c r="L286" i="16"/>
  <c r="K286" i="16"/>
  <c r="J286" i="16"/>
  <c r="I286" i="16"/>
  <c r="L285" i="16"/>
  <c r="K285" i="16"/>
  <c r="J285" i="16"/>
  <c r="I285" i="16"/>
  <c r="L284" i="16"/>
  <c r="K284" i="16"/>
  <c r="J284" i="16"/>
  <c r="I284" i="16"/>
  <c r="L283" i="16"/>
  <c r="K283" i="16"/>
  <c r="J283" i="16"/>
  <c r="I283" i="16"/>
  <c r="L282" i="16"/>
  <c r="K282" i="16"/>
  <c r="J282" i="16"/>
  <c r="I282" i="16"/>
  <c r="L281" i="16"/>
  <c r="K281" i="16"/>
  <c r="J281" i="16"/>
  <c r="I281" i="16"/>
  <c r="L280" i="16"/>
  <c r="K280" i="16"/>
  <c r="J280" i="16"/>
  <c r="I280" i="16"/>
  <c r="L279" i="16"/>
  <c r="K279" i="16"/>
  <c r="J279" i="16"/>
  <c r="I279" i="16"/>
  <c r="L278" i="16"/>
  <c r="K278" i="16"/>
  <c r="J278" i="16"/>
  <c r="I278" i="16"/>
  <c r="L277" i="16"/>
  <c r="K277" i="16"/>
  <c r="J277" i="16"/>
  <c r="I277" i="16"/>
  <c r="L276" i="16"/>
  <c r="K276" i="16"/>
  <c r="J276" i="16"/>
  <c r="I276" i="16"/>
  <c r="L275" i="16"/>
  <c r="K275" i="16"/>
  <c r="J275" i="16"/>
  <c r="I275" i="16"/>
  <c r="L274" i="16"/>
  <c r="K274" i="16"/>
  <c r="J274" i="16"/>
  <c r="I274" i="16"/>
  <c r="L273" i="16"/>
  <c r="K273" i="16"/>
  <c r="J273" i="16"/>
  <c r="I273" i="16"/>
  <c r="L272" i="16"/>
  <c r="K272" i="16"/>
  <c r="J272" i="16"/>
  <c r="I272" i="16"/>
  <c r="L271" i="16"/>
  <c r="K271" i="16"/>
  <c r="J271" i="16"/>
  <c r="I271" i="16"/>
  <c r="L270" i="16"/>
  <c r="K270" i="16"/>
  <c r="J270" i="16"/>
  <c r="I270" i="16"/>
  <c r="L269" i="16"/>
  <c r="K269" i="16"/>
  <c r="J269" i="16"/>
  <c r="I269" i="16"/>
  <c r="L268" i="16"/>
  <c r="K268" i="16"/>
  <c r="J268" i="16"/>
  <c r="I268" i="16"/>
  <c r="L267" i="16"/>
  <c r="K267" i="16"/>
  <c r="J267" i="16"/>
  <c r="I267" i="16"/>
  <c r="L266" i="16"/>
  <c r="K266" i="16"/>
  <c r="J266" i="16"/>
  <c r="I266" i="16"/>
  <c r="L265" i="16"/>
  <c r="K265" i="16"/>
  <c r="J265" i="16"/>
  <c r="I265" i="16"/>
  <c r="L264" i="16"/>
  <c r="K264" i="16"/>
  <c r="J264" i="16"/>
  <c r="I264" i="16"/>
  <c r="L263" i="16"/>
  <c r="K263" i="16"/>
  <c r="J263" i="16"/>
  <c r="I263" i="16"/>
  <c r="L262" i="16"/>
  <c r="K262" i="16"/>
  <c r="J262" i="16"/>
  <c r="I262" i="16"/>
  <c r="L261" i="16"/>
  <c r="K261" i="16"/>
  <c r="J261" i="16"/>
  <c r="I261" i="16"/>
  <c r="L260" i="16"/>
  <c r="K260" i="16"/>
  <c r="J260" i="16"/>
  <c r="I260" i="16"/>
  <c r="L259" i="16"/>
  <c r="K259" i="16"/>
  <c r="J259" i="16"/>
  <c r="I259" i="16"/>
  <c r="L258" i="16"/>
  <c r="K258" i="16"/>
  <c r="J258" i="16"/>
  <c r="I258" i="16"/>
  <c r="L257" i="16"/>
  <c r="K257" i="16"/>
  <c r="J257" i="16"/>
  <c r="I257" i="16"/>
  <c r="L256" i="16"/>
  <c r="K256" i="16"/>
  <c r="J256" i="16"/>
  <c r="I256" i="16"/>
  <c r="L255" i="16"/>
  <c r="K255" i="16"/>
  <c r="J255" i="16"/>
  <c r="I255" i="16"/>
  <c r="L254" i="16"/>
  <c r="K254" i="16"/>
  <c r="J254" i="16"/>
  <c r="I254" i="16"/>
  <c r="L253" i="16"/>
  <c r="K253" i="16"/>
  <c r="J253" i="16"/>
  <c r="I253" i="16"/>
  <c r="L252" i="16"/>
  <c r="K252" i="16"/>
  <c r="J252" i="16"/>
  <c r="I252" i="16"/>
  <c r="L251" i="16"/>
  <c r="K251" i="16"/>
  <c r="J251" i="16"/>
  <c r="I251" i="16"/>
  <c r="L250" i="16"/>
  <c r="K250" i="16"/>
  <c r="J250" i="16"/>
  <c r="I250" i="16"/>
  <c r="L249" i="16"/>
  <c r="K249" i="16"/>
  <c r="J249" i="16"/>
  <c r="I249" i="16"/>
  <c r="L248" i="16"/>
  <c r="K248" i="16"/>
  <c r="J248" i="16"/>
  <c r="I248" i="16"/>
  <c r="L247" i="16"/>
  <c r="K247" i="16"/>
  <c r="J247" i="16"/>
  <c r="I247" i="16"/>
  <c r="L246" i="16"/>
  <c r="K246" i="16"/>
  <c r="J246" i="16"/>
  <c r="I246" i="16"/>
  <c r="L245" i="16"/>
  <c r="K245" i="16"/>
  <c r="J245" i="16"/>
  <c r="I245" i="16"/>
  <c r="L244" i="16"/>
  <c r="K244" i="16"/>
  <c r="J244" i="16"/>
  <c r="I244" i="16"/>
  <c r="L243" i="16"/>
  <c r="K243" i="16"/>
  <c r="J243" i="16"/>
  <c r="I243" i="16"/>
  <c r="L242" i="16"/>
  <c r="K242" i="16"/>
  <c r="J242" i="16"/>
  <c r="I242" i="16"/>
  <c r="L241" i="16"/>
  <c r="K241" i="16"/>
  <c r="J241" i="16"/>
  <c r="I241" i="16"/>
  <c r="L240" i="16"/>
  <c r="K240" i="16"/>
  <c r="J240" i="16"/>
  <c r="I240" i="16"/>
  <c r="L239" i="16"/>
  <c r="K239" i="16"/>
  <c r="J239" i="16"/>
  <c r="I239" i="16"/>
  <c r="L238" i="16"/>
  <c r="K238" i="16"/>
  <c r="J238" i="16"/>
  <c r="I238" i="16"/>
  <c r="L237" i="16"/>
  <c r="K237" i="16"/>
  <c r="J237" i="16"/>
  <c r="I237" i="16"/>
  <c r="L236" i="16"/>
  <c r="K236" i="16"/>
  <c r="J236" i="16"/>
  <c r="I236" i="16"/>
  <c r="L235" i="16"/>
  <c r="K235" i="16"/>
  <c r="J235" i="16"/>
  <c r="I235" i="16"/>
  <c r="L234" i="16"/>
  <c r="K234" i="16"/>
  <c r="J234" i="16"/>
  <c r="I234" i="16"/>
  <c r="L233" i="16"/>
  <c r="K233" i="16"/>
  <c r="J233" i="16"/>
  <c r="I233" i="16"/>
  <c r="L232" i="16"/>
  <c r="K232" i="16"/>
  <c r="J232" i="16"/>
  <c r="I232" i="16"/>
  <c r="L231" i="16"/>
  <c r="K231" i="16"/>
  <c r="J231" i="16"/>
  <c r="I231" i="16"/>
  <c r="L230" i="16"/>
  <c r="K230" i="16"/>
  <c r="J230" i="16"/>
  <c r="I230" i="16"/>
  <c r="L229" i="16"/>
  <c r="K229" i="16"/>
  <c r="J229" i="16"/>
  <c r="I229" i="16"/>
  <c r="L228" i="16"/>
  <c r="K228" i="16"/>
  <c r="J228" i="16"/>
  <c r="I228" i="16"/>
  <c r="L227" i="16"/>
  <c r="K227" i="16"/>
  <c r="J227" i="16"/>
  <c r="I227" i="16"/>
  <c r="L226" i="16"/>
  <c r="K226" i="16"/>
  <c r="J226" i="16"/>
  <c r="I226" i="16"/>
  <c r="L225" i="16"/>
  <c r="K225" i="16"/>
  <c r="J225" i="16"/>
  <c r="I225" i="16"/>
  <c r="L224" i="16"/>
  <c r="K224" i="16"/>
  <c r="J224" i="16"/>
  <c r="I224" i="16"/>
  <c r="L223" i="16"/>
  <c r="K223" i="16"/>
  <c r="J223" i="16"/>
  <c r="I223" i="16"/>
  <c r="L222" i="16"/>
  <c r="K222" i="16"/>
  <c r="J222" i="16"/>
  <c r="I222" i="16"/>
  <c r="L221" i="16"/>
  <c r="K221" i="16"/>
  <c r="J221" i="16"/>
  <c r="I221" i="16"/>
  <c r="L220" i="16"/>
  <c r="K220" i="16"/>
  <c r="J220" i="16"/>
  <c r="I220" i="16"/>
  <c r="L219" i="16"/>
  <c r="K219" i="16"/>
  <c r="J219" i="16"/>
  <c r="I219" i="16"/>
  <c r="L218" i="16"/>
  <c r="K218" i="16"/>
  <c r="J218" i="16"/>
  <c r="I218" i="16"/>
  <c r="L217" i="16"/>
  <c r="K217" i="16"/>
  <c r="J217" i="16"/>
  <c r="I217" i="16"/>
  <c r="L216" i="16"/>
  <c r="K216" i="16"/>
  <c r="J216" i="16"/>
  <c r="I216" i="16"/>
  <c r="L215" i="16"/>
  <c r="K215" i="16"/>
  <c r="J215" i="16"/>
  <c r="I215" i="16"/>
  <c r="L214" i="16"/>
  <c r="K214" i="16"/>
  <c r="J214" i="16"/>
  <c r="I214" i="16"/>
  <c r="L213" i="16"/>
  <c r="K213" i="16"/>
  <c r="J213" i="16"/>
  <c r="I213" i="16"/>
  <c r="L212" i="16"/>
  <c r="K212" i="16"/>
  <c r="J212" i="16"/>
  <c r="I212" i="16"/>
  <c r="L211" i="16"/>
  <c r="K211" i="16"/>
  <c r="J211" i="16"/>
  <c r="I211" i="16"/>
  <c r="L210" i="16"/>
  <c r="K210" i="16"/>
  <c r="J210" i="16"/>
  <c r="I210" i="16"/>
  <c r="L209" i="16"/>
  <c r="K209" i="16"/>
  <c r="J209" i="16"/>
  <c r="I209" i="16"/>
  <c r="L208" i="16"/>
  <c r="K208" i="16"/>
  <c r="J208" i="16"/>
  <c r="I208" i="16"/>
  <c r="L207" i="16"/>
  <c r="K207" i="16"/>
  <c r="J207" i="16"/>
  <c r="I207" i="16"/>
  <c r="L206" i="16"/>
  <c r="K206" i="16"/>
  <c r="J206" i="16"/>
  <c r="I206" i="16"/>
  <c r="L205" i="16"/>
  <c r="K205" i="16"/>
  <c r="J205" i="16"/>
  <c r="I205" i="16"/>
  <c r="L204" i="16"/>
  <c r="K204" i="16"/>
  <c r="J204" i="16"/>
  <c r="I204" i="16"/>
  <c r="L203" i="16"/>
  <c r="K203" i="16"/>
  <c r="J203" i="16"/>
  <c r="I203" i="16"/>
  <c r="L202" i="16"/>
  <c r="K202" i="16"/>
  <c r="J202" i="16"/>
  <c r="I202" i="16"/>
  <c r="L201" i="16"/>
  <c r="K201" i="16"/>
  <c r="J201" i="16"/>
  <c r="I201" i="16"/>
  <c r="L200" i="16"/>
  <c r="K200" i="16"/>
  <c r="J200" i="16"/>
  <c r="I200" i="16"/>
  <c r="L199" i="16"/>
  <c r="K199" i="16"/>
  <c r="J199" i="16"/>
  <c r="I199" i="16"/>
  <c r="L198" i="16"/>
  <c r="K198" i="16"/>
  <c r="J198" i="16"/>
  <c r="I198" i="16"/>
  <c r="L197" i="16"/>
  <c r="K197" i="16"/>
  <c r="J197" i="16"/>
  <c r="I197" i="16"/>
  <c r="L196" i="16"/>
  <c r="K196" i="16"/>
  <c r="J196" i="16"/>
  <c r="I196" i="16"/>
  <c r="L195" i="16"/>
  <c r="K195" i="16"/>
  <c r="J195" i="16"/>
  <c r="I195" i="16"/>
  <c r="L194" i="16"/>
  <c r="K194" i="16"/>
  <c r="J194" i="16"/>
  <c r="I194" i="16"/>
  <c r="L193" i="16"/>
  <c r="K193" i="16"/>
  <c r="J193" i="16"/>
  <c r="I193" i="16"/>
  <c r="L192" i="16"/>
  <c r="K192" i="16"/>
  <c r="J192" i="16"/>
  <c r="I192" i="16"/>
  <c r="L191" i="16"/>
  <c r="K191" i="16"/>
  <c r="J191" i="16"/>
  <c r="I191" i="16"/>
  <c r="L190" i="16"/>
  <c r="K190" i="16"/>
  <c r="J190" i="16"/>
  <c r="I190" i="16"/>
  <c r="L189" i="16"/>
  <c r="K189" i="16"/>
  <c r="J189" i="16"/>
  <c r="I189" i="16"/>
  <c r="L188" i="16"/>
  <c r="K188" i="16"/>
  <c r="J188" i="16"/>
  <c r="I188" i="16"/>
  <c r="L187" i="16"/>
  <c r="K187" i="16"/>
  <c r="J187" i="16"/>
  <c r="I187" i="16"/>
  <c r="L186" i="16"/>
  <c r="K186" i="16"/>
  <c r="J186" i="16"/>
  <c r="I186" i="16"/>
  <c r="L185" i="16"/>
  <c r="K185" i="16"/>
  <c r="J185" i="16"/>
  <c r="I185" i="16"/>
  <c r="L184" i="16"/>
  <c r="K184" i="16"/>
  <c r="J184" i="16"/>
  <c r="I184" i="16"/>
  <c r="L183" i="16"/>
  <c r="K183" i="16"/>
  <c r="J183" i="16"/>
  <c r="I183" i="16"/>
  <c r="L182" i="16"/>
  <c r="K182" i="16"/>
  <c r="J182" i="16"/>
  <c r="I182" i="16"/>
  <c r="L181" i="16"/>
  <c r="K181" i="16"/>
  <c r="J181" i="16"/>
  <c r="I181" i="16"/>
  <c r="L180" i="16"/>
  <c r="K180" i="16"/>
  <c r="J180" i="16"/>
  <c r="I180" i="16"/>
  <c r="L179" i="16"/>
  <c r="K179" i="16"/>
  <c r="J179" i="16"/>
  <c r="I179" i="16"/>
  <c r="L178" i="16"/>
  <c r="K178" i="16"/>
  <c r="J178" i="16"/>
  <c r="I178" i="16"/>
  <c r="L177" i="16"/>
  <c r="K177" i="16"/>
  <c r="J177" i="16"/>
  <c r="I177" i="16"/>
  <c r="L176" i="16"/>
  <c r="K176" i="16"/>
  <c r="J176" i="16"/>
  <c r="I176" i="16"/>
  <c r="L175" i="16"/>
  <c r="K175" i="16"/>
  <c r="J175" i="16"/>
  <c r="I175" i="16"/>
  <c r="M174" i="16"/>
  <c r="L174" i="16"/>
  <c r="K174" i="16"/>
  <c r="J174" i="16"/>
  <c r="I174" i="16"/>
  <c r="M173" i="16"/>
  <c r="L173" i="16"/>
  <c r="K173" i="16"/>
  <c r="J173" i="16"/>
  <c r="I173" i="16"/>
  <c r="M172" i="16"/>
  <c r="L172" i="16"/>
  <c r="K172" i="16"/>
  <c r="J172" i="16"/>
  <c r="I172" i="16"/>
  <c r="M171" i="16"/>
  <c r="L171" i="16"/>
  <c r="K171" i="16"/>
  <c r="J171" i="16"/>
  <c r="I171" i="16"/>
  <c r="M170" i="16"/>
  <c r="L170" i="16"/>
  <c r="K170" i="16"/>
  <c r="J170" i="16"/>
  <c r="I170" i="16"/>
  <c r="M169" i="16"/>
  <c r="L169" i="16"/>
  <c r="K169" i="16"/>
  <c r="J169" i="16"/>
  <c r="I169" i="16"/>
  <c r="M168" i="16"/>
  <c r="L168" i="16"/>
  <c r="K168" i="16"/>
  <c r="J168" i="16"/>
  <c r="I168" i="16"/>
  <c r="M167" i="16"/>
  <c r="L167" i="16"/>
  <c r="K167" i="16"/>
  <c r="J167" i="16"/>
  <c r="I167" i="16"/>
  <c r="M166" i="16"/>
  <c r="L166" i="16"/>
  <c r="K166" i="16"/>
  <c r="J166" i="16"/>
  <c r="I166" i="16"/>
  <c r="M165" i="16"/>
  <c r="L165" i="16"/>
  <c r="K165" i="16"/>
  <c r="J165" i="16"/>
  <c r="I165" i="16"/>
  <c r="M164" i="16"/>
  <c r="L164" i="16"/>
  <c r="K164" i="16"/>
  <c r="J164" i="16"/>
  <c r="I164" i="16"/>
  <c r="M163" i="16"/>
  <c r="L163" i="16"/>
  <c r="K163" i="16"/>
  <c r="J163" i="16"/>
  <c r="I163" i="16"/>
  <c r="M162" i="16"/>
  <c r="L162" i="16"/>
  <c r="K162" i="16"/>
  <c r="J162" i="16"/>
  <c r="I162" i="16"/>
  <c r="M161" i="16"/>
  <c r="L161" i="16"/>
  <c r="K161" i="16"/>
  <c r="J161" i="16"/>
  <c r="I161" i="16"/>
  <c r="M160" i="16"/>
  <c r="L160" i="16"/>
  <c r="K160" i="16"/>
  <c r="J160" i="16"/>
  <c r="I160" i="16"/>
  <c r="M159" i="16"/>
  <c r="L159" i="16"/>
  <c r="K159" i="16"/>
  <c r="J159" i="16"/>
  <c r="I159" i="16"/>
  <c r="L158" i="16"/>
  <c r="K158" i="16"/>
  <c r="J158" i="16"/>
  <c r="I158" i="16"/>
  <c r="L157" i="16"/>
  <c r="K157" i="16"/>
  <c r="J157" i="16"/>
  <c r="I157" i="16"/>
  <c r="L156" i="16"/>
  <c r="K156" i="16"/>
  <c r="J156" i="16"/>
  <c r="I156" i="16"/>
  <c r="L155" i="16"/>
  <c r="K155" i="16"/>
  <c r="J155" i="16"/>
  <c r="I155" i="16"/>
  <c r="L154" i="16"/>
  <c r="K154" i="16"/>
  <c r="J154" i="16"/>
  <c r="I154" i="16"/>
  <c r="L153" i="16"/>
  <c r="K153" i="16"/>
  <c r="J153" i="16"/>
  <c r="I153" i="16"/>
  <c r="L152" i="16"/>
  <c r="K152" i="16"/>
  <c r="J152" i="16"/>
  <c r="I152" i="16"/>
  <c r="L151" i="16"/>
  <c r="K151" i="16"/>
  <c r="J151" i="16"/>
  <c r="I151" i="16"/>
  <c r="L150" i="16"/>
  <c r="K150" i="16"/>
  <c r="J150" i="16"/>
  <c r="I150" i="16"/>
  <c r="L149" i="16"/>
  <c r="K149" i="16"/>
  <c r="J149" i="16"/>
  <c r="I149" i="16"/>
  <c r="L148" i="16"/>
  <c r="K148" i="16"/>
  <c r="J148" i="16"/>
  <c r="I148" i="16"/>
  <c r="L147" i="16"/>
  <c r="K147" i="16"/>
  <c r="J147" i="16"/>
  <c r="I147" i="16"/>
  <c r="L146" i="16"/>
  <c r="K146" i="16"/>
  <c r="J146" i="16"/>
  <c r="I146" i="16"/>
  <c r="L145" i="16"/>
  <c r="K145" i="16"/>
  <c r="J145" i="16"/>
  <c r="I145" i="16"/>
  <c r="L144" i="16"/>
  <c r="K144" i="16"/>
  <c r="J144" i="16"/>
  <c r="I144" i="16"/>
  <c r="L143" i="16"/>
  <c r="K143" i="16"/>
  <c r="J143" i="16"/>
  <c r="I143" i="16"/>
  <c r="L142" i="16"/>
  <c r="K142" i="16"/>
  <c r="J142" i="16"/>
  <c r="L141" i="16"/>
  <c r="K141" i="16"/>
  <c r="J141" i="16"/>
  <c r="L140" i="16"/>
  <c r="K140" i="16"/>
  <c r="J140" i="16"/>
  <c r="L139" i="16"/>
  <c r="K139" i="16"/>
  <c r="J139" i="16"/>
  <c r="L138" i="16"/>
  <c r="K138" i="16"/>
  <c r="J138" i="16"/>
  <c r="L137" i="16"/>
  <c r="K137" i="16"/>
  <c r="J137" i="16"/>
  <c r="L136" i="16"/>
  <c r="K136" i="16"/>
  <c r="J136" i="16"/>
  <c r="L135" i="16"/>
  <c r="K135" i="16"/>
  <c r="J135" i="16"/>
  <c r="L134" i="16"/>
  <c r="K134" i="16"/>
  <c r="J134" i="16"/>
  <c r="L133" i="16"/>
  <c r="K133" i="16"/>
  <c r="J133" i="16"/>
  <c r="L132" i="16"/>
  <c r="K132" i="16"/>
  <c r="J132" i="16"/>
  <c r="L131" i="16"/>
  <c r="K131" i="16"/>
  <c r="J131" i="16"/>
  <c r="L130" i="16"/>
  <c r="K130" i="16"/>
  <c r="J130" i="16"/>
  <c r="L129" i="16"/>
  <c r="K129" i="16"/>
  <c r="J129" i="16"/>
  <c r="L128" i="16"/>
  <c r="K128" i="16"/>
  <c r="J128" i="16"/>
  <c r="L127" i="16"/>
  <c r="K127" i="16"/>
  <c r="J127" i="16"/>
  <c r="L126" i="16"/>
  <c r="K126" i="16"/>
  <c r="J126" i="16"/>
  <c r="L125" i="16"/>
  <c r="K125" i="16"/>
  <c r="J125" i="16"/>
  <c r="L124" i="16"/>
  <c r="K124" i="16"/>
  <c r="J124" i="16"/>
  <c r="L123" i="16"/>
  <c r="K123" i="16"/>
  <c r="J123" i="16"/>
  <c r="L122" i="16"/>
  <c r="K122" i="16"/>
  <c r="J122" i="16"/>
  <c r="L121" i="16"/>
  <c r="K121" i="16"/>
  <c r="J121" i="16"/>
  <c r="L120" i="16"/>
  <c r="K120" i="16"/>
  <c r="J120" i="16"/>
  <c r="L119" i="16"/>
  <c r="K119" i="16"/>
  <c r="J119" i="16"/>
  <c r="L118" i="16"/>
  <c r="K118" i="16"/>
  <c r="J118" i="16"/>
  <c r="L117" i="16"/>
  <c r="K117" i="16"/>
  <c r="J117" i="16"/>
  <c r="L116" i="16"/>
  <c r="K116" i="16"/>
  <c r="J116" i="16"/>
  <c r="L115" i="16"/>
  <c r="K115" i="16"/>
  <c r="J115" i="16"/>
  <c r="L114" i="16"/>
  <c r="K114" i="16"/>
  <c r="J114" i="16"/>
  <c r="L113" i="16"/>
  <c r="K113" i="16"/>
  <c r="J113" i="16"/>
  <c r="L112" i="16"/>
  <c r="K112" i="16"/>
  <c r="J112" i="16"/>
  <c r="L111" i="16"/>
  <c r="K111" i="16"/>
  <c r="J111" i="16"/>
  <c r="L110" i="16"/>
  <c r="K110" i="16"/>
  <c r="J110" i="16"/>
  <c r="L109" i="16"/>
  <c r="K109" i="16"/>
  <c r="J109" i="16"/>
  <c r="L108" i="16"/>
  <c r="K108" i="16"/>
  <c r="J108" i="16"/>
  <c r="L107" i="16"/>
  <c r="K107" i="16"/>
  <c r="J107" i="16"/>
  <c r="L106" i="16"/>
  <c r="K106" i="16"/>
  <c r="J106" i="16"/>
  <c r="L105" i="16"/>
  <c r="K105" i="16"/>
  <c r="J105" i="16"/>
  <c r="L104" i="16"/>
  <c r="K104" i="16"/>
  <c r="J104" i="16"/>
  <c r="L103" i="16"/>
  <c r="K103" i="16"/>
  <c r="J103" i="16"/>
  <c r="L102" i="16"/>
  <c r="K102" i="16"/>
  <c r="J102" i="16"/>
  <c r="L101" i="16"/>
  <c r="K101" i="16"/>
  <c r="J101" i="16"/>
  <c r="L100" i="16"/>
  <c r="K100" i="16"/>
  <c r="J100" i="16"/>
  <c r="L99" i="16"/>
  <c r="K99" i="16"/>
  <c r="J99" i="16"/>
  <c r="L98" i="16"/>
  <c r="K98" i="16"/>
  <c r="J98" i="16"/>
  <c r="K97" i="16"/>
  <c r="J97" i="16"/>
  <c r="L96" i="16"/>
  <c r="K96" i="16"/>
  <c r="J96" i="16"/>
  <c r="L95" i="16"/>
  <c r="K95" i="16"/>
  <c r="J95" i="16"/>
  <c r="L94" i="16"/>
  <c r="K94" i="16"/>
  <c r="J94" i="16"/>
  <c r="L93" i="16"/>
  <c r="K93" i="16"/>
  <c r="J93" i="16"/>
  <c r="L92" i="16"/>
  <c r="K92" i="16"/>
  <c r="J92" i="16"/>
  <c r="L91" i="16"/>
  <c r="K91" i="16"/>
  <c r="J91" i="16"/>
  <c r="L90" i="16"/>
  <c r="K90" i="16"/>
  <c r="J90" i="16"/>
  <c r="L89" i="16"/>
  <c r="K89" i="16"/>
  <c r="J89" i="16"/>
  <c r="L88" i="16"/>
  <c r="K88" i="16"/>
  <c r="J88" i="16"/>
  <c r="L87" i="16"/>
  <c r="K87" i="16"/>
  <c r="J87" i="16"/>
  <c r="L86" i="16"/>
  <c r="K86" i="16"/>
  <c r="J86" i="16"/>
  <c r="L85" i="16"/>
  <c r="K85" i="16"/>
  <c r="J85" i="16"/>
  <c r="L84" i="16"/>
  <c r="K84" i="16"/>
  <c r="J84" i="16"/>
  <c r="L83" i="16"/>
  <c r="K83" i="16"/>
  <c r="J83" i="16"/>
  <c r="N82" i="16"/>
  <c r="R82" i="16" s="1"/>
  <c r="L82" i="16"/>
  <c r="K82" i="16"/>
  <c r="J82" i="16"/>
  <c r="J405" i="16" s="1"/>
  <c r="I405" i="16"/>
  <c r="K405" i="16" l="1"/>
  <c r="AB86" i="16"/>
  <c r="L405" i="16"/>
  <c r="AC86" i="16"/>
  <c r="P82" i="16"/>
  <c r="O82" i="16" a="1"/>
  <c r="O82" i="16" s="1"/>
  <c r="F27" i="16" l="1"/>
  <c r="Q82" i="16"/>
  <c r="AC87" i="16"/>
  <c r="AD86" i="16"/>
  <c r="D58" i="16" s="1"/>
  <c r="AB87" i="16"/>
  <c r="F28" i="16" l="1"/>
  <c r="D59" i="16"/>
  <c r="AB88" i="16"/>
  <c r="D60" i="16"/>
  <c r="AD87" i="16"/>
  <c r="AC88" i="16"/>
  <c r="AD88" i="16" s="1"/>
  <c r="T82" i="16"/>
  <c r="F29" i="16" l="1"/>
  <c r="M82" i="16"/>
  <c r="F30" i="16" l="1"/>
  <c r="N83" i="16"/>
  <c r="O83" i="16" a="1"/>
  <c r="O83" i="16"/>
  <c r="P83" i="16"/>
  <c r="Q83" i="16"/>
  <c r="T83" i="16"/>
  <c r="M83" i="16"/>
  <c r="N84" i="16"/>
  <c r="P84" i="16"/>
  <c r="O84" i="16" a="1"/>
  <c r="O84" i="16"/>
  <c r="Q84" i="16"/>
  <c r="T84" i="16"/>
  <c r="M84" i="16"/>
  <c r="N85" i="16"/>
  <c r="P85" i="16" a="1"/>
  <c r="P85" i="16"/>
  <c r="O85" i="16" a="1"/>
  <c r="O85" i="16"/>
  <c r="Q85" i="16"/>
  <c r="T85" i="16"/>
  <c r="M85" i="16"/>
  <c r="N86" i="16"/>
  <c r="P86" i="16" a="1"/>
  <c r="P86" i="16"/>
  <c r="O86" i="16" a="1"/>
  <c r="O86" i="16"/>
  <c r="Q86" i="16"/>
  <c r="T86" i="16"/>
  <c r="M86" i="16"/>
  <c r="N87" i="16"/>
  <c r="P87" i="16"/>
  <c r="O87" i="16" a="1"/>
  <c r="O87" i="16"/>
  <c r="Q87" i="16"/>
  <c r="T87" i="16"/>
  <c r="M87" i="16"/>
  <c r="N88" i="16"/>
  <c r="P88" i="16"/>
  <c r="O88" i="16" a="1"/>
  <c r="O88" i="16"/>
  <c r="Q88" i="16"/>
  <c r="T88" i="16"/>
  <c r="M88" i="16"/>
  <c r="N89" i="16"/>
  <c r="P89" i="16"/>
  <c r="O89" i="16" a="1"/>
  <c r="O89" i="16"/>
  <c r="Q89" i="16"/>
  <c r="T89" i="16"/>
  <c r="M89" i="16"/>
  <c r="N90" i="16"/>
  <c r="P90" i="16"/>
  <c r="O90" i="16" a="1"/>
  <c r="O90" i="16"/>
  <c r="Q90" i="16"/>
  <c r="T90" i="16"/>
  <c r="M90" i="16"/>
  <c r="N91" i="16"/>
  <c r="P91" i="16"/>
  <c r="O91" i="16" a="1"/>
  <c r="O91" i="16"/>
  <c r="Q91" i="16"/>
  <c r="T91" i="16"/>
  <c r="M91" i="16"/>
  <c r="N92" i="16"/>
  <c r="P92" i="16"/>
  <c r="O92" i="16" a="1"/>
  <c r="O92" i="16"/>
  <c r="Q92" i="16"/>
  <c r="T92" i="16"/>
  <c r="M92" i="16"/>
  <c r="N93" i="16"/>
  <c r="P93" i="16"/>
  <c r="O93" i="16" a="1"/>
  <c r="O93" i="16"/>
  <c r="Q93" i="16"/>
  <c r="T93" i="16"/>
  <c r="M93" i="16"/>
  <c r="N94" i="16"/>
  <c r="P94" i="16"/>
  <c r="O94" i="16" a="1"/>
  <c r="O94" i="16"/>
  <c r="Q94" i="16"/>
  <c r="T94" i="16"/>
  <c r="M94" i="16"/>
  <c r="N95" i="16"/>
  <c r="P95" i="16"/>
  <c r="O95" i="16" a="1"/>
  <c r="O95" i="16"/>
  <c r="Q95" i="16"/>
  <c r="T95" i="16"/>
  <c r="M95" i="16"/>
  <c r="N96" i="16"/>
  <c r="P96" i="16"/>
  <c r="O96" i="16" a="1"/>
  <c r="O96" i="16"/>
  <c r="Q96" i="16"/>
  <c r="T96" i="16"/>
  <c r="M96" i="16"/>
  <c r="N97" i="16"/>
  <c r="P97" i="16"/>
  <c r="O97" i="16" a="1"/>
  <c r="O97" i="16"/>
  <c r="Q97" i="16"/>
  <c r="T97" i="16"/>
  <c r="M97" i="16"/>
  <c r="N98" i="16"/>
  <c r="P98" i="16"/>
  <c r="O98" i="16" a="1"/>
  <c r="O98" i="16"/>
  <c r="Q98" i="16"/>
  <c r="T98" i="16"/>
  <c r="M98" i="16"/>
  <c r="N99" i="16"/>
  <c r="P99" i="16"/>
  <c r="O99" i="16" a="1"/>
  <c r="O99" i="16"/>
  <c r="Q99" i="16"/>
  <c r="T99" i="16"/>
  <c r="M99" i="16"/>
  <c r="N100" i="16"/>
  <c r="P100" i="16"/>
  <c r="O100" i="16" a="1"/>
  <c r="O100" i="16"/>
  <c r="Q100" i="16"/>
  <c r="T100" i="16"/>
  <c r="M100" i="16"/>
  <c r="N101" i="16"/>
  <c r="P101" i="16"/>
  <c r="O101" i="16" a="1"/>
  <c r="O101" i="16"/>
  <c r="Q101" i="16"/>
  <c r="T101" i="16"/>
  <c r="M101" i="16"/>
  <c r="N102" i="16"/>
  <c r="P102" i="16"/>
  <c r="O102" i="16" a="1"/>
  <c r="O102" i="16"/>
  <c r="Q102" i="16"/>
  <c r="T102" i="16"/>
  <c r="M102" i="16"/>
  <c r="N103" i="16"/>
  <c r="P103" i="16"/>
  <c r="O103" i="16" a="1"/>
  <c r="O103" i="16"/>
  <c r="Q103" i="16"/>
  <c r="T103" i="16"/>
  <c r="M103" i="16"/>
  <c r="N104" i="16"/>
  <c r="P104" i="16"/>
  <c r="O104" i="16" a="1"/>
  <c r="O104" i="16"/>
  <c r="Q104" i="16"/>
  <c r="T104" i="16"/>
  <c r="M104" i="16"/>
  <c r="N105" i="16"/>
  <c r="P105" i="16"/>
  <c r="O105" i="16" a="1"/>
  <c r="O105" i="16"/>
  <c r="Q105" i="16"/>
  <c r="T105" i="16"/>
  <c r="M105" i="16"/>
  <c r="N106" i="16"/>
  <c r="P106" i="16"/>
  <c r="O106" i="16" a="1"/>
  <c r="O106" i="16"/>
  <c r="Q106" i="16"/>
  <c r="T106" i="16"/>
  <c r="M106" i="16"/>
  <c r="N107" i="16"/>
  <c r="P107" i="16"/>
  <c r="O107" i="16" a="1"/>
  <c r="O107" i="16"/>
  <c r="Q107" i="16"/>
  <c r="T107" i="16"/>
  <c r="M107" i="16"/>
  <c r="N108" i="16"/>
  <c r="P108" i="16"/>
  <c r="O108" i="16" a="1"/>
  <c r="O108" i="16"/>
  <c r="Q108" i="16"/>
  <c r="T108" i="16"/>
  <c r="M108" i="16"/>
  <c r="N109" i="16"/>
  <c r="P109" i="16"/>
  <c r="O109" i="16" a="1"/>
  <c r="O109" i="16"/>
  <c r="Q109" i="16"/>
  <c r="T109" i="16"/>
  <c r="M109" i="16"/>
  <c r="N110" i="16"/>
  <c r="P110" i="16"/>
  <c r="O110" i="16" a="1"/>
  <c r="O110" i="16"/>
  <c r="Q110" i="16"/>
  <c r="T110" i="16"/>
  <c r="M110" i="16"/>
  <c r="N111" i="16"/>
  <c r="P111" i="16"/>
  <c r="O111" i="16" a="1"/>
  <c r="O111" i="16"/>
  <c r="Q111" i="16"/>
  <c r="T111" i="16"/>
  <c r="M111" i="16"/>
  <c r="N112" i="16"/>
  <c r="P112" i="16"/>
  <c r="O112" i="16" a="1"/>
  <c r="O112" i="16"/>
  <c r="Q112" i="16"/>
  <c r="T112" i="16"/>
  <c r="M112" i="16"/>
  <c r="N113" i="16"/>
  <c r="P113" i="16"/>
  <c r="O113" i="16" a="1"/>
  <c r="O113" i="16"/>
  <c r="Q113" i="16"/>
  <c r="T113" i="16"/>
  <c r="M113" i="16"/>
  <c r="N114" i="16"/>
  <c r="P114" i="16"/>
  <c r="O114" i="16" a="1"/>
  <c r="O114" i="16"/>
  <c r="Q114" i="16"/>
  <c r="T114" i="16"/>
  <c r="M114" i="16"/>
  <c r="N115" i="16"/>
  <c r="P115" i="16"/>
  <c r="O115" i="16" a="1"/>
  <c r="O115" i="16"/>
  <c r="Q115" i="16"/>
  <c r="T115" i="16"/>
  <c r="M115" i="16"/>
  <c r="N116" i="16"/>
  <c r="P116" i="16"/>
  <c r="O116" i="16" a="1"/>
  <c r="O116" i="16"/>
  <c r="Q116" i="16"/>
  <c r="T116" i="16"/>
  <c r="M116" i="16"/>
  <c r="N117" i="16"/>
  <c r="P117" i="16"/>
  <c r="O117" i="16" a="1"/>
  <c r="O117" i="16"/>
  <c r="Q117" i="16"/>
  <c r="T117" i="16"/>
  <c r="M117" i="16"/>
  <c r="N118" i="16"/>
  <c r="P118" i="16"/>
  <c r="O118" i="16" a="1"/>
  <c r="O118" i="16"/>
  <c r="Q118" i="16"/>
  <c r="T118" i="16"/>
  <c r="M118" i="16"/>
  <c r="N119" i="16"/>
  <c r="P119" i="16"/>
  <c r="O119" i="16" a="1"/>
  <c r="O119" i="16"/>
  <c r="Q119" i="16"/>
  <c r="T119" i="16"/>
  <c r="M119" i="16"/>
  <c r="N120" i="16"/>
  <c r="P120" i="16"/>
  <c r="O120" i="16" a="1"/>
  <c r="O120" i="16"/>
  <c r="Q120" i="16"/>
  <c r="T120" i="16"/>
  <c r="M120" i="16"/>
  <c r="N121" i="16"/>
  <c r="P121" i="16"/>
  <c r="O121" i="16" a="1"/>
  <c r="O121" i="16"/>
  <c r="Q121" i="16"/>
  <c r="T121" i="16"/>
  <c r="M121" i="16"/>
  <c r="N122" i="16"/>
  <c r="P122" i="16"/>
  <c r="O122" i="16" a="1"/>
  <c r="O122" i="16"/>
  <c r="Q122" i="16"/>
  <c r="T122" i="16"/>
  <c r="M122" i="16"/>
  <c r="N123" i="16"/>
  <c r="P123" i="16"/>
  <c r="O123" i="16" a="1"/>
  <c r="O123" i="16"/>
  <c r="Q123" i="16"/>
  <c r="T123" i="16"/>
  <c r="M123" i="16"/>
  <c r="N124" i="16"/>
  <c r="P124" i="16"/>
  <c r="O124" i="16" a="1"/>
  <c r="O124" i="16"/>
  <c r="Q124" i="16"/>
  <c r="T124" i="16"/>
  <c r="M124" i="16"/>
  <c r="N125" i="16"/>
  <c r="P125" i="16"/>
  <c r="O125" i="16" a="1"/>
  <c r="O125" i="16"/>
  <c r="Q125" i="16"/>
  <c r="T125" i="16"/>
  <c r="M125" i="16"/>
  <c r="N126" i="16"/>
  <c r="P126" i="16"/>
  <c r="O126" i="16" a="1"/>
  <c r="O126" i="16"/>
  <c r="Q126" i="16"/>
  <c r="T126" i="16"/>
  <c r="M126" i="16"/>
  <c r="N127" i="16"/>
  <c r="P127" i="16"/>
  <c r="O127" i="16" a="1"/>
  <c r="O127" i="16"/>
  <c r="Q127" i="16"/>
  <c r="T127" i="16"/>
  <c r="M127" i="16"/>
  <c r="N128" i="16"/>
  <c r="P128" i="16"/>
  <c r="O128" i="16" a="1"/>
  <c r="O128" i="16"/>
  <c r="Q128" i="16"/>
  <c r="T128" i="16"/>
  <c r="M128" i="16"/>
  <c r="N129" i="16"/>
  <c r="P129" i="16"/>
  <c r="O129" i="16" a="1"/>
  <c r="O129" i="16"/>
  <c r="Q129" i="16"/>
  <c r="T129" i="16"/>
  <c r="M129" i="16"/>
  <c r="N130" i="16"/>
  <c r="P130" i="16"/>
  <c r="O130" i="16" a="1"/>
  <c r="O130" i="16"/>
  <c r="Q130" i="16"/>
  <c r="T130" i="16"/>
  <c r="M130" i="16"/>
  <c r="N131" i="16"/>
  <c r="P131" i="16"/>
  <c r="O131" i="16" a="1"/>
  <c r="O131" i="16"/>
  <c r="Q131" i="16"/>
  <c r="T131" i="16"/>
  <c r="M131" i="16"/>
  <c r="N132" i="16"/>
  <c r="P132" i="16"/>
  <c r="O132" i="16" a="1"/>
  <c r="O132" i="16"/>
  <c r="Q132" i="16"/>
  <c r="T132" i="16"/>
  <c r="M132" i="16"/>
  <c r="N133" i="16"/>
  <c r="P133" i="16"/>
  <c r="O133" i="16" a="1"/>
  <c r="O133" i="16"/>
  <c r="Q133" i="16"/>
  <c r="T133" i="16"/>
  <c r="M133" i="16"/>
  <c r="N134" i="16"/>
  <c r="P134" i="16"/>
  <c r="O134" i="16" a="1"/>
  <c r="O134" i="16"/>
  <c r="Q134" i="16"/>
  <c r="T134" i="16"/>
  <c r="M134" i="16"/>
  <c r="N135" i="16"/>
  <c r="P135" i="16"/>
  <c r="O135" i="16" a="1"/>
  <c r="O135" i="16"/>
  <c r="Q135" i="16"/>
  <c r="T135" i="16"/>
  <c r="M135" i="16"/>
  <c r="N136" i="16"/>
  <c r="P136" i="16"/>
  <c r="O136" i="16" a="1"/>
  <c r="O136" i="16"/>
  <c r="Q136" i="16"/>
  <c r="T136" i="16"/>
  <c r="M136" i="16"/>
  <c r="N137" i="16"/>
  <c r="P137" i="16"/>
  <c r="O137" i="16" a="1"/>
  <c r="O137" i="16"/>
  <c r="Q137" i="16"/>
  <c r="T137" i="16"/>
  <c r="M137" i="16"/>
  <c r="N138" i="16"/>
  <c r="P138" i="16"/>
  <c r="O138" i="16" a="1"/>
  <c r="O138" i="16"/>
  <c r="Q138" i="16"/>
  <c r="T138" i="16"/>
  <c r="M138" i="16"/>
  <c r="N139" i="16"/>
  <c r="P139" i="16"/>
  <c r="O139" i="16" a="1"/>
  <c r="O139" i="16"/>
  <c r="Q139" i="16"/>
  <c r="T139" i="16"/>
  <c r="M139" i="16"/>
  <c r="N140" i="16"/>
  <c r="P140" i="16"/>
  <c r="O140" i="16" a="1"/>
  <c r="O140" i="16"/>
  <c r="Q140" i="16"/>
  <c r="T140" i="16"/>
  <c r="M140" i="16"/>
  <c r="N141" i="16"/>
  <c r="P141" i="16"/>
  <c r="O141" i="16" a="1"/>
  <c r="O141" i="16"/>
  <c r="Q141" i="16"/>
  <c r="T141" i="16"/>
  <c r="M141" i="16"/>
  <c r="N142" i="16"/>
  <c r="P142" i="16"/>
  <c r="O142" i="16" a="1"/>
  <c r="O142" i="16"/>
  <c r="Q142" i="16"/>
  <c r="T142" i="16"/>
  <c r="M142" i="16"/>
  <c r="N143" i="16"/>
  <c r="P143" i="16"/>
  <c r="O143" i="16" a="1"/>
  <c r="O143" i="16"/>
  <c r="Q143" i="16"/>
  <c r="T143" i="16"/>
  <c r="M143" i="16"/>
  <c r="N144" i="16"/>
  <c r="P144" i="16"/>
  <c r="O144" i="16" a="1"/>
  <c r="O144" i="16"/>
  <c r="Q144" i="16"/>
  <c r="T144" i="16"/>
  <c r="M144" i="16"/>
  <c r="N145" i="16"/>
  <c r="P145" i="16"/>
  <c r="O145" i="16" a="1"/>
  <c r="O145" i="16"/>
  <c r="Q145" i="16"/>
  <c r="T145" i="16"/>
  <c r="M145" i="16"/>
  <c r="N146" i="16"/>
  <c r="P146" i="16"/>
  <c r="O146" i="16" a="1"/>
  <c r="O146" i="16"/>
  <c r="Q146" i="16"/>
  <c r="T146" i="16"/>
  <c r="M146" i="16"/>
  <c r="N147" i="16"/>
  <c r="P147" i="16"/>
  <c r="O147" i="16" a="1"/>
  <c r="O147" i="16"/>
  <c r="Q147" i="16"/>
  <c r="T147" i="16"/>
  <c r="M147" i="16"/>
  <c r="N148" i="16"/>
  <c r="P148" i="16"/>
  <c r="O148" i="16" a="1"/>
  <c r="O148" i="16"/>
  <c r="Q148" i="16"/>
  <c r="T148" i="16"/>
  <c r="M148" i="16"/>
  <c r="N149" i="16"/>
  <c r="P149" i="16"/>
  <c r="O149" i="16" a="1"/>
  <c r="O149" i="16"/>
  <c r="Q149" i="16"/>
  <c r="T149" i="16"/>
  <c r="M149" i="16"/>
  <c r="N150" i="16"/>
  <c r="P150" i="16"/>
  <c r="O150" i="16" a="1"/>
  <c r="O150" i="16"/>
  <c r="Q150" i="16"/>
  <c r="T150" i="16"/>
  <c r="M150" i="16"/>
  <c r="N151" i="16"/>
  <c r="P151" i="16"/>
  <c r="O151" i="16" a="1"/>
  <c r="O151" i="16"/>
  <c r="Q151" i="16"/>
  <c r="T151" i="16"/>
  <c r="M151" i="16"/>
  <c r="N152" i="16"/>
  <c r="P152" i="16"/>
  <c r="O152" i="16" a="1"/>
  <c r="O152" i="16"/>
  <c r="Q152" i="16"/>
  <c r="T152" i="16"/>
  <c r="M152" i="16"/>
  <c r="N153" i="16"/>
  <c r="P153" i="16"/>
  <c r="O153" i="16" a="1"/>
  <c r="O153" i="16"/>
  <c r="Q153" i="16"/>
  <c r="T153" i="16"/>
  <c r="M153" i="16"/>
  <c r="N154" i="16"/>
  <c r="P154" i="16"/>
  <c r="O154" i="16" a="1"/>
  <c r="O154" i="16"/>
  <c r="Q154" i="16"/>
  <c r="T154" i="16"/>
  <c r="M154" i="16"/>
  <c r="N155" i="16"/>
  <c r="P155" i="16"/>
  <c r="O155" i="16" a="1"/>
  <c r="O155" i="16"/>
  <c r="Q155" i="16"/>
  <c r="T155" i="16"/>
  <c r="M155" i="16"/>
  <c r="N156" i="16"/>
  <c r="P156" i="16"/>
  <c r="O156" i="16" a="1"/>
  <c r="O156" i="16"/>
  <c r="Q156" i="16"/>
  <c r="T156" i="16"/>
  <c r="M156" i="16"/>
  <c r="N157" i="16"/>
  <c r="P157" i="16"/>
  <c r="O157" i="16" a="1"/>
  <c r="O157" i="16"/>
  <c r="Q157" i="16"/>
  <c r="T157" i="16"/>
  <c r="M157" i="16"/>
  <c r="N158" i="16"/>
  <c r="P158" i="16"/>
  <c r="O158" i="16" a="1"/>
  <c r="O158" i="16"/>
  <c r="Q158" i="16"/>
  <c r="T158" i="16"/>
  <c r="M158" i="16"/>
  <c r="N175" i="16"/>
  <c r="P175" i="16"/>
  <c r="O175" i="16" a="1"/>
  <c r="O175" i="16"/>
  <c r="Q175" i="16"/>
  <c r="T175" i="16"/>
  <c r="M175" i="16"/>
  <c r="N176" i="16"/>
  <c r="P176" i="16"/>
  <c r="O176" i="16" a="1"/>
  <c r="O176" i="16"/>
  <c r="Q176" i="16"/>
  <c r="T176" i="16"/>
  <c r="M176" i="16"/>
  <c r="N177" i="16"/>
  <c r="P177" i="16"/>
  <c r="O177" i="16" a="1"/>
  <c r="O177" i="16"/>
  <c r="Q177" i="16"/>
  <c r="T177" i="16"/>
  <c r="M177" i="16"/>
  <c r="N178" i="16"/>
  <c r="P178" i="16"/>
  <c r="O178" i="16" a="1"/>
  <c r="O178" i="16"/>
  <c r="Q178" i="16"/>
  <c r="T178" i="16"/>
  <c r="M178" i="16"/>
  <c r="N179" i="16"/>
  <c r="P179" i="16"/>
  <c r="O179" i="16" a="1"/>
  <c r="O179" i="16"/>
  <c r="Q179" i="16"/>
  <c r="T179" i="16"/>
  <c r="M179" i="16"/>
  <c r="N180" i="16"/>
  <c r="P180" i="16"/>
  <c r="O180" i="16" a="1"/>
  <c r="O180" i="16"/>
  <c r="Q180" i="16"/>
  <c r="T180" i="16"/>
  <c r="M180" i="16"/>
  <c r="N181" i="16"/>
  <c r="P181" i="16"/>
  <c r="O181" i="16" a="1"/>
  <c r="O181" i="16"/>
  <c r="Q181" i="16"/>
  <c r="T181" i="16"/>
  <c r="M181" i="16"/>
  <c r="N182" i="16"/>
  <c r="P182" i="16"/>
  <c r="O182" i="16" a="1"/>
  <c r="O182" i="16"/>
  <c r="Q182" i="16"/>
  <c r="T182" i="16"/>
  <c r="M182" i="16"/>
  <c r="N183" i="16"/>
  <c r="P183" i="16"/>
  <c r="O183" i="16" a="1"/>
  <c r="O183" i="16"/>
  <c r="Q183" i="16"/>
  <c r="T183" i="16"/>
  <c r="M183" i="16"/>
  <c r="N184" i="16"/>
  <c r="P184" i="16"/>
  <c r="O184" i="16" a="1"/>
  <c r="O184" i="16"/>
  <c r="Q184" i="16"/>
  <c r="T184" i="16"/>
  <c r="M184" i="16"/>
  <c r="N185" i="16"/>
  <c r="P185" i="16"/>
  <c r="O185" i="16" a="1"/>
  <c r="O185" i="16"/>
  <c r="Q185" i="16"/>
  <c r="T185" i="16"/>
  <c r="M185" i="16"/>
  <c r="N186" i="16"/>
  <c r="P186" i="16"/>
  <c r="O186" i="16" a="1"/>
  <c r="O186" i="16"/>
  <c r="Q186" i="16"/>
  <c r="T186" i="16"/>
  <c r="M186" i="16"/>
  <c r="N187" i="16"/>
  <c r="P187" i="16"/>
  <c r="O187" i="16" a="1"/>
  <c r="O187" i="16"/>
  <c r="Q187" i="16"/>
  <c r="T187" i="16"/>
  <c r="M187" i="16"/>
  <c r="N188" i="16"/>
  <c r="P188" i="16"/>
  <c r="O188" i="16" a="1"/>
  <c r="O188" i="16"/>
  <c r="Q188" i="16"/>
  <c r="T188" i="16"/>
  <c r="M188" i="16"/>
  <c r="N189" i="16"/>
  <c r="P189" i="16"/>
  <c r="O189" i="16" a="1"/>
  <c r="O189" i="16"/>
  <c r="Q189" i="16"/>
  <c r="T189" i="16"/>
  <c r="M189" i="16"/>
  <c r="N190" i="16"/>
  <c r="P190" i="16"/>
  <c r="O190" i="16" a="1"/>
  <c r="O190" i="16"/>
  <c r="Q190" i="16"/>
  <c r="T190" i="16"/>
  <c r="M190" i="16"/>
  <c r="N191" i="16"/>
  <c r="P191" i="16"/>
  <c r="O191" i="16" a="1"/>
  <c r="O191" i="16"/>
  <c r="Q191" i="16"/>
  <c r="T191" i="16"/>
  <c r="M191" i="16"/>
  <c r="N192" i="16"/>
  <c r="P192" i="16"/>
  <c r="O192" i="16" a="1"/>
  <c r="O192" i="16"/>
  <c r="Q192" i="16"/>
  <c r="T192" i="16"/>
  <c r="M192" i="16"/>
  <c r="N193" i="16"/>
  <c r="P193" i="16"/>
  <c r="O193" i="16" a="1"/>
  <c r="O193" i="16"/>
  <c r="Q193" i="16"/>
  <c r="T193" i="16"/>
  <c r="M193" i="16"/>
  <c r="N194" i="16"/>
  <c r="P194" i="16"/>
  <c r="O194" i="16" a="1"/>
  <c r="O194" i="16"/>
  <c r="Q194" i="16"/>
  <c r="T194" i="16"/>
  <c r="M194" i="16"/>
  <c r="N195" i="16"/>
  <c r="P195" i="16"/>
  <c r="O195" i="16" a="1"/>
  <c r="O195" i="16"/>
  <c r="Q195" i="16"/>
  <c r="T195" i="16"/>
  <c r="M195" i="16"/>
  <c r="N196" i="16"/>
  <c r="P196" i="16"/>
  <c r="O196" i="16" a="1"/>
  <c r="O196" i="16"/>
  <c r="Q196" i="16"/>
  <c r="T196" i="16"/>
  <c r="M196" i="16"/>
  <c r="N197" i="16"/>
  <c r="P197" i="16"/>
  <c r="O197" i="16" a="1"/>
  <c r="O197" i="16"/>
  <c r="Q197" i="16"/>
  <c r="T197" i="16"/>
  <c r="M197" i="16"/>
  <c r="N198" i="16"/>
  <c r="P198" i="16"/>
  <c r="O198" i="16" a="1"/>
  <c r="O198" i="16"/>
  <c r="Q198" i="16"/>
  <c r="T198" i="16"/>
  <c r="M198" i="16"/>
  <c r="N199" i="16"/>
  <c r="P199" i="16"/>
  <c r="O199" i="16" a="1"/>
  <c r="O199" i="16"/>
  <c r="Q199" i="16"/>
  <c r="T199" i="16"/>
  <c r="M199" i="16"/>
  <c r="N200" i="16"/>
  <c r="P200" i="16"/>
  <c r="O200" i="16" a="1"/>
  <c r="O200" i="16"/>
  <c r="Q200" i="16"/>
  <c r="T200" i="16"/>
  <c r="M200" i="16"/>
  <c r="N201" i="16"/>
  <c r="P201" i="16"/>
  <c r="O201" i="16" a="1"/>
  <c r="O201" i="16"/>
  <c r="Q201" i="16"/>
  <c r="T201" i="16"/>
  <c r="M201" i="16"/>
  <c r="N202" i="16"/>
  <c r="P202" i="16"/>
  <c r="O202" i="16" a="1"/>
  <c r="O202" i="16"/>
  <c r="Q202" i="16"/>
  <c r="T202" i="16"/>
  <c r="M202" i="16"/>
  <c r="N203" i="16"/>
  <c r="P203" i="16"/>
  <c r="O203" i="16" a="1"/>
  <c r="O203" i="16"/>
  <c r="Q203" i="16"/>
  <c r="T203" i="16"/>
  <c r="M203" i="16"/>
  <c r="N204" i="16"/>
  <c r="P204" i="16"/>
  <c r="O204" i="16" a="1"/>
  <c r="O204" i="16"/>
  <c r="Q204" i="16"/>
  <c r="T204" i="16"/>
  <c r="M204" i="16"/>
  <c r="N205" i="16"/>
  <c r="P205" i="16"/>
  <c r="O205" i="16" a="1"/>
  <c r="O205" i="16"/>
  <c r="Q205" i="16"/>
  <c r="T205" i="16"/>
  <c r="M205" i="16"/>
  <c r="N206" i="16"/>
  <c r="P206" i="16"/>
  <c r="O206" i="16" a="1"/>
  <c r="O206" i="16"/>
  <c r="Q206" i="16"/>
  <c r="T206" i="16"/>
  <c r="M206" i="16"/>
  <c r="N207" i="16"/>
  <c r="P207" i="16"/>
  <c r="O207" i="16" a="1"/>
  <c r="O207" i="16"/>
  <c r="Q207" i="16"/>
  <c r="T207" i="16"/>
  <c r="M207" i="16"/>
  <c r="N208" i="16"/>
  <c r="P208" i="16"/>
  <c r="O208" i="16" a="1"/>
  <c r="O208" i="16"/>
  <c r="Q208" i="16"/>
  <c r="T208" i="16"/>
  <c r="M208" i="16"/>
  <c r="N209" i="16"/>
  <c r="P209" i="16"/>
  <c r="O209" i="16" a="1"/>
  <c r="O209" i="16"/>
  <c r="Q209" i="16"/>
  <c r="T209" i="16"/>
  <c r="M209" i="16"/>
  <c r="N210" i="16"/>
  <c r="P210" i="16"/>
  <c r="O210" i="16" a="1"/>
  <c r="O210" i="16"/>
  <c r="Q210" i="16"/>
  <c r="T210" i="16"/>
  <c r="M210" i="16"/>
  <c r="N211" i="16"/>
  <c r="P211" i="16"/>
  <c r="O211" i="16" a="1"/>
  <c r="O211" i="16"/>
  <c r="Q211" i="16"/>
  <c r="T211" i="16"/>
  <c r="M211" i="16"/>
  <c r="N212" i="16"/>
  <c r="P212" i="16"/>
  <c r="O212" i="16" a="1"/>
  <c r="O212" i="16"/>
  <c r="Q212" i="16"/>
  <c r="T212" i="16"/>
  <c r="M212" i="16"/>
  <c r="N213" i="16"/>
  <c r="P213" i="16"/>
  <c r="O213" i="16" a="1"/>
  <c r="O213" i="16"/>
  <c r="Q213" i="16"/>
  <c r="T213" i="16"/>
  <c r="M213" i="16"/>
  <c r="N214" i="16"/>
  <c r="P214" i="16"/>
  <c r="O214" i="16" a="1"/>
  <c r="O214" i="16"/>
  <c r="Q214" i="16"/>
  <c r="T214" i="16"/>
  <c r="M214" i="16"/>
  <c r="N215" i="16"/>
  <c r="P215" i="16"/>
  <c r="O215" i="16" a="1"/>
  <c r="O215" i="16"/>
  <c r="Q215" i="16"/>
  <c r="T215" i="16"/>
  <c r="M215" i="16"/>
  <c r="N216" i="16"/>
  <c r="P216" i="16"/>
  <c r="O216" i="16" a="1"/>
  <c r="O216" i="16"/>
  <c r="Q216" i="16"/>
  <c r="T216" i="16"/>
  <c r="M216" i="16"/>
  <c r="N217" i="16"/>
  <c r="P217" i="16"/>
  <c r="O217" i="16" a="1"/>
  <c r="O217" i="16"/>
  <c r="Q217" i="16"/>
  <c r="T217" i="16"/>
  <c r="M217" i="16"/>
  <c r="N218" i="16"/>
  <c r="P218" i="16"/>
  <c r="O218" i="16" a="1"/>
  <c r="O218" i="16"/>
  <c r="Q218" i="16"/>
  <c r="T218" i="16"/>
  <c r="M218" i="16"/>
  <c r="N219" i="16"/>
  <c r="P219" i="16"/>
  <c r="O219" i="16" a="1"/>
  <c r="O219" i="16"/>
  <c r="Q219" i="16"/>
  <c r="T219" i="16"/>
  <c r="M219" i="16"/>
  <c r="N220" i="16"/>
  <c r="P220" i="16"/>
  <c r="O220" i="16" a="1"/>
  <c r="O220" i="16"/>
  <c r="Q220" i="16"/>
  <c r="T220" i="16"/>
  <c r="M220" i="16"/>
  <c r="N221" i="16"/>
  <c r="P221" i="16"/>
  <c r="O221" i="16" a="1"/>
  <c r="O221" i="16"/>
  <c r="Q221" i="16"/>
  <c r="T221" i="16"/>
  <c r="M221" i="16"/>
  <c r="N222" i="16"/>
  <c r="P222" i="16"/>
  <c r="O222" i="16" a="1"/>
  <c r="O222" i="16"/>
  <c r="Q222" i="16"/>
  <c r="T222" i="16"/>
  <c r="M222" i="16"/>
  <c r="N223" i="16"/>
  <c r="P223" i="16"/>
  <c r="O223" i="16" a="1"/>
  <c r="O223" i="16"/>
  <c r="Q223" i="16"/>
  <c r="T223" i="16"/>
  <c r="M223" i="16"/>
  <c r="N224" i="16"/>
  <c r="P224" i="16"/>
  <c r="O224" i="16" a="1"/>
  <c r="O224" i="16"/>
  <c r="Q224" i="16"/>
  <c r="T224" i="16"/>
  <c r="M224" i="16"/>
  <c r="N225" i="16"/>
  <c r="P225" i="16"/>
  <c r="O225" i="16" a="1"/>
  <c r="O225" i="16"/>
  <c r="Q225" i="16"/>
  <c r="T225" i="16"/>
  <c r="M225" i="16"/>
  <c r="N226" i="16"/>
  <c r="P226" i="16"/>
  <c r="O226" i="16" a="1"/>
  <c r="O226" i="16"/>
  <c r="Q226" i="16"/>
  <c r="T226" i="16"/>
  <c r="M226" i="16"/>
  <c r="N227" i="16"/>
  <c r="P227" i="16"/>
  <c r="O227" i="16" a="1"/>
  <c r="O227" i="16"/>
  <c r="Q227" i="16"/>
  <c r="T227" i="16"/>
  <c r="M227" i="16"/>
  <c r="N228" i="16"/>
  <c r="P228" i="16"/>
  <c r="O228" i="16" a="1"/>
  <c r="O228" i="16"/>
  <c r="Q228" i="16"/>
  <c r="T228" i="16"/>
  <c r="M228" i="16"/>
  <c r="N229" i="16"/>
  <c r="P229" i="16"/>
  <c r="O229" i="16" a="1"/>
  <c r="O229" i="16"/>
  <c r="Q229" i="16"/>
  <c r="T229" i="16"/>
  <c r="M229" i="16"/>
  <c r="N230" i="16"/>
  <c r="P230" i="16"/>
  <c r="O230" i="16" a="1"/>
  <c r="O230" i="16"/>
  <c r="Q230" i="16"/>
  <c r="T230" i="16"/>
  <c r="M230" i="16"/>
  <c r="N231" i="16"/>
  <c r="P231" i="16"/>
  <c r="O231" i="16" a="1"/>
  <c r="O231" i="16"/>
  <c r="Q231" i="16"/>
  <c r="T231" i="16"/>
  <c r="M231" i="16"/>
  <c r="N232" i="16"/>
  <c r="P232" i="16"/>
  <c r="O232" i="16" a="1"/>
  <c r="O232" i="16"/>
  <c r="Q232" i="16"/>
  <c r="T232" i="16"/>
  <c r="M232" i="16"/>
  <c r="N233" i="16"/>
  <c r="P233" i="16"/>
  <c r="O233" i="16" a="1"/>
  <c r="O233" i="16"/>
  <c r="Q233" i="16"/>
  <c r="T233" i="16"/>
  <c r="M233" i="16"/>
  <c r="N234" i="16"/>
  <c r="P234" i="16"/>
  <c r="O234" i="16" a="1"/>
  <c r="O234" i="16"/>
  <c r="Q234" i="16"/>
  <c r="T234" i="16"/>
  <c r="M234" i="16"/>
  <c r="N235" i="16"/>
  <c r="P235" i="16"/>
  <c r="O235" i="16" a="1"/>
  <c r="O235" i="16"/>
  <c r="Q235" i="16"/>
  <c r="T235" i="16"/>
  <c r="M235" i="16"/>
  <c r="N236" i="16"/>
  <c r="P236" i="16"/>
  <c r="O236" i="16" a="1"/>
  <c r="O236" i="16"/>
  <c r="Q236" i="16"/>
  <c r="T236" i="16"/>
  <c r="M236" i="16"/>
  <c r="N237" i="16"/>
  <c r="P237" i="16"/>
  <c r="O237" i="16" a="1"/>
  <c r="O237" i="16"/>
  <c r="Q237" i="16"/>
  <c r="T237" i="16"/>
  <c r="M237" i="16"/>
  <c r="N238" i="16"/>
  <c r="P238" i="16"/>
  <c r="O238" i="16" a="1"/>
  <c r="O238" i="16"/>
  <c r="Q238" i="16"/>
  <c r="T238" i="16"/>
  <c r="M238" i="16"/>
  <c r="N239" i="16"/>
  <c r="P239" i="16"/>
  <c r="O239" i="16" a="1"/>
  <c r="O239" i="16"/>
  <c r="Q239" i="16"/>
  <c r="T239" i="16"/>
  <c r="M239" i="16"/>
  <c r="N240" i="16"/>
  <c r="P240" i="16"/>
  <c r="O240" i="16" a="1"/>
  <c r="O240" i="16"/>
  <c r="Q240" i="16"/>
  <c r="T240" i="16"/>
  <c r="M240" i="16"/>
  <c r="N241" i="16"/>
  <c r="P241" i="16"/>
  <c r="O241" i="16" a="1"/>
  <c r="O241" i="16"/>
  <c r="Q241" i="16"/>
  <c r="T241" i="16"/>
  <c r="M241" i="16"/>
  <c r="N242" i="16"/>
  <c r="P242" i="16"/>
  <c r="O242" i="16" a="1"/>
  <c r="O242" i="16"/>
  <c r="Q242" i="16"/>
  <c r="T242" i="16"/>
  <c r="M242" i="16"/>
  <c r="N243" i="16"/>
  <c r="P243" i="16"/>
  <c r="O243" i="16" a="1"/>
  <c r="O243" i="16"/>
  <c r="Q243" i="16"/>
  <c r="T243" i="16"/>
  <c r="M243" i="16"/>
  <c r="N244" i="16"/>
  <c r="P244" i="16"/>
  <c r="O244" i="16" a="1"/>
  <c r="O244" i="16"/>
  <c r="Q244" i="16"/>
  <c r="T244" i="16"/>
  <c r="M244" i="16"/>
  <c r="N245" i="16"/>
  <c r="P245" i="16"/>
  <c r="O245" i="16" a="1"/>
  <c r="O245" i="16"/>
  <c r="Q245" i="16"/>
  <c r="T245" i="16"/>
  <c r="M245" i="16"/>
  <c r="N246" i="16"/>
  <c r="P246" i="16"/>
  <c r="O246" i="16" a="1"/>
  <c r="O246" i="16"/>
  <c r="Q246" i="16"/>
  <c r="T246" i="16"/>
  <c r="M246" i="16"/>
  <c r="N247" i="16"/>
  <c r="P247" i="16"/>
  <c r="O247" i="16" a="1"/>
  <c r="O247" i="16"/>
  <c r="Q247" i="16"/>
  <c r="T247" i="16"/>
  <c r="M247" i="16"/>
  <c r="N248" i="16"/>
  <c r="P248" i="16"/>
  <c r="O248" i="16" a="1"/>
  <c r="O248" i="16"/>
  <c r="Q248" i="16"/>
  <c r="T248" i="16"/>
  <c r="M248" i="16"/>
  <c r="N249" i="16"/>
  <c r="P249" i="16"/>
  <c r="O249" i="16" a="1"/>
  <c r="O249" i="16"/>
  <c r="Q249" i="16"/>
  <c r="T249" i="16"/>
  <c r="M249" i="16"/>
  <c r="N250" i="16"/>
  <c r="P250" i="16"/>
  <c r="O250" i="16" a="1"/>
  <c r="O250" i="16"/>
  <c r="Q250" i="16"/>
  <c r="T250" i="16"/>
  <c r="M250" i="16"/>
  <c r="N251" i="16"/>
  <c r="P251" i="16"/>
  <c r="O251" i="16" a="1"/>
  <c r="O251" i="16"/>
  <c r="Q251" i="16"/>
  <c r="T251" i="16"/>
  <c r="M251" i="16"/>
  <c r="N252" i="16"/>
  <c r="P252" i="16"/>
  <c r="O252" i="16" a="1"/>
  <c r="O252" i="16"/>
  <c r="Q252" i="16"/>
  <c r="T252" i="16"/>
  <c r="M252" i="16"/>
  <c r="N253" i="16"/>
  <c r="P253" i="16"/>
  <c r="O253" i="16" a="1"/>
  <c r="O253" i="16"/>
  <c r="Q253" i="16"/>
  <c r="T253" i="16"/>
  <c r="M253" i="16"/>
  <c r="N254" i="16"/>
  <c r="P254" i="16"/>
  <c r="O254" i="16" a="1"/>
  <c r="O254" i="16"/>
  <c r="Q254" i="16"/>
  <c r="T254" i="16"/>
  <c r="M254" i="16"/>
  <c r="N255" i="16"/>
  <c r="P255" i="16"/>
  <c r="O255" i="16" a="1"/>
  <c r="O255" i="16"/>
  <c r="Q255" i="16"/>
  <c r="T255" i="16"/>
  <c r="M255" i="16"/>
  <c r="N256" i="16"/>
  <c r="P256" i="16"/>
  <c r="O256" i="16" a="1"/>
  <c r="O256" i="16"/>
  <c r="Q256" i="16"/>
  <c r="T256" i="16"/>
  <c r="M256" i="16"/>
  <c r="N257" i="16"/>
  <c r="P257" i="16"/>
  <c r="O257" i="16" a="1"/>
  <c r="O257" i="16"/>
  <c r="Q257" i="16"/>
  <c r="T257" i="16"/>
  <c r="M257" i="16"/>
  <c r="N258" i="16"/>
  <c r="P258" i="16"/>
  <c r="O258" i="16" a="1"/>
  <c r="O258" i="16"/>
  <c r="Q258" i="16"/>
  <c r="T258" i="16"/>
  <c r="M258" i="16"/>
  <c r="N259" i="16"/>
  <c r="P259" i="16"/>
  <c r="O259" i="16" a="1"/>
  <c r="O259" i="16"/>
  <c r="Q259" i="16"/>
  <c r="T259" i="16"/>
  <c r="M259" i="16"/>
  <c r="N260" i="16"/>
  <c r="P260" i="16"/>
  <c r="O260" i="16" a="1"/>
  <c r="O260" i="16"/>
  <c r="Q260" i="16"/>
  <c r="T260" i="16"/>
  <c r="M260" i="16"/>
  <c r="N261" i="16"/>
  <c r="P261" i="16"/>
  <c r="O261" i="16" a="1"/>
  <c r="O261" i="16"/>
  <c r="Q261" i="16"/>
  <c r="T261" i="16"/>
  <c r="M261" i="16"/>
  <c r="N262" i="16"/>
  <c r="P262" i="16"/>
  <c r="O262" i="16" a="1"/>
  <c r="O262" i="16"/>
  <c r="Q262" i="16"/>
  <c r="T262" i="16"/>
  <c r="M262" i="16"/>
  <c r="N263" i="16"/>
  <c r="P263" i="16"/>
  <c r="O263" i="16" a="1"/>
  <c r="O263" i="16"/>
  <c r="Q263" i="16"/>
  <c r="T263" i="16"/>
  <c r="M263" i="16"/>
  <c r="N264" i="16"/>
  <c r="P264" i="16"/>
  <c r="O264" i="16" a="1"/>
  <c r="O264" i="16"/>
  <c r="Q264" i="16"/>
  <c r="T264" i="16"/>
  <c r="M264" i="16"/>
  <c r="N265" i="16"/>
  <c r="P265" i="16"/>
  <c r="O265" i="16" a="1"/>
  <c r="O265" i="16"/>
  <c r="Q265" i="16"/>
  <c r="T265" i="16"/>
  <c r="M265" i="16"/>
  <c r="N266" i="16"/>
  <c r="P266" i="16"/>
  <c r="O266" i="16" a="1"/>
  <c r="O266" i="16"/>
  <c r="Q266" i="16"/>
  <c r="T266" i="16"/>
  <c r="M266" i="16"/>
  <c r="N267" i="16"/>
  <c r="P267" i="16"/>
  <c r="O267" i="16" a="1"/>
  <c r="O267" i="16"/>
  <c r="Q267" i="16"/>
  <c r="T267" i="16"/>
  <c r="M267" i="16"/>
  <c r="N268" i="16"/>
  <c r="P268" i="16"/>
  <c r="O268" i="16" a="1"/>
  <c r="O268" i="16"/>
  <c r="Q268" i="16"/>
  <c r="T268" i="16"/>
  <c r="M268" i="16"/>
  <c r="N269" i="16"/>
  <c r="P269" i="16"/>
  <c r="O269" i="16" a="1"/>
  <c r="O269" i="16"/>
  <c r="Q269" i="16"/>
  <c r="T269" i="16"/>
  <c r="M269" i="16"/>
  <c r="N270" i="16"/>
  <c r="P270" i="16"/>
  <c r="O270" i="16" a="1"/>
  <c r="O270" i="16"/>
  <c r="Q270" i="16"/>
  <c r="T270" i="16"/>
  <c r="M270" i="16"/>
  <c r="N271" i="16"/>
  <c r="P271" i="16"/>
  <c r="O271" i="16" a="1"/>
  <c r="O271" i="16"/>
  <c r="Q271" i="16"/>
  <c r="T271" i="16"/>
  <c r="M271" i="16"/>
  <c r="N272" i="16"/>
  <c r="P272" i="16"/>
  <c r="O272" i="16" a="1"/>
  <c r="O272" i="16"/>
  <c r="Q272" i="16"/>
  <c r="T272" i="16"/>
  <c r="M272" i="16"/>
  <c r="N273" i="16"/>
  <c r="P273" i="16"/>
  <c r="O273" i="16" a="1"/>
  <c r="O273" i="16"/>
  <c r="Q273" i="16"/>
  <c r="T273" i="16"/>
  <c r="M273" i="16"/>
  <c r="N274" i="16"/>
  <c r="P274" i="16"/>
  <c r="O274" i="16" a="1"/>
  <c r="O274" i="16"/>
  <c r="Q274" i="16"/>
  <c r="T274" i="16"/>
  <c r="M274" i="16"/>
  <c r="N275" i="16"/>
  <c r="P275" i="16"/>
  <c r="O275" i="16" a="1"/>
  <c r="O275" i="16"/>
  <c r="Q275" i="16"/>
  <c r="T275" i="16"/>
  <c r="M275" i="16"/>
  <c r="N276" i="16"/>
  <c r="P276" i="16"/>
  <c r="O276" i="16" a="1"/>
  <c r="O276" i="16"/>
  <c r="Q276" i="16"/>
  <c r="T276" i="16"/>
  <c r="M276" i="16"/>
  <c r="N277" i="16"/>
  <c r="P277" i="16"/>
  <c r="O277" i="16" a="1"/>
  <c r="O277" i="16"/>
  <c r="Q277" i="16"/>
  <c r="T277" i="16"/>
  <c r="M277" i="16"/>
  <c r="N278" i="16"/>
  <c r="P278" i="16"/>
  <c r="O278" i="16" a="1"/>
  <c r="O278" i="16"/>
  <c r="Q278" i="16"/>
  <c r="T278" i="16"/>
  <c r="M278" i="16"/>
  <c r="N279" i="16"/>
  <c r="P279" i="16"/>
  <c r="O279" i="16" a="1"/>
  <c r="O279" i="16"/>
  <c r="Q279" i="16"/>
  <c r="T279" i="16"/>
  <c r="M279" i="16"/>
  <c r="N280" i="16"/>
  <c r="P280" i="16"/>
  <c r="O280" i="16" a="1"/>
  <c r="O280" i="16"/>
  <c r="Q280" i="16"/>
  <c r="T280" i="16"/>
  <c r="M280" i="16"/>
  <c r="N281" i="16"/>
  <c r="P281" i="16"/>
  <c r="O281" i="16" a="1"/>
  <c r="O281" i="16"/>
  <c r="Q281" i="16"/>
  <c r="T281" i="16"/>
  <c r="M281" i="16"/>
  <c r="N282" i="16"/>
  <c r="P282" i="16"/>
  <c r="O282" i="16" a="1"/>
  <c r="O282" i="16"/>
  <c r="Q282" i="16"/>
  <c r="T282" i="16"/>
  <c r="M282" i="16"/>
  <c r="N283" i="16"/>
  <c r="P283" i="16"/>
  <c r="O283" i="16" a="1"/>
  <c r="O283" i="16"/>
  <c r="Q283" i="16"/>
  <c r="T283" i="16"/>
  <c r="M283" i="16"/>
  <c r="N284" i="16"/>
  <c r="P284" i="16"/>
  <c r="O284" i="16" a="1"/>
  <c r="O284" i="16"/>
  <c r="Q284" i="16"/>
  <c r="T284" i="16"/>
  <c r="M284" i="16"/>
  <c r="N285" i="16"/>
  <c r="P285" i="16"/>
  <c r="O285" i="16" a="1"/>
  <c r="O285" i="16"/>
  <c r="Q285" i="16"/>
  <c r="T285" i="16"/>
  <c r="M285" i="16"/>
  <c r="N286" i="16"/>
  <c r="P286" i="16"/>
  <c r="O286" i="16" a="1"/>
  <c r="O286" i="16"/>
  <c r="Q286" i="16"/>
  <c r="T286" i="16"/>
  <c r="M286" i="16"/>
  <c r="N287" i="16"/>
  <c r="P287" i="16"/>
  <c r="O287" i="16" a="1"/>
  <c r="O287" i="16"/>
  <c r="Q287" i="16"/>
  <c r="T287" i="16"/>
  <c r="M287" i="16"/>
  <c r="N288" i="16"/>
  <c r="P288" i="16"/>
  <c r="O288" i="16" a="1"/>
  <c r="O288" i="16"/>
  <c r="Q288" i="16"/>
  <c r="T288" i="16"/>
  <c r="M288" i="16"/>
  <c r="N289" i="16"/>
  <c r="P289" i="16"/>
  <c r="O289" i="16" a="1"/>
  <c r="O289" i="16"/>
  <c r="Q289" i="16"/>
  <c r="T289" i="16"/>
  <c r="M289" i="16"/>
  <c r="N290" i="16"/>
  <c r="P290" i="16"/>
  <c r="O290" i="16" a="1"/>
  <c r="O290" i="16"/>
  <c r="Q290" i="16"/>
  <c r="T290" i="16"/>
  <c r="M290" i="16"/>
  <c r="N291" i="16"/>
  <c r="P291" i="16"/>
  <c r="O291" i="16" a="1"/>
  <c r="O291" i="16"/>
  <c r="Q291" i="16"/>
  <c r="T291" i="16"/>
  <c r="M291" i="16"/>
  <c r="N292" i="16"/>
  <c r="P292" i="16"/>
  <c r="O292" i="16" a="1"/>
  <c r="O292" i="16"/>
  <c r="Q292" i="16"/>
  <c r="T292" i="16"/>
  <c r="M292" i="16"/>
  <c r="N293" i="16"/>
  <c r="P293" i="16"/>
  <c r="O293" i="16" a="1"/>
  <c r="O293" i="16"/>
  <c r="Q293" i="16"/>
  <c r="T293" i="16"/>
  <c r="M293" i="16"/>
  <c r="N294" i="16"/>
  <c r="P294" i="16"/>
  <c r="O294" i="16" a="1"/>
  <c r="O294" i="16"/>
  <c r="Q294" i="16"/>
  <c r="T294" i="16"/>
  <c r="M294" i="16"/>
  <c r="N295" i="16"/>
  <c r="P295" i="16"/>
  <c r="O295" i="16" a="1"/>
  <c r="O295" i="16"/>
  <c r="Q295" i="16"/>
  <c r="T295" i="16"/>
  <c r="M295" i="16"/>
  <c r="N296" i="16"/>
  <c r="P296" i="16"/>
  <c r="O296" i="16" a="1"/>
  <c r="O296" i="16"/>
  <c r="Q296" i="16"/>
  <c r="T296" i="16"/>
  <c r="M296" i="16"/>
  <c r="N297" i="16"/>
  <c r="P297" i="16"/>
  <c r="O297" i="16" a="1"/>
  <c r="O297" i="16"/>
  <c r="Q297" i="16"/>
  <c r="T297" i="16"/>
  <c r="M297" i="16"/>
  <c r="N298" i="16"/>
  <c r="P298" i="16"/>
  <c r="O298" i="16" a="1"/>
  <c r="O298" i="16"/>
  <c r="Q298" i="16"/>
  <c r="T298" i="16"/>
  <c r="M298" i="16"/>
  <c r="N299" i="16"/>
  <c r="P299" i="16"/>
  <c r="O299" i="16" a="1"/>
  <c r="O299" i="16"/>
  <c r="Q299" i="16"/>
  <c r="T299" i="16"/>
  <c r="M299" i="16"/>
  <c r="N300" i="16"/>
  <c r="P300" i="16"/>
  <c r="O300" i="16" a="1"/>
  <c r="O300" i="16"/>
  <c r="Q300" i="16"/>
  <c r="T300" i="16"/>
  <c r="M300" i="16"/>
  <c r="N301" i="16"/>
  <c r="P301" i="16"/>
  <c r="O301" i="16" a="1"/>
  <c r="O301" i="16"/>
  <c r="Q301" i="16"/>
  <c r="T301" i="16"/>
  <c r="M301" i="16"/>
  <c r="N302" i="16"/>
  <c r="P302" i="16"/>
  <c r="O302" i="16" a="1"/>
  <c r="O302" i="16"/>
  <c r="Q302" i="16"/>
  <c r="T302" i="16"/>
  <c r="M302" i="16"/>
  <c r="N303" i="16"/>
  <c r="P303" i="16"/>
  <c r="O303" i="16" a="1"/>
  <c r="O303" i="16"/>
  <c r="Q303" i="16"/>
  <c r="T303" i="16"/>
  <c r="M303" i="16"/>
  <c r="N304" i="16"/>
  <c r="P304" i="16"/>
  <c r="O304" i="16" a="1"/>
  <c r="O304" i="16"/>
  <c r="Q304" i="16"/>
  <c r="T304" i="16"/>
  <c r="M304" i="16"/>
  <c r="N305" i="16"/>
  <c r="P305" i="16"/>
  <c r="O305" i="16" a="1"/>
  <c r="O305" i="16"/>
  <c r="Q305" i="16"/>
  <c r="T305" i="16"/>
  <c r="M305" i="16"/>
  <c r="N306" i="16"/>
  <c r="P306" i="16"/>
  <c r="O306" i="16" a="1"/>
  <c r="O306" i="16"/>
  <c r="Q306" i="16"/>
  <c r="T306" i="16"/>
  <c r="M306" i="16"/>
  <c r="N307" i="16"/>
  <c r="P307" i="16"/>
  <c r="O307" i="16" a="1"/>
  <c r="O307" i="16"/>
  <c r="Q307" i="16"/>
  <c r="T307" i="16"/>
  <c r="M307" i="16"/>
  <c r="N308" i="16"/>
  <c r="P308" i="16"/>
  <c r="O308" i="16" a="1"/>
  <c r="O308" i="16"/>
  <c r="Q308" i="16"/>
  <c r="T308" i="16"/>
  <c r="M308" i="16"/>
  <c r="N309" i="16"/>
  <c r="P309" i="16"/>
  <c r="O309" i="16" a="1"/>
  <c r="O309" i="16"/>
  <c r="Q309" i="16"/>
  <c r="T309" i="16"/>
  <c r="M309" i="16"/>
  <c r="N310" i="16"/>
  <c r="P310" i="16"/>
  <c r="O310" i="16" a="1"/>
  <c r="O310" i="16"/>
  <c r="Q310" i="16"/>
  <c r="T310" i="16"/>
  <c r="M310" i="16"/>
  <c r="N311" i="16"/>
  <c r="P311" i="16"/>
  <c r="O311" i="16" a="1"/>
  <c r="O311" i="16"/>
  <c r="Q311" i="16"/>
  <c r="T311" i="16"/>
  <c r="M311" i="16"/>
  <c r="N312" i="16"/>
  <c r="P312" i="16"/>
  <c r="O312" i="16" a="1"/>
  <c r="O312" i="16"/>
  <c r="Q312" i="16"/>
  <c r="T312" i="16"/>
  <c r="M312" i="16"/>
  <c r="N313" i="16"/>
  <c r="P313" i="16"/>
  <c r="O313" i="16" a="1"/>
  <c r="O313" i="16"/>
  <c r="Q313" i="16"/>
  <c r="T313" i="16"/>
  <c r="M313" i="16"/>
  <c r="N314" i="16"/>
  <c r="P314" i="16"/>
  <c r="O314" i="16" a="1"/>
  <c r="O314" i="16"/>
  <c r="Q314" i="16"/>
  <c r="T314" i="16"/>
  <c r="M314" i="16"/>
  <c r="N315" i="16"/>
  <c r="P315" i="16"/>
  <c r="O315" i="16" a="1"/>
  <c r="O315" i="16"/>
  <c r="Q315" i="16"/>
  <c r="T315" i="16"/>
  <c r="M315" i="16"/>
  <c r="N316" i="16"/>
  <c r="P316" i="16"/>
  <c r="O316" i="16" a="1"/>
  <c r="O316" i="16"/>
  <c r="Q316" i="16"/>
  <c r="T316" i="16"/>
  <c r="M316" i="16"/>
  <c r="N317" i="16"/>
  <c r="P317" i="16"/>
  <c r="O317" i="16" a="1"/>
  <c r="O317" i="16"/>
  <c r="Q317" i="16"/>
  <c r="T317" i="16"/>
  <c r="M317" i="16"/>
  <c r="N318" i="16"/>
  <c r="P318" i="16"/>
  <c r="O318" i="16" a="1"/>
  <c r="O318" i="16"/>
  <c r="Q318" i="16"/>
  <c r="T318" i="16"/>
  <c r="M318" i="16"/>
  <c r="N319" i="16"/>
  <c r="P319" i="16"/>
  <c r="O319" i="16" a="1"/>
  <c r="O319" i="16"/>
  <c r="Q319" i="16"/>
  <c r="T319" i="16"/>
  <c r="M319" i="16"/>
  <c r="N320" i="16"/>
  <c r="P320" i="16"/>
  <c r="O320" i="16" a="1"/>
  <c r="O320" i="16"/>
  <c r="Q320" i="16"/>
  <c r="T320" i="16"/>
  <c r="M320" i="16"/>
  <c r="N321" i="16"/>
  <c r="P321" i="16"/>
  <c r="O321" i="16" a="1"/>
  <c r="O321" i="16"/>
  <c r="Q321" i="16"/>
  <c r="T321" i="16"/>
  <c r="M321" i="16"/>
  <c r="N322" i="16"/>
  <c r="P322" i="16"/>
  <c r="O322" i="16" a="1"/>
  <c r="O322" i="16"/>
  <c r="Q322" i="16"/>
  <c r="T322" i="16"/>
  <c r="M322" i="16"/>
  <c r="N323" i="16"/>
  <c r="P323" i="16"/>
  <c r="O323" i="16" a="1"/>
  <c r="O323" i="16"/>
  <c r="Q323" i="16"/>
  <c r="T323" i="16"/>
  <c r="M323" i="16"/>
  <c r="N324" i="16"/>
  <c r="P324" i="16"/>
  <c r="O324" i="16" a="1"/>
  <c r="O324" i="16"/>
  <c r="Q324" i="16"/>
  <c r="T324" i="16"/>
  <c r="M324" i="16"/>
  <c r="N325" i="16"/>
  <c r="P325" i="16"/>
  <c r="O325" i="16" a="1"/>
  <c r="O325" i="16"/>
  <c r="Q325" i="16"/>
  <c r="T325" i="16"/>
  <c r="M325" i="16"/>
  <c r="N326" i="16"/>
  <c r="P326" i="16"/>
  <c r="O326" i="16" a="1"/>
  <c r="O326" i="16"/>
  <c r="Q326" i="16"/>
  <c r="T326" i="16"/>
  <c r="M326" i="16"/>
  <c r="N327" i="16"/>
  <c r="P327" i="16"/>
  <c r="O327" i="16" a="1"/>
  <c r="O327" i="16"/>
  <c r="Q327" i="16"/>
  <c r="T327" i="16"/>
  <c r="M327" i="16"/>
  <c r="N328" i="16"/>
  <c r="P328" i="16"/>
  <c r="O328" i="16" a="1"/>
  <c r="O328" i="16"/>
  <c r="Q328" i="16"/>
  <c r="T328" i="16"/>
  <c r="M328" i="16"/>
  <c r="N329" i="16"/>
  <c r="P329" i="16"/>
  <c r="O329" i="16" a="1"/>
  <c r="O329" i="16"/>
  <c r="Q329" i="16"/>
  <c r="T329" i="16"/>
  <c r="M329" i="16"/>
  <c r="N330" i="16"/>
  <c r="P330" i="16"/>
  <c r="O330" i="16" a="1"/>
  <c r="O330" i="16"/>
  <c r="Q330" i="16"/>
  <c r="T330" i="16"/>
  <c r="M330" i="16"/>
  <c r="N331" i="16"/>
  <c r="P331" i="16"/>
  <c r="O331" i="16" a="1"/>
  <c r="O331" i="16"/>
  <c r="Q331" i="16"/>
  <c r="T331" i="16"/>
  <c r="M331" i="16"/>
  <c r="N332" i="16"/>
  <c r="P332" i="16"/>
  <c r="O332" i="16" a="1"/>
  <c r="O332" i="16"/>
  <c r="Q332" i="16"/>
  <c r="T332" i="16"/>
  <c r="M332" i="16"/>
  <c r="N333" i="16"/>
  <c r="P333" i="16"/>
  <c r="O333" i="16" a="1"/>
  <c r="O333" i="16"/>
  <c r="Q333" i="16"/>
  <c r="T333" i="16"/>
  <c r="M333" i="16"/>
  <c r="N334" i="16"/>
  <c r="P334" i="16"/>
  <c r="O334" i="16" a="1"/>
  <c r="O334" i="16"/>
  <c r="Q334" i="16"/>
  <c r="T334" i="16"/>
  <c r="M334" i="16"/>
  <c r="N335" i="16"/>
  <c r="P335" i="16"/>
  <c r="O335" i="16" a="1"/>
  <c r="O335" i="16"/>
  <c r="Q335" i="16"/>
  <c r="T335" i="16"/>
  <c r="M335" i="16"/>
  <c r="N336" i="16"/>
  <c r="P336" i="16"/>
  <c r="O336" i="16" a="1"/>
  <c r="O336" i="16"/>
  <c r="Q336" i="16"/>
  <c r="T336" i="16"/>
  <c r="M336" i="16"/>
  <c r="N337" i="16"/>
  <c r="P337" i="16"/>
  <c r="O337" i="16" a="1"/>
  <c r="O337" i="16"/>
  <c r="Q337" i="16"/>
  <c r="T337" i="16"/>
  <c r="M337" i="16"/>
  <c r="N338" i="16"/>
  <c r="P338" i="16"/>
  <c r="O338" i="16" a="1"/>
  <c r="O338" i="16"/>
  <c r="Q338" i="16"/>
  <c r="T338" i="16"/>
  <c r="M338" i="16"/>
  <c r="N339" i="16"/>
  <c r="P339" i="16"/>
  <c r="O339" i="16" a="1"/>
  <c r="O339" i="16"/>
  <c r="Q339" i="16"/>
  <c r="T339" i="16"/>
  <c r="M339" i="16"/>
  <c r="N340" i="16"/>
  <c r="P340" i="16"/>
  <c r="O340" i="16" a="1"/>
  <c r="O340" i="16"/>
  <c r="Q340" i="16"/>
  <c r="T340" i="16"/>
  <c r="M340" i="16"/>
  <c r="N341" i="16"/>
  <c r="P341" i="16"/>
  <c r="O341" i="16" a="1"/>
  <c r="O341" i="16"/>
  <c r="Q341" i="16"/>
  <c r="T341" i="16"/>
  <c r="M341" i="16"/>
  <c r="N342" i="16"/>
  <c r="P342" i="16"/>
  <c r="O342" i="16" a="1"/>
  <c r="O342" i="16"/>
  <c r="Q342" i="16"/>
  <c r="T342" i="16"/>
  <c r="M342" i="16"/>
  <c r="N343" i="16"/>
  <c r="P343" i="16"/>
  <c r="O343" i="16" a="1"/>
  <c r="O343" i="16"/>
  <c r="Q343" i="16"/>
  <c r="T343" i="16"/>
  <c r="M343" i="16"/>
  <c r="N344" i="16"/>
  <c r="P344" i="16"/>
  <c r="O344" i="16" a="1"/>
  <c r="O344" i="16"/>
  <c r="Q344" i="16"/>
  <c r="T344" i="16"/>
  <c r="M344" i="16"/>
  <c r="N345" i="16"/>
  <c r="P345" i="16"/>
  <c r="O345" i="16" a="1"/>
  <c r="O345" i="16"/>
  <c r="Q345" i="16"/>
  <c r="T345" i="16"/>
  <c r="M345" i="16"/>
  <c r="N346" i="16"/>
  <c r="P346" i="16"/>
  <c r="O346" i="16" a="1"/>
  <c r="O346" i="16"/>
  <c r="Q346" i="16"/>
  <c r="T346" i="16"/>
  <c r="M346" i="16"/>
  <c r="N347" i="16"/>
  <c r="P347" i="16"/>
  <c r="O347" i="16" a="1"/>
  <c r="O347" i="16"/>
  <c r="Q347" i="16"/>
  <c r="T347" i="16"/>
  <c r="M347" i="16"/>
  <c r="N348" i="16"/>
  <c r="P348" i="16"/>
  <c r="O348" i="16" a="1"/>
  <c r="O348" i="16"/>
  <c r="Q348" i="16"/>
  <c r="T348" i="16"/>
  <c r="M348" i="16"/>
  <c r="N349" i="16"/>
  <c r="P349" i="16"/>
  <c r="O349" i="16" a="1"/>
  <c r="O349" i="16"/>
  <c r="Q349" i="16"/>
  <c r="T349" i="16"/>
  <c r="M349" i="16"/>
  <c r="N350" i="16"/>
  <c r="P350" i="16"/>
  <c r="O350" i="16" a="1"/>
  <c r="O350" i="16"/>
  <c r="Q350" i="16"/>
  <c r="T350" i="16"/>
  <c r="M350" i="16"/>
  <c r="N351" i="16"/>
  <c r="P351" i="16"/>
  <c r="O351" i="16" a="1"/>
  <c r="O351" i="16"/>
  <c r="Q351" i="16"/>
  <c r="T351" i="16"/>
  <c r="M351" i="16"/>
  <c r="N352" i="16"/>
  <c r="P352" i="16"/>
  <c r="O352" i="16" a="1"/>
  <c r="O352" i="16"/>
  <c r="Q352" i="16"/>
  <c r="T352" i="16"/>
  <c r="M352" i="16"/>
  <c r="N353" i="16"/>
  <c r="P353" i="16"/>
  <c r="O353" i="16" a="1"/>
  <c r="O353" i="16"/>
  <c r="Q353" i="16"/>
  <c r="T353" i="16"/>
  <c r="M353" i="16"/>
  <c r="N354" i="16"/>
  <c r="P354" i="16"/>
  <c r="O354" i="16" a="1"/>
  <c r="O354" i="16"/>
  <c r="Q354" i="16"/>
  <c r="T354" i="16"/>
  <c r="M354" i="16"/>
  <c r="N355" i="16"/>
  <c r="P355" i="16"/>
  <c r="O355" i="16" a="1"/>
  <c r="O355" i="16"/>
  <c r="Q355" i="16"/>
  <c r="T355" i="16"/>
  <c r="M355" i="16"/>
  <c r="N356" i="16"/>
  <c r="P356" i="16"/>
  <c r="O356" i="16" a="1"/>
  <c r="O356" i="16"/>
  <c r="Q356" i="16"/>
  <c r="T356" i="16"/>
  <c r="M356" i="16"/>
  <c r="N357" i="16"/>
  <c r="P357" i="16"/>
  <c r="O357" i="16" a="1"/>
  <c r="O357" i="16"/>
  <c r="Q357" i="16"/>
  <c r="T357" i="16"/>
  <c r="M357" i="16"/>
  <c r="N358" i="16"/>
  <c r="P358" i="16"/>
  <c r="O358" i="16" a="1"/>
  <c r="O358" i="16"/>
  <c r="Q358" i="16"/>
  <c r="T358" i="16"/>
  <c r="M358" i="16"/>
  <c r="N359" i="16"/>
  <c r="P359" i="16"/>
  <c r="O359" i="16" a="1"/>
  <c r="O359" i="16"/>
  <c r="Q359" i="16"/>
  <c r="T359" i="16"/>
  <c r="M359" i="16"/>
  <c r="N360" i="16"/>
  <c r="P360" i="16"/>
  <c r="O360" i="16" a="1"/>
  <c r="O360" i="16"/>
  <c r="Q360" i="16"/>
  <c r="T360" i="16"/>
  <c r="M360" i="16"/>
  <c r="N361" i="16"/>
  <c r="P361" i="16"/>
  <c r="O361" i="16" a="1"/>
  <c r="O361" i="16"/>
  <c r="Q361" i="16"/>
  <c r="T361" i="16"/>
  <c r="M361" i="16"/>
  <c r="N362" i="16"/>
  <c r="P362" i="16"/>
  <c r="O362" i="16" a="1"/>
  <c r="O362" i="16"/>
  <c r="Q362" i="16"/>
  <c r="T362" i="16"/>
  <c r="M362" i="16"/>
  <c r="N363" i="16"/>
  <c r="P363" i="16"/>
  <c r="O363" i="16" a="1"/>
  <c r="O363" i="16"/>
  <c r="Q363" i="16"/>
  <c r="T363" i="16"/>
  <c r="M363" i="16"/>
  <c r="N364" i="16"/>
  <c r="P364" i="16"/>
  <c r="O364" i="16" a="1"/>
  <c r="O364" i="16"/>
  <c r="Q364" i="16"/>
  <c r="T364" i="16"/>
  <c r="M364" i="16"/>
  <c r="N365" i="16"/>
  <c r="P365" i="16"/>
  <c r="O365" i="16" a="1"/>
  <c r="O365" i="16"/>
  <c r="Q365" i="16"/>
  <c r="T365" i="16"/>
  <c r="M365" i="16"/>
  <c r="N366" i="16"/>
  <c r="P366" i="16"/>
  <c r="O366" i="16" a="1"/>
  <c r="O366" i="16"/>
  <c r="Q366" i="16"/>
  <c r="T366" i="16"/>
  <c r="M366" i="16"/>
  <c r="N367" i="16"/>
  <c r="P367" i="16"/>
  <c r="O367" i="16" a="1"/>
  <c r="O367" i="16"/>
  <c r="Q367" i="16"/>
  <c r="T367" i="16"/>
  <c r="M367" i="16"/>
  <c r="N368" i="16"/>
  <c r="P368" i="16"/>
  <c r="O368" i="16" a="1"/>
  <c r="O368" i="16"/>
  <c r="Q368" i="16"/>
  <c r="T368" i="16"/>
  <c r="M368" i="16"/>
  <c r="N369" i="16"/>
  <c r="P369" i="16"/>
  <c r="O369" i="16" a="1"/>
  <c r="O369" i="16"/>
  <c r="Q369" i="16"/>
  <c r="T369" i="16"/>
  <c r="M369" i="16"/>
  <c r="N370" i="16"/>
  <c r="P370" i="16"/>
  <c r="O370" i="16" a="1"/>
  <c r="O370" i="16"/>
  <c r="Q370" i="16"/>
  <c r="T370" i="16"/>
  <c r="M370" i="16"/>
  <c r="N371" i="16"/>
  <c r="P371" i="16"/>
  <c r="O371" i="16" a="1"/>
  <c r="O371" i="16"/>
  <c r="Q371" i="16"/>
  <c r="T371" i="16"/>
  <c r="M371" i="16"/>
  <c r="N372" i="16"/>
  <c r="P372" i="16"/>
  <c r="O372" i="16" a="1"/>
  <c r="O372" i="16"/>
  <c r="Q372" i="16"/>
  <c r="T372" i="16"/>
  <c r="M372" i="16"/>
  <c r="N373" i="16"/>
  <c r="P373" i="16"/>
  <c r="O373" i="16" a="1"/>
  <c r="O373" i="16"/>
  <c r="Q373" i="16"/>
  <c r="T373" i="16"/>
  <c r="M373" i="16"/>
  <c r="N374" i="16"/>
  <c r="P374" i="16"/>
  <c r="O374" i="16" a="1"/>
  <c r="O374" i="16"/>
  <c r="Q374" i="16"/>
  <c r="T374" i="16"/>
  <c r="M374" i="16"/>
  <c r="N375" i="16"/>
  <c r="P375" i="16"/>
  <c r="O375" i="16" a="1"/>
  <c r="O375" i="16"/>
  <c r="Q375" i="16"/>
  <c r="T375" i="16"/>
  <c r="M375" i="16"/>
  <c r="N376" i="16"/>
  <c r="P376" i="16"/>
  <c r="O376" i="16" a="1"/>
  <c r="O376" i="16"/>
  <c r="Q376" i="16"/>
  <c r="T376" i="16"/>
  <c r="M376" i="16"/>
  <c r="N377" i="16"/>
  <c r="P377" i="16"/>
  <c r="O377" i="16" a="1"/>
  <c r="O377" i="16"/>
  <c r="Q377" i="16"/>
  <c r="T377" i="16"/>
  <c r="M377" i="16"/>
  <c r="N378" i="16"/>
  <c r="P378" i="16"/>
  <c r="O378" i="16" a="1"/>
  <c r="O378" i="16"/>
  <c r="Q378" i="16"/>
  <c r="T378" i="16"/>
  <c r="M378" i="16"/>
  <c r="N379" i="16"/>
  <c r="P379" i="16"/>
  <c r="O379" i="16" a="1"/>
  <c r="O379" i="16"/>
  <c r="Q379" i="16"/>
  <c r="T379" i="16"/>
  <c r="M379" i="16"/>
  <c r="N380" i="16"/>
  <c r="P380" i="16"/>
  <c r="O380" i="16" a="1"/>
  <c r="O380" i="16"/>
  <c r="Q380" i="16"/>
  <c r="T380" i="16"/>
  <c r="M380" i="16"/>
  <c r="N381" i="16"/>
  <c r="P381" i="16"/>
  <c r="O381" i="16" a="1"/>
  <c r="O381" i="16"/>
  <c r="Q381" i="16"/>
  <c r="T381" i="16"/>
  <c r="M381" i="16"/>
  <c r="N382" i="16"/>
  <c r="P382" i="16"/>
  <c r="O382" i="16" a="1"/>
  <c r="O382" i="16"/>
  <c r="Q382" i="16"/>
  <c r="T382" i="16"/>
  <c r="M382" i="16"/>
  <c r="N383" i="16"/>
  <c r="P383" i="16"/>
  <c r="O383" i="16" a="1"/>
  <c r="O383" i="16"/>
  <c r="Q383" i="16"/>
  <c r="T383" i="16"/>
  <c r="M383" i="16"/>
  <c r="N384" i="16"/>
  <c r="P384" i="16"/>
  <c r="O384" i="16" a="1"/>
  <c r="O384" i="16"/>
  <c r="Q384" i="16"/>
  <c r="T384" i="16"/>
  <c r="M384" i="16"/>
  <c r="N385" i="16"/>
  <c r="P385" i="16"/>
  <c r="O385" i="16" a="1"/>
  <c r="O385" i="16"/>
  <c r="Q385" i="16"/>
  <c r="T385" i="16"/>
  <c r="M385" i="16"/>
  <c r="N386" i="16"/>
  <c r="P386" i="16"/>
  <c r="O386" i="16" a="1"/>
  <c r="O386" i="16"/>
  <c r="Q386" i="16"/>
  <c r="T386" i="16"/>
  <c r="M386" i="16"/>
  <c r="N387" i="16"/>
  <c r="P387" i="16"/>
  <c r="O387" i="16" a="1"/>
  <c r="O387" i="16"/>
  <c r="Q387" i="16"/>
  <c r="T387" i="16"/>
  <c r="M387" i="16"/>
  <c r="N388" i="16"/>
  <c r="P388" i="16"/>
  <c r="O388" i="16" a="1"/>
  <c r="O388" i="16"/>
  <c r="Q388" i="16"/>
  <c r="T388" i="16"/>
  <c r="M388" i="16"/>
  <c r="N389" i="16"/>
  <c r="P389" i="16"/>
  <c r="O389" i="16" a="1"/>
  <c r="O389" i="16"/>
  <c r="Q389" i="16"/>
  <c r="T389" i="16"/>
  <c r="M389" i="16"/>
  <c r="N390" i="16"/>
  <c r="P390" i="16"/>
  <c r="O390" i="16" a="1"/>
  <c r="O390" i="16"/>
  <c r="Q390" i="16"/>
  <c r="T390" i="16"/>
  <c r="M390" i="16"/>
  <c r="N391" i="16"/>
  <c r="P391" i="16"/>
  <c r="O391" i="16" a="1"/>
  <c r="O391" i="16"/>
  <c r="Q391" i="16"/>
  <c r="T391" i="16"/>
  <c r="M391" i="16"/>
  <c r="N392" i="16"/>
  <c r="P392" i="16"/>
  <c r="O392" i="16" a="1"/>
  <c r="O392" i="16"/>
  <c r="Q392" i="16"/>
  <c r="T392" i="16"/>
  <c r="M392" i="16"/>
  <c r="N393" i="16"/>
  <c r="P393" i="16"/>
  <c r="O393" i="16" a="1"/>
  <c r="O393" i="16"/>
  <c r="Q393" i="16"/>
  <c r="T393" i="16"/>
  <c r="M393" i="16"/>
  <c r="N394" i="16"/>
  <c r="P394" i="16"/>
  <c r="O394" i="16" a="1"/>
  <c r="O394" i="16"/>
  <c r="Q394" i="16"/>
  <c r="T394" i="16"/>
  <c r="M394" i="16"/>
  <c r="N395" i="16"/>
  <c r="P395" i="16"/>
  <c r="O395" i="16" a="1"/>
  <c r="O395" i="16"/>
  <c r="Q395" i="16"/>
  <c r="T395" i="16"/>
  <c r="M395" i="16"/>
  <c r="N396" i="16"/>
  <c r="P396" i="16"/>
  <c r="O396" i="16" a="1"/>
  <c r="O396" i="16"/>
  <c r="Q396" i="16"/>
  <c r="T396" i="16"/>
  <c r="M396" i="16"/>
  <c r="N397" i="16"/>
  <c r="P397" i="16"/>
  <c r="O397" i="16" a="1"/>
  <c r="O397" i="16"/>
  <c r="Q397" i="16"/>
  <c r="T397" i="16"/>
  <c r="M397" i="16"/>
  <c r="N398" i="16"/>
  <c r="P398" i="16"/>
  <c r="O398" i="16" a="1"/>
  <c r="O398" i="16"/>
  <c r="Q398" i="16"/>
  <c r="T398" i="16"/>
  <c r="M398" i="16"/>
  <c r="N399" i="16"/>
  <c r="P399" i="16"/>
  <c r="O399" i="16" a="1"/>
  <c r="O399" i="16"/>
  <c r="Q399" i="16"/>
  <c r="T399" i="16"/>
  <c r="M399" i="16"/>
  <c r="N400" i="16"/>
  <c r="P400" i="16"/>
  <c r="O400" i="16" a="1"/>
  <c r="O400" i="16"/>
  <c r="Q400" i="16"/>
  <c r="T400" i="16"/>
  <c r="M400" i="16"/>
  <c r="N401" i="16"/>
  <c r="P401" i="16"/>
  <c r="O401" i="16" a="1"/>
  <c r="O401" i="16"/>
  <c r="Q401" i="16"/>
  <c r="T401" i="16"/>
  <c r="M401" i="16"/>
  <c r="N402" i="16"/>
  <c r="P402" i="16"/>
  <c r="O402" i="16" a="1"/>
  <c r="O402" i="16"/>
  <c r="Q402" i="16"/>
  <c r="T402" i="16"/>
  <c r="M402" i="16"/>
  <c r="N403" i="16"/>
  <c r="P403" i="16"/>
  <c r="O403" i="16" a="1"/>
  <c r="O403" i="16"/>
  <c r="Q403" i="16"/>
  <c r="T403" i="16"/>
  <c r="M403" i="16"/>
  <c r="M405" i="16"/>
  <c r="D62" i="16"/>
  <c r="G70" i="16"/>
  <c r="F31" i="16" l="1"/>
  <c r="F32" i="16" l="1"/>
  <c r="F34" i="16" l="1"/>
  <c r="F35" i="16" l="1"/>
  <c r="F36" i="16" l="1"/>
  <c r="F37" i="16" l="1"/>
  <c r="F38" i="16" l="1"/>
  <c r="F39" i="16" l="1"/>
  <c r="F40" i="16" l="1"/>
  <c r="F42" i="16" l="1"/>
  <c r="F43" i="16" l="1"/>
  <c r="F44" i="16" l="1"/>
  <c r="F45" i="16" l="1"/>
  <c r="F46" i="16" l="1"/>
  <c r="F47" i="16" l="1"/>
  <c r="F48" i="16" l="1"/>
  <c r="F50" i="16" l="1"/>
  <c r="F51" i="16" l="1"/>
  <c r="F52" i="16" l="1"/>
  <c r="F53" i="16" l="1"/>
  <c r="F54" i="16" l="1"/>
  <c r="F55" i="16" l="1"/>
  <c r="F56" i="16" l="1"/>
  <c r="F58" i="16" l="1"/>
  <c r="F59" i="16" l="1"/>
  <c r="F60" i="16" l="1"/>
  <c r="F61" i="16" l="1"/>
  <c r="F62" i="16" l="1"/>
  <c r="F63" i="16" l="1"/>
  <c r="F64" i="16" l="1"/>
  <c r="F66" i="16" l="1"/>
  <c r="F67" i="1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<sst xmlns="http://schemas.openxmlformats.org/spreadsheetml/2006/main" count="317" uniqueCount="89">
  <si>
    <t>Etablissement</t>
  </si>
  <si>
    <t>Date</t>
  </si>
  <si>
    <t>Heure Début</t>
  </si>
  <si>
    <t>Heure Fin</t>
  </si>
  <si>
    <t>Type</t>
  </si>
  <si>
    <t>Temps</t>
  </si>
  <si>
    <t xml:space="preserve">Repas midi </t>
  </si>
  <si>
    <t>Repas soir</t>
  </si>
  <si>
    <t>Pause</t>
  </si>
  <si>
    <t>Travail</t>
  </si>
  <si>
    <t>Total</t>
  </si>
  <si>
    <t>Etablissement N°0</t>
  </si>
  <si>
    <t>Pris</t>
  </si>
  <si>
    <t>Repas</t>
  </si>
  <si>
    <t>Commentaires</t>
  </si>
  <si>
    <t xml:space="preserve">Jours </t>
  </si>
  <si>
    <t xml:space="preserve">Travail midi </t>
  </si>
  <si>
    <t>Travail soir</t>
  </si>
  <si>
    <t>Total centieme</t>
  </si>
  <si>
    <t>Utilisateur</t>
  </si>
  <si>
    <t>indemnités</t>
  </si>
  <si>
    <t>midi</t>
  </si>
  <si>
    <t xml:space="preserve"> soir</t>
  </si>
  <si>
    <t>Coupure</t>
  </si>
  <si>
    <t>Coupures</t>
  </si>
  <si>
    <t>Repas consommés</t>
  </si>
  <si>
    <t>Indemnités midi</t>
  </si>
  <si>
    <t>Indemnités soir</t>
  </si>
  <si>
    <t>Correspondante paie :</t>
  </si>
  <si>
    <t>N° dossier</t>
  </si>
  <si>
    <t>Fiche mensuelle horaire</t>
  </si>
  <si>
    <t>EMPLOYEUR :</t>
  </si>
  <si>
    <t>SALARIE :</t>
  </si>
  <si>
    <t>Matricule</t>
  </si>
  <si>
    <t>Horaire hebdomadaire contractuel :</t>
  </si>
  <si>
    <t>Taux horaire :</t>
  </si>
  <si>
    <t>Type de contrat :</t>
  </si>
  <si>
    <t>CDI</t>
  </si>
  <si>
    <t>CDD accroissement d'activité</t>
  </si>
  <si>
    <t>CDD saisonnier</t>
  </si>
  <si>
    <t>CDD de remplacement</t>
  </si>
  <si>
    <t>CDD d'usage</t>
  </si>
  <si>
    <t>Changement de taux horaire</t>
  </si>
  <si>
    <t>Passé en CDI ce mois-ci</t>
  </si>
  <si>
    <t>non</t>
  </si>
  <si>
    <t>oui</t>
  </si>
  <si>
    <t>Changement d'horaire de travail</t>
  </si>
  <si>
    <t>Passé cadre ce mois-ci</t>
  </si>
  <si>
    <t>Entrée - Sortie (en cours de mois)</t>
  </si>
  <si>
    <t>Date d'entrée :</t>
  </si>
  <si>
    <t xml:space="preserve">Date de sortie : </t>
  </si>
  <si>
    <t>Jour</t>
  </si>
  <si>
    <t>Nb heures
travaillées</t>
  </si>
  <si>
    <r>
      <t xml:space="preserve">Observations/motifs                                     </t>
    </r>
    <r>
      <rPr>
        <b/>
        <sz val="8"/>
        <rFont val="Arial"/>
        <family val="2"/>
      </rPr>
      <t xml:space="preserve">     (congés,maladie,absences non rém)</t>
    </r>
  </si>
  <si>
    <t>Lund</t>
  </si>
  <si>
    <t>Mar</t>
  </si>
  <si>
    <t>Fournir une copie des courriers licenciement ou démission</t>
  </si>
  <si>
    <t>Merc</t>
  </si>
  <si>
    <t>Jeud</t>
  </si>
  <si>
    <t>Eléments salaire brut</t>
  </si>
  <si>
    <t>Vend</t>
  </si>
  <si>
    <t>Nb Heures de nuit (entre 20h et 5h) :</t>
  </si>
  <si>
    <t>Sam</t>
  </si>
  <si>
    <t>Prime s/ chiffre d'affaires</t>
  </si>
  <si>
    <t>Montant du CA :</t>
  </si>
  <si>
    <t>Dim</t>
  </si>
  <si>
    <t>Taux en % :</t>
  </si>
  <si>
    <t>TOTAL</t>
  </si>
  <si>
    <t>Prime de toute nature</t>
  </si>
  <si>
    <t>Montant brut de la prime :</t>
  </si>
  <si>
    <t>Montant net de la prime :</t>
  </si>
  <si>
    <t>Libellé de la prime :</t>
  </si>
  <si>
    <t>Avantages en nature</t>
  </si>
  <si>
    <t>Nbre de repas pris :</t>
  </si>
  <si>
    <t>Nbre indemnité compensatrice repas dûs :</t>
  </si>
  <si>
    <t>Nbre de repas CFA :</t>
  </si>
  <si>
    <t>Ajouts ou déductions</t>
  </si>
  <si>
    <t>Remboursement de frais :</t>
  </si>
  <si>
    <t>Acompte :</t>
  </si>
  <si>
    <t>Saisie sur salaire :</t>
  </si>
  <si>
    <t>Commentaires :</t>
  </si>
  <si>
    <t>Cadre réservé au client</t>
  </si>
  <si>
    <t>SIGNATURES :</t>
  </si>
  <si>
    <t>Employeur</t>
  </si>
  <si>
    <t>Salarié</t>
  </si>
  <si>
    <t>TOTAL MENSUEL</t>
  </si>
  <si>
    <t>Date2</t>
  </si>
  <si>
    <t>Date3</t>
  </si>
  <si>
    <t>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</si>
</sst>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:ss;[h]:mm:ss;&quot;&quot;"/>
    <numFmt numFmtId="165" formatCode="d/m;@"/>
    <numFmt numFmtId="166" formatCode="[$-40C]mmmm\-yy;@"/>
    <numFmt numFmtId="167" formatCode="0000000000"/>
  </numFmts>
  <fonts count="2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5"/>
      <color theme="1" tint="4.9989318521683403E-2"/>
      <name val="Arial"/>
      <family val="2"/>
    </font>
    <font>
      <sz val="10"/>
      <color rgb="FFFF000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sz val="8"/>
      <name val="Webdings"/>
      <family val="1"/>
      <charset val="2"/>
    </font>
    <font>
      <i/>
      <sz val="9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2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left"/>
    </xf>
    <xf numFmtId="14" fontId="0" fillId="0" borderId="1" xfId="0" applyNumberFormat="1" applyBorder="1" applyAlignment="1">
      <alignment horizontal="left" vertical="center"/>
    </xf>
    <xf numFmtId="0" fontId="0" fillId="4" borderId="4" xfId="0" applyFill="1" applyBorder="1"/>
    <xf numFmtId="0" fontId="0" fillId="2" borderId="4" xfId="0" applyFill="1" applyBorder="1"/>
    <xf numFmtId="0" fontId="0" fillId="3" borderId="4" xfId="0" applyFill="1" applyBorder="1"/>
    <xf numFmtId="0" fontId="2" fillId="0" borderId="0" xfId="0" applyFont="1"/>
    <xf numFmtId="164" fontId="0" fillId="0" borderId="0" xfId="0" applyNumberFormat="1"/>
    <xf numFmtId="0" fontId="0" fillId="5" borderId="4" xfId="0" applyFill="1" applyBorder="1"/>
    <xf numFmtId="0" fontId="0" fillId="6" borderId="4" xfId="0" applyFill="1" applyBorder="1"/>
    <xf numFmtId="0" fontId="0" fillId="6" borderId="0" xfId="0" applyFill="1"/>
    <xf numFmtId="0" fontId="0" fillId="6" borderId="0" xfId="0" applyFill="1" applyAlignment="1">
      <alignment horizontal="left"/>
    </xf>
    <xf numFmtId="14" fontId="0" fillId="6" borderId="0" xfId="0" applyNumberFormat="1" applyFill="1" applyAlignment="1">
      <alignment horizontal="left"/>
    </xf>
    <xf numFmtId="2" fontId="3" fillId="0" borderId="2" xfId="0" applyNumberFormat="1" applyFont="1" applyBorder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2" fontId="1" fillId="6" borderId="0" xfId="0" applyNumberFormat="1" applyFont="1" applyFill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4" fontId="1" fillId="6" borderId="0" xfId="0" applyNumberFormat="1" applyFont="1" applyFill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0" fontId="4" fillId="3" borderId="0" xfId="0" applyFont="1" applyFill="1" applyAlignment="1">
      <alignment horizontal="left"/>
    </xf>
    <xf numFmtId="14" fontId="4" fillId="3" borderId="0" xfId="0" applyNumberFormat="1" applyFont="1" applyFill="1" applyAlignment="1">
      <alignment horizontal="left"/>
    </xf>
    <xf numFmtId="14" fontId="4" fillId="3" borderId="0" xfId="0" applyNumberFormat="1" applyFont="1" applyFill="1" applyAlignment="1">
      <alignment horizontal="left" vertical="center"/>
    </xf>
    <xf numFmtId="0" fontId="5" fillId="3" borderId="0" xfId="0" applyFont="1" applyFill="1" applyAlignment="1">
      <alignment horizontal="left"/>
    </xf>
    <xf numFmtId="0" fontId="4" fillId="0" borderId="0" xfId="0" applyFont="1"/>
    <xf numFmtId="0" fontId="5" fillId="3" borderId="0" xfId="0" applyFont="1" applyFill="1" applyAlignment="1">
      <alignment horizontal="left" vertical="center"/>
    </xf>
    <xf numFmtId="14" fontId="5" fillId="3" borderId="0" xfId="0" applyNumberFormat="1" applyFont="1" applyFill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14" fontId="0" fillId="0" borderId="0" xfId="0" applyNumberFormat="1"/>
    <xf numFmtId="20" fontId="0" fillId="0" borderId="0" xfId="0" applyNumberFormat="1"/>
    <xf numFmtId="0" fontId="0" fillId="7" borderId="2" xfId="0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center" vertical="center"/>
    </xf>
    <xf numFmtId="165" fontId="6" fillId="7" borderId="0" xfId="0" applyNumberFormat="1" applyFont="1" applyFill="1" applyAlignment="1">
      <alignment vertical="center"/>
    </xf>
    <xf numFmtId="0" fontId="9" fillId="7" borderId="0" xfId="0" applyFont="1" applyFill="1" applyAlignment="1" applyProtection="1">
      <alignment horizontal="left" vertical="center"/>
      <protection hidden="1"/>
    </xf>
    <xf numFmtId="165" fontId="7" fillId="7" borderId="18" xfId="0" applyNumberFormat="1" applyFont="1" applyFill="1" applyBorder="1" applyAlignment="1">
      <alignment vertical="center"/>
    </xf>
    <xf numFmtId="0" fontId="7" fillId="7" borderId="19" xfId="0" applyFont="1" applyFill="1" applyBorder="1" applyAlignment="1">
      <alignment vertical="center"/>
    </xf>
    <xf numFmtId="167" fontId="7" fillId="9" borderId="19" xfId="0" applyNumberFormat="1" applyFont="1" applyFill="1" applyBorder="1" applyAlignment="1" applyProtection="1">
      <alignment vertical="center"/>
      <protection locked="0"/>
    </xf>
    <xf numFmtId="0" fontId="7" fillId="7" borderId="20" xfId="0" applyFont="1" applyFill="1" applyBorder="1" applyAlignment="1">
      <alignment vertical="center"/>
    </xf>
    <xf numFmtId="165" fontId="10" fillId="7" borderId="0" xfId="0" applyNumberFormat="1" applyFont="1" applyFill="1" applyAlignment="1">
      <alignment vertical="center"/>
    </xf>
    <xf numFmtId="2" fontId="10" fillId="7" borderId="0" xfId="0" applyNumberFormat="1" applyFont="1" applyFill="1" applyAlignment="1">
      <alignment vertical="center"/>
    </xf>
    <xf numFmtId="0" fontId="10" fillId="7" borderId="0" xfId="0" applyFont="1" applyFill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165" fontId="7" fillId="7" borderId="27" xfId="0" applyNumberFormat="1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 wrapText="1"/>
    </xf>
    <xf numFmtId="14" fontId="0" fillId="9" borderId="10" xfId="0" applyNumberFormat="1" applyFill="1" applyBorder="1" applyAlignment="1" applyProtection="1">
      <alignment vertical="center"/>
      <protection locked="0"/>
    </xf>
    <xf numFmtId="0" fontId="0" fillId="7" borderId="29" xfId="0" applyFill="1" applyBorder="1" applyAlignment="1">
      <alignment vertical="center"/>
    </xf>
    <xf numFmtId="165" fontId="7" fillId="7" borderId="30" xfId="0" applyNumberFormat="1" applyFont="1" applyFill="1" applyBorder="1" applyAlignment="1">
      <alignment vertical="center"/>
    </xf>
    <xf numFmtId="0" fontId="0" fillId="9" borderId="12" xfId="0" applyFill="1" applyBorder="1" applyAlignment="1" applyProtection="1">
      <alignment horizontal="center" vertical="center"/>
      <protection locked="0"/>
    </xf>
    <xf numFmtId="14" fontId="13" fillId="9" borderId="32" xfId="0" applyNumberFormat="1" applyFont="1" applyFill="1" applyBorder="1" applyAlignment="1" applyProtection="1">
      <alignment horizontal="center" vertical="center"/>
      <protection locked="0"/>
    </xf>
    <xf numFmtId="0" fontId="0" fillId="7" borderId="33" xfId="0" applyFill="1" applyBorder="1" applyAlignment="1">
      <alignment vertical="center"/>
    </xf>
    <xf numFmtId="165" fontId="7" fillId="7" borderId="34" xfId="0" applyNumberFormat="1" applyFont="1" applyFill="1" applyBorder="1" applyAlignment="1">
      <alignment vertical="center"/>
    </xf>
    <xf numFmtId="0" fontId="0" fillId="9" borderId="35" xfId="0" applyFill="1" applyBorder="1" applyAlignment="1" applyProtection="1">
      <alignment horizontal="center" vertical="center"/>
      <protection locked="0"/>
    </xf>
    <xf numFmtId="0" fontId="6" fillId="9" borderId="35" xfId="0" applyFont="1" applyFill="1" applyBorder="1" applyAlignment="1" applyProtection="1">
      <alignment horizontal="center" vertical="center"/>
      <protection locked="0"/>
    </xf>
    <xf numFmtId="0" fontId="15" fillId="9" borderId="37" xfId="0" applyFont="1" applyFill="1" applyBorder="1" applyAlignment="1" applyProtection="1">
      <alignment horizontal="left" vertical="center"/>
      <protection locked="0"/>
    </xf>
    <xf numFmtId="0" fontId="15" fillId="9" borderId="40" xfId="0" applyFont="1" applyFill="1" applyBorder="1" applyAlignment="1" applyProtection="1">
      <alignment horizontal="left" vertical="center"/>
      <protection locked="0"/>
    </xf>
    <xf numFmtId="0" fontId="0" fillId="7" borderId="41" xfId="0" applyFill="1" applyBorder="1" applyAlignment="1">
      <alignment vertical="center"/>
    </xf>
    <xf numFmtId="0" fontId="0" fillId="9" borderId="17" xfId="0" applyFill="1" applyBorder="1" applyAlignment="1" applyProtection="1">
      <alignment horizontal="center" vertical="center"/>
      <protection locked="0"/>
    </xf>
    <xf numFmtId="9" fontId="15" fillId="9" borderId="40" xfId="0" applyNumberFormat="1" applyFont="1" applyFill="1" applyBorder="1" applyAlignment="1" applyProtection="1">
      <alignment horizontal="left" vertical="center"/>
      <protection locked="0"/>
    </xf>
    <xf numFmtId="0" fontId="0" fillId="7" borderId="3" xfId="0" applyFill="1" applyBorder="1" applyAlignment="1">
      <alignment horizontal="center" vertical="center"/>
    </xf>
    <xf numFmtId="0" fontId="15" fillId="9" borderId="45" xfId="0" applyFont="1" applyFill="1" applyBorder="1" applyAlignment="1" applyProtection="1">
      <alignment horizontal="left" vertical="center"/>
      <protection locked="0"/>
    </xf>
    <xf numFmtId="0" fontId="0" fillId="7" borderId="46" xfId="0" applyFill="1" applyBorder="1" applyAlignment="1">
      <alignment vertical="center"/>
    </xf>
    <xf numFmtId="165" fontId="7" fillId="7" borderId="16" xfId="0" applyNumberFormat="1" applyFont="1" applyFill="1" applyBorder="1" applyAlignment="1">
      <alignment vertical="center"/>
    </xf>
    <xf numFmtId="0" fontId="0" fillId="9" borderId="16" xfId="0" applyFill="1" applyBorder="1" applyAlignment="1" applyProtection="1">
      <alignment horizontal="center" vertical="center"/>
      <protection locked="0"/>
    </xf>
    <xf numFmtId="0" fontId="6" fillId="9" borderId="45" xfId="0" applyFont="1" applyFill="1" applyBorder="1" applyAlignment="1" applyProtection="1">
      <alignment vertical="center"/>
      <protection locked="0"/>
    </xf>
    <xf numFmtId="0" fontId="17" fillId="9" borderId="40" xfId="0" applyFont="1" applyFill="1" applyBorder="1" applyAlignment="1" applyProtection="1">
      <alignment horizontal="left" vertical="center"/>
      <protection locked="0"/>
    </xf>
    <xf numFmtId="165" fontId="7" fillId="7" borderId="35" xfId="0" applyNumberFormat="1" applyFont="1" applyFill="1" applyBorder="1" applyAlignment="1">
      <alignment vertical="center"/>
    </xf>
    <xf numFmtId="0" fontId="15" fillId="9" borderId="0" xfId="0" applyFont="1" applyFill="1" applyAlignment="1" applyProtection="1">
      <alignment horizontal="left" vertical="center"/>
      <protection locked="0"/>
    </xf>
    <xf numFmtId="0" fontId="15" fillId="9" borderId="32" xfId="0" applyFont="1" applyFill="1" applyBorder="1" applyAlignment="1" applyProtection="1">
      <alignment horizontal="left" vertical="center"/>
      <protection locked="0"/>
    </xf>
    <xf numFmtId="0" fontId="15" fillId="9" borderId="49" xfId="0" applyFont="1" applyFill="1" applyBorder="1" applyAlignment="1" applyProtection="1">
      <alignment horizontal="left" vertical="center"/>
      <protection locked="0"/>
    </xf>
    <xf numFmtId="0" fontId="0" fillId="7" borderId="38" xfId="0" applyFill="1" applyBorder="1" applyAlignment="1">
      <alignment vertical="center"/>
    </xf>
    <xf numFmtId="0" fontId="0" fillId="9" borderId="55" xfId="0" applyFill="1" applyBorder="1" applyAlignment="1" applyProtection="1">
      <alignment vertical="center"/>
      <protection locked="0"/>
    </xf>
    <xf numFmtId="0" fontId="0" fillId="9" borderId="0" xfId="0" applyFill="1" applyAlignment="1" applyProtection="1">
      <alignment vertical="center"/>
      <protection locked="0"/>
    </xf>
    <xf numFmtId="0" fontId="0" fillId="9" borderId="56" xfId="0" applyFill="1" applyBorder="1" applyAlignment="1" applyProtection="1">
      <alignment vertical="center"/>
      <protection locked="0"/>
    </xf>
    <xf numFmtId="0" fontId="0" fillId="7" borderId="15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15" fillId="9" borderId="56" xfId="0" applyFont="1" applyFill="1" applyBorder="1" applyAlignment="1" applyProtection="1">
      <alignment horizontal="left" vertical="center"/>
      <protection locked="0"/>
    </xf>
    <xf numFmtId="0" fontId="15" fillId="9" borderId="59" xfId="0" applyFont="1" applyFill="1" applyBorder="1" applyAlignment="1" applyProtection="1">
      <alignment horizontal="left" vertical="center"/>
      <protection locked="0"/>
    </xf>
    <xf numFmtId="0" fontId="6" fillId="7" borderId="0" xfId="0" applyFont="1" applyFill="1" applyAlignment="1">
      <alignment horizontal="left" vertical="center"/>
    </xf>
    <xf numFmtId="0" fontId="15" fillId="7" borderId="60" xfId="0" applyFont="1" applyFill="1" applyBorder="1" applyAlignment="1">
      <alignment horizontal="left" vertical="center"/>
    </xf>
    <xf numFmtId="0" fontId="0" fillId="9" borderId="39" xfId="0" applyFill="1" applyBorder="1" applyAlignment="1" applyProtection="1">
      <alignment horizontal="center" vertical="center"/>
      <protection locked="0"/>
    </xf>
    <xf numFmtId="0" fontId="6" fillId="9" borderId="49" xfId="0" applyFont="1" applyFill="1" applyBorder="1" applyAlignment="1" applyProtection="1">
      <alignment horizontal="center" vertical="center"/>
      <protection locked="0"/>
    </xf>
    <xf numFmtId="0" fontId="6" fillId="9" borderId="50" xfId="0" applyFont="1" applyFill="1" applyBorder="1" applyAlignment="1" applyProtection="1">
      <alignment horizontal="center" vertical="center"/>
      <protection locked="0"/>
    </xf>
    <xf numFmtId="0" fontId="6" fillId="9" borderId="61" xfId="0" applyFont="1" applyFill="1" applyBorder="1" applyAlignment="1" applyProtection="1">
      <alignment horizontal="center" vertical="center"/>
      <protection locked="0"/>
    </xf>
    <xf numFmtId="0" fontId="0" fillId="7" borderId="64" xfId="0" applyFill="1" applyBorder="1" applyAlignment="1">
      <alignment horizontal="center" vertical="center"/>
    </xf>
    <xf numFmtId="0" fontId="6" fillId="7" borderId="2" xfId="0" applyFont="1" applyFill="1" applyBorder="1" applyAlignment="1">
      <alignment vertical="center"/>
    </xf>
    <xf numFmtId="165" fontId="7" fillId="7" borderId="2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165" fontId="7" fillId="8" borderId="0" xfId="0" applyNumberFormat="1" applyFont="1" applyFill="1" applyAlignment="1">
      <alignment horizontal="center" vertical="center"/>
    </xf>
    <xf numFmtId="0" fontId="7" fillId="8" borderId="69" xfId="0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8" xfId="0" applyFill="1" applyBorder="1" applyAlignment="1">
      <alignment horizontal="center" vertical="center"/>
    </xf>
    <xf numFmtId="0" fontId="0" fillId="8" borderId="8" xfId="0" applyFill="1" applyBorder="1" applyAlignment="1">
      <alignment vertical="center"/>
    </xf>
    <xf numFmtId="0" fontId="0" fillId="8" borderId="63" xfId="0" applyFill="1" applyBorder="1" applyAlignment="1">
      <alignment vertical="center"/>
    </xf>
    <xf numFmtId="165" fontId="6" fillId="8" borderId="0" xfId="0" applyNumberFormat="1" applyFont="1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70" xfId="0" applyFill="1" applyBorder="1" applyAlignment="1">
      <alignment vertical="center"/>
    </xf>
    <xf numFmtId="0" fontId="0" fillId="8" borderId="69" xfId="0" applyFill="1" applyBorder="1" applyAlignment="1">
      <alignment vertical="center"/>
    </xf>
    <xf numFmtId="0" fontId="0" fillId="8" borderId="25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165" fontId="6" fillId="8" borderId="7" xfId="0" applyNumberFormat="1" applyFont="1" applyFill="1" applyBorder="1" applyAlignment="1">
      <alignment vertical="center"/>
    </xf>
    <xf numFmtId="0" fontId="0" fillId="8" borderId="7" xfId="0" applyFill="1" applyBorder="1" applyAlignment="1">
      <alignment horizontal="center" vertical="center"/>
    </xf>
    <xf numFmtId="0" fontId="0" fillId="8" borderId="24" xfId="0" applyFill="1" applyBorder="1" applyAlignment="1">
      <alignment vertical="center"/>
    </xf>
    <xf numFmtId="0" fontId="0" fillId="7" borderId="0" xfId="0" applyFill="1" applyAlignment="1">
      <alignment horizontal="left" vertical="center"/>
    </xf>
    <xf numFmtId="0" fontId="7" fillId="7" borderId="0" xfId="0" applyFont="1" applyFill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0" fontId="6" fillId="7" borderId="0" xfId="0" applyFont="1" applyFill="1" applyAlignment="1">
      <alignment vertical="center"/>
    </xf>
    <xf numFmtId="0" fontId="6" fillId="8" borderId="3" xfId="0" applyFont="1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/>
      <protection locked="0"/>
    </xf>
    <xf numFmtId="0" fontId="0" fillId="8" borderId="6" xfId="0" applyFill="1" applyBorder="1" applyAlignment="1" applyProtection="1">
      <alignment horizontal="center" vertical="center"/>
      <protection locked="0"/>
    </xf>
    <xf numFmtId="49" fontId="7" fillId="8" borderId="6" xfId="0" quotePrefix="1" applyNumberFormat="1" applyFont="1" applyFill="1" applyBorder="1" applyAlignment="1" applyProtection="1">
      <alignment horizontal="center" vertical="center"/>
      <protection locked="0"/>
    </xf>
    <xf numFmtId="49" fontId="7" fillId="8" borderId="2" xfId="0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Alignment="1">
      <alignment horizontal="center" vertical="center"/>
    </xf>
    <xf numFmtId="166" fontId="8" fillId="7" borderId="0" xfId="0" applyNumberFormat="1" applyFont="1" applyFill="1" applyAlignment="1" applyProtection="1">
      <alignment horizontal="center" vertical="center"/>
      <protection locked="0"/>
    </xf>
    <xf numFmtId="0" fontId="7" fillId="7" borderId="18" xfId="0" applyFont="1" applyFill="1" applyBorder="1" applyAlignment="1">
      <alignment horizontal="left" vertical="center"/>
    </xf>
    <xf numFmtId="0" fontId="7" fillId="7" borderId="19" xfId="0" applyFont="1" applyFill="1" applyBorder="1" applyAlignment="1">
      <alignment horizontal="left" vertical="center"/>
    </xf>
    <xf numFmtId="0" fontId="7" fillId="7" borderId="20" xfId="0" applyFont="1" applyFill="1" applyBorder="1" applyAlignment="1">
      <alignment horizontal="left" vertical="center"/>
    </xf>
    <xf numFmtId="0" fontId="6" fillId="8" borderId="21" xfId="0" applyFont="1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8" borderId="23" xfId="0" applyFill="1" applyBorder="1" applyAlignment="1" applyProtection="1">
      <alignment horizontal="center" vertical="center"/>
      <protection locked="0"/>
    </xf>
    <xf numFmtId="0" fontId="7" fillId="7" borderId="0" xfId="0" applyFont="1" applyFill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14" fontId="0" fillId="9" borderId="3" xfId="0" applyNumberFormat="1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6" fillId="7" borderId="8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7" fillId="7" borderId="7" xfId="0" applyFont="1" applyFill="1" applyBorder="1" applyAlignment="1">
      <alignment horizontal="left" vertical="center"/>
    </xf>
    <xf numFmtId="0" fontId="7" fillId="7" borderId="24" xfId="0" applyFont="1" applyFill="1" applyBorder="1" applyAlignment="1">
      <alignment horizontal="left" vertical="center"/>
    </xf>
    <xf numFmtId="0" fontId="0" fillId="9" borderId="25" xfId="0" applyFill="1" applyBorder="1" applyAlignment="1" applyProtection="1">
      <alignment horizontal="center" vertical="center"/>
      <protection locked="0"/>
    </xf>
    <xf numFmtId="0" fontId="0" fillId="9" borderId="7" xfId="0" applyFill="1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left" vertical="center"/>
    </xf>
    <xf numFmtId="0" fontId="0" fillId="9" borderId="3" xfId="0" applyFill="1" applyBorder="1" applyAlignment="1" applyProtection="1">
      <alignment horizontal="center" vertical="center"/>
      <protection locked="0"/>
    </xf>
    <xf numFmtId="0" fontId="6" fillId="7" borderId="3" xfId="0" applyFont="1" applyFill="1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/>
      <protection locked="0"/>
    </xf>
    <xf numFmtId="0" fontId="0" fillId="7" borderId="6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>
      <alignment horizontal="right" vertical="center"/>
    </xf>
    <xf numFmtId="0" fontId="7" fillId="7" borderId="6" xfId="0" applyFont="1" applyFill="1" applyBorder="1" applyAlignment="1">
      <alignment horizontal="right" vertical="center"/>
    </xf>
    <xf numFmtId="0" fontId="6" fillId="7" borderId="10" xfId="0" applyFont="1" applyFill="1" applyBorder="1" applyAlignment="1">
      <alignment horizontal="right" vertical="center"/>
    </xf>
    <xf numFmtId="0" fontId="6" fillId="7" borderId="11" xfId="0" applyFont="1" applyFill="1" applyBorder="1" applyAlignment="1">
      <alignment horizontal="right" vertical="center"/>
    </xf>
    <xf numFmtId="0" fontId="6" fillId="7" borderId="12" xfId="0" applyFont="1" applyFill="1" applyBorder="1" applyAlignment="1">
      <alignment horizontal="right" vertical="center"/>
    </xf>
    <xf numFmtId="0" fontId="6" fillId="9" borderId="10" xfId="0" applyFont="1" applyFill="1" applyBorder="1" applyAlignment="1" applyProtection="1">
      <alignment horizontal="center" vertical="center"/>
      <protection locked="0"/>
    </xf>
    <xf numFmtId="0" fontId="0" fillId="9" borderId="11" xfId="0" applyFill="1" applyBorder="1" applyAlignment="1" applyProtection="1">
      <alignment horizontal="center" vertical="center"/>
      <protection locked="0"/>
    </xf>
    <xf numFmtId="0" fontId="0" fillId="9" borderId="31" xfId="0" applyFill="1" applyBorder="1" applyAlignment="1" applyProtection="1">
      <alignment horizontal="center" vertical="center"/>
      <protection locked="0"/>
    </xf>
    <xf numFmtId="0" fontId="6" fillId="7" borderId="13" xfId="0" applyFont="1" applyFill="1" applyBorder="1" applyAlignment="1">
      <alignment horizontal="right" vertical="center"/>
    </xf>
    <xf numFmtId="0" fontId="6" fillId="7" borderId="14" xfId="0" applyFont="1" applyFill="1" applyBorder="1" applyAlignment="1">
      <alignment horizontal="right" vertical="center"/>
    </xf>
    <xf numFmtId="0" fontId="6" fillId="7" borderId="15" xfId="0" applyFont="1" applyFill="1" applyBorder="1" applyAlignment="1">
      <alignment horizontal="right" vertical="center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6" xfId="0" applyFont="1" applyFill="1" applyBorder="1" applyAlignment="1" applyProtection="1">
      <alignment horizontal="center" vertical="center"/>
      <protection locked="0"/>
    </xf>
    <xf numFmtId="0" fontId="6" fillId="9" borderId="37" xfId="0" applyFont="1" applyFill="1" applyBorder="1" applyAlignment="1" applyProtection="1">
      <alignment horizontal="center" vertical="center"/>
      <protection locked="0"/>
    </xf>
    <xf numFmtId="0" fontId="14" fillId="7" borderId="3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6" fillId="7" borderId="39" xfId="0" applyFont="1" applyFill="1" applyBorder="1" applyAlignment="1">
      <alignment horizontal="right" vertical="center" wrapText="1"/>
    </xf>
    <xf numFmtId="0" fontId="6" fillId="7" borderId="27" xfId="0" applyFont="1" applyFill="1" applyBorder="1" applyAlignment="1">
      <alignment horizontal="right" vertical="center" wrapText="1"/>
    </xf>
    <xf numFmtId="0" fontId="6" fillId="7" borderId="34" xfId="0" applyFont="1" applyFill="1" applyBorder="1" applyAlignment="1">
      <alignment horizontal="right" vertical="center" wrapText="1"/>
    </xf>
    <xf numFmtId="0" fontId="6" fillId="7" borderId="32" xfId="0" applyFont="1" applyFill="1" applyBorder="1" applyAlignment="1">
      <alignment horizontal="right" vertical="center"/>
    </xf>
    <xf numFmtId="0" fontId="6" fillId="7" borderId="38" xfId="0" applyFont="1" applyFill="1" applyBorder="1" applyAlignment="1">
      <alignment horizontal="right" vertical="center"/>
    </xf>
    <xf numFmtId="0" fontId="0" fillId="9" borderId="36" xfId="0" applyFill="1" applyBorder="1" applyAlignment="1" applyProtection="1">
      <alignment horizontal="center" vertical="center"/>
      <protection locked="0"/>
    </xf>
    <xf numFmtId="0" fontId="0" fillId="9" borderId="37" xfId="0" applyFill="1" applyBorder="1" applyAlignment="1" applyProtection="1">
      <alignment horizontal="center" vertical="center"/>
      <protection locked="0"/>
    </xf>
    <xf numFmtId="0" fontId="6" fillId="7" borderId="36" xfId="0" applyFont="1" applyFill="1" applyBorder="1" applyAlignment="1">
      <alignment horizontal="right" vertical="center"/>
    </xf>
    <xf numFmtId="0" fontId="6" fillId="9" borderId="13" xfId="0" applyFont="1" applyFill="1" applyBorder="1" applyAlignment="1" applyProtection="1">
      <alignment horizontal="center" vertical="center"/>
      <protection locked="0"/>
    </xf>
    <xf numFmtId="0" fontId="0" fillId="9" borderId="14" xfId="0" applyFill="1" applyBorder="1" applyAlignment="1" applyProtection="1">
      <alignment horizontal="center" vertical="center"/>
      <protection locked="0"/>
    </xf>
    <xf numFmtId="0" fontId="0" fillId="9" borderId="42" xfId="0" applyFill="1" applyBorder="1" applyAlignment="1" applyProtection="1">
      <alignment horizontal="center" vertical="center"/>
      <protection locked="0"/>
    </xf>
    <xf numFmtId="0" fontId="7" fillId="7" borderId="4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6" fillId="7" borderId="42" xfId="0" applyFont="1" applyFill="1" applyBorder="1" applyAlignment="1">
      <alignment horizontal="center" vertical="center"/>
    </xf>
    <xf numFmtId="0" fontId="7" fillId="7" borderId="44" xfId="0" applyFont="1" applyFill="1" applyBorder="1" applyAlignment="1">
      <alignment horizontal="center" vertical="center"/>
    </xf>
    <xf numFmtId="0" fontId="0" fillId="7" borderId="49" xfId="0" applyFill="1" applyBorder="1" applyAlignment="1">
      <alignment horizontal="right" vertical="center"/>
    </xf>
    <xf numFmtId="0" fontId="0" fillId="7" borderId="50" xfId="0" applyFill="1" applyBorder="1" applyAlignment="1">
      <alignment horizontal="right" vertical="center"/>
    </xf>
    <xf numFmtId="0" fontId="0" fillId="7" borderId="51" xfId="0" applyFill="1" applyBorder="1" applyAlignment="1">
      <alignment horizontal="right" vertical="center"/>
    </xf>
    <xf numFmtId="0" fontId="6" fillId="9" borderId="52" xfId="0" applyFont="1" applyFill="1" applyBorder="1" applyAlignment="1" applyProtection="1">
      <alignment horizontal="left" vertical="center"/>
      <protection locked="0"/>
    </xf>
    <xf numFmtId="0" fontId="6" fillId="9" borderId="53" xfId="0" applyFont="1" applyFill="1" applyBorder="1" applyAlignment="1" applyProtection="1">
      <alignment horizontal="left" vertical="center"/>
      <protection locked="0"/>
    </xf>
    <xf numFmtId="0" fontId="6" fillId="9" borderId="54" xfId="0" applyFont="1" applyFill="1" applyBorder="1" applyAlignment="1" applyProtection="1">
      <alignment horizontal="left" vertical="center"/>
      <protection locked="0"/>
    </xf>
    <xf numFmtId="0" fontId="0" fillId="7" borderId="47" xfId="0" applyFill="1" applyBorder="1" applyAlignment="1">
      <alignment horizontal="right" vertical="center"/>
    </xf>
    <xf numFmtId="0" fontId="6" fillId="7" borderId="40" xfId="0" applyFont="1" applyFill="1" applyBorder="1" applyAlignment="1">
      <alignment horizontal="right" vertical="center"/>
    </xf>
    <xf numFmtId="0" fontId="6" fillId="7" borderId="48" xfId="0" applyFont="1" applyFill="1" applyBorder="1" applyAlignment="1">
      <alignment horizontal="right" vertical="center"/>
    </xf>
    <xf numFmtId="0" fontId="6" fillId="9" borderId="57" xfId="0" applyFont="1" applyFill="1" applyBorder="1" applyAlignment="1" applyProtection="1">
      <alignment horizontal="left" vertical="center"/>
      <protection locked="0"/>
    </xf>
    <xf numFmtId="0" fontId="6" fillId="9" borderId="58" xfId="0" applyFont="1" applyFill="1" applyBorder="1" applyAlignment="1" applyProtection="1">
      <alignment horizontal="left" vertical="center"/>
      <protection locked="0"/>
    </xf>
    <xf numFmtId="0" fontId="6" fillId="9" borderId="55" xfId="0" applyFont="1" applyFill="1" applyBorder="1" applyAlignment="1" applyProtection="1">
      <alignment horizontal="left" vertical="center"/>
      <protection locked="0"/>
    </xf>
    <xf numFmtId="0" fontId="6" fillId="9" borderId="0" xfId="0" applyFont="1" applyFill="1" applyAlignment="1" applyProtection="1">
      <alignment horizontal="left" vertical="center"/>
      <protection locked="0"/>
    </xf>
    <xf numFmtId="0" fontId="7" fillId="8" borderId="3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7" fillId="7" borderId="62" xfId="0" applyFont="1" applyFill="1" applyBorder="1" applyAlignment="1">
      <alignment horizontal="center" vertical="center"/>
    </xf>
    <xf numFmtId="0" fontId="7" fillId="7" borderId="63" xfId="0" applyFont="1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66" xfId="0" applyFill="1" applyBorder="1" applyAlignment="1">
      <alignment horizontal="center" vertical="center"/>
    </xf>
    <xf numFmtId="0" fontId="7" fillId="7" borderId="67" xfId="0" applyFont="1" applyFill="1" applyBorder="1" applyAlignment="1">
      <alignment horizontal="center" vertical="center"/>
    </xf>
    <xf numFmtId="0" fontId="7" fillId="7" borderId="68" xfId="0" applyFont="1" applyFill="1" applyBorder="1" applyAlignment="1">
      <alignment horizontal="center" vertical="center"/>
    </xf>
    <xf numFmtId="0" fontId="6" fillId="9" borderId="14" xfId="0" applyFont="1" applyFill="1" applyBorder="1" applyAlignment="1" applyProtection="1">
      <alignment horizontal="center" vertical="center"/>
      <protection locked="0"/>
    </xf>
    <xf numFmtId="0" fontId="6" fillId="9" borderId="42" xfId="0" applyFont="1" applyFill="1" applyBorder="1" applyAlignment="1" applyProtection="1">
      <alignment horizontal="center" vertical="center"/>
      <protection locked="0"/>
    </xf>
    <xf numFmtId="0" fontId="19" fillId="7" borderId="8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165" fontId="19" fillId="7" borderId="0" xfId="0" applyNumberFormat="1" applyFont="1" applyFill="1" applyAlignment="1">
      <alignment vertical="center"/>
    </xf>
    <xf numFmtId="0" fontId="18" fillId="7" borderId="0" xfId="0" applyFont="1" applyFill="1" applyAlignment="1">
      <alignment vertical="center"/>
    </xf>
    <xf numFmtId="0" fontId="19" fillId="7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[h]:mm:ss;[h]:mm:ss;&quot;&quot;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[h]:mm:ss;[h]:mm:ss;&quot;&quot;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[h]:mm:ss;[h]:mm:ss;&quot;&quot;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0" formatCode="General"/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C$10" fmlaRange="$C$11:$E$15" noThreeD="1" sel="1" val="0"/>
</file>

<file path=xl/ctrlProps/ctrlProp2.xml><?xml version="1.0" encoding="utf-8"?>
<formControlPr xmlns="http://schemas.microsoft.com/office/spreadsheetml/2009/9/main" objectType="Drop" dropStyle="combo" dx="22" fmlaLink="$C$17" fmlaRange="$C$18:$E$19" noThreeD="1" sel="1" val="0"/>
</file>

<file path=xl/ctrlProps/ctrlProp3.xml><?xml version="1.0" encoding="utf-8"?>
<formControlPr xmlns="http://schemas.microsoft.com/office/spreadsheetml/2009/9/main" objectType="Drop" dropStyle="combo" dx="22" fmlaLink="$H$17" fmlaRange="$H$18:$J$19" noThreeD="1" sel="1" val="0"/>
</file>

<file path=xl/ctrlProps/ctrlProp4.xml><?xml version="1.0" encoding="utf-8"?>
<formControlPr xmlns="http://schemas.microsoft.com/office/spreadsheetml/2009/9/main" objectType="Drop" dropStyle="combo" dx="22" fmlaLink="$C$21" fmlaRange="$C$22:$E$23" noThreeD="1" sel="1" val="0"/>
</file>

<file path=xl/ctrlProps/ctrlProp5.xml><?xml version="1.0" encoding="utf-8"?>
<formControlPr xmlns="http://schemas.microsoft.com/office/spreadsheetml/2009/9/main" objectType="Drop" dropStyle="combo" dx="22" fmlaLink="$H$21" fmlaRange="$H$22:$J$2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4</xdr:col>
          <xdr:colOff>142875</xdr:colOff>
          <xdr:row>9</xdr:row>
          <xdr:rowOff>161925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4</xdr:col>
          <xdr:colOff>152400</xdr:colOff>
          <xdr:row>16</xdr:row>
          <xdr:rowOff>180975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16</xdr:row>
          <xdr:rowOff>9525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0</xdr:rowOff>
        </xdr:from>
        <xdr:to>
          <xdr:col>4</xdr:col>
          <xdr:colOff>152400</xdr:colOff>
          <xdr:row>20</xdr:row>
          <xdr:rowOff>171450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9</xdr:col>
          <xdr:colOff>0</xdr:colOff>
          <xdr:row>20</xdr:row>
          <xdr:rowOff>152400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vac\OneDrive%20-%20vacellier\Bureau\Bureau\RH\2%20Employ&#233;s%20actuels\1%20Fiches%20mensuelles\Fiche%20mensuelle%202023\036623%20Fiches%20mensuelles%202023%20fichier%20d'import.xls" TargetMode="External"/><Relationship Id="rId1" Type="http://schemas.openxmlformats.org/officeDocument/2006/relationships/externalLinkPath" Target="file:///C:\Users\jovac\OneDrive%20-%20vacellier\Bureau\Bureau\RH\2%20Employ&#233;s%20actuels\1%20Fiches%20mensuelles\Fiche%20mensuelle%202023\036623%20Fiches%20mensuelles%202023%20fichier%20d'im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lertes"/>
      <sheetName val="Rubriques"/>
      <sheetName val="tableau récapitulatif"/>
      <sheetName val="Correspondance"/>
      <sheetName val="PARAMETRES DAT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/>
      <sheetData sheetId="1"/>
      <sheetData sheetId="2"/>
      <sheetData sheetId="3"/>
      <sheetData sheetId="4">
        <row r="6">
          <cell r="A6">
            <v>52</v>
          </cell>
          <cell r="B6">
            <v>44921</v>
          </cell>
        </row>
        <row r="7">
          <cell r="A7">
            <v>1</v>
          </cell>
          <cell r="B7">
            <v>44928</v>
          </cell>
        </row>
        <row r="8">
          <cell r="A8">
            <v>2</v>
          </cell>
          <cell r="B8">
            <v>44935</v>
          </cell>
        </row>
        <row r="9">
          <cell r="A9">
            <v>3</v>
          </cell>
          <cell r="B9">
            <v>44942</v>
          </cell>
        </row>
        <row r="10">
          <cell r="A10">
            <v>4</v>
          </cell>
          <cell r="B10">
            <v>44949</v>
          </cell>
        </row>
        <row r="11">
          <cell r="A11">
            <v>5</v>
          </cell>
          <cell r="B11">
            <v>44956</v>
          </cell>
        </row>
        <row r="12">
          <cell r="A12">
            <v>6</v>
          </cell>
          <cell r="B12">
            <v>44963</v>
          </cell>
        </row>
        <row r="13">
          <cell r="A13">
            <v>7</v>
          </cell>
          <cell r="B13">
            <v>44970</v>
          </cell>
        </row>
        <row r="14">
          <cell r="A14">
            <v>8</v>
          </cell>
          <cell r="B14">
            <v>44977</v>
          </cell>
        </row>
        <row r="15">
          <cell r="A15">
            <v>9</v>
          </cell>
          <cell r="B15">
            <v>44984</v>
          </cell>
        </row>
        <row r="16">
          <cell r="A16">
            <v>10</v>
          </cell>
          <cell r="B16">
            <v>44991</v>
          </cell>
        </row>
        <row r="17">
          <cell r="A17">
            <v>11</v>
          </cell>
          <cell r="B17">
            <v>44998</v>
          </cell>
        </row>
        <row r="18">
          <cell r="A18">
            <v>12</v>
          </cell>
          <cell r="B18">
            <v>45005</v>
          </cell>
        </row>
        <row r="19">
          <cell r="A19">
            <v>13</v>
          </cell>
          <cell r="B19">
            <v>45012</v>
          </cell>
        </row>
        <row r="20">
          <cell r="A20">
            <v>14</v>
          </cell>
          <cell r="B20">
            <v>45019</v>
          </cell>
        </row>
        <row r="21">
          <cell r="A21">
            <v>15</v>
          </cell>
          <cell r="B21">
            <v>45026</v>
          </cell>
        </row>
        <row r="22">
          <cell r="A22">
            <v>16</v>
          </cell>
          <cell r="B22">
            <v>45033</v>
          </cell>
        </row>
        <row r="23">
          <cell r="A23">
            <v>17</v>
          </cell>
          <cell r="B23">
            <v>45040</v>
          </cell>
        </row>
        <row r="24">
          <cell r="A24">
            <v>18</v>
          </cell>
          <cell r="B24">
            <v>45047</v>
          </cell>
        </row>
        <row r="25">
          <cell r="A25">
            <v>19</v>
          </cell>
          <cell r="B25">
            <v>45054</v>
          </cell>
        </row>
        <row r="26">
          <cell r="A26">
            <v>20</v>
          </cell>
          <cell r="B26">
            <v>45061</v>
          </cell>
        </row>
        <row r="27">
          <cell r="A27">
            <v>21</v>
          </cell>
          <cell r="B27">
            <v>45068</v>
          </cell>
        </row>
        <row r="28">
          <cell r="A28">
            <v>22</v>
          </cell>
          <cell r="B28">
            <v>45075</v>
          </cell>
        </row>
        <row r="29">
          <cell r="A29">
            <v>23</v>
          </cell>
          <cell r="B29">
            <v>45082</v>
          </cell>
        </row>
        <row r="30">
          <cell r="A30">
            <v>24</v>
          </cell>
          <cell r="B30">
            <v>45089</v>
          </cell>
        </row>
        <row r="31">
          <cell r="A31">
            <v>25</v>
          </cell>
          <cell r="B31">
            <v>45096</v>
          </cell>
        </row>
        <row r="32">
          <cell r="A32">
            <v>26</v>
          </cell>
          <cell r="B32">
            <v>45103</v>
          </cell>
        </row>
        <row r="33">
          <cell r="A33">
            <v>27</v>
          </cell>
          <cell r="B33">
            <v>45110</v>
          </cell>
        </row>
        <row r="34">
          <cell r="A34">
            <v>28</v>
          </cell>
          <cell r="B34">
            <v>45117</v>
          </cell>
        </row>
        <row r="35">
          <cell r="A35">
            <v>29</v>
          </cell>
          <cell r="B35">
            <v>45124</v>
          </cell>
        </row>
        <row r="36">
          <cell r="A36">
            <v>30</v>
          </cell>
          <cell r="B36">
            <v>45131</v>
          </cell>
        </row>
        <row r="37">
          <cell r="A37">
            <v>31</v>
          </cell>
          <cell r="B37">
            <v>45138</v>
          </cell>
        </row>
        <row r="38">
          <cell r="A38">
            <v>32</v>
          </cell>
          <cell r="B38">
            <v>45145</v>
          </cell>
        </row>
        <row r="39">
          <cell r="A39">
            <v>33</v>
          </cell>
          <cell r="B39">
            <v>45152</v>
          </cell>
        </row>
        <row r="40">
          <cell r="A40">
            <v>34</v>
          </cell>
          <cell r="B40">
            <v>45159</v>
          </cell>
        </row>
        <row r="41">
          <cell r="A41">
            <v>35</v>
          </cell>
          <cell r="B41">
            <v>45166</v>
          </cell>
        </row>
        <row r="42">
          <cell r="A42">
            <v>36</v>
          </cell>
          <cell r="B42">
            <v>45173</v>
          </cell>
        </row>
        <row r="43">
          <cell r="A43">
            <v>37</v>
          </cell>
          <cell r="B43">
            <v>45180</v>
          </cell>
        </row>
        <row r="44">
          <cell r="A44">
            <v>38</v>
          </cell>
          <cell r="B44">
            <v>45187</v>
          </cell>
        </row>
        <row r="45">
          <cell r="A45">
            <v>39</v>
          </cell>
          <cell r="B45">
            <v>45194</v>
          </cell>
        </row>
        <row r="46">
          <cell r="A46">
            <v>40</v>
          </cell>
          <cell r="B46">
            <v>45201</v>
          </cell>
        </row>
        <row r="47">
          <cell r="A47">
            <v>41</v>
          </cell>
          <cell r="B47">
            <v>45208</v>
          </cell>
        </row>
        <row r="48">
          <cell r="A48">
            <v>42</v>
          </cell>
          <cell r="B48">
            <v>45215</v>
          </cell>
        </row>
        <row r="49">
          <cell r="A49">
            <v>43</v>
          </cell>
          <cell r="B49">
            <v>45222</v>
          </cell>
        </row>
        <row r="50">
          <cell r="A50">
            <v>44</v>
          </cell>
          <cell r="B50">
            <v>45229</v>
          </cell>
        </row>
        <row r="51">
          <cell r="A51">
            <v>45</v>
          </cell>
          <cell r="B51">
            <v>45236</v>
          </cell>
        </row>
        <row r="52">
          <cell r="A52">
            <v>46</v>
          </cell>
          <cell r="B52">
            <v>45243</v>
          </cell>
        </row>
        <row r="53">
          <cell r="A53">
            <v>47</v>
          </cell>
          <cell r="B53">
            <v>45250</v>
          </cell>
        </row>
        <row r="54">
          <cell r="A54">
            <v>48</v>
          </cell>
          <cell r="B54">
            <v>45257</v>
          </cell>
        </row>
        <row r="55">
          <cell r="A55">
            <v>49</v>
          </cell>
          <cell r="B55">
            <v>45264</v>
          </cell>
        </row>
        <row r="56">
          <cell r="A56">
            <v>50</v>
          </cell>
          <cell r="B56">
            <v>45271</v>
          </cell>
        </row>
        <row r="57">
          <cell r="A57">
            <v>51</v>
          </cell>
          <cell r="B57">
            <v>45278</v>
          </cell>
        </row>
        <row r="58">
          <cell r="A58">
            <v>52</v>
          </cell>
          <cell r="B58">
            <v>45285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26D37BF-7DA9-4BFF-9205-1EB175CC5A0E}" name="Tableau1315" displayName="Tableau1315" ref="F81:T405" totalsRowShown="0" headerRowDxfId="15">
  <autoFilter ref="F81:T405" xr:uid="{77F377C7-C92D-4187-8D56-96CE5DA3CEBA}"/>
  <tableColumns count="15">
    <tableColumn id="1" xr3:uid="{3ED2A9AF-076E-4C80-BB58-412F631C68C2}" name="Type" dataDxfId="14"/>
    <tableColumn id="2" xr3:uid="{34B69399-6B0F-42C6-89AC-D2A87FEA6AC1}" name="Temps" dataDxfId="13"/>
    <tableColumn id="3" xr3:uid="{362848F8-B4A9-4277-8EC0-80BCC9566D6D}" name="Commentaires" dataDxfId="12"/>
    <tableColumn id="4" xr3:uid="{0D80A621-B83E-4FA1-861F-42DC4316881C}" name="Travail midi " dataDxfId="11"/>
    <tableColumn id="5" xr3:uid="{2F4447DA-1DAC-492B-AA21-A9333122D5BC}" name="Travail soir" dataDxfId="10"/>
    <tableColumn id="6" xr3:uid="{507F58E0-1128-4AAC-8B37-2F183457849A}" name="Repas midi " dataDxfId="9"/>
    <tableColumn id="7" xr3:uid="{24C3777F-8B0F-4593-A303-693AEAA423C2}" name="Repas soir" dataDxfId="8"/>
    <tableColumn id="8" xr3:uid="{C1142C46-98B3-4AB5-914E-DA75827EE249}" name="Coupure" dataDxfId="7">
      <calculatedColumnFormula>IF(Tableau1315[[#This Row],[Total centieme]]&gt;7,1,0)</calculatedColumnFormula>
    </tableColumn>
    <tableColumn id="9" xr3:uid="{EC7BE1D6-5715-4EE6-AD83-D383BAD1D359}" name="Jours " dataDxfId="6"/>
    <tableColumn id="10" xr3:uid="{5E85A3F7-3227-4740-8663-E1182DAC2415}" name="Pause" dataDxfId="5"/>
    <tableColumn id="11" xr3:uid="{45B1FBE6-99A4-4350-B6C4-1796ADF07B10}" name="Travail" dataDxfId="4"/>
    <tableColumn id="12" xr3:uid="{5487FD59-2BB3-4520-A830-61108A35C9E7}" name="Total" dataDxfId="3"/>
    <tableColumn id="16" xr3:uid="{53F9B47E-DD84-4349-BDF3-2279B150F04A}" name="Date2" dataDxfId="2"/>
    <tableColumn id="14" xr3:uid="{82FD2C6E-96BC-40AC-875A-ACB311447824}" name="Date3" dataDxfId="0">
      <calculatedColumnFormula>Tableau1315[[#This Row],[Date2]]</calculatedColumnFormula>
    </tableColumn>
    <tableColumn id="13" xr3:uid="{64ABAC76-A5D4-428D-AB87-734E9E5E7D6E}" name="Total centieme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28C1-F38E-4ED0-9B10-F972737E923C}">
  <dimension ref="A1:AD405"/>
  <sheetViews>
    <sheetView tabSelected="1" topLeftCell="A6" zoomScale="102" zoomScaleNormal="88" workbookViewId="0">
      <selection activeCell="A4" sqref="A4:J4"/>
    </sheetView>
  </sheetViews>
  <sheetFormatPr baseColWidth="10" defaultRowHeight="15" x14ac:dyDescent="0.25"/>
  <cols>
    <col min="1" max="1" width="21.7109375" style="2" customWidth="1"/>
    <col min="2" max="2" width="12.7109375" style="2" customWidth="1"/>
    <col min="3" max="3" width="14.7109375" style="1" customWidth="1"/>
    <col min="4" max="4" width="12.42578125" style="2" customWidth="1"/>
    <col min="5" max="5" width="5.7109375" style="2" customWidth="1"/>
    <col min="6" max="6" width="11.42578125" style="2"/>
    <col min="7" max="7" width="13.28515625" style="2" customWidth="1"/>
    <col min="8" max="8" width="17" style="2" customWidth="1"/>
    <col min="9" max="9" width="13.85546875" style="2" customWidth="1"/>
    <col min="10" max="10" width="12.7109375" style="2" customWidth="1"/>
    <col min="11" max="11" width="13.28515625" style="2" customWidth="1"/>
    <col min="12" max="12" width="12.85546875" style="2" customWidth="1"/>
    <col min="13" max="13" width="11.5703125" style="2" customWidth="1"/>
    <col min="14" max="14" width="11.5703125" style="1" customWidth="1"/>
    <col min="15" max="15" width="12.85546875" style="2" customWidth="1"/>
    <col min="16" max="16" width="11.5703125" style="2" customWidth="1"/>
    <col min="17" max="17" width="17.28515625" style="2" customWidth="1"/>
    <col min="18" max="19" width="18.140625" style="1" customWidth="1"/>
    <col min="20" max="20" width="21.140625" style="2" customWidth="1"/>
    <col min="21" max="21" width="23" customWidth="1"/>
    <col min="22" max="22" width="16.85546875" customWidth="1"/>
  </cols>
  <sheetData>
    <row r="1" spans="1:10" x14ac:dyDescent="0.25">
      <c r="A1" s="34" t="s">
        <v>28</v>
      </c>
      <c r="B1" s="114"/>
      <c r="C1" s="115"/>
      <c r="D1" s="115"/>
      <c r="E1" s="115"/>
      <c r="F1" s="115"/>
      <c r="G1" s="116"/>
      <c r="H1" s="35" t="s">
        <v>29</v>
      </c>
      <c r="I1" s="117"/>
      <c r="J1" s="118"/>
    </row>
    <row r="2" spans="1:10" x14ac:dyDescent="0.25">
      <c r="A2" s="36"/>
      <c r="B2" s="36"/>
      <c r="C2" s="36"/>
      <c r="D2" s="36"/>
      <c r="E2" s="36"/>
      <c r="F2" s="38"/>
      <c r="G2" s="37"/>
      <c r="H2" s="36"/>
      <c r="I2" s="36"/>
      <c r="J2" s="36"/>
    </row>
    <row r="3" spans="1:10" x14ac:dyDescent="0.25">
      <c r="A3" s="119" t="s">
        <v>30</v>
      </c>
      <c r="B3" s="119"/>
      <c r="C3" s="119"/>
      <c r="D3" s="119"/>
      <c r="E3" s="119"/>
      <c r="F3" s="119"/>
      <c r="G3" s="119"/>
      <c r="H3" s="119"/>
      <c r="I3" s="119"/>
      <c r="J3" s="119"/>
    </row>
    <row r="4" spans="1:10" ht="23.25" x14ac:dyDescent="0.25">
      <c r="A4" s="120">
        <v>45047</v>
      </c>
      <c r="B4" s="120"/>
      <c r="C4" s="120"/>
      <c r="D4" s="120"/>
      <c r="E4" s="120"/>
      <c r="F4" s="120"/>
      <c r="G4" s="120"/>
      <c r="H4" s="120"/>
      <c r="I4" s="120"/>
      <c r="J4" s="120"/>
    </row>
    <row r="5" spans="1:10" ht="15.75" thickBot="1" x14ac:dyDescent="0.3">
      <c r="A5" s="39">
        <f>_xlfn.ISOWEEKNUM(A4)</f>
        <v>18</v>
      </c>
      <c r="B5" s="36"/>
      <c r="C5" s="36"/>
      <c r="D5" s="36"/>
      <c r="E5" s="36"/>
      <c r="F5" s="38"/>
      <c r="G5" s="37"/>
      <c r="H5" s="36"/>
      <c r="I5" s="36"/>
      <c r="J5" s="36"/>
    </row>
    <row r="6" spans="1:10" x14ac:dyDescent="0.25">
      <c r="A6" s="121" t="s">
        <v>31</v>
      </c>
      <c r="B6" s="122"/>
      <c r="C6" s="122"/>
      <c r="D6" s="122"/>
      <c r="E6" s="123"/>
      <c r="F6" s="40" t="s">
        <v>32</v>
      </c>
      <c r="G6" s="41"/>
      <c r="H6" s="41" t="s">
        <v>33</v>
      </c>
      <c r="I6" s="42"/>
      <c r="J6" s="43"/>
    </row>
    <row r="7" spans="1:10" ht="15.75" thickBot="1" x14ac:dyDescent="0.3">
      <c r="A7" s="124"/>
      <c r="B7" s="125"/>
      <c r="C7" s="125"/>
      <c r="D7" s="125"/>
      <c r="E7" s="126"/>
      <c r="F7" s="124" t="s">
        <v>88</v>
      </c>
      <c r="G7" s="125"/>
      <c r="H7" s="125"/>
      <c r="I7" s="125"/>
      <c r="J7" s="126"/>
    </row>
    <row r="8" spans="1:10" x14ac:dyDescent="0.25">
      <c r="A8" s="136" t="s">
        <v>34</v>
      </c>
      <c r="B8" s="137"/>
      <c r="C8" s="138"/>
      <c r="D8" s="139"/>
      <c r="E8" s="140"/>
      <c r="F8" s="44" t="str">
        <f>IF(C8&gt;=35,"temps plein",IF(C8=0,"horaire mensuel contractuel à renseigner","temps partiel"))</f>
        <v>horaire mensuel contractuel à renseigner</v>
      </c>
      <c r="G8" s="37"/>
      <c r="H8" s="36"/>
      <c r="I8" s="45">
        <f>IF(C8*52/12&gt;151.67,151.67,C8*52/12)</f>
        <v>0</v>
      </c>
      <c r="J8" s="36"/>
    </row>
    <row r="9" spans="1:10" x14ac:dyDescent="0.25">
      <c r="A9" s="141" t="s">
        <v>35</v>
      </c>
      <c r="B9" s="142"/>
      <c r="C9" s="143"/>
      <c r="D9" s="131"/>
      <c r="E9" s="132"/>
      <c r="F9" s="44" t="str">
        <f>IF(C8&gt;35,"heures supplémentaires mensualisées","")</f>
        <v/>
      </c>
      <c r="G9" s="37"/>
      <c r="H9" s="36"/>
      <c r="I9" s="46" t="str">
        <f>IF(C8&gt;35,ROUND((C8-35)*52/12,2),"")</f>
        <v/>
      </c>
      <c r="J9" s="36"/>
    </row>
    <row r="10" spans="1:10" ht="15" customHeight="1" x14ac:dyDescent="0.25">
      <c r="A10" s="141" t="s">
        <v>36</v>
      </c>
      <c r="B10" s="142"/>
      <c r="C10" s="144">
        <v>1</v>
      </c>
      <c r="D10" s="145"/>
      <c r="E10" s="146"/>
      <c r="F10" s="128" t="str">
        <f>IF(C10=1,"","date prévue de fin de CDD")</f>
        <v/>
      </c>
      <c r="G10" s="129"/>
      <c r="H10" s="130"/>
      <c r="I10" s="131"/>
      <c r="J10" s="132"/>
    </row>
    <row r="11" spans="1:10" hidden="1" x14ac:dyDescent="0.25">
      <c r="A11" s="110"/>
      <c r="B11" s="110"/>
      <c r="C11" s="133" t="s">
        <v>37</v>
      </c>
      <c r="D11" s="134"/>
      <c r="E11" s="134"/>
      <c r="F11" s="38"/>
      <c r="G11" s="36"/>
      <c r="H11" s="36"/>
      <c r="I11" s="47"/>
      <c r="J11" s="36"/>
    </row>
    <row r="12" spans="1:10" hidden="1" x14ac:dyDescent="0.25">
      <c r="A12" s="110"/>
      <c r="B12" s="110"/>
      <c r="C12" s="135" t="s">
        <v>38</v>
      </c>
      <c r="D12" s="119"/>
      <c r="E12" s="119"/>
      <c r="F12" s="38"/>
      <c r="G12" s="36"/>
      <c r="H12" s="36"/>
      <c r="I12" s="47"/>
      <c r="J12" s="36"/>
    </row>
    <row r="13" spans="1:10" hidden="1" x14ac:dyDescent="0.25">
      <c r="A13" s="110"/>
      <c r="B13" s="110"/>
      <c r="C13" s="135" t="s">
        <v>39</v>
      </c>
      <c r="D13" s="135"/>
      <c r="E13" s="135"/>
      <c r="F13" s="38"/>
      <c r="G13" s="36"/>
      <c r="H13" s="36"/>
      <c r="I13" s="47"/>
      <c r="J13" s="36"/>
    </row>
    <row r="14" spans="1:10" hidden="1" x14ac:dyDescent="0.25">
      <c r="A14" s="110"/>
      <c r="B14" s="110"/>
      <c r="C14" s="135" t="s">
        <v>40</v>
      </c>
      <c r="D14" s="135"/>
      <c r="E14" s="135"/>
      <c r="F14" s="38"/>
      <c r="G14" s="36"/>
      <c r="H14" s="36"/>
      <c r="I14" s="47"/>
      <c r="J14" s="36"/>
    </row>
    <row r="15" spans="1:10" ht="0.75" customHeight="1" x14ac:dyDescent="0.25">
      <c r="A15" s="110"/>
      <c r="B15" s="110"/>
      <c r="C15" s="135" t="s">
        <v>41</v>
      </c>
      <c r="D15" s="135"/>
      <c r="E15" s="135"/>
      <c r="F15" s="38"/>
      <c r="G15" s="37"/>
      <c r="H15" s="36"/>
      <c r="I15" s="47"/>
      <c r="J15" s="36"/>
    </row>
    <row r="16" spans="1:10" x14ac:dyDescent="0.25">
      <c r="A16" s="110"/>
      <c r="B16" s="110"/>
      <c r="C16" s="47"/>
      <c r="D16" s="47"/>
      <c r="E16" s="47"/>
      <c r="F16" s="38"/>
      <c r="G16" s="36"/>
      <c r="H16" s="36"/>
      <c r="I16" s="36"/>
      <c r="J16" s="36"/>
    </row>
    <row r="17" spans="1:10" x14ac:dyDescent="0.25">
      <c r="A17" s="141" t="s">
        <v>42</v>
      </c>
      <c r="B17" s="142"/>
      <c r="C17" s="147">
        <v>1</v>
      </c>
      <c r="D17" s="148"/>
      <c r="E17" s="149"/>
      <c r="F17" s="150" t="s">
        <v>43</v>
      </c>
      <c r="G17" s="151"/>
      <c r="H17" s="143">
        <v>1</v>
      </c>
      <c r="I17" s="131"/>
      <c r="J17" s="132"/>
    </row>
    <row r="18" spans="1:10" x14ac:dyDescent="0.25">
      <c r="A18" s="110"/>
      <c r="B18" s="110"/>
      <c r="C18" s="216" t="s">
        <v>44</v>
      </c>
      <c r="D18" s="217"/>
      <c r="E18" s="217"/>
      <c r="F18" s="218"/>
      <c r="G18" s="219"/>
      <c r="H18" s="216" t="s">
        <v>44</v>
      </c>
      <c r="I18" s="217"/>
      <c r="J18" s="217"/>
    </row>
    <row r="19" spans="1:10" x14ac:dyDescent="0.25">
      <c r="A19" s="110"/>
      <c r="B19" s="110"/>
      <c r="C19" s="220" t="s">
        <v>45</v>
      </c>
      <c r="D19" s="221"/>
      <c r="E19" s="221"/>
      <c r="F19" s="218"/>
      <c r="G19" s="219"/>
      <c r="H19" s="220" t="s">
        <v>45</v>
      </c>
      <c r="I19" s="221"/>
      <c r="J19" s="221"/>
    </row>
    <row r="20" spans="1:10" x14ac:dyDescent="0.25">
      <c r="A20" s="110"/>
      <c r="B20" s="110"/>
      <c r="C20" s="36"/>
      <c r="D20" s="36"/>
      <c r="E20" s="36"/>
      <c r="F20" s="38"/>
      <c r="G20" s="36"/>
      <c r="H20" s="36"/>
      <c r="I20" s="36"/>
      <c r="J20" s="36"/>
    </row>
    <row r="21" spans="1:10" x14ac:dyDescent="0.25">
      <c r="A21" s="141" t="s">
        <v>46</v>
      </c>
      <c r="B21" s="142"/>
      <c r="C21" s="147">
        <v>1</v>
      </c>
      <c r="D21" s="148"/>
      <c r="E21" s="149"/>
      <c r="F21" s="150" t="s">
        <v>47</v>
      </c>
      <c r="G21" s="151">
        <v>2</v>
      </c>
      <c r="H21" s="143">
        <v>1</v>
      </c>
      <c r="I21" s="131"/>
      <c r="J21" s="132"/>
    </row>
    <row r="22" spans="1:10" x14ac:dyDescent="0.25">
      <c r="A22" s="36"/>
      <c r="B22" s="36"/>
      <c r="C22" s="216" t="s">
        <v>44</v>
      </c>
      <c r="D22" s="217"/>
      <c r="E22" s="217"/>
      <c r="F22" s="218"/>
      <c r="G22" s="219"/>
      <c r="H22" s="216" t="s">
        <v>44</v>
      </c>
      <c r="I22" s="217"/>
      <c r="J22" s="217"/>
    </row>
    <row r="23" spans="1:10" x14ac:dyDescent="0.25">
      <c r="A23" s="36"/>
      <c r="B23" s="36"/>
      <c r="C23" s="220" t="s">
        <v>45</v>
      </c>
      <c r="D23" s="221"/>
      <c r="E23" s="221"/>
      <c r="F23" s="218"/>
      <c r="G23" s="219"/>
      <c r="H23" s="220" t="s">
        <v>45</v>
      </c>
      <c r="I23" s="221"/>
      <c r="J23" s="221"/>
    </row>
    <row r="24" spans="1:10" x14ac:dyDescent="0.25">
      <c r="A24" s="166"/>
      <c r="B24" s="166"/>
      <c r="C24" s="166"/>
      <c r="D24" s="166"/>
      <c r="E24" s="166"/>
      <c r="F24" s="166"/>
      <c r="G24" s="166"/>
      <c r="H24" s="166"/>
      <c r="I24" s="166"/>
      <c r="J24" s="166"/>
    </row>
    <row r="25" spans="1:10" ht="26.25" thickBot="1" x14ac:dyDescent="0.3">
      <c r="A25" s="167" t="s">
        <v>48</v>
      </c>
      <c r="B25" s="168"/>
      <c r="C25" s="168"/>
      <c r="D25" s="168"/>
      <c r="E25" s="48" t="s">
        <v>51</v>
      </c>
      <c r="F25" s="49" t="s">
        <v>1</v>
      </c>
      <c r="G25" s="50" t="s">
        <v>52</v>
      </c>
      <c r="H25" s="169" t="s">
        <v>53</v>
      </c>
      <c r="I25" s="169"/>
      <c r="J25" s="170"/>
    </row>
    <row r="26" spans="1:10" ht="15.75" thickBot="1" x14ac:dyDescent="0.3">
      <c r="A26" s="152" t="s">
        <v>49</v>
      </c>
      <c r="B26" s="153"/>
      <c r="C26" s="154"/>
      <c r="D26" s="51"/>
      <c r="E26" s="52" t="s">
        <v>54</v>
      </c>
      <c r="F26" s="53">
        <f>VLOOKUP(A5,'[1]PARAMETRES DATES'!A6:B58,2,0)</f>
        <v>45047</v>
      </c>
      <c r="G26" s="54"/>
      <c r="H26" s="155"/>
      <c r="I26" s="156"/>
      <c r="J26" s="157"/>
    </row>
    <row r="27" spans="1:10" x14ac:dyDescent="0.25">
      <c r="A27" s="158" t="s">
        <v>50</v>
      </c>
      <c r="B27" s="159"/>
      <c r="C27" s="160"/>
      <c r="D27" s="55"/>
      <c r="E27" s="56" t="s">
        <v>55</v>
      </c>
      <c r="F27" s="57">
        <f t="shared" ref="F27:F32" si="0">F26+1</f>
        <v>45048</v>
      </c>
      <c r="G27" s="54"/>
      <c r="H27" s="161"/>
      <c r="I27" s="162"/>
      <c r="J27" s="163"/>
    </row>
    <row r="28" spans="1:10" x14ac:dyDescent="0.25">
      <c r="A28" s="164" t="s">
        <v>56</v>
      </c>
      <c r="B28" s="165"/>
      <c r="C28" s="165"/>
      <c r="D28" s="165"/>
      <c r="E28" s="56" t="s">
        <v>57</v>
      </c>
      <c r="F28" s="57">
        <f t="shared" si="0"/>
        <v>45049</v>
      </c>
      <c r="G28" s="59"/>
      <c r="H28" s="161"/>
      <c r="I28" s="162"/>
      <c r="J28" s="163"/>
    </row>
    <row r="29" spans="1:10" x14ac:dyDescent="0.25">
      <c r="A29" s="36"/>
      <c r="B29" s="36"/>
      <c r="C29" s="36"/>
      <c r="D29" s="36"/>
      <c r="E29" s="56" t="s">
        <v>58</v>
      </c>
      <c r="F29" s="57">
        <f>F28+1</f>
        <v>45050</v>
      </c>
      <c r="G29" s="58"/>
      <c r="H29" s="161"/>
      <c r="I29" s="162"/>
      <c r="J29" s="163"/>
    </row>
    <row r="30" spans="1:10" x14ac:dyDescent="0.25">
      <c r="A30" s="167" t="s">
        <v>59</v>
      </c>
      <c r="B30" s="168"/>
      <c r="C30" s="168"/>
      <c r="D30" s="168"/>
      <c r="E30" s="56" t="s">
        <v>60</v>
      </c>
      <c r="F30" s="57">
        <f t="shared" si="0"/>
        <v>45051</v>
      </c>
      <c r="G30" s="58"/>
      <c r="H30" s="161"/>
      <c r="I30" s="162"/>
      <c r="J30" s="163"/>
    </row>
    <row r="31" spans="1:10" x14ac:dyDescent="0.25">
      <c r="A31" s="176" t="s">
        <v>61</v>
      </c>
      <c r="B31" s="180"/>
      <c r="C31" s="177"/>
      <c r="D31" s="60"/>
      <c r="E31" s="56" t="s">
        <v>62</v>
      </c>
      <c r="F31" s="57">
        <f t="shared" si="0"/>
        <v>45052</v>
      </c>
      <c r="G31" s="59"/>
      <c r="H31" s="161"/>
      <c r="I31" s="178"/>
      <c r="J31" s="179"/>
    </row>
    <row r="32" spans="1:10" x14ac:dyDescent="0.25">
      <c r="A32" s="173" t="s">
        <v>63</v>
      </c>
      <c r="B32" s="176" t="s">
        <v>64</v>
      </c>
      <c r="C32" s="177"/>
      <c r="D32" s="61"/>
      <c r="E32" s="62" t="s">
        <v>65</v>
      </c>
      <c r="F32" s="57">
        <f t="shared" si="0"/>
        <v>45053</v>
      </c>
      <c r="G32" s="63"/>
      <c r="H32" s="181"/>
      <c r="I32" s="182"/>
      <c r="J32" s="183"/>
    </row>
    <row r="33" spans="1:10" x14ac:dyDescent="0.25">
      <c r="A33" s="175"/>
      <c r="B33" s="176" t="s">
        <v>66</v>
      </c>
      <c r="C33" s="177"/>
      <c r="D33" s="64"/>
      <c r="E33" s="184" t="s">
        <v>67</v>
      </c>
      <c r="F33" s="185"/>
      <c r="G33" s="65">
        <f>SUM(G26:G32)</f>
        <v>0</v>
      </c>
      <c r="H33" s="171"/>
      <c r="I33" s="171"/>
      <c r="J33" s="172"/>
    </row>
    <row r="34" spans="1:10" x14ac:dyDescent="0.25">
      <c r="A34" s="173" t="s">
        <v>68</v>
      </c>
      <c r="B34" s="176" t="s">
        <v>69</v>
      </c>
      <c r="C34" s="177"/>
      <c r="D34" s="66"/>
      <c r="E34" s="67" t="s">
        <v>54</v>
      </c>
      <c r="F34" s="68">
        <f>F32+1</f>
        <v>45054</v>
      </c>
      <c r="G34" s="69"/>
      <c r="H34" s="155"/>
      <c r="I34" s="156"/>
      <c r="J34" s="157"/>
    </row>
    <row r="35" spans="1:10" x14ac:dyDescent="0.25">
      <c r="A35" s="174"/>
      <c r="B35" s="176" t="s">
        <v>70</v>
      </c>
      <c r="C35" s="177"/>
      <c r="D35" s="66"/>
      <c r="E35" s="56" t="s">
        <v>55</v>
      </c>
      <c r="F35" s="68">
        <f t="shared" ref="F35:F40" si="1">F34+1</f>
        <v>45055</v>
      </c>
      <c r="G35" s="58"/>
      <c r="H35" s="161"/>
      <c r="I35" s="178"/>
      <c r="J35" s="179"/>
    </row>
    <row r="36" spans="1:10" x14ac:dyDescent="0.25">
      <c r="A36" s="175"/>
      <c r="B36" s="176" t="s">
        <v>71</v>
      </c>
      <c r="C36" s="177"/>
      <c r="D36" s="70"/>
      <c r="E36" s="56" t="s">
        <v>57</v>
      </c>
      <c r="F36" s="68">
        <f t="shared" si="1"/>
        <v>45056</v>
      </c>
      <c r="G36" s="58"/>
      <c r="H36" s="161"/>
      <c r="I36" s="178"/>
      <c r="J36" s="179"/>
    </row>
    <row r="37" spans="1:10" x14ac:dyDescent="0.25">
      <c r="A37" s="188"/>
      <c r="B37" s="189"/>
      <c r="C37" s="189"/>
      <c r="D37" s="190"/>
      <c r="E37" s="56" t="s">
        <v>58</v>
      </c>
      <c r="F37" s="68">
        <f t="shared" si="1"/>
        <v>45057</v>
      </c>
      <c r="G37" s="58"/>
      <c r="H37" s="161"/>
      <c r="I37" s="178"/>
      <c r="J37" s="179"/>
    </row>
    <row r="38" spans="1:10" x14ac:dyDescent="0.25">
      <c r="A38" s="167" t="s">
        <v>72</v>
      </c>
      <c r="B38" s="168"/>
      <c r="C38" s="168"/>
      <c r="D38" s="191"/>
      <c r="E38" s="56" t="s">
        <v>60</v>
      </c>
      <c r="F38" s="68">
        <f t="shared" si="1"/>
        <v>45058</v>
      </c>
      <c r="G38" s="58"/>
      <c r="H38" s="161"/>
      <c r="I38" s="178"/>
      <c r="J38" s="179"/>
    </row>
    <row r="39" spans="1:10" x14ac:dyDescent="0.25">
      <c r="A39" s="152" t="s">
        <v>73</v>
      </c>
      <c r="B39" s="153"/>
      <c r="C39" s="154"/>
      <c r="D39" s="60"/>
      <c r="E39" s="56" t="s">
        <v>62</v>
      </c>
      <c r="F39" s="68">
        <f t="shared" si="1"/>
        <v>45059</v>
      </c>
      <c r="G39" s="58"/>
      <c r="H39" s="161"/>
      <c r="I39" s="178"/>
      <c r="J39" s="179"/>
    </row>
    <row r="40" spans="1:10" x14ac:dyDescent="0.25">
      <c r="A40" s="176" t="s">
        <v>74</v>
      </c>
      <c r="B40" s="180"/>
      <c r="C40" s="177"/>
      <c r="D40" s="61"/>
      <c r="E40" s="62" t="s">
        <v>65</v>
      </c>
      <c r="F40" s="68">
        <f t="shared" si="1"/>
        <v>45060</v>
      </c>
      <c r="G40" s="63"/>
      <c r="H40" s="181"/>
      <c r="I40" s="182"/>
      <c r="J40" s="183"/>
    </row>
    <row r="41" spans="1:10" x14ac:dyDescent="0.25">
      <c r="A41" s="176" t="s">
        <v>75</v>
      </c>
      <c r="B41" s="180"/>
      <c r="C41" s="177"/>
      <c r="D41" s="71"/>
      <c r="E41" s="184" t="s">
        <v>67</v>
      </c>
      <c r="F41" s="185"/>
      <c r="G41" s="65">
        <f>SUM(G34:G40)</f>
        <v>0</v>
      </c>
      <c r="H41" s="171"/>
      <c r="I41" s="171"/>
      <c r="J41" s="172"/>
    </row>
    <row r="42" spans="1:10" x14ac:dyDescent="0.25">
      <c r="A42" s="186"/>
      <c r="B42" s="186"/>
      <c r="C42" s="186"/>
      <c r="D42" s="187"/>
      <c r="E42" s="67" t="s">
        <v>54</v>
      </c>
      <c r="F42" s="68">
        <f>F40+1</f>
        <v>45061</v>
      </c>
      <c r="G42" s="69"/>
      <c r="H42" s="155"/>
      <c r="I42" s="156"/>
      <c r="J42" s="157"/>
    </row>
    <row r="43" spans="1:10" x14ac:dyDescent="0.25">
      <c r="A43" s="167" t="s">
        <v>76</v>
      </c>
      <c r="B43" s="168"/>
      <c r="C43" s="168"/>
      <c r="D43" s="168"/>
      <c r="E43" s="56" t="s">
        <v>55</v>
      </c>
      <c r="F43" s="72">
        <f t="shared" ref="F43:F48" si="2">F42+1</f>
        <v>45062</v>
      </c>
      <c r="G43" s="58"/>
      <c r="H43" s="161"/>
      <c r="I43" s="178"/>
      <c r="J43" s="179"/>
    </row>
    <row r="44" spans="1:10" x14ac:dyDescent="0.25">
      <c r="A44" s="198" t="s">
        <v>77</v>
      </c>
      <c r="B44" s="199"/>
      <c r="C44" s="200"/>
      <c r="D44" s="73"/>
      <c r="E44" s="56" t="s">
        <v>57</v>
      </c>
      <c r="F44" s="72">
        <f t="shared" si="2"/>
        <v>45063</v>
      </c>
      <c r="G44" s="58"/>
      <c r="H44" s="161"/>
      <c r="I44" s="178"/>
      <c r="J44" s="179"/>
    </row>
    <row r="45" spans="1:10" x14ac:dyDescent="0.25">
      <c r="A45" s="176" t="s">
        <v>78</v>
      </c>
      <c r="B45" s="180"/>
      <c r="C45" s="177"/>
      <c r="D45" s="74"/>
      <c r="E45" s="56" t="s">
        <v>58</v>
      </c>
      <c r="F45" s="72">
        <f t="shared" si="2"/>
        <v>45064</v>
      </c>
      <c r="G45" s="58"/>
      <c r="H45" s="161"/>
      <c r="I45" s="178"/>
      <c r="J45" s="179"/>
    </row>
    <row r="46" spans="1:10" ht="15.75" thickBot="1" x14ac:dyDescent="0.3">
      <c r="A46" s="192" t="s">
        <v>79</v>
      </c>
      <c r="B46" s="193"/>
      <c r="C46" s="194"/>
      <c r="D46" s="75"/>
      <c r="E46" s="56" t="s">
        <v>60</v>
      </c>
      <c r="F46" s="72">
        <f t="shared" si="2"/>
        <v>45065</v>
      </c>
      <c r="G46" s="58"/>
      <c r="H46" s="161"/>
      <c r="I46" s="178"/>
      <c r="J46" s="179"/>
    </row>
    <row r="47" spans="1:10" x14ac:dyDescent="0.25">
      <c r="A47" s="195" t="s">
        <v>80</v>
      </c>
      <c r="B47" s="196"/>
      <c r="C47" s="196"/>
      <c r="D47" s="197"/>
      <c r="E47" s="76" t="s">
        <v>62</v>
      </c>
      <c r="F47" s="72">
        <f t="shared" si="2"/>
        <v>45066</v>
      </c>
      <c r="G47" s="58"/>
      <c r="H47" s="161"/>
      <c r="I47" s="178"/>
      <c r="J47" s="179"/>
    </row>
    <row r="48" spans="1:10" x14ac:dyDescent="0.25">
      <c r="A48" s="77"/>
      <c r="B48" s="78"/>
      <c r="C48" s="78"/>
      <c r="D48" s="79"/>
      <c r="E48" s="80" t="s">
        <v>65</v>
      </c>
      <c r="F48" s="72">
        <f t="shared" si="2"/>
        <v>45067</v>
      </c>
      <c r="G48" s="63"/>
      <c r="H48" s="181"/>
      <c r="I48" s="182"/>
      <c r="J48" s="183"/>
    </row>
    <row r="49" spans="1:10" x14ac:dyDescent="0.25">
      <c r="A49" s="77"/>
      <c r="B49" s="78"/>
      <c r="C49" s="78"/>
      <c r="D49" s="79"/>
      <c r="E49" s="168" t="s">
        <v>67</v>
      </c>
      <c r="F49" s="185"/>
      <c r="G49" s="65">
        <f>SUM(G42:G48)</f>
        <v>0</v>
      </c>
      <c r="H49" s="171"/>
      <c r="I49" s="171"/>
      <c r="J49" s="172"/>
    </row>
    <row r="50" spans="1:10" x14ac:dyDescent="0.25">
      <c r="A50" s="77"/>
      <c r="B50" s="78"/>
      <c r="C50" s="78"/>
      <c r="D50" s="79"/>
      <c r="E50" s="81" t="s">
        <v>54</v>
      </c>
      <c r="F50" s="68">
        <f>F48+1</f>
        <v>45068</v>
      </c>
      <c r="G50" s="69"/>
      <c r="H50" s="155"/>
      <c r="I50" s="156"/>
      <c r="J50" s="157"/>
    </row>
    <row r="51" spans="1:10" x14ac:dyDescent="0.25">
      <c r="A51" s="77"/>
      <c r="B51" s="78"/>
      <c r="C51" s="78"/>
      <c r="D51" s="79"/>
      <c r="E51" s="76" t="s">
        <v>55</v>
      </c>
      <c r="F51" s="72">
        <f t="shared" ref="F51:F56" si="3">F50+1</f>
        <v>45069</v>
      </c>
      <c r="G51" s="58"/>
      <c r="H51" s="161"/>
      <c r="I51" s="178"/>
      <c r="J51" s="179"/>
    </row>
    <row r="52" spans="1:10" x14ac:dyDescent="0.25">
      <c r="A52" s="77"/>
      <c r="B52" s="78"/>
      <c r="C52" s="78"/>
      <c r="D52" s="82"/>
      <c r="E52" s="76" t="s">
        <v>57</v>
      </c>
      <c r="F52" s="72">
        <f t="shared" si="3"/>
        <v>45070</v>
      </c>
      <c r="G52" s="58"/>
      <c r="H52" s="161"/>
      <c r="I52" s="178"/>
      <c r="J52" s="179"/>
    </row>
    <row r="53" spans="1:10" x14ac:dyDescent="0.25">
      <c r="A53" s="203"/>
      <c r="B53" s="204"/>
      <c r="C53" s="204"/>
      <c r="D53" s="82"/>
      <c r="E53" s="76" t="s">
        <v>58</v>
      </c>
      <c r="F53" s="72">
        <f t="shared" si="3"/>
        <v>45071</v>
      </c>
      <c r="G53" s="58"/>
      <c r="H53" s="161"/>
      <c r="I53" s="178"/>
      <c r="J53" s="179"/>
    </row>
    <row r="54" spans="1:10" x14ac:dyDescent="0.25">
      <c r="A54" s="203"/>
      <c r="B54" s="204"/>
      <c r="C54" s="204"/>
      <c r="D54" s="82"/>
      <c r="E54" s="76" t="s">
        <v>60</v>
      </c>
      <c r="F54" s="72">
        <f t="shared" si="3"/>
        <v>45072</v>
      </c>
      <c r="G54" s="58"/>
      <c r="H54" s="161"/>
      <c r="I54" s="178"/>
      <c r="J54" s="179"/>
    </row>
    <row r="55" spans="1:10" ht="15.75" thickBot="1" x14ac:dyDescent="0.3">
      <c r="A55" s="201"/>
      <c r="B55" s="202"/>
      <c r="C55" s="202"/>
      <c r="D55" s="83"/>
      <c r="E55" s="76" t="s">
        <v>62</v>
      </c>
      <c r="F55" s="72">
        <f t="shared" si="3"/>
        <v>45073</v>
      </c>
      <c r="G55" s="58"/>
      <c r="H55" s="161"/>
      <c r="I55" s="178"/>
      <c r="J55" s="179"/>
    </row>
    <row r="56" spans="1:10" x14ac:dyDescent="0.25">
      <c r="A56" s="84"/>
      <c r="B56" s="84"/>
      <c r="C56" s="84"/>
      <c r="D56" s="85"/>
      <c r="E56" s="62" t="s">
        <v>65</v>
      </c>
      <c r="F56" s="72">
        <f t="shared" si="3"/>
        <v>45074</v>
      </c>
      <c r="G56" s="63"/>
      <c r="H56" s="181"/>
      <c r="I56" s="182"/>
      <c r="J56" s="183"/>
    </row>
    <row r="57" spans="1:10" x14ac:dyDescent="0.25">
      <c r="A57" s="113"/>
      <c r="B57" s="8" t="s">
        <v>13</v>
      </c>
      <c r="C57"/>
      <c r="D57" s="85"/>
      <c r="E57" s="184" t="s">
        <v>67</v>
      </c>
      <c r="F57" s="185"/>
      <c r="G57" s="65">
        <f>SUM(G50:G56)</f>
        <v>0</v>
      </c>
      <c r="H57" s="171"/>
      <c r="I57" s="171"/>
      <c r="J57" s="172"/>
    </row>
    <row r="58" spans="1:10" x14ac:dyDescent="0.25">
      <c r="A58" s="113"/>
      <c r="B58" t="s">
        <v>25</v>
      </c>
      <c r="C58" s="32"/>
      <c r="D58" s="2">
        <f>AD86</f>
        <v>25</v>
      </c>
      <c r="E58" s="67" t="s">
        <v>54</v>
      </c>
      <c r="F58" s="68">
        <f>F56+1</f>
        <v>45075</v>
      </c>
      <c r="G58" s="69"/>
      <c r="H58" s="155"/>
      <c r="I58" s="156"/>
      <c r="J58" s="157"/>
    </row>
    <row r="59" spans="1:10" x14ac:dyDescent="0.25">
      <c r="B59" t="s">
        <v>26</v>
      </c>
      <c r="D59" s="2">
        <f>AB87</f>
        <v>4</v>
      </c>
      <c r="E59" s="56" t="s">
        <v>55</v>
      </c>
      <c r="F59" s="68">
        <f t="shared" ref="F59:F64" si="4">F58+1</f>
        <v>45076</v>
      </c>
      <c r="G59" s="58"/>
      <c r="H59" s="161"/>
      <c r="I59" s="178"/>
      <c r="J59" s="179"/>
    </row>
    <row r="60" spans="1:10" x14ac:dyDescent="0.25">
      <c r="B60" t="s">
        <v>27</v>
      </c>
      <c r="D60" s="2">
        <f>AC87</f>
        <v>5</v>
      </c>
      <c r="E60" s="56" t="s">
        <v>57</v>
      </c>
      <c r="F60" s="68">
        <f t="shared" si="4"/>
        <v>45077</v>
      </c>
      <c r="G60" s="58"/>
      <c r="H60" s="161"/>
      <c r="I60" s="178"/>
      <c r="J60" s="179"/>
    </row>
    <row r="61" spans="1:10" x14ac:dyDescent="0.25">
      <c r="B61"/>
      <c r="E61" s="56" t="s">
        <v>58</v>
      </c>
      <c r="F61" s="68">
        <f t="shared" si="4"/>
        <v>45078</v>
      </c>
      <c r="G61" s="58"/>
      <c r="H61" s="161"/>
      <c r="I61" s="162"/>
      <c r="J61" s="163"/>
    </row>
    <row r="62" spans="1:10" x14ac:dyDescent="0.25">
      <c r="B62" s="8" t="s">
        <v>24</v>
      </c>
      <c r="D62" s="2">
        <f>M405</f>
        <v>14</v>
      </c>
      <c r="E62" s="56" t="s">
        <v>60</v>
      </c>
      <c r="F62" s="68">
        <f t="shared" si="4"/>
        <v>45079</v>
      </c>
      <c r="G62" s="86"/>
      <c r="H62" s="87"/>
      <c r="I62" s="88"/>
      <c r="J62" s="89"/>
    </row>
    <row r="63" spans="1:10" x14ac:dyDescent="0.25">
      <c r="E63" s="56" t="s">
        <v>62</v>
      </c>
      <c r="F63" s="68">
        <f t="shared" si="4"/>
        <v>45080</v>
      </c>
      <c r="G63" s="86"/>
      <c r="H63" s="87"/>
      <c r="I63" s="88"/>
      <c r="J63" s="89"/>
    </row>
    <row r="64" spans="1:10" x14ac:dyDescent="0.25">
      <c r="C64" s="36"/>
      <c r="D64" s="36"/>
      <c r="E64" s="62" t="s">
        <v>65</v>
      </c>
      <c r="F64" s="68">
        <f t="shared" si="4"/>
        <v>45081</v>
      </c>
      <c r="G64" s="63"/>
      <c r="H64" s="181"/>
      <c r="I64" s="214"/>
      <c r="J64" s="215"/>
    </row>
    <row r="65" spans="1:10" ht="15.75" thickBot="1" x14ac:dyDescent="0.3">
      <c r="A65" s="36"/>
      <c r="B65" s="36"/>
      <c r="C65" s="36"/>
      <c r="D65" s="36"/>
      <c r="E65" s="208" t="s">
        <v>67</v>
      </c>
      <c r="F65" s="209"/>
      <c r="G65" s="90">
        <f>+SUM(G58:G64)</f>
        <v>0</v>
      </c>
      <c r="H65" s="210"/>
      <c r="I65" s="210"/>
      <c r="J65" s="211"/>
    </row>
    <row r="66" spans="1:10" ht="15.75" thickTop="1" x14ac:dyDescent="0.25">
      <c r="A66" s="36"/>
      <c r="B66" s="36"/>
      <c r="C66" s="36"/>
      <c r="D66" s="36"/>
      <c r="E66" s="91" t="s">
        <v>54</v>
      </c>
      <c r="F66" s="92">
        <f>+F64+1</f>
        <v>45082</v>
      </c>
      <c r="G66" s="69"/>
      <c r="H66" s="155"/>
      <c r="I66" s="156"/>
      <c r="J66" s="157"/>
    </row>
    <row r="67" spans="1:10" x14ac:dyDescent="0.25">
      <c r="A67" s="36"/>
      <c r="B67" s="36"/>
      <c r="C67" s="36"/>
      <c r="D67" s="36"/>
      <c r="E67" s="91" t="s">
        <v>55</v>
      </c>
      <c r="F67" s="92">
        <f>+F66+1</f>
        <v>45083</v>
      </c>
      <c r="G67" s="58"/>
      <c r="H67" s="161"/>
      <c r="I67" s="178"/>
      <c r="J67" s="179"/>
    </row>
    <row r="68" spans="1:10" ht="15.75" thickBot="1" x14ac:dyDescent="0.3">
      <c r="A68" s="36"/>
      <c r="B68" s="36"/>
      <c r="C68" s="36"/>
      <c r="D68" s="36"/>
      <c r="E68" s="212" t="s">
        <v>67</v>
      </c>
      <c r="F68" s="213"/>
      <c r="G68" s="90">
        <f>SUM(G66:G67)</f>
        <v>0</v>
      </c>
      <c r="H68" s="210"/>
      <c r="I68" s="210"/>
      <c r="J68" s="211"/>
    </row>
    <row r="69" spans="1:10" ht="15.75" thickTop="1" x14ac:dyDescent="0.25">
      <c r="A69" s="36"/>
      <c r="B69" s="36"/>
      <c r="C69" s="36"/>
      <c r="D69" s="36"/>
      <c r="E69" s="111"/>
      <c r="F69" s="111"/>
      <c r="G69" s="37"/>
      <c r="H69" s="37"/>
      <c r="I69" s="37"/>
      <c r="J69" s="37"/>
    </row>
    <row r="70" spans="1:10" x14ac:dyDescent="0.25">
      <c r="A70" s="36"/>
      <c r="B70" s="36"/>
      <c r="C70" s="36"/>
      <c r="D70" s="36"/>
      <c r="E70" s="127" t="s">
        <v>85</v>
      </c>
      <c r="F70" s="127"/>
      <c r="G70" s="112">
        <f>W99</f>
        <v>0</v>
      </c>
      <c r="H70" s="37"/>
      <c r="I70" s="37"/>
      <c r="J70" s="37"/>
    </row>
    <row r="71" spans="1:10" x14ac:dyDescent="0.25">
      <c r="A71" s="36"/>
      <c r="B71" s="36"/>
      <c r="C71" s="36"/>
      <c r="D71" s="36"/>
      <c r="E71" s="111"/>
      <c r="F71" s="111"/>
      <c r="G71" s="37"/>
      <c r="H71" s="37"/>
      <c r="I71" s="37"/>
      <c r="J71" s="37"/>
    </row>
    <row r="72" spans="1:10" x14ac:dyDescent="0.25">
      <c r="A72" s="205" t="s">
        <v>81</v>
      </c>
      <c r="B72" s="206"/>
      <c r="C72" s="93"/>
      <c r="D72" s="93"/>
      <c r="E72" s="94"/>
      <c r="F72" s="95"/>
      <c r="G72" s="94"/>
      <c r="H72" s="94"/>
      <c r="I72" s="94"/>
      <c r="J72" s="94"/>
    </row>
    <row r="73" spans="1:10" x14ac:dyDescent="0.25">
      <c r="A73" s="96" t="s">
        <v>82</v>
      </c>
      <c r="B73" s="97"/>
      <c r="C73" s="98" t="s">
        <v>83</v>
      </c>
      <c r="D73" s="98"/>
      <c r="E73" s="98"/>
      <c r="F73" s="207" t="s">
        <v>84</v>
      </c>
      <c r="G73" s="207"/>
      <c r="H73" s="207"/>
      <c r="I73" s="99"/>
      <c r="J73" s="100"/>
    </row>
    <row r="74" spans="1:10" x14ac:dyDescent="0.25">
      <c r="A74" s="96"/>
      <c r="B74" s="97"/>
      <c r="C74" s="97"/>
      <c r="D74" s="97"/>
      <c r="E74" s="97"/>
      <c r="F74" s="101"/>
      <c r="G74" s="102"/>
      <c r="H74" s="97"/>
      <c r="I74" s="97"/>
      <c r="J74" s="103"/>
    </row>
    <row r="75" spans="1:10" x14ac:dyDescent="0.25">
      <c r="A75" s="104"/>
      <c r="B75" s="97"/>
      <c r="C75" s="97"/>
      <c r="D75" s="97"/>
      <c r="E75" s="97"/>
      <c r="F75" s="101"/>
      <c r="G75" s="102"/>
      <c r="H75" s="97"/>
      <c r="I75" s="97"/>
      <c r="J75" s="103"/>
    </row>
    <row r="76" spans="1:10" x14ac:dyDescent="0.25">
      <c r="A76" s="105"/>
      <c r="B76" s="106"/>
      <c r="C76" s="106"/>
      <c r="D76" s="106"/>
      <c r="E76" s="106"/>
      <c r="F76" s="107"/>
      <c r="G76" s="108"/>
      <c r="H76" s="106"/>
      <c r="I76" s="106"/>
      <c r="J76" s="109"/>
    </row>
    <row r="77" spans="1:10" x14ac:dyDescent="0.25">
      <c r="A77" s="36"/>
      <c r="B77" s="36"/>
      <c r="C77" s="36"/>
      <c r="D77" s="36"/>
      <c r="E77" s="36"/>
      <c r="F77" s="38"/>
      <c r="G77" s="37"/>
      <c r="H77" s="36"/>
      <c r="I77" s="36"/>
      <c r="J77" s="36"/>
    </row>
    <row r="78" spans="1:10" x14ac:dyDescent="0.25">
      <c r="A78" s="36"/>
      <c r="B78" s="36"/>
      <c r="C78" s="36"/>
      <c r="D78" s="36"/>
      <c r="E78" s="36"/>
      <c r="F78" s="38"/>
      <c r="G78" s="37"/>
      <c r="H78" s="36"/>
      <c r="I78" s="36"/>
      <c r="J78" s="36"/>
    </row>
    <row r="81" spans="1:30" s="28" customFormat="1" ht="15.75" x14ac:dyDescent="0.25">
      <c r="A81" s="24" t="s">
        <v>0</v>
      </c>
      <c r="B81" s="24" t="s">
        <v>19</v>
      </c>
      <c r="C81" s="25" t="s">
        <v>1</v>
      </c>
      <c r="D81" s="24" t="s">
        <v>2</v>
      </c>
      <c r="E81" s="24" t="s">
        <v>3</v>
      </c>
      <c r="F81" s="24" t="s">
        <v>4</v>
      </c>
      <c r="G81" s="24" t="s">
        <v>5</v>
      </c>
      <c r="H81" s="24" t="s">
        <v>14</v>
      </c>
      <c r="I81" s="24" t="s">
        <v>16</v>
      </c>
      <c r="J81" s="24" t="s">
        <v>17</v>
      </c>
      <c r="K81" s="24" t="s">
        <v>6</v>
      </c>
      <c r="L81" s="24" t="s">
        <v>7</v>
      </c>
      <c r="M81" s="24" t="s">
        <v>23</v>
      </c>
      <c r="N81" s="26" t="s">
        <v>15</v>
      </c>
      <c r="O81" s="27" t="s">
        <v>8</v>
      </c>
      <c r="P81" s="29" t="s">
        <v>9</v>
      </c>
      <c r="Q81" s="29" t="s">
        <v>10</v>
      </c>
      <c r="R81" s="30" t="s">
        <v>86</v>
      </c>
      <c r="S81" s="30" t="s">
        <v>87</v>
      </c>
      <c r="T81" s="31" t="s">
        <v>18</v>
      </c>
    </row>
    <row r="82" spans="1:30" ht="15.75" x14ac:dyDescent="0.25">
      <c r="A82" t="s">
        <v>11</v>
      </c>
      <c r="B82" t="s">
        <v>88</v>
      </c>
      <c r="C82" s="32">
        <v>45048</v>
      </c>
      <c r="D82" s="33">
        <v>0.4145833333333333</v>
      </c>
      <c r="E82" s="33">
        <v>0.60138888888888886</v>
      </c>
      <c r="F82" t="s">
        <v>9</v>
      </c>
      <c r="G82" s="3">
        <f>E82-D82</f>
        <v>0.18680555555555556</v>
      </c>
      <c r="I82" s="2">
        <f t="shared" ref="I82:I145" si="5">IF(AND(F82="Travail",TEXT(D82,"hh:mm:ss")&lt;"17:00:00"),1,0)</f>
        <v>1</v>
      </c>
      <c r="J82" s="2">
        <f t="shared" ref="J82:J145" si="6">IF(AND(F82="Travail",TEXT(D82,"hh:mm:ss")&gt;"17:00:00"),1,0)</f>
        <v>0</v>
      </c>
      <c r="K82" s="2">
        <f t="shared" ref="K82:K145" si="7">IF(AND(F82="Repas",TEXT(D82,"hh:mm:ss")&lt;"17:00:00"),1,0)</f>
        <v>0</v>
      </c>
      <c r="L82" s="2">
        <f t="shared" ref="L82:L145" si="8">IF(AND(F82="Repas",TEXT(D82,"hh:mm:ss")&gt;"17:00:00"),1,0)</f>
        <v>0</v>
      </c>
      <c r="M82" s="2">
        <f>IF(Tableau1315[[#This Row],[Total centieme]]&gt;7,1,0)</f>
        <v>1</v>
      </c>
      <c r="N82" s="4">
        <f>IFERROR(INDEX($C$82:$C$403,MATCH(0,INDEX(COUNTIF(N$81:N81,$C$82:$C$403),,),0)),"")</f>
        <v>45048</v>
      </c>
      <c r="O82" s="23" cm="1">
        <f t="array" ref="O82">SUMPRODUCT(($F$82:$F$579=O$81)*($C$82:$C$579=$N82)*$G$82:$G$579)</f>
        <v>0</v>
      </c>
      <c r="P82" s="23">
        <f t="shared" ref="P82:P84" si="9">SUMPRODUCT(($F$82:$F$579=P$81)*($C$82:$C$579=$N82)*$G$82:$G$579)</f>
        <v>0.37569444444444455</v>
      </c>
      <c r="Q82" s="22">
        <f t="shared" ref="Q82:Q145" si="10">P82-O82</f>
        <v>0.37569444444444455</v>
      </c>
      <c r="R82" s="18">
        <f>Tableau1315[[#This Row],[Jours ]]</f>
        <v>45048</v>
      </c>
      <c r="S82" s="18">
        <f>Tableau1315[[#This Row],[Date2]]</f>
        <v>45048</v>
      </c>
      <c r="T82" s="15">
        <f>Q82*24</f>
        <v>9.0166666666666693</v>
      </c>
    </row>
    <row r="83" spans="1:30" ht="15.75" x14ac:dyDescent="0.25">
      <c r="A83" t="s">
        <v>11</v>
      </c>
      <c r="B83" t="s">
        <v>88</v>
      </c>
      <c r="C83" s="32">
        <v>45048</v>
      </c>
      <c r="D83" s="33">
        <v>0.60138888888888886</v>
      </c>
      <c r="E83" s="33">
        <v>0.60138888888888886</v>
      </c>
      <c r="F83" t="s">
        <v>13</v>
      </c>
      <c r="G83" s="3">
        <f t="shared" ref="G83:G146" si="11">E83-D83</f>
        <v>0</v>
      </c>
      <c r="I83" s="2">
        <f t="shared" si="5"/>
        <v>0</v>
      </c>
      <c r="J83" s="2">
        <f t="shared" si="6"/>
        <v>0</v>
      </c>
      <c r="K83" s="2">
        <f t="shared" si="7"/>
        <v>1</v>
      </c>
      <c r="L83" s="2">
        <f t="shared" si="8"/>
        <v>0</v>
      </c>
      <c r="M83" s="2">
        <f>IF(Tableau1315[[#This Row],[Total centieme]]&gt;7,1,0)</f>
        <v>1</v>
      </c>
      <c r="N83" s="4">
        <f>IFERROR(INDEX($C$82:$C$403,MATCH(0,INDEX(COUNTIF(N$81:N82,$C$82:$C$403),,),0)),"")</f>
        <v>45049</v>
      </c>
      <c r="O83" s="23" cm="1">
        <f t="array" ref="O83">SUMPRODUCT(($F$82:$F$579=O$81)*($C$82:$C$579=$N83)*$G$82:$G$579)</f>
        <v>0</v>
      </c>
      <c r="P83" s="23">
        <f t="shared" si="9"/>
        <v>0.39791666666666659</v>
      </c>
      <c r="Q83" s="22">
        <f t="shared" si="10"/>
        <v>0.39791666666666659</v>
      </c>
      <c r="R83" s="18">
        <v>45049</v>
      </c>
      <c r="S83" s="18">
        <f>Tableau1315[[#This Row],[Date2]]</f>
        <v>45049</v>
      </c>
      <c r="T83" s="15">
        <f t="shared" ref="T83:T146" si="12">Q83*24</f>
        <v>9.5499999999999972</v>
      </c>
      <c r="AA83" s="8" t="s">
        <v>13</v>
      </c>
    </row>
    <row r="84" spans="1:30" ht="15.75" x14ac:dyDescent="0.25">
      <c r="A84" t="s">
        <v>11</v>
      </c>
      <c r="B84" t="s">
        <v>88</v>
      </c>
      <c r="C84" s="32">
        <v>45048</v>
      </c>
      <c r="D84" s="33">
        <v>0.77430555555555547</v>
      </c>
      <c r="E84" s="33">
        <v>0.96319444444444446</v>
      </c>
      <c r="F84" t="s">
        <v>9</v>
      </c>
      <c r="G84" s="3">
        <f t="shared" si="11"/>
        <v>0.18888888888888899</v>
      </c>
      <c r="I84" s="2">
        <f t="shared" si="5"/>
        <v>0</v>
      </c>
      <c r="J84" s="2">
        <f t="shared" si="6"/>
        <v>1</v>
      </c>
      <c r="K84" s="2">
        <f t="shared" si="7"/>
        <v>0</v>
      </c>
      <c r="L84" s="2">
        <f t="shared" si="8"/>
        <v>0</v>
      </c>
      <c r="M84" s="2">
        <f>IF(Tableau1315[[#This Row],[Total centieme]]&gt;7,1,0)</f>
        <v>0</v>
      </c>
      <c r="N84" s="4">
        <f>IFERROR(INDEX($C$82:$C$403,MATCH(0,INDEX(COUNTIF(N$81:N83,$C$82:$C$403),,),0)),"")</f>
        <v>45050</v>
      </c>
      <c r="O84" s="23" cm="1">
        <f t="array" ref="O84">SUMPRODUCT(($F$82:$F$579=O$81)*($C$82:$C$579=$N84)*$G$82:$G$579)</f>
        <v>0</v>
      </c>
      <c r="P84" s="23">
        <f t="shared" si="9"/>
        <v>0.20277777777777778</v>
      </c>
      <c r="Q84" s="22">
        <f t="shared" si="10"/>
        <v>0.20277777777777778</v>
      </c>
      <c r="R84" s="18">
        <v>45050</v>
      </c>
      <c r="S84" s="18">
        <f>Tableau1315[[#This Row],[Date2]]</f>
        <v>45050</v>
      </c>
      <c r="T84" s="15">
        <f t="shared" si="12"/>
        <v>4.8666666666666671</v>
      </c>
    </row>
    <row r="85" spans="1:30" ht="15.75" x14ac:dyDescent="0.25">
      <c r="A85" t="s">
        <v>11</v>
      </c>
      <c r="B85" t="s">
        <v>88</v>
      </c>
      <c r="C85" s="32">
        <v>45049</v>
      </c>
      <c r="D85" s="33">
        <v>0.40625</v>
      </c>
      <c r="E85" s="33">
        <v>0.60972222222222217</v>
      </c>
      <c r="F85" t="s">
        <v>9</v>
      </c>
      <c r="G85" s="3">
        <f t="shared" si="11"/>
        <v>0.20347222222222217</v>
      </c>
      <c r="I85" s="2">
        <f t="shared" si="5"/>
        <v>1</v>
      </c>
      <c r="J85" s="2">
        <f t="shared" si="6"/>
        <v>0</v>
      </c>
      <c r="K85" s="2">
        <f t="shared" si="7"/>
        <v>0</v>
      </c>
      <c r="L85" s="2">
        <f t="shared" si="8"/>
        <v>0</v>
      </c>
      <c r="M85" s="2">
        <f>IF(Tableau1315[[#This Row],[Total centieme]]&gt;7,1,0)</f>
        <v>1</v>
      </c>
      <c r="N85" s="4">
        <f>IFERROR(INDEX($C$82:$C$403,MATCH(0,INDEX(COUNTIF(N$81:N84,$C$82:$C$403),,),0)),"")</f>
        <v>45051</v>
      </c>
      <c r="O85" s="23" cm="1">
        <f t="array" ref="O85">SUMPRODUCT(($F$82:$F$579=O$81)*($C$82:$C$579=$N85)*$G$82:$G$579)</f>
        <v>0</v>
      </c>
      <c r="P85" s="23" cm="1">
        <f t="array" ref="P85">SUMPRODUCT(($F$82:$F$579=P$81)*($C$82:$C$579=$N85)*$G$82:$G$579)</f>
        <v>0.39999999999999991</v>
      </c>
      <c r="Q85" s="22">
        <f t="shared" si="10"/>
        <v>0.39999999999999991</v>
      </c>
      <c r="R85" s="18">
        <v>45051</v>
      </c>
      <c r="S85" s="18">
        <f>Tableau1315[[#This Row],[Date2]]</f>
        <v>45051</v>
      </c>
      <c r="T85" s="15">
        <f t="shared" si="12"/>
        <v>9.5999999999999979</v>
      </c>
      <c r="AA85" s="7" t="s">
        <v>13</v>
      </c>
      <c r="AB85" s="7" t="s">
        <v>21</v>
      </c>
      <c r="AC85" s="7" t="s">
        <v>22</v>
      </c>
      <c r="AD85" s="7" t="s">
        <v>10</v>
      </c>
    </row>
    <row r="86" spans="1:30" ht="15.75" x14ac:dyDescent="0.25">
      <c r="A86" t="s">
        <v>11</v>
      </c>
      <c r="B86" t="s">
        <v>88</v>
      </c>
      <c r="C86" s="32">
        <v>45049</v>
      </c>
      <c r="D86" s="33">
        <v>0.77083333333333337</v>
      </c>
      <c r="E86" s="33">
        <v>0.96527777777777779</v>
      </c>
      <c r="F86" t="s">
        <v>9</v>
      </c>
      <c r="G86" s="3">
        <f t="shared" si="11"/>
        <v>0.19444444444444442</v>
      </c>
      <c r="I86" s="2">
        <f t="shared" si="5"/>
        <v>0</v>
      </c>
      <c r="J86" s="2">
        <f t="shared" si="6"/>
        <v>1</v>
      </c>
      <c r="K86" s="2">
        <f t="shared" si="7"/>
        <v>0</v>
      </c>
      <c r="L86" s="2">
        <f t="shared" si="8"/>
        <v>0</v>
      </c>
      <c r="M86" s="2">
        <f>IF(Tableau1315[[#This Row],[Total centieme]]&gt;7,1,0)</f>
        <v>1</v>
      </c>
      <c r="N86" s="4">
        <f>IFERROR(INDEX($C$82:$C$403,MATCH(0,INDEX(COUNTIF(N$81:N85,$C$82:$C$403),,),0)),"")</f>
        <v>45052</v>
      </c>
      <c r="O86" s="23" cm="1">
        <f t="array" ref="O86">SUMPRODUCT(($F$82:$F$579=O$81)*($C$82:$C$579=$N86)*$G$82:$G$579)</f>
        <v>0</v>
      </c>
      <c r="P86" s="23" cm="1">
        <f t="array" ref="P86">SUMPRODUCT(($F$82:$F$579=P$81)*($C$82:$C$579=$N86)*$G$82:$G$579)</f>
        <v>0.37638888888888872</v>
      </c>
      <c r="Q86" s="22">
        <f t="shared" si="10"/>
        <v>0.37638888888888872</v>
      </c>
      <c r="R86" s="18">
        <v>45052</v>
      </c>
      <c r="S86" s="18">
        <f>Tableau1315[[#This Row],[Date2]]</f>
        <v>45052</v>
      </c>
      <c r="T86" s="15">
        <f t="shared" si="12"/>
        <v>9.0333333333333297</v>
      </c>
      <c r="AA86" s="5" t="s">
        <v>12</v>
      </c>
      <c r="AB86" s="5">
        <f>SUM(K82:K200)</f>
        <v>15</v>
      </c>
      <c r="AC86" s="5">
        <f>SUM(L82:L200)</f>
        <v>10</v>
      </c>
      <c r="AD86" s="10">
        <f>AB86+AC86</f>
        <v>25</v>
      </c>
    </row>
    <row r="87" spans="1:30" ht="15.75" x14ac:dyDescent="0.25">
      <c r="A87" t="s">
        <v>11</v>
      </c>
      <c r="B87" t="s">
        <v>88</v>
      </c>
      <c r="C87" s="32">
        <v>45049</v>
      </c>
      <c r="D87" s="33">
        <v>0.96527777777777779</v>
      </c>
      <c r="E87" s="33">
        <v>0.96527777777777779</v>
      </c>
      <c r="F87" t="s">
        <v>13</v>
      </c>
      <c r="G87" s="3">
        <f t="shared" si="11"/>
        <v>0</v>
      </c>
      <c r="I87" s="2">
        <f t="shared" si="5"/>
        <v>0</v>
      </c>
      <c r="J87" s="2">
        <f t="shared" si="6"/>
        <v>0</v>
      </c>
      <c r="K87" s="2">
        <f t="shared" si="7"/>
        <v>0</v>
      </c>
      <c r="L87" s="2">
        <f t="shared" si="8"/>
        <v>1</v>
      </c>
      <c r="M87" s="2">
        <f>IF(Tableau1315[[#This Row],[Total centieme]]&gt;7,1,0)</f>
        <v>1</v>
      </c>
      <c r="N87" s="4">
        <f>IFERROR(INDEX($C$82:$C$403,MATCH(0,INDEX(COUNTIF(N$81:N86,$C$82:$C$403),,),0)),"")</f>
        <v>45054</v>
      </c>
      <c r="O87" s="23" cm="1">
        <f t="array" ref="O87">SUMPRODUCT(($F$82:$F$579=O$81)*($C$82:$C$579=$N87)*$G$82:$G$579)</f>
        <v>0</v>
      </c>
      <c r="P87" s="23">
        <f t="shared" ref="P87:P150" si="13">SUMPRODUCT(($F$82:$F$579=P$81)*($C$82:$C$579=$N87)*$G$82:$G$579)</f>
        <v>0.33541666666666675</v>
      </c>
      <c r="Q87" s="22">
        <f t="shared" si="10"/>
        <v>0.33541666666666675</v>
      </c>
      <c r="R87" s="18">
        <v>45053</v>
      </c>
      <c r="S87" s="18">
        <f>Tableau1315[[#This Row],[Date2]]</f>
        <v>45053</v>
      </c>
      <c r="T87" s="15">
        <f t="shared" si="12"/>
        <v>8.0500000000000025</v>
      </c>
      <c r="AA87" s="6" t="s">
        <v>20</v>
      </c>
      <c r="AB87" s="11">
        <f>I405-AB86</f>
        <v>4</v>
      </c>
      <c r="AC87" s="11">
        <f>J405-AC86</f>
        <v>5</v>
      </c>
      <c r="AD87" s="6">
        <f>AC87+AB87</f>
        <v>9</v>
      </c>
    </row>
    <row r="88" spans="1:30" ht="15.75" x14ac:dyDescent="0.25">
      <c r="A88" t="s">
        <v>11</v>
      </c>
      <c r="B88" t="s">
        <v>88</v>
      </c>
      <c r="C88" s="32">
        <v>45050</v>
      </c>
      <c r="D88" s="33">
        <v>0.41666666666666669</v>
      </c>
      <c r="E88" s="33">
        <v>0.61944444444444446</v>
      </c>
      <c r="F88" t="s">
        <v>9</v>
      </c>
      <c r="G88" s="3">
        <f t="shared" si="11"/>
        <v>0.20277777777777778</v>
      </c>
      <c r="I88" s="2">
        <f t="shared" si="5"/>
        <v>1</v>
      </c>
      <c r="J88" s="2">
        <f t="shared" si="6"/>
        <v>0</v>
      </c>
      <c r="K88" s="2">
        <f t="shared" si="7"/>
        <v>0</v>
      </c>
      <c r="L88" s="2">
        <f t="shared" si="8"/>
        <v>0</v>
      </c>
      <c r="M88" s="2">
        <f>IF(Tableau1315[[#This Row],[Total centieme]]&gt;7,1,0)</f>
        <v>1</v>
      </c>
      <c r="N88" s="4">
        <f>IFERROR(INDEX($C$82:$C$403,MATCH(0,INDEX(COUNTIF(N$81:N87,$C$82:$C$403),,),0)),"")</f>
        <v>45055</v>
      </c>
      <c r="O88" s="23" cm="1">
        <f t="array" ref="O88">SUMPRODUCT(($F$82:$F$579=O$81)*($C$82:$C$579=$N88)*$G$82:$G$579)</f>
        <v>3.4722222222223209E-3</v>
      </c>
      <c r="P88" s="23">
        <f t="shared" si="13"/>
        <v>0.37638888888888894</v>
      </c>
      <c r="Q88" s="22">
        <f t="shared" si="10"/>
        <v>0.37291666666666662</v>
      </c>
      <c r="R88" s="18">
        <v>45054</v>
      </c>
      <c r="S88" s="18">
        <f>Tableau1315[[#This Row],[Date2]]</f>
        <v>45054</v>
      </c>
      <c r="T88" s="15">
        <f t="shared" si="12"/>
        <v>8.9499999999999993</v>
      </c>
      <c r="AA88" s="5" t="s">
        <v>10</v>
      </c>
      <c r="AB88" s="5">
        <f>AB86+AB87</f>
        <v>19</v>
      </c>
      <c r="AC88" s="5">
        <f>AC86+AC87</f>
        <v>15</v>
      </c>
      <c r="AD88" s="6">
        <f>AC88+AB88</f>
        <v>34</v>
      </c>
    </row>
    <row r="89" spans="1:30" ht="15.75" x14ac:dyDescent="0.25">
      <c r="A89" t="s">
        <v>11</v>
      </c>
      <c r="B89" t="s">
        <v>88</v>
      </c>
      <c r="C89" s="32">
        <v>45051</v>
      </c>
      <c r="D89" s="33">
        <v>0.41597222222222219</v>
      </c>
      <c r="E89" s="33">
        <v>0.61944444444444446</v>
      </c>
      <c r="F89" t="s">
        <v>9</v>
      </c>
      <c r="G89" s="3">
        <f t="shared" si="11"/>
        <v>0.20347222222222228</v>
      </c>
      <c r="I89" s="2">
        <f t="shared" si="5"/>
        <v>1</v>
      </c>
      <c r="J89" s="2">
        <f t="shared" si="6"/>
        <v>0</v>
      </c>
      <c r="K89" s="2">
        <f t="shared" si="7"/>
        <v>0</v>
      </c>
      <c r="L89" s="2">
        <f t="shared" si="8"/>
        <v>0</v>
      </c>
      <c r="M89" s="2">
        <f>IF(Tableau1315[[#This Row],[Total centieme]]&gt;7,1,0)</f>
        <v>1</v>
      </c>
      <c r="N89" s="4">
        <f>IFERROR(INDEX($C$82:$C$403,MATCH(0,INDEX(COUNTIF(N$81:N88,$C$82:$C$403),,),0)),"")</f>
        <v>45056</v>
      </c>
      <c r="O89" s="23" cm="1">
        <f t="array" ref="O89">SUMPRODUCT(($F$82:$F$579=O$81)*($C$82:$C$579=$N89)*$G$82:$G$579)</f>
        <v>0</v>
      </c>
      <c r="P89" s="23">
        <f t="shared" si="13"/>
        <v>0.41111111111111104</v>
      </c>
      <c r="Q89" s="22">
        <f t="shared" si="10"/>
        <v>0.41111111111111104</v>
      </c>
      <c r="R89" s="18">
        <v>45055</v>
      </c>
      <c r="S89" s="18">
        <f>Tableau1315[[#This Row],[Date2]]</f>
        <v>45055</v>
      </c>
      <c r="T89" s="15">
        <f t="shared" si="12"/>
        <v>9.8666666666666654</v>
      </c>
    </row>
    <row r="90" spans="1:30" ht="15.75" x14ac:dyDescent="0.25">
      <c r="A90" t="s">
        <v>11</v>
      </c>
      <c r="B90" t="s">
        <v>88</v>
      </c>
      <c r="C90" s="32">
        <v>45051</v>
      </c>
      <c r="D90" s="33">
        <v>0.61944444444444446</v>
      </c>
      <c r="E90" s="33">
        <v>0.61944444444444446</v>
      </c>
      <c r="F90" t="s">
        <v>13</v>
      </c>
      <c r="G90" s="3">
        <f t="shared" si="11"/>
        <v>0</v>
      </c>
      <c r="I90" s="2">
        <f t="shared" si="5"/>
        <v>0</v>
      </c>
      <c r="J90" s="2">
        <f t="shared" si="6"/>
        <v>0</v>
      </c>
      <c r="K90" s="2">
        <f t="shared" si="7"/>
        <v>1</v>
      </c>
      <c r="L90" s="2">
        <f t="shared" si="8"/>
        <v>0</v>
      </c>
      <c r="M90" s="2">
        <f>IF(Tableau1315[[#This Row],[Total centieme]]&gt;7,1,0)</f>
        <v>0</v>
      </c>
      <c r="N90" s="4">
        <f>IFERROR(INDEX($C$82:$C$403,MATCH(0,INDEX(COUNTIF(N$81:N89,$C$82:$C$403),,),0)),"")</f>
        <v>45057</v>
      </c>
      <c r="O90" s="23" cm="1">
        <f t="array" ref="O90">SUMPRODUCT(($F$82:$F$579=O$81)*($C$82:$C$579=$N90)*$G$82:$G$579)</f>
        <v>0</v>
      </c>
      <c r="P90" s="23">
        <f t="shared" si="13"/>
        <v>0.21458333333333329</v>
      </c>
      <c r="Q90" s="22">
        <f t="shared" si="10"/>
        <v>0.21458333333333329</v>
      </c>
      <c r="R90" s="18">
        <v>45056</v>
      </c>
      <c r="S90" s="18">
        <f>Tableau1315[[#This Row],[Date2]]</f>
        <v>45056</v>
      </c>
      <c r="T90" s="15">
        <f t="shared" si="12"/>
        <v>5.1499999999999986</v>
      </c>
    </row>
    <row r="91" spans="1:30" ht="15.75" x14ac:dyDescent="0.25">
      <c r="A91" t="s">
        <v>11</v>
      </c>
      <c r="B91" t="s">
        <v>88</v>
      </c>
      <c r="C91" s="32">
        <v>45051</v>
      </c>
      <c r="D91" s="33">
        <v>0.77083333333333337</v>
      </c>
      <c r="E91" s="33">
        <v>0.96736111111111101</v>
      </c>
      <c r="F91" t="s">
        <v>9</v>
      </c>
      <c r="G91" s="3">
        <f t="shared" si="11"/>
        <v>0.19652777777777763</v>
      </c>
      <c r="I91" s="2">
        <f t="shared" si="5"/>
        <v>0</v>
      </c>
      <c r="J91" s="2">
        <f t="shared" si="6"/>
        <v>1</v>
      </c>
      <c r="K91" s="2">
        <f t="shared" si="7"/>
        <v>0</v>
      </c>
      <c r="L91" s="2">
        <f t="shared" si="8"/>
        <v>0</v>
      </c>
      <c r="M91" s="2">
        <f>IF(Tableau1315[[#This Row],[Total centieme]]&gt;7,1,0)</f>
        <v>1</v>
      </c>
      <c r="N91" s="4">
        <f>IFERROR(INDEX($C$82:$C$403,MATCH(0,INDEX(COUNTIF(N$81:N90,$C$82:$C$403),,),0)),"")</f>
        <v>45058</v>
      </c>
      <c r="O91" s="23" cm="1">
        <f t="array" ref="O91">SUMPRODUCT(($F$82:$F$579=O$81)*($C$82:$C$579=$N91)*$G$82:$G$579)</f>
        <v>0</v>
      </c>
      <c r="P91" s="23">
        <f t="shared" si="13"/>
        <v>0.35000000000000003</v>
      </c>
      <c r="Q91" s="22">
        <f t="shared" si="10"/>
        <v>0.35000000000000003</v>
      </c>
      <c r="R91" s="18">
        <v>45057</v>
      </c>
      <c r="S91" s="18">
        <f>Tableau1315[[#This Row],[Date2]]</f>
        <v>45057</v>
      </c>
      <c r="T91" s="15">
        <f t="shared" si="12"/>
        <v>8.4</v>
      </c>
    </row>
    <row r="92" spans="1:30" ht="15.75" x14ac:dyDescent="0.25">
      <c r="A92" t="s">
        <v>11</v>
      </c>
      <c r="B92" t="s">
        <v>88</v>
      </c>
      <c r="C92" s="32">
        <v>45052</v>
      </c>
      <c r="D92" s="33">
        <v>0.41666666666666669</v>
      </c>
      <c r="E92" s="33">
        <v>0.61249999999999993</v>
      </c>
      <c r="F92" t="s">
        <v>9</v>
      </c>
      <c r="G92" s="3">
        <f t="shared" si="11"/>
        <v>0.19583333333333325</v>
      </c>
      <c r="I92" s="2">
        <f t="shared" si="5"/>
        <v>1</v>
      </c>
      <c r="J92" s="2">
        <f t="shared" si="6"/>
        <v>0</v>
      </c>
      <c r="K92" s="2">
        <f t="shared" si="7"/>
        <v>0</v>
      </c>
      <c r="L92" s="2">
        <f t="shared" si="8"/>
        <v>0</v>
      </c>
      <c r="M92" s="2">
        <f>IF(Tableau1315[[#This Row],[Total centieme]]&gt;7,1,0)</f>
        <v>1</v>
      </c>
      <c r="N92" s="4">
        <f>IFERROR(INDEX($C$82:$C$403,MATCH(0,INDEX(COUNTIF(N$81:N91,$C$82:$C$403),,),0)),"")</f>
        <v>45059</v>
      </c>
      <c r="O92" s="23" cm="1">
        <f t="array" ref="O92">SUMPRODUCT(($F$82:$F$579=O$81)*($C$82:$C$579=$N92)*$G$82:$G$579)</f>
        <v>0</v>
      </c>
      <c r="P92" s="23">
        <f t="shared" si="13"/>
        <v>0.39027777777777772</v>
      </c>
      <c r="Q92" s="22">
        <f t="shared" si="10"/>
        <v>0.39027777777777772</v>
      </c>
      <c r="R92" s="18">
        <v>45058</v>
      </c>
      <c r="S92" s="18">
        <f>Tableau1315[[#This Row],[Date2]]</f>
        <v>45058</v>
      </c>
      <c r="T92" s="15">
        <f t="shared" si="12"/>
        <v>9.3666666666666654</v>
      </c>
    </row>
    <row r="93" spans="1:30" ht="15.75" x14ac:dyDescent="0.25">
      <c r="A93" t="s">
        <v>11</v>
      </c>
      <c r="B93" t="s">
        <v>88</v>
      </c>
      <c r="C93" s="32">
        <v>45052</v>
      </c>
      <c r="D93" s="33">
        <v>0.61249999999999993</v>
      </c>
      <c r="E93" s="33">
        <v>0.61249999999999993</v>
      </c>
      <c r="F93" t="s">
        <v>13</v>
      </c>
      <c r="G93" s="3">
        <f t="shared" si="11"/>
        <v>0</v>
      </c>
      <c r="I93" s="2">
        <f t="shared" si="5"/>
        <v>0</v>
      </c>
      <c r="J93" s="2">
        <f t="shared" si="6"/>
        <v>0</v>
      </c>
      <c r="K93" s="2">
        <f t="shared" si="7"/>
        <v>1</v>
      </c>
      <c r="L93" s="2">
        <f t="shared" si="8"/>
        <v>0</v>
      </c>
      <c r="M93" s="2">
        <f>IF(Tableau1315[[#This Row],[Total centieme]]&gt;7,1,0)</f>
        <v>1</v>
      </c>
      <c r="N93" s="4">
        <f>IFERROR(INDEX($C$82:$C$403,MATCH(0,INDEX(COUNTIF(N$81:N92,$C$82:$C$403),,),0)),"")</f>
        <v>45062</v>
      </c>
      <c r="O93" s="23" cm="1">
        <f t="array" ref="O93">SUMPRODUCT(($F$82:$F$579=O$81)*($C$82:$C$579=$N93)*$G$82:$G$579)</f>
        <v>0</v>
      </c>
      <c r="P93" s="23">
        <f t="shared" si="13"/>
        <v>0.34791666666666665</v>
      </c>
      <c r="Q93" s="22">
        <f t="shared" si="10"/>
        <v>0.34791666666666665</v>
      </c>
      <c r="R93" s="18">
        <v>45059</v>
      </c>
      <c r="S93" s="18">
        <f>Tableau1315[[#This Row],[Date2]]</f>
        <v>45059</v>
      </c>
      <c r="T93" s="15">
        <f t="shared" si="12"/>
        <v>8.35</v>
      </c>
      <c r="V93" s="8"/>
    </row>
    <row r="94" spans="1:30" ht="15.75" x14ac:dyDescent="0.25">
      <c r="A94" t="s">
        <v>11</v>
      </c>
      <c r="B94" t="s">
        <v>88</v>
      </c>
      <c r="C94" s="32">
        <v>45052</v>
      </c>
      <c r="D94" s="33">
        <v>0.77013888888888893</v>
      </c>
      <c r="E94" s="33">
        <v>0.9506944444444444</v>
      </c>
      <c r="F94" t="s">
        <v>9</v>
      </c>
      <c r="G94" s="3">
        <f t="shared" si="11"/>
        <v>0.18055555555555547</v>
      </c>
      <c r="I94" s="2">
        <f t="shared" si="5"/>
        <v>0</v>
      </c>
      <c r="J94" s="2">
        <f t="shared" si="6"/>
        <v>1</v>
      </c>
      <c r="K94" s="2">
        <f t="shared" si="7"/>
        <v>0</v>
      </c>
      <c r="L94" s="2">
        <f t="shared" si="8"/>
        <v>0</v>
      </c>
      <c r="M94" s="2">
        <f>IF(Tableau1315[[#This Row],[Total centieme]]&gt;7,1,0)</f>
        <v>0</v>
      </c>
      <c r="N94" s="4">
        <f>IFERROR(INDEX($C$82:$C$403,MATCH(0,INDEX(COUNTIF(N$81:N93,$C$82:$C$403),,),0)),"")</f>
        <v>45063</v>
      </c>
      <c r="O94" s="23" cm="1">
        <f t="array" ref="O94">SUMPRODUCT(($F$82:$F$579=O$81)*($C$82:$C$579=$N94)*$G$82:$G$579)</f>
        <v>0</v>
      </c>
      <c r="P94" s="23">
        <f t="shared" si="13"/>
        <v>2.9166666666666619E-2</v>
      </c>
      <c r="Q94" s="22">
        <f t="shared" si="10"/>
        <v>2.9166666666666619E-2</v>
      </c>
      <c r="R94" s="18">
        <v>45060</v>
      </c>
      <c r="S94" s="18">
        <f>Tableau1315[[#This Row],[Date2]]</f>
        <v>45060</v>
      </c>
      <c r="T94" s="15">
        <f t="shared" si="12"/>
        <v>0.69999999999999885</v>
      </c>
    </row>
    <row r="95" spans="1:30" ht="15.75" x14ac:dyDescent="0.25">
      <c r="A95" t="s">
        <v>11</v>
      </c>
      <c r="B95" t="s">
        <v>88</v>
      </c>
      <c r="C95" s="32">
        <v>45054</v>
      </c>
      <c r="D95" s="33">
        <v>0.47916666666666669</v>
      </c>
      <c r="E95" s="33">
        <v>0.62569444444444444</v>
      </c>
      <c r="F95" t="s">
        <v>9</v>
      </c>
      <c r="G95" s="3">
        <f t="shared" si="11"/>
        <v>0.14652777777777776</v>
      </c>
      <c r="I95" s="2">
        <f t="shared" si="5"/>
        <v>1</v>
      </c>
      <c r="J95" s="2">
        <f t="shared" si="6"/>
        <v>0</v>
      </c>
      <c r="K95" s="2">
        <f t="shared" si="7"/>
        <v>0</v>
      </c>
      <c r="L95" s="2">
        <f t="shared" si="8"/>
        <v>0</v>
      </c>
      <c r="M95" s="2">
        <f>IF(Tableau1315[[#This Row],[Total centieme]]&gt;7,1,0)</f>
        <v>0</v>
      </c>
      <c r="N95" s="4">
        <f>IFERROR(INDEX($C$82:$C$403,MATCH(0,INDEX(COUNTIF(N$81:N94,$C$82:$C$403),,),0)),"")</f>
        <v>45066</v>
      </c>
      <c r="O95" s="23" cm="1">
        <f t="array" ref="O95">SUMPRODUCT(($F$82:$F$579=O$81)*($C$82:$C$579=$N95)*$G$82:$G$579)</f>
        <v>1.1111111111111183E-2</v>
      </c>
      <c r="P95" s="23">
        <f t="shared" si="13"/>
        <v>0.1701388888888889</v>
      </c>
      <c r="Q95" s="22">
        <f t="shared" si="10"/>
        <v>0.15902777777777771</v>
      </c>
      <c r="R95" s="18">
        <v>45061</v>
      </c>
      <c r="S95" s="18">
        <f>Tableau1315[[#This Row],[Date2]]</f>
        <v>45061</v>
      </c>
      <c r="T95" s="15">
        <f t="shared" si="12"/>
        <v>3.8166666666666651</v>
      </c>
    </row>
    <row r="96" spans="1:30" ht="15.75" x14ac:dyDescent="0.25">
      <c r="A96" t="s">
        <v>11</v>
      </c>
      <c r="B96" t="s">
        <v>88</v>
      </c>
      <c r="C96" s="32">
        <v>45054</v>
      </c>
      <c r="D96" s="33">
        <v>0.62569444444444444</v>
      </c>
      <c r="E96" s="33">
        <v>0.62569444444444444</v>
      </c>
      <c r="F96" t="s">
        <v>13</v>
      </c>
      <c r="G96" s="3">
        <f t="shared" si="11"/>
        <v>0</v>
      </c>
      <c r="I96" s="2">
        <f t="shared" si="5"/>
        <v>0</v>
      </c>
      <c r="J96" s="2">
        <f t="shared" si="6"/>
        <v>0</v>
      </c>
      <c r="K96" s="2">
        <f t="shared" si="7"/>
        <v>1</v>
      </c>
      <c r="L96" s="2">
        <f t="shared" si="8"/>
        <v>0</v>
      </c>
      <c r="M96" s="2">
        <f>IF(Tableau1315[[#This Row],[Total centieme]]&gt;7,1,0)</f>
        <v>1</v>
      </c>
      <c r="N96" s="4">
        <f>IFERROR(INDEX($C$82:$C$403,MATCH(0,INDEX(COUNTIF(N$81:N95,$C$82:$C$403),,),0)),"")</f>
        <v>45070</v>
      </c>
      <c r="O96" s="23" cm="1">
        <f t="array" ref="O96">SUMPRODUCT(($F$82:$F$579=O$81)*($C$82:$C$579=$N96)*$G$82:$G$579)</f>
        <v>0</v>
      </c>
      <c r="P96" s="23">
        <f t="shared" si="13"/>
        <v>0.38263888888888892</v>
      </c>
      <c r="Q96" s="22">
        <f t="shared" si="10"/>
        <v>0.38263888888888892</v>
      </c>
      <c r="R96" s="18">
        <v>45062</v>
      </c>
      <c r="S96" s="18">
        <f>Tableau1315[[#This Row],[Date2]]</f>
        <v>45062</v>
      </c>
      <c r="T96" s="15">
        <f t="shared" si="12"/>
        <v>9.1833333333333336</v>
      </c>
    </row>
    <row r="97" spans="1:23" ht="15.75" x14ac:dyDescent="0.25">
      <c r="A97" t="s">
        <v>11</v>
      </c>
      <c r="B97" t="s">
        <v>88</v>
      </c>
      <c r="C97" s="32">
        <v>45054</v>
      </c>
      <c r="D97" s="33">
        <v>0.76944444444444438</v>
      </c>
      <c r="E97" s="33">
        <v>0.95833333333333337</v>
      </c>
      <c r="F97" t="s">
        <v>9</v>
      </c>
      <c r="G97" s="3">
        <f t="shared" si="11"/>
        <v>0.18888888888888899</v>
      </c>
      <c r="I97" s="2">
        <f t="shared" si="5"/>
        <v>0</v>
      </c>
      <c r="J97" s="2">
        <f t="shared" si="6"/>
        <v>1</v>
      </c>
      <c r="K97" s="2">
        <f t="shared" si="7"/>
        <v>0</v>
      </c>
      <c r="L97" s="2">
        <f t="shared" si="8"/>
        <v>0</v>
      </c>
      <c r="M97" s="2">
        <f>IF(Tableau1315[[#This Row],[Total centieme]]&gt;7,1,0)</f>
        <v>1</v>
      </c>
      <c r="N97" s="4">
        <f>IFERROR(INDEX($C$82:$C$403,MATCH(0,INDEX(COUNTIF(N$81:N96,$C$82:$C$403),,),0)),"")</f>
        <v>45071</v>
      </c>
      <c r="O97" s="23" cm="1">
        <f t="array" ref="O97">SUMPRODUCT(($F$82:$F$579=O$81)*($C$82:$C$579=$N97)*$G$82:$G$579)</f>
        <v>0</v>
      </c>
      <c r="P97" s="23">
        <f t="shared" si="13"/>
        <v>0.38958333333333328</v>
      </c>
      <c r="Q97" s="22">
        <f t="shared" si="10"/>
        <v>0.38958333333333328</v>
      </c>
      <c r="R97" s="18">
        <v>45063</v>
      </c>
      <c r="S97" s="18">
        <f>Tableau1315[[#This Row],[Date2]]</f>
        <v>45063</v>
      </c>
      <c r="T97" s="15">
        <f t="shared" si="12"/>
        <v>9.3499999999999979</v>
      </c>
    </row>
    <row r="98" spans="1:23" ht="15.75" x14ac:dyDescent="0.25">
      <c r="A98" t="s">
        <v>11</v>
      </c>
      <c r="B98" t="s">
        <v>88</v>
      </c>
      <c r="C98" s="32">
        <v>45055</v>
      </c>
      <c r="D98" s="33">
        <v>0.41736111111111113</v>
      </c>
      <c r="E98" s="33">
        <v>0.61458333333333337</v>
      </c>
      <c r="F98" t="s">
        <v>9</v>
      </c>
      <c r="G98" s="3">
        <f t="shared" si="11"/>
        <v>0.19722222222222224</v>
      </c>
      <c r="I98" s="2">
        <f t="shared" si="5"/>
        <v>1</v>
      </c>
      <c r="J98" s="2">
        <f t="shared" si="6"/>
        <v>0</v>
      </c>
      <c r="K98" s="2">
        <f t="shared" si="7"/>
        <v>0</v>
      </c>
      <c r="L98" s="2">
        <f t="shared" si="8"/>
        <v>0</v>
      </c>
      <c r="M98" s="2">
        <f>IF(Tableau1315[[#This Row],[Total centieme]]&gt;7,1,0)</f>
        <v>0</v>
      </c>
      <c r="N98" s="4">
        <f>IFERROR(INDEX($C$82:$C$403,MATCH(0,INDEX(COUNTIF(N$81:N97,$C$82:$C$403),,),0)),"")</f>
        <v>45072</v>
      </c>
      <c r="O98" s="23" cm="1">
        <f t="array" ref="O98">SUMPRODUCT(($F$82:$F$579=O$81)*($C$82:$C$579=$N98)*$G$82:$G$579)</f>
        <v>0</v>
      </c>
      <c r="P98" s="23">
        <f t="shared" si="13"/>
        <v>0.19861111111111113</v>
      </c>
      <c r="Q98" s="22">
        <f t="shared" si="10"/>
        <v>0.19861111111111113</v>
      </c>
      <c r="R98" s="18">
        <v>45064</v>
      </c>
      <c r="S98" s="18">
        <f>Tableau1315[[#This Row],[Date2]]</f>
        <v>45064</v>
      </c>
      <c r="T98" s="15">
        <f t="shared" si="12"/>
        <v>4.7666666666666675</v>
      </c>
      <c r="V98" s="8"/>
    </row>
    <row r="99" spans="1:23" ht="15.75" x14ac:dyDescent="0.25">
      <c r="A99" t="s">
        <v>11</v>
      </c>
      <c r="B99" t="s">
        <v>88</v>
      </c>
      <c r="C99" s="32">
        <v>45055</v>
      </c>
      <c r="D99" s="33">
        <v>0.60902777777777783</v>
      </c>
      <c r="E99" s="33">
        <v>0.60902777777777783</v>
      </c>
      <c r="F99" t="s">
        <v>13</v>
      </c>
      <c r="G99" s="3">
        <f t="shared" si="11"/>
        <v>0</v>
      </c>
      <c r="I99" s="2">
        <f t="shared" si="5"/>
        <v>0</v>
      </c>
      <c r="J99" s="2">
        <f t="shared" si="6"/>
        <v>0</v>
      </c>
      <c r="K99" s="2">
        <f t="shared" si="7"/>
        <v>1</v>
      </c>
      <c r="L99" s="2">
        <f t="shared" si="8"/>
        <v>0</v>
      </c>
      <c r="M99" s="2">
        <f>IF(Tableau1315[[#This Row],[Total centieme]]&gt;7,1,0)</f>
        <v>1</v>
      </c>
      <c r="N99" s="4">
        <f>IFERROR(INDEX($C$82:$C$403,MATCH(0,INDEX(COUNTIF(N$81:N98,$C$82:$C$403),,),0)),"")</f>
        <v>45073</v>
      </c>
      <c r="O99" s="23" cm="1">
        <f t="array" ref="O99">SUMPRODUCT(($F$82:$F$579=O$81)*($C$82:$C$579=$N99)*$G$82:$G$579)</f>
        <v>0</v>
      </c>
      <c r="P99" s="23">
        <f t="shared" si="13"/>
        <v>0.37499999999999989</v>
      </c>
      <c r="Q99" s="22">
        <f t="shared" si="10"/>
        <v>0.37499999999999989</v>
      </c>
      <c r="R99" s="18">
        <v>45065</v>
      </c>
      <c r="S99" s="18">
        <f>Tableau1315[[#This Row],[Date2]]</f>
        <v>45065</v>
      </c>
      <c r="T99" s="15">
        <f t="shared" si="12"/>
        <v>8.9999999999999964</v>
      </c>
      <c r="W99" s="9"/>
    </row>
    <row r="100" spans="1:23" ht="15.75" x14ac:dyDescent="0.25">
      <c r="A100" t="s">
        <v>11</v>
      </c>
      <c r="B100" t="s">
        <v>88</v>
      </c>
      <c r="C100" s="32">
        <v>45055</v>
      </c>
      <c r="D100" s="33">
        <v>0.77083333333333337</v>
      </c>
      <c r="E100" s="33">
        <v>0.94861111111111107</v>
      </c>
      <c r="F100" t="s">
        <v>9</v>
      </c>
      <c r="G100" s="3">
        <f t="shared" si="11"/>
        <v>0.1777777777777777</v>
      </c>
      <c r="I100" s="2">
        <f t="shared" si="5"/>
        <v>0</v>
      </c>
      <c r="J100" s="2">
        <f t="shared" si="6"/>
        <v>1</v>
      </c>
      <c r="K100" s="2">
        <f t="shared" si="7"/>
        <v>0</v>
      </c>
      <c r="L100" s="2">
        <f t="shared" si="8"/>
        <v>0</v>
      </c>
      <c r="M100" s="2">
        <f>IF(Tableau1315[[#This Row],[Total centieme]]&gt;7,1,0)</f>
        <v>1</v>
      </c>
      <c r="N100" s="4">
        <f>IFERROR(INDEX($C$82:$C$403,MATCH(0,INDEX(COUNTIF(N$81:N99,$C$82:$C$403),,),0)),"")</f>
        <v>45077</v>
      </c>
      <c r="O100" s="23" cm="1">
        <f t="array" ref="O100">SUMPRODUCT(($F$82:$F$579=O$81)*($C$82:$C$579=$N100)*$G$82:$G$579)</f>
        <v>0</v>
      </c>
      <c r="P100" s="23">
        <f t="shared" si="13"/>
        <v>0.33263888888888865</v>
      </c>
      <c r="Q100" s="22">
        <f t="shared" si="10"/>
        <v>0.33263888888888865</v>
      </c>
      <c r="R100" s="18">
        <v>45066</v>
      </c>
      <c r="S100" s="18">
        <f>Tableau1315[[#This Row],[Date2]]</f>
        <v>45066</v>
      </c>
      <c r="T100" s="15">
        <f t="shared" si="12"/>
        <v>7.9833333333333272</v>
      </c>
    </row>
    <row r="101" spans="1:23" ht="15.75" x14ac:dyDescent="0.25">
      <c r="A101" t="s">
        <v>11</v>
      </c>
      <c r="B101" t="s">
        <v>88</v>
      </c>
      <c r="C101" s="32">
        <v>45055</v>
      </c>
      <c r="D101" s="33">
        <v>0.88402777777777775</v>
      </c>
      <c r="E101" s="33">
        <v>0.88750000000000007</v>
      </c>
      <c r="F101" t="s">
        <v>8</v>
      </c>
      <c r="G101" s="3">
        <f t="shared" si="11"/>
        <v>3.4722222222223209E-3</v>
      </c>
      <c r="I101" s="2">
        <f t="shared" si="5"/>
        <v>0</v>
      </c>
      <c r="J101" s="2">
        <f t="shared" si="6"/>
        <v>0</v>
      </c>
      <c r="K101" s="2">
        <f t="shared" si="7"/>
        <v>0</v>
      </c>
      <c r="L101" s="2">
        <f t="shared" si="8"/>
        <v>0</v>
      </c>
      <c r="M101" s="2">
        <f>IF(Tableau1315[[#This Row],[Total centieme]]&gt;7,1,0)</f>
        <v>0</v>
      </c>
      <c r="N101" s="4">
        <f>IFERROR(INDEX($C$82:$C$403,MATCH(0,INDEX(COUNTIF(N$81:N100,$C$82:$C$403),,),0)),"")</f>
        <v>0</v>
      </c>
      <c r="O101" s="23" cm="1">
        <f t="array" ref="O101">SUMPRODUCT(($F$82:$F$579=O$81)*($C$82:$C$579=$N101)*$G$82:$G$579)</f>
        <v>0</v>
      </c>
      <c r="P101" s="23">
        <f t="shared" si="13"/>
        <v>0</v>
      </c>
      <c r="Q101" s="22">
        <f t="shared" si="10"/>
        <v>0</v>
      </c>
      <c r="R101" s="18">
        <v>45067</v>
      </c>
      <c r="S101" s="18">
        <f>Tableau1315[[#This Row],[Date2]]</f>
        <v>45067</v>
      </c>
      <c r="T101" s="15">
        <f t="shared" si="12"/>
        <v>0</v>
      </c>
    </row>
    <row r="102" spans="1:23" ht="15.75" x14ac:dyDescent="0.25">
      <c r="A102" t="s">
        <v>11</v>
      </c>
      <c r="B102" t="s">
        <v>88</v>
      </c>
      <c r="C102" s="32">
        <v>45055</v>
      </c>
      <c r="D102" s="33">
        <v>0.94861111111111107</v>
      </c>
      <c r="E102" s="33">
        <v>0.95000000000000007</v>
      </c>
      <c r="F102" t="s">
        <v>9</v>
      </c>
      <c r="G102" s="3">
        <f t="shared" si="11"/>
        <v>1.388888888888995E-3</v>
      </c>
      <c r="I102" s="2">
        <f t="shared" si="5"/>
        <v>0</v>
      </c>
      <c r="J102" s="2">
        <f t="shared" si="6"/>
        <v>1</v>
      </c>
      <c r="K102" s="2">
        <f t="shared" si="7"/>
        <v>0</v>
      </c>
      <c r="L102" s="2">
        <f t="shared" si="8"/>
        <v>0</v>
      </c>
      <c r="M102" s="2">
        <f>IF(Tableau1315[[#This Row],[Total centieme]]&gt;7,1,0)</f>
        <v>0</v>
      </c>
      <c r="N102" s="4" t="str">
        <f>IFERROR(INDEX($C$82:$C$403,MATCH(0,INDEX(COUNTIF(N$81:N101,$C$82:$C$403),,),0)),"")</f>
        <v/>
      </c>
      <c r="O102" s="23" cm="1">
        <f t="array" ref="O102">SUMPRODUCT(($F$82:$F$579=O$81)*($C$82:$C$579=$N102)*$G$82:$G$579)</f>
        <v>0</v>
      </c>
      <c r="P102" s="23">
        <f t="shared" si="13"/>
        <v>0</v>
      </c>
      <c r="Q102" s="22">
        <f t="shared" si="10"/>
        <v>0</v>
      </c>
      <c r="R102" s="18">
        <v>45068</v>
      </c>
      <c r="S102" s="18">
        <f>Tableau1315[[#This Row],[Date2]]</f>
        <v>45068</v>
      </c>
      <c r="T102" s="15">
        <f t="shared" si="12"/>
        <v>0</v>
      </c>
    </row>
    <row r="103" spans="1:23" ht="15.75" x14ac:dyDescent="0.25">
      <c r="A103" t="s">
        <v>11</v>
      </c>
      <c r="B103" t="s">
        <v>88</v>
      </c>
      <c r="C103" s="32">
        <v>45055</v>
      </c>
      <c r="D103" s="33">
        <v>0.95000000000000007</v>
      </c>
      <c r="E103" s="33">
        <v>0.95000000000000007</v>
      </c>
      <c r="F103" t="s">
        <v>13</v>
      </c>
      <c r="G103" s="3">
        <f t="shared" si="11"/>
        <v>0</v>
      </c>
      <c r="I103" s="2">
        <f t="shared" si="5"/>
        <v>0</v>
      </c>
      <c r="J103" s="2">
        <f t="shared" si="6"/>
        <v>0</v>
      </c>
      <c r="K103" s="2">
        <f t="shared" si="7"/>
        <v>0</v>
      </c>
      <c r="L103" s="2">
        <f t="shared" si="8"/>
        <v>1</v>
      </c>
      <c r="M103" s="2">
        <f>IF(Tableau1315[[#This Row],[Total centieme]]&gt;7,1,0)</f>
        <v>0</v>
      </c>
      <c r="N103" s="4" t="str">
        <f>IFERROR(INDEX($C$82:$C$403,MATCH(0,INDEX(COUNTIF(N$81:N102,$C$82:$C$403),,),0)),"")</f>
        <v/>
      </c>
      <c r="O103" s="23" cm="1">
        <f t="array" ref="O103">SUMPRODUCT(($F$82:$F$579=O$81)*($C$82:$C$579=$N103)*$G$82:$G$579)</f>
        <v>0</v>
      </c>
      <c r="P103" s="23">
        <f t="shared" si="13"/>
        <v>0</v>
      </c>
      <c r="Q103" s="22">
        <f t="shared" si="10"/>
        <v>0</v>
      </c>
      <c r="R103" s="18">
        <v>45069</v>
      </c>
      <c r="S103" s="18">
        <f>Tableau1315[[#This Row],[Date2]]</f>
        <v>45069</v>
      </c>
      <c r="T103" s="15">
        <f t="shared" si="12"/>
        <v>0</v>
      </c>
    </row>
    <row r="104" spans="1:23" ht="15.75" x14ac:dyDescent="0.25">
      <c r="A104" t="s">
        <v>11</v>
      </c>
      <c r="B104" t="s">
        <v>88</v>
      </c>
      <c r="C104" s="32">
        <v>45056</v>
      </c>
      <c r="D104" s="33">
        <v>0.4069444444444445</v>
      </c>
      <c r="E104" s="33">
        <v>0.62083333333333335</v>
      </c>
      <c r="F104" t="s">
        <v>9</v>
      </c>
      <c r="G104" s="3">
        <f t="shared" si="11"/>
        <v>0.21388888888888885</v>
      </c>
      <c r="I104" s="2">
        <f t="shared" si="5"/>
        <v>1</v>
      </c>
      <c r="J104" s="2">
        <f t="shared" si="6"/>
        <v>0</v>
      </c>
      <c r="K104" s="2">
        <f t="shared" si="7"/>
        <v>0</v>
      </c>
      <c r="L104" s="2">
        <f t="shared" si="8"/>
        <v>0</v>
      </c>
      <c r="M104" s="2">
        <f>IF(Tableau1315[[#This Row],[Total centieme]]&gt;7,1,0)</f>
        <v>0</v>
      </c>
      <c r="N104" s="4" t="str">
        <f>IFERROR(INDEX($C$82:$C$403,MATCH(0,INDEX(COUNTIF(N$81:N103,$C$82:$C$403),,),0)),"")</f>
        <v/>
      </c>
      <c r="O104" s="23" cm="1">
        <f t="array" ref="O104">SUMPRODUCT(($F$82:$F$579=O$81)*($C$82:$C$579=$N104)*$G$82:$G$579)</f>
        <v>0</v>
      </c>
      <c r="P104" s="23">
        <f t="shared" si="13"/>
        <v>0</v>
      </c>
      <c r="Q104" s="22">
        <f t="shared" si="10"/>
        <v>0</v>
      </c>
      <c r="R104" s="18">
        <v>45070</v>
      </c>
      <c r="S104" s="18">
        <f>Tableau1315[[#This Row],[Date2]]</f>
        <v>45070</v>
      </c>
      <c r="T104" s="15">
        <f t="shared" si="12"/>
        <v>0</v>
      </c>
    </row>
    <row r="105" spans="1:23" ht="15.75" x14ac:dyDescent="0.25">
      <c r="A105" t="s">
        <v>11</v>
      </c>
      <c r="B105" t="s">
        <v>88</v>
      </c>
      <c r="C105" s="32">
        <v>45056</v>
      </c>
      <c r="D105" s="33">
        <v>0.61944444444444446</v>
      </c>
      <c r="E105" s="33">
        <v>0.61944444444444446</v>
      </c>
      <c r="F105" t="s">
        <v>13</v>
      </c>
      <c r="G105" s="3">
        <f t="shared" si="11"/>
        <v>0</v>
      </c>
      <c r="I105" s="2">
        <f t="shared" si="5"/>
        <v>0</v>
      </c>
      <c r="J105" s="2">
        <f t="shared" si="6"/>
        <v>0</v>
      </c>
      <c r="K105" s="2">
        <f t="shared" si="7"/>
        <v>1</v>
      </c>
      <c r="L105" s="2">
        <f t="shared" si="8"/>
        <v>0</v>
      </c>
      <c r="M105" s="2">
        <f>IF(Tableau1315[[#This Row],[Total centieme]]&gt;7,1,0)</f>
        <v>0</v>
      </c>
      <c r="N105" s="4" t="str">
        <f>IFERROR(INDEX($C$82:$C$403,MATCH(0,INDEX(COUNTIF(N$81:N104,$C$82:$C$403),,),0)),"")</f>
        <v/>
      </c>
      <c r="O105" s="23" cm="1">
        <f t="array" ref="O105">SUMPRODUCT(($F$82:$F$579=O$81)*($C$82:$C$579=$N105)*$G$82:$G$579)</f>
        <v>0</v>
      </c>
      <c r="P105" s="23">
        <f t="shared" si="13"/>
        <v>0</v>
      </c>
      <c r="Q105" s="22">
        <f t="shared" si="10"/>
        <v>0</v>
      </c>
      <c r="R105" s="18">
        <v>45071</v>
      </c>
      <c r="S105" s="18">
        <f>Tableau1315[[#This Row],[Date2]]</f>
        <v>45071</v>
      </c>
      <c r="T105" s="15">
        <f t="shared" si="12"/>
        <v>0</v>
      </c>
    </row>
    <row r="106" spans="1:23" ht="15.75" x14ac:dyDescent="0.25">
      <c r="A106" t="s">
        <v>11</v>
      </c>
      <c r="B106" t="s">
        <v>88</v>
      </c>
      <c r="C106" s="32">
        <v>45056</v>
      </c>
      <c r="D106" s="33">
        <v>0.77083333333333337</v>
      </c>
      <c r="E106" s="33">
        <v>0.96805555555555556</v>
      </c>
      <c r="F106" t="s">
        <v>9</v>
      </c>
      <c r="G106" s="3">
        <f t="shared" si="11"/>
        <v>0.19722222222222219</v>
      </c>
      <c r="I106" s="2">
        <f t="shared" si="5"/>
        <v>0</v>
      </c>
      <c r="J106" s="2">
        <f t="shared" si="6"/>
        <v>1</v>
      </c>
      <c r="K106" s="2">
        <f t="shared" si="7"/>
        <v>0</v>
      </c>
      <c r="L106" s="2">
        <f t="shared" si="8"/>
        <v>0</v>
      </c>
      <c r="M106" s="2">
        <f>IF(Tableau1315[[#This Row],[Total centieme]]&gt;7,1,0)</f>
        <v>0</v>
      </c>
      <c r="N106" s="4" t="str">
        <f>IFERROR(INDEX($C$82:$C$403,MATCH(0,INDEX(COUNTIF(N$81:N105,$C$82:$C$403),,),0)),"")</f>
        <v/>
      </c>
      <c r="O106" s="23" cm="1">
        <f t="array" ref="O106">SUMPRODUCT(($F$82:$F$579=O$81)*($C$82:$C$579=$N106)*$G$82:$G$579)</f>
        <v>0</v>
      </c>
      <c r="P106" s="23">
        <f t="shared" si="13"/>
        <v>0</v>
      </c>
      <c r="Q106" s="22">
        <f t="shared" si="10"/>
        <v>0</v>
      </c>
      <c r="R106" s="18">
        <v>45072</v>
      </c>
      <c r="S106" s="18">
        <f>Tableau1315[[#This Row],[Date2]]</f>
        <v>45072</v>
      </c>
      <c r="T106" s="15">
        <f t="shared" si="12"/>
        <v>0</v>
      </c>
    </row>
    <row r="107" spans="1:23" ht="15.75" x14ac:dyDescent="0.25">
      <c r="A107" t="s">
        <v>11</v>
      </c>
      <c r="B107" t="s">
        <v>88</v>
      </c>
      <c r="C107" s="32">
        <v>45056</v>
      </c>
      <c r="D107" s="33">
        <v>0.96805555555555556</v>
      </c>
      <c r="E107" s="33">
        <v>0.96805555555555556</v>
      </c>
      <c r="F107" t="s">
        <v>13</v>
      </c>
      <c r="G107" s="3">
        <f t="shared" si="11"/>
        <v>0</v>
      </c>
      <c r="I107" s="2">
        <f t="shared" si="5"/>
        <v>0</v>
      </c>
      <c r="J107" s="2">
        <f t="shared" si="6"/>
        <v>0</v>
      </c>
      <c r="K107" s="2">
        <f t="shared" si="7"/>
        <v>0</v>
      </c>
      <c r="L107" s="2">
        <f t="shared" si="8"/>
        <v>1</v>
      </c>
      <c r="M107" s="2">
        <f>IF(Tableau1315[[#This Row],[Total centieme]]&gt;7,1,0)</f>
        <v>0</v>
      </c>
      <c r="N107" s="4" t="str">
        <f>IFERROR(INDEX($C$82:$C$403,MATCH(0,INDEX(COUNTIF(N$81:N106,$C$82:$C$403),,),0)),"")</f>
        <v/>
      </c>
      <c r="O107" s="23" cm="1">
        <f t="array" ref="O107">SUMPRODUCT(($F$82:$F$579=O$81)*($C$82:$C$579=$N107)*$G$82:$G$579)</f>
        <v>0</v>
      </c>
      <c r="P107" s="23">
        <f t="shared" si="13"/>
        <v>0</v>
      </c>
      <c r="Q107" s="22">
        <f t="shared" si="10"/>
        <v>0</v>
      </c>
      <c r="R107" s="18">
        <v>45073</v>
      </c>
      <c r="S107" s="18">
        <f>Tableau1315[[#This Row],[Date2]]</f>
        <v>45073</v>
      </c>
      <c r="T107" s="15">
        <f t="shared" si="12"/>
        <v>0</v>
      </c>
    </row>
    <row r="108" spans="1:23" ht="15.75" x14ac:dyDescent="0.25">
      <c r="A108" t="s">
        <v>11</v>
      </c>
      <c r="B108" t="s">
        <v>88</v>
      </c>
      <c r="C108" s="32">
        <v>45057</v>
      </c>
      <c r="D108" s="33">
        <v>0.41666666666666669</v>
      </c>
      <c r="E108" s="33">
        <v>0.63124999999999998</v>
      </c>
      <c r="F108" t="s">
        <v>9</v>
      </c>
      <c r="G108" s="3">
        <f t="shared" si="11"/>
        <v>0.21458333333333329</v>
      </c>
      <c r="I108" s="2">
        <f t="shared" si="5"/>
        <v>1</v>
      </c>
      <c r="J108" s="2">
        <f t="shared" si="6"/>
        <v>0</v>
      </c>
      <c r="K108" s="2">
        <f t="shared" si="7"/>
        <v>0</v>
      </c>
      <c r="L108" s="2">
        <f t="shared" si="8"/>
        <v>0</v>
      </c>
      <c r="M108" s="2">
        <f>IF(Tableau1315[[#This Row],[Total centieme]]&gt;7,1,0)</f>
        <v>0</v>
      </c>
      <c r="N108" s="4" t="str">
        <f>IFERROR(INDEX($C$82:$C$403,MATCH(0,INDEX(COUNTIF(N$81:N107,$C$82:$C$403),,),0)),"")</f>
        <v/>
      </c>
      <c r="O108" s="23" cm="1">
        <f t="array" ref="O108">SUMPRODUCT(($F$82:$F$579=O$81)*($C$82:$C$579=$N108)*$G$82:$G$579)</f>
        <v>0</v>
      </c>
      <c r="P108" s="23">
        <f t="shared" si="13"/>
        <v>0</v>
      </c>
      <c r="Q108" s="22">
        <f t="shared" si="10"/>
        <v>0</v>
      </c>
      <c r="R108" s="18">
        <v>45074</v>
      </c>
      <c r="S108" s="18">
        <f>Tableau1315[[#This Row],[Date2]]</f>
        <v>45074</v>
      </c>
      <c r="T108" s="15">
        <f t="shared" si="12"/>
        <v>0</v>
      </c>
    </row>
    <row r="109" spans="1:23" ht="15.75" x14ac:dyDescent="0.25">
      <c r="A109" t="s">
        <v>11</v>
      </c>
      <c r="B109" t="s">
        <v>88</v>
      </c>
      <c r="C109" s="32">
        <v>45057</v>
      </c>
      <c r="D109" s="33">
        <v>0.63124999999999998</v>
      </c>
      <c r="E109" s="33">
        <v>0.63124999999999998</v>
      </c>
      <c r="F109" t="s">
        <v>13</v>
      </c>
      <c r="G109" s="3">
        <f t="shared" si="11"/>
        <v>0</v>
      </c>
      <c r="I109" s="2">
        <f t="shared" si="5"/>
        <v>0</v>
      </c>
      <c r="J109" s="2">
        <f t="shared" si="6"/>
        <v>0</v>
      </c>
      <c r="K109" s="2">
        <f t="shared" si="7"/>
        <v>1</v>
      </c>
      <c r="L109" s="2">
        <f t="shared" si="8"/>
        <v>0</v>
      </c>
      <c r="M109" s="2">
        <f>IF(Tableau1315[[#This Row],[Total centieme]]&gt;7,1,0)</f>
        <v>0</v>
      </c>
      <c r="N109" s="4" t="str">
        <f>IFERROR(INDEX($C$82:$C$403,MATCH(0,INDEX(COUNTIF(N$81:N108,$C$82:$C$403),,),0)),"")</f>
        <v/>
      </c>
      <c r="O109" s="23" cm="1">
        <f t="array" ref="O109">SUMPRODUCT(($F$82:$F$579=O$81)*($C$82:$C$579=$N109)*$G$82:$G$579)</f>
        <v>0</v>
      </c>
      <c r="P109" s="23">
        <f t="shared" si="13"/>
        <v>0</v>
      </c>
      <c r="Q109" s="22">
        <f t="shared" si="10"/>
        <v>0</v>
      </c>
      <c r="R109" s="18">
        <v>45075</v>
      </c>
      <c r="S109" s="18">
        <f>Tableau1315[[#This Row],[Date2]]</f>
        <v>45075</v>
      </c>
      <c r="T109" s="15">
        <f t="shared" si="12"/>
        <v>0</v>
      </c>
    </row>
    <row r="110" spans="1:23" ht="15.75" x14ac:dyDescent="0.25">
      <c r="A110" t="s">
        <v>11</v>
      </c>
      <c r="B110" t="s">
        <v>88</v>
      </c>
      <c r="C110" s="32">
        <v>45058</v>
      </c>
      <c r="D110" s="33">
        <v>0.45833333333333331</v>
      </c>
      <c r="E110" s="33">
        <v>0.61805555555555558</v>
      </c>
      <c r="F110" t="s">
        <v>9</v>
      </c>
      <c r="G110" s="3">
        <f t="shared" si="11"/>
        <v>0.15972222222222227</v>
      </c>
      <c r="I110" s="2">
        <f t="shared" si="5"/>
        <v>1</v>
      </c>
      <c r="J110" s="2">
        <f t="shared" si="6"/>
        <v>0</v>
      </c>
      <c r="K110" s="2">
        <f t="shared" si="7"/>
        <v>0</v>
      </c>
      <c r="L110" s="2">
        <f t="shared" si="8"/>
        <v>0</v>
      </c>
      <c r="M110" s="2">
        <f>IF(Tableau1315[[#This Row],[Total centieme]]&gt;7,1,0)</f>
        <v>0</v>
      </c>
      <c r="N110" s="4" t="str">
        <f>IFERROR(INDEX($C$82:$C$403,MATCH(0,INDEX(COUNTIF(N$81:N109,$C$82:$C$403),,),0)),"")</f>
        <v/>
      </c>
      <c r="O110" s="23" cm="1">
        <f t="array" ref="O110">SUMPRODUCT(($F$82:$F$579=O$81)*($C$82:$C$579=$N110)*$G$82:$G$579)</f>
        <v>0</v>
      </c>
      <c r="P110" s="23">
        <f t="shared" si="13"/>
        <v>0</v>
      </c>
      <c r="Q110" s="22">
        <f t="shared" si="10"/>
        <v>0</v>
      </c>
      <c r="R110" s="18">
        <v>45076</v>
      </c>
      <c r="S110" s="18">
        <f>Tableau1315[[#This Row],[Date2]]</f>
        <v>45076</v>
      </c>
      <c r="T110" s="15">
        <f t="shared" si="12"/>
        <v>0</v>
      </c>
    </row>
    <row r="111" spans="1:23" ht="15.75" x14ac:dyDescent="0.25">
      <c r="A111" t="s">
        <v>11</v>
      </c>
      <c r="B111" t="s">
        <v>88</v>
      </c>
      <c r="C111" s="32">
        <v>45058</v>
      </c>
      <c r="D111" s="33">
        <v>0.61805555555555558</v>
      </c>
      <c r="E111" s="33">
        <v>0.61805555555555558</v>
      </c>
      <c r="F111" t="s">
        <v>13</v>
      </c>
      <c r="G111" s="3">
        <f t="shared" si="11"/>
        <v>0</v>
      </c>
      <c r="I111" s="2">
        <f t="shared" si="5"/>
        <v>0</v>
      </c>
      <c r="J111" s="2">
        <f t="shared" si="6"/>
        <v>0</v>
      </c>
      <c r="K111" s="2">
        <f t="shared" si="7"/>
        <v>1</v>
      </c>
      <c r="L111" s="2">
        <f t="shared" si="8"/>
        <v>0</v>
      </c>
      <c r="M111" s="2">
        <f>IF(Tableau1315[[#This Row],[Total centieme]]&gt;7,1,0)</f>
        <v>0</v>
      </c>
      <c r="N111" s="4" t="str">
        <f>IFERROR(INDEX($C$82:$C$403,MATCH(0,INDEX(COUNTIF(N$81:N110,$C$82:$C$403),,),0)),"")</f>
        <v/>
      </c>
      <c r="O111" s="23" cm="1">
        <f t="array" ref="O111">SUMPRODUCT(($F$82:$F$579=O$81)*($C$82:$C$579=$N111)*$G$82:$G$579)</f>
        <v>0</v>
      </c>
      <c r="P111" s="23">
        <f t="shared" si="13"/>
        <v>0</v>
      </c>
      <c r="Q111" s="22">
        <f t="shared" si="10"/>
        <v>0</v>
      </c>
      <c r="R111" s="18">
        <v>45077</v>
      </c>
      <c r="S111" s="18">
        <f>Tableau1315[[#This Row],[Date2]]</f>
        <v>45077</v>
      </c>
      <c r="T111" s="15">
        <f t="shared" si="12"/>
        <v>0</v>
      </c>
    </row>
    <row r="112" spans="1:23" ht="15.75" x14ac:dyDescent="0.25">
      <c r="A112" t="s">
        <v>11</v>
      </c>
      <c r="B112" t="s">
        <v>88</v>
      </c>
      <c r="C112" s="32">
        <v>45058</v>
      </c>
      <c r="D112" s="33">
        <v>0.77083333333333337</v>
      </c>
      <c r="E112" s="33">
        <v>0.96111111111111114</v>
      </c>
      <c r="F112" t="s">
        <v>9</v>
      </c>
      <c r="G112" s="3">
        <f t="shared" si="11"/>
        <v>0.19027777777777777</v>
      </c>
      <c r="I112" s="2">
        <f t="shared" si="5"/>
        <v>0</v>
      </c>
      <c r="J112" s="2">
        <f t="shared" si="6"/>
        <v>1</v>
      </c>
      <c r="K112" s="2">
        <f t="shared" si="7"/>
        <v>0</v>
      </c>
      <c r="L112" s="2">
        <f t="shared" si="8"/>
        <v>0</v>
      </c>
      <c r="M112" s="2">
        <f>IF(Tableau1315[[#This Row],[Total centieme]]&gt;7,1,0)</f>
        <v>0</v>
      </c>
      <c r="N112" s="4" t="str">
        <f>IFERROR(INDEX($C$82:$C$403,MATCH(0,INDEX(COUNTIF(N$81:N111,$C$82:$C$403),,),0)),"")</f>
        <v/>
      </c>
      <c r="O112" s="23" cm="1">
        <f t="array" ref="O112">SUMPRODUCT(($F$82:$F$579=O$81)*($C$82:$C$579=$N112)*$G$82:$G$579)</f>
        <v>0</v>
      </c>
      <c r="P112" s="23">
        <f t="shared" si="13"/>
        <v>0</v>
      </c>
      <c r="Q112" s="22">
        <f t="shared" si="10"/>
        <v>0</v>
      </c>
      <c r="R112" s="18">
        <v>45078</v>
      </c>
      <c r="S112" s="18">
        <f>Tableau1315[[#This Row],[Date2]]</f>
        <v>45078</v>
      </c>
      <c r="T112" s="15">
        <f t="shared" si="12"/>
        <v>0</v>
      </c>
    </row>
    <row r="113" spans="1:20" ht="15.75" x14ac:dyDescent="0.25">
      <c r="A113" t="s">
        <v>11</v>
      </c>
      <c r="B113" t="s">
        <v>88</v>
      </c>
      <c r="C113" s="32">
        <v>45058</v>
      </c>
      <c r="D113" s="33">
        <v>0.96111111111111114</v>
      </c>
      <c r="E113" s="33">
        <v>0.96111111111111114</v>
      </c>
      <c r="F113" t="s">
        <v>13</v>
      </c>
      <c r="G113" s="3">
        <f t="shared" si="11"/>
        <v>0</v>
      </c>
      <c r="I113" s="2">
        <f t="shared" si="5"/>
        <v>0</v>
      </c>
      <c r="J113" s="2">
        <f t="shared" si="6"/>
        <v>0</v>
      </c>
      <c r="K113" s="2">
        <f t="shared" si="7"/>
        <v>0</v>
      </c>
      <c r="L113" s="2">
        <f t="shared" si="8"/>
        <v>1</v>
      </c>
      <c r="M113" s="2">
        <f>IF(Tableau1315[[#This Row],[Total centieme]]&gt;7,1,0)</f>
        <v>0</v>
      </c>
      <c r="N113" s="4" t="str">
        <f>IFERROR(INDEX($C$82:$C$403,MATCH(0,INDEX(COUNTIF(N$81:N112,$C$82:$C$403),,),0)),"")</f>
        <v/>
      </c>
      <c r="O113" s="23" cm="1">
        <f t="array" ref="O113">SUMPRODUCT(($F$82:$F$579=O$81)*($C$82:$C$579=$N113)*$G$82:$G$579)</f>
        <v>0</v>
      </c>
      <c r="P113" s="23">
        <f t="shared" si="13"/>
        <v>0</v>
      </c>
      <c r="Q113" s="22">
        <f t="shared" si="10"/>
        <v>0</v>
      </c>
      <c r="R113" s="18">
        <v>45079</v>
      </c>
      <c r="S113" s="18">
        <f>Tableau1315[[#This Row],[Date2]]</f>
        <v>45079</v>
      </c>
      <c r="T113" s="15">
        <f t="shared" si="12"/>
        <v>0</v>
      </c>
    </row>
    <row r="114" spans="1:20" ht="15.75" x14ac:dyDescent="0.25">
      <c r="A114" t="s">
        <v>11</v>
      </c>
      <c r="B114" t="s">
        <v>88</v>
      </c>
      <c r="C114" s="32">
        <v>45059</v>
      </c>
      <c r="D114" s="33">
        <v>0.4375</v>
      </c>
      <c r="E114" s="33">
        <v>0.63263888888888886</v>
      </c>
      <c r="F114" t="s">
        <v>9</v>
      </c>
      <c r="G114" s="3">
        <f t="shared" si="11"/>
        <v>0.19513888888888886</v>
      </c>
      <c r="I114" s="2">
        <f t="shared" si="5"/>
        <v>1</v>
      </c>
      <c r="J114" s="2">
        <f t="shared" si="6"/>
        <v>0</v>
      </c>
      <c r="K114" s="2">
        <f t="shared" si="7"/>
        <v>0</v>
      </c>
      <c r="L114" s="2">
        <f t="shared" si="8"/>
        <v>0</v>
      </c>
      <c r="M114" s="2">
        <f>IF(Tableau1315[[#This Row],[Total centieme]]&gt;7,1,0)</f>
        <v>0</v>
      </c>
      <c r="N114" s="4" t="str">
        <f>IFERROR(INDEX($C$82:$C$403,MATCH(0,INDEX(COUNTIF(N$81:N113,$C$82:$C$403),,),0)),"")</f>
        <v/>
      </c>
      <c r="O114" s="23" cm="1">
        <f t="array" ref="O114">SUMPRODUCT(($F$82:$F$579=O$81)*($C$82:$C$579=$N114)*$G$82:$G$579)</f>
        <v>0</v>
      </c>
      <c r="P114" s="23">
        <f t="shared" si="13"/>
        <v>0</v>
      </c>
      <c r="Q114" s="22">
        <f t="shared" si="10"/>
        <v>0</v>
      </c>
      <c r="R114" s="18">
        <v>45080</v>
      </c>
      <c r="S114" s="18">
        <f>Tableau1315[[#This Row],[Date2]]</f>
        <v>45080</v>
      </c>
      <c r="T114" s="15">
        <f t="shared" si="12"/>
        <v>0</v>
      </c>
    </row>
    <row r="115" spans="1:20" ht="15.75" x14ac:dyDescent="0.25">
      <c r="A115" t="s">
        <v>11</v>
      </c>
      <c r="B115" t="s">
        <v>88</v>
      </c>
      <c r="C115" s="32">
        <v>45059</v>
      </c>
      <c r="D115" s="33">
        <v>0.63263888888888886</v>
      </c>
      <c r="E115" s="33">
        <v>0.63263888888888886</v>
      </c>
      <c r="F115" t="s">
        <v>13</v>
      </c>
      <c r="G115" s="3">
        <f t="shared" si="11"/>
        <v>0</v>
      </c>
      <c r="I115" s="2">
        <f t="shared" si="5"/>
        <v>0</v>
      </c>
      <c r="J115" s="2">
        <f t="shared" si="6"/>
        <v>0</v>
      </c>
      <c r="K115" s="2">
        <f t="shared" si="7"/>
        <v>1</v>
      </c>
      <c r="L115" s="2">
        <f t="shared" si="8"/>
        <v>0</v>
      </c>
      <c r="M115" s="2">
        <f>IF(Tableau1315[[#This Row],[Total centieme]]&gt;7,1,0)</f>
        <v>0</v>
      </c>
      <c r="N115" s="4" t="str">
        <f>IFERROR(INDEX($C$82:$C$403,MATCH(0,INDEX(COUNTIF(N$81:N114,$C$82:$C$403),,),0)),"")</f>
        <v/>
      </c>
      <c r="O115" s="23" cm="1">
        <f t="array" ref="O115">SUMPRODUCT(($F$82:$F$579=O$81)*($C$82:$C$579=$N115)*$G$82:$G$579)</f>
        <v>0</v>
      </c>
      <c r="P115" s="23">
        <f t="shared" si="13"/>
        <v>0</v>
      </c>
      <c r="Q115" s="22">
        <f t="shared" si="10"/>
        <v>0</v>
      </c>
      <c r="R115" s="18">
        <v>45081</v>
      </c>
      <c r="S115" s="18">
        <f>Tableau1315[[#This Row],[Date2]]</f>
        <v>45081</v>
      </c>
      <c r="T115" s="15">
        <f t="shared" si="12"/>
        <v>0</v>
      </c>
    </row>
    <row r="116" spans="1:20" ht="15.75" x14ac:dyDescent="0.25">
      <c r="A116" t="s">
        <v>11</v>
      </c>
      <c r="B116" t="s">
        <v>88</v>
      </c>
      <c r="C116" s="32">
        <v>45059</v>
      </c>
      <c r="D116" s="33">
        <v>0.77083333333333337</v>
      </c>
      <c r="E116" s="33">
        <v>0.96597222222222223</v>
      </c>
      <c r="F116" t="s">
        <v>9</v>
      </c>
      <c r="G116" s="3">
        <f t="shared" si="11"/>
        <v>0.19513888888888886</v>
      </c>
      <c r="I116" s="2">
        <f t="shared" si="5"/>
        <v>0</v>
      </c>
      <c r="J116" s="2">
        <f t="shared" si="6"/>
        <v>1</v>
      </c>
      <c r="K116" s="2">
        <f t="shared" si="7"/>
        <v>0</v>
      </c>
      <c r="L116" s="2">
        <f t="shared" si="8"/>
        <v>0</v>
      </c>
      <c r="M116" s="2">
        <f>IF(Tableau1315[[#This Row],[Total centieme]]&gt;7,1,0)</f>
        <v>0</v>
      </c>
      <c r="N116" s="4" t="str">
        <f>IFERROR(INDEX($C$82:$C$403,MATCH(0,INDEX(COUNTIF(N$81:N115,$C$82:$C$403),,),0)),"")</f>
        <v/>
      </c>
      <c r="O116" s="23" cm="1">
        <f t="array" ref="O116">SUMPRODUCT(($F$82:$F$579=O$81)*($C$82:$C$579=$N116)*$G$82:$G$579)</f>
        <v>0</v>
      </c>
      <c r="P116" s="23">
        <f t="shared" si="13"/>
        <v>0</v>
      </c>
      <c r="Q116" s="22">
        <f t="shared" si="10"/>
        <v>0</v>
      </c>
      <c r="R116" s="18">
        <v>45082</v>
      </c>
      <c r="S116" s="18">
        <f>Tableau1315[[#This Row],[Date2]]</f>
        <v>45082</v>
      </c>
      <c r="T116" s="15">
        <f t="shared" si="12"/>
        <v>0</v>
      </c>
    </row>
    <row r="117" spans="1:20" ht="15.75" x14ac:dyDescent="0.25">
      <c r="A117" t="s">
        <v>11</v>
      </c>
      <c r="B117" t="s">
        <v>88</v>
      </c>
      <c r="C117" s="32">
        <v>45059</v>
      </c>
      <c r="D117" s="33">
        <v>0.96597222222222223</v>
      </c>
      <c r="E117" s="33">
        <v>0.96597222222222223</v>
      </c>
      <c r="F117" t="s">
        <v>13</v>
      </c>
      <c r="G117" s="3">
        <f t="shared" si="11"/>
        <v>0</v>
      </c>
      <c r="I117" s="2">
        <f t="shared" si="5"/>
        <v>0</v>
      </c>
      <c r="J117" s="2">
        <f t="shared" si="6"/>
        <v>0</v>
      </c>
      <c r="K117" s="2">
        <f t="shared" si="7"/>
        <v>0</v>
      </c>
      <c r="L117" s="2">
        <f t="shared" si="8"/>
        <v>1</v>
      </c>
      <c r="M117" s="2">
        <f>IF(Tableau1315[[#This Row],[Total centieme]]&gt;7,1,0)</f>
        <v>0</v>
      </c>
      <c r="N117" s="4" t="str">
        <f>IFERROR(INDEX($C$82:$C$403,MATCH(0,INDEX(COUNTIF(N$81:N116,$C$82:$C$403),,),0)),"")</f>
        <v/>
      </c>
      <c r="O117" s="23" cm="1">
        <f t="array" ref="O117">SUMPRODUCT(($F$82:$F$579=O$81)*($C$82:$C$579=$N117)*$G$82:$G$579)</f>
        <v>0</v>
      </c>
      <c r="P117" s="23">
        <f t="shared" si="13"/>
        <v>0</v>
      </c>
      <c r="Q117" s="22">
        <f t="shared" si="10"/>
        <v>0</v>
      </c>
      <c r="R117" s="18">
        <v>45083</v>
      </c>
      <c r="S117" s="18">
        <f>Tableau1315[[#This Row],[Date2]]</f>
        <v>45083</v>
      </c>
      <c r="T117" s="15">
        <f t="shared" si="12"/>
        <v>0</v>
      </c>
    </row>
    <row r="118" spans="1:20" ht="15.75" x14ac:dyDescent="0.25">
      <c r="A118" t="s">
        <v>11</v>
      </c>
      <c r="B118" t="s">
        <v>88</v>
      </c>
      <c r="C118" s="32">
        <v>45062</v>
      </c>
      <c r="D118" s="33">
        <v>0.41597222222222219</v>
      </c>
      <c r="E118" s="33">
        <v>0.61805555555555558</v>
      </c>
      <c r="F118" t="s">
        <v>9</v>
      </c>
      <c r="G118" s="3">
        <f t="shared" si="11"/>
        <v>0.20208333333333339</v>
      </c>
      <c r="I118" s="2">
        <f t="shared" si="5"/>
        <v>1</v>
      </c>
      <c r="J118" s="2">
        <f t="shared" si="6"/>
        <v>0</v>
      </c>
      <c r="K118" s="2">
        <f t="shared" si="7"/>
        <v>0</v>
      </c>
      <c r="L118" s="2">
        <f t="shared" si="8"/>
        <v>0</v>
      </c>
      <c r="M118" s="2">
        <f>IF(Tableau1315[[#This Row],[Total centieme]]&gt;7,1,0)</f>
        <v>0</v>
      </c>
      <c r="N118" s="4" t="str">
        <f>IFERROR(INDEX($C$82:$C$403,MATCH(0,INDEX(COUNTIF(N$81:N117,$C$82:$C$403),,),0)),"")</f>
        <v/>
      </c>
      <c r="O118" s="23" cm="1">
        <f t="array" ref="O118">SUMPRODUCT(($F$82:$F$579=O$81)*($C$82:$C$579=$N118)*$G$82:$G$579)</f>
        <v>0</v>
      </c>
      <c r="P118" s="23">
        <f t="shared" si="13"/>
        <v>0</v>
      </c>
      <c r="Q118" s="22">
        <f t="shared" si="10"/>
        <v>0</v>
      </c>
      <c r="R118" s="18">
        <v>45084</v>
      </c>
      <c r="S118" s="18">
        <f>Tableau1315[[#This Row],[Date2]]</f>
        <v>45084</v>
      </c>
      <c r="T118" s="15">
        <f t="shared" si="12"/>
        <v>0</v>
      </c>
    </row>
    <row r="119" spans="1:20" ht="15.75" x14ac:dyDescent="0.25">
      <c r="A119" t="s">
        <v>11</v>
      </c>
      <c r="B119" t="s">
        <v>88</v>
      </c>
      <c r="C119" s="32">
        <v>45062</v>
      </c>
      <c r="D119" s="33">
        <v>0.61805555555555558</v>
      </c>
      <c r="E119" s="33">
        <v>0.61805555555555558</v>
      </c>
      <c r="F119" t="s">
        <v>13</v>
      </c>
      <c r="G119" s="3">
        <f t="shared" si="11"/>
        <v>0</v>
      </c>
      <c r="I119" s="2">
        <f t="shared" si="5"/>
        <v>0</v>
      </c>
      <c r="J119" s="2">
        <f t="shared" si="6"/>
        <v>0</v>
      </c>
      <c r="K119" s="2">
        <f t="shared" si="7"/>
        <v>1</v>
      </c>
      <c r="L119" s="2">
        <f t="shared" si="8"/>
        <v>0</v>
      </c>
      <c r="M119" s="2">
        <f>IF(Tableau1315[[#This Row],[Total centieme]]&gt;7,1,0)</f>
        <v>0</v>
      </c>
      <c r="N119" s="4" t="str">
        <f>IFERROR(INDEX($C$82:$C$403,MATCH(0,INDEX(COUNTIF(N$81:N118,$C$82:$C$403),,),0)),"")</f>
        <v/>
      </c>
      <c r="O119" s="23" cm="1">
        <f t="array" ref="O119">SUMPRODUCT(($F$82:$F$579=O$81)*($C$82:$C$579=$N119)*$G$82:$G$579)</f>
        <v>0</v>
      </c>
      <c r="P119" s="23">
        <f t="shared" si="13"/>
        <v>0</v>
      </c>
      <c r="Q119" s="22">
        <f t="shared" si="10"/>
        <v>0</v>
      </c>
      <c r="R119" s="18">
        <v>45085</v>
      </c>
      <c r="S119" s="18">
        <f>Tableau1315[[#This Row],[Date2]]</f>
        <v>45085</v>
      </c>
      <c r="T119" s="15">
        <f t="shared" si="12"/>
        <v>0</v>
      </c>
    </row>
    <row r="120" spans="1:20" ht="15.75" x14ac:dyDescent="0.25">
      <c r="A120" t="s">
        <v>11</v>
      </c>
      <c r="B120" t="s">
        <v>88</v>
      </c>
      <c r="C120" s="32">
        <v>45062</v>
      </c>
      <c r="D120" s="33">
        <v>0.77083333333333337</v>
      </c>
      <c r="E120" s="33">
        <v>0.91666666666666663</v>
      </c>
      <c r="F120" t="s">
        <v>9</v>
      </c>
      <c r="G120" s="3">
        <f t="shared" si="11"/>
        <v>0.14583333333333326</v>
      </c>
      <c r="I120" s="2">
        <f t="shared" si="5"/>
        <v>0</v>
      </c>
      <c r="J120" s="2">
        <f t="shared" si="6"/>
        <v>1</v>
      </c>
      <c r="K120" s="2">
        <f t="shared" si="7"/>
        <v>0</v>
      </c>
      <c r="L120" s="2">
        <f t="shared" si="8"/>
        <v>0</v>
      </c>
      <c r="M120" s="2">
        <f>IF(Tableau1315[[#This Row],[Total centieme]]&gt;7,1,0)</f>
        <v>0</v>
      </c>
      <c r="N120" s="4" t="str">
        <f>IFERROR(INDEX($C$82:$C$403,MATCH(0,INDEX(COUNTIF(N$81:N119,$C$82:$C$403),,),0)),"")</f>
        <v/>
      </c>
      <c r="O120" s="23" cm="1">
        <f t="array" ref="O120">SUMPRODUCT(($F$82:$F$579=O$81)*($C$82:$C$579=$N120)*$G$82:$G$579)</f>
        <v>0</v>
      </c>
      <c r="P120" s="23">
        <f t="shared" si="13"/>
        <v>0</v>
      </c>
      <c r="Q120" s="22">
        <f t="shared" si="10"/>
        <v>0</v>
      </c>
      <c r="R120" s="18">
        <v>45086</v>
      </c>
      <c r="S120" s="18">
        <f>Tableau1315[[#This Row],[Date2]]</f>
        <v>45086</v>
      </c>
      <c r="T120" s="15">
        <f t="shared" si="12"/>
        <v>0</v>
      </c>
    </row>
    <row r="121" spans="1:20" ht="15.75" x14ac:dyDescent="0.25">
      <c r="A121" t="s">
        <v>11</v>
      </c>
      <c r="B121" t="s">
        <v>88</v>
      </c>
      <c r="C121" s="32">
        <v>45062</v>
      </c>
      <c r="D121" s="33">
        <v>0.91666666666666663</v>
      </c>
      <c r="E121" s="33">
        <v>0.91666666666666663</v>
      </c>
      <c r="F121" t="s">
        <v>13</v>
      </c>
      <c r="G121" s="3">
        <f t="shared" si="11"/>
        <v>0</v>
      </c>
      <c r="I121" s="2">
        <f t="shared" si="5"/>
        <v>0</v>
      </c>
      <c r="J121" s="2">
        <f t="shared" si="6"/>
        <v>0</v>
      </c>
      <c r="K121" s="2">
        <f t="shared" si="7"/>
        <v>0</v>
      </c>
      <c r="L121" s="2">
        <f t="shared" si="8"/>
        <v>1</v>
      </c>
      <c r="M121" s="2">
        <f>IF(Tableau1315[[#This Row],[Total centieme]]&gt;7,1,0)</f>
        <v>0</v>
      </c>
      <c r="N121" s="4" t="str">
        <f>IFERROR(INDEX($C$82:$C$403,MATCH(0,INDEX(COUNTIF(N$81:N120,$C$82:$C$403),,),0)),"")</f>
        <v/>
      </c>
      <c r="O121" s="23" cm="1">
        <f t="array" ref="O121">SUMPRODUCT(($F$82:$F$579=O$81)*($C$82:$C$579=$N121)*$G$82:$G$579)</f>
        <v>0</v>
      </c>
      <c r="P121" s="23">
        <f t="shared" si="13"/>
        <v>0</v>
      </c>
      <c r="Q121" s="22">
        <f t="shared" si="10"/>
        <v>0</v>
      </c>
      <c r="R121" s="18">
        <v>45087</v>
      </c>
      <c r="S121" s="18">
        <f>Tableau1315[[#This Row],[Date2]]</f>
        <v>45087</v>
      </c>
      <c r="T121" s="15">
        <f t="shared" si="12"/>
        <v>0</v>
      </c>
    </row>
    <row r="122" spans="1:20" ht="15.75" x14ac:dyDescent="0.25">
      <c r="A122" t="s">
        <v>11</v>
      </c>
      <c r="B122" t="s">
        <v>88</v>
      </c>
      <c r="C122" s="32">
        <v>45063</v>
      </c>
      <c r="D122" s="33">
        <v>0.4375</v>
      </c>
      <c r="E122" s="33">
        <v>0.46666666666666662</v>
      </c>
      <c r="F122" t="s">
        <v>9</v>
      </c>
      <c r="G122" s="3">
        <f t="shared" si="11"/>
        <v>2.9166666666666619E-2</v>
      </c>
      <c r="I122" s="2">
        <f t="shared" si="5"/>
        <v>1</v>
      </c>
      <c r="J122" s="2">
        <f t="shared" si="6"/>
        <v>0</v>
      </c>
      <c r="K122" s="2">
        <f t="shared" si="7"/>
        <v>0</v>
      </c>
      <c r="L122" s="2">
        <f t="shared" si="8"/>
        <v>0</v>
      </c>
      <c r="M122" s="2">
        <f>IF(Tableau1315[[#This Row],[Total centieme]]&gt;7,1,0)</f>
        <v>0</v>
      </c>
      <c r="N122" s="4" t="str">
        <f>IFERROR(INDEX($C$82:$C$403,MATCH(0,INDEX(COUNTIF(N$81:N121,$C$82:$C$403),,),0)),"")</f>
        <v/>
      </c>
      <c r="O122" s="23" cm="1">
        <f t="array" ref="O122">SUMPRODUCT(($F$82:$F$579=O$81)*($C$82:$C$579=$N122)*$G$82:$G$579)</f>
        <v>0</v>
      </c>
      <c r="P122" s="23">
        <f t="shared" si="13"/>
        <v>0</v>
      </c>
      <c r="Q122" s="22">
        <f t="shared" si="10"/>
        <v>0</v>
      </c>
      <c r="R122" s="18">
        <v>45088</v>
      </c>
      <c r="S122" s="18">
        <f>Tableau1315[[#This Row],[Date2]]</f>
        <v>45088</v>
      </c>
      <c r="T122" s="15">
        <f t="shared" si="12"/>
        <v>0</v>
      </c>
    </row>
    <row r="123" spans="1:20" ht="15.75" x14ac:dyDescent="0.25">
      <c r="A123" t="s">
        <v>11</v>
      </c>
      <c r="B123" t="s">
        <v>88</v>
      </c>
      <c r="C123" s="32">
        <v>45066</v>
      </c>
      <c r="D123" s="33">
        <v>0.4152777777777778</v>
      </c>
      <c r="E123" s="33">
        <v>0.5854166666666667</v>
      </c>
      <c r="F123" t="s">
        <v>9</v>
      </c>
      <c r="G123" s="3">
        <f t="shared" si="11"/>
        <v>0.1701388888888889</v>
      </c>
      <c r="I123" s="2">
        <f t="shared" si="5"/>
        <v>1</v>
      </c>
      <c r="J123" s="2">
        <f t="shared" si="6"/>
        <v>0</v>
      </c>
      <c r="K123" s="2">
        <f t="shared" si="7"/>
        <v>0</v>
      </c>
      <c r="L123" s="2">
        <f t="shared" si="8"/>
        <v>0</v>
      </c>
      <c r="M123" s="2">
        <f>IF(Tableau1315[[#This Row],[Total centieme]]&gt;7,1,0)</f>
        <v>0</v>
      </c>
      <c r="N123" s="4" t="str">
        <f>IFERROR(INDEX($C$82:$C$403,MATCH(0,INDEX(COUNTIF(N$81:N122,$C$82:$C$403),,),0)),"")</f>
        <v/>
      </c>
      <c r="O123" s="23" cm="1">
        <f t="array" ref="O123">SUMPRODUCT(($F$82:$F$579=O$81)*($C$82:$C$579=$N123)*$G$82:$G$579)</f>
        <v>0</v>
      </c>
      <c r="P123" s="23">
        <f t="shared" si="13"/>
        <v>0</v>
      </c>
      <c r="Q123" s="22">
        <f t="shared" si="10"/>
        <v>0</v>
      </c>
      <c r="R123" s="18">
        <v>45089</v>
      </c>
      <c r="S123" s="18">
        <f>Tableau1315[[#This Row],[Date2]]</f>
        <v>45089</v>
      </c>
      <c r="T123" s="15">
        <f t="shared" si="12"/>
        <v>0</v>
      </c>
    </row>
    <row r="124" spans="1:20" ht="15.75" x14ac:dyDescent="0.25">
      <c r="A124" t="s">
        <v>11</v>
      </c>
      <c r="B124" t="s">
        <v>88</v>
      </c>
      <c r="C124" s="32">
        <v>45066</v>
      </c>
      <c r="D124" s="33">
        <v>0.57430555555555551</v>
      </c>
      <c r="E124" s="33">
        <v>0.5854166666666667</v>
      </c>
      <c r="F124" t="s">
        <v>8</v>
      </c>
      <c r="G124" s="3">
        <f t="shared" si="11"/>
        <v>1.1111111111111183E-2</v>
      </c>
      <c r="I124" s="2">
        <f t="shared" si="5"/>
        <v>0</v>
      </c>
      <c r="J124" s="2">
        <f t="shared" si="6"/>
        <v>0</v>
      </c>
      <c r="K124" s="2">
        <f t="shared" si="7"/>
        <v>0</v>
      </c>
      <c r="L124" s="2">
        <f t="shared" si="8"/>
        <v>0</v>
      </c>
      <c r="M124" s="2">
        <f>IF(Tableau1315[[#This Row],[Total centieme]]&gt;7,1,0)</f>
        <v>0</v>
      </c>
      <c r="N124" s="4" t="str">
        <f>IFERROR(INDEX($C$82:$C$403,MATCH(0,INDEX(COUNTIF(N$81:N123,$C$82:$C$403),,),0)),"")</f>
        <v/>
      </c>
      <c r="O124" s="23" cm="1">
        <f t="array" ref="O124">SUMPRODUCT(($F$82:$F$579=O$81)*($C$82:$C$579=$N124)*$G$82:$G$579)</f>
        <v>0</v>
      </c>
      <c r="P124" s="23">
        <f t="shared" si="13"/>
        <v>0</v>
      </c>
      <c r="Q124" s="22">
        <f t="shared" si="10"/>
        <v>0</v>
      </c>
      <c r="R124" s="18">
        <v>45090</v>
      </c>
      <c r="S124" s="18">
        <f>Tableau1315[[#This Row],[Date2]]</f>
        <v>45090</v>
      </c>
      <c r="T124" s="15">
        <f t="shared" si="12"/>
        <v>0</v>
      </c>
    </row>
    <row r="125" spans="1:20" ht="15.75" x14ac:dyDescent="0.25">
      <c r="A125" t="s">
        <v>11</v>
      </c>
      <c r="B125" t="s">
        <v>88</v>
      </c>
      <c r="C125" s="32">
        <v>45070</v>
      </c>
      <c r="D125" s="33">
        <v>0.4368055555555555</v>
      </c>
      <c r="E125" s="33">
        <v>0.62083333333333335</v>
      </c>
      <c r="F125" t="s">
        <v>9</v>
      </c>
      <c r="G125" s="3">
        <f t="shared" si="11"/>
        <v>0.18402777777777785</v>
      </c>
      <c r="I125" s="2">
        <f t="shared" si="5"/>
        <v>1</v>
      </c>
      <c r="J125" s="2">
        <f t="shared" si="6"/>
        <v>0</v>
      </c>
      <c r="K125" s="2">
        <f t="shared" si="7"/>
        <v>0</v>
      </c>
      <c r="L125" s="2">
        <f t="shared" si="8"/>
        <v>0</v>
      </c>
      <c r="M125" s="2">
        <f>IF(Tableau1315[[#This Row],[Total centieme]]&gt;7,1,0)</f>
        <v>0</v>
      </c>
      <c r="N125" s="4" t="str">
        <f>IFERROR(INDEX($C$82:$C$403,MATCH(0,INDEX(COUNTIF(N$81:N124,$C$82:$C$403),,),0)),"")</f>
        <v/>
      </c>
      <c r="O125" s="23" cm="1">
        <f t="array" ref="O125">SUMPRODUCT(($F$82:$F$579=O$81)*($C$82:$C$579=$N125)*$G$82:$G$579)</f>
        <v>0</v>
      </c>
      <c r="P125" s="23">
        <f t="shared" si="13"/>
        <v>0</v>
      </c>
      <c r="Q125" s="22">
        <f t="shared" si="10"/>
        <v>0</v>
      </c>
      <c r="R125" s="18">
        <v>45091</v>
      </c>
      <c r="S125" s="18">
        <f>Tableau1315[[#This Row],[Date2]]</f>
        <v>45091</v>
      </c>
      <c r="T125" s="15">
        <f t="shared" si="12"/>
        <v>0</v>
      </c>
    </row>
    <row r="126" spans="1:20" ht="15.75" x14ac:dyDescent="0.25">
      <c r="A126" t="s">
        <v>11</v>
      </c>
      <c r="B126" t="s">
        <v>88</v>
      </c>
      <c r="C126" s="32">
        <v>45070</v>
      </c>
      <c r="D126" s="33">
        <v>0.62083333333333335</v>
      </c>
      <c r="E126" s="33">
        <v>0.62083333333333335</v>
      </c>
      <c r="F126" t="s">
        <v>13</v>
      </c>
      <c r="G126" s="3">
        <f t="shared" si="11"/>
        <v>0</v>
      </c>
      <c r="I126" s="2">
        <f t="shared" si="5"/>
        <v>0</v>
      </c>
      <c r="J126" s="2">
        <f t="shared" si="6"/>
        <v>0</v>
      </c>
      <c r="K126" s="2">
        <f t="shared" si="7"/>
        <v>1</v>
      </c>
      <c r="L126" s="2">
        <f t="shared" si="8"/>
        <v>0</v>
      </c>
      <c r="M126" s="2">
        <f>IF(Tableau1315[[#This Row],[Total centieme]]&gt;7,1,0)</f>
        <v>0</v>
      </c>
      <c r="N126" s="4" t="str">
        <f>IFERROR(INDEX($C$82:$C$403,MATCH(0,INDEX(COUNTIF(N$81:N125,$C$82:$C$403),,),0)),"")</f>
        <v/>
      </c>
      <c r="O126" s="23" cm="1">
        <f t="array" ref="O126">SUMPRODUCT(($F$82:$F$579=O$81)*($C$82:$C$579=$N126)*$G$82:$G$579)</f>
        <v>0</v>
      </c>
      <c r="P126" s="23">
        <f t="shared" si="13"/>
        <v>0</v>
      </c>
      <c r="Q126" s="22">
        <f t="shared" si="10"/>
        <v>0</v>
      </c>
      <c r="R126" s="18"/>
      <c r="S126" s="18">
        <f>Tableau1315[[#This Row],[Date2]]</f>
        <v>0</v>
      </c>
      <c r="T126" s="15">
        <f t="shared" si="12"/>
        <v>0</v>
      </c>
    </row>
    <row r="127" spans="1:20" ht="15.75" x14ac:dyDescent="0.25">
      <c r="A127" t="s">
        <v>11</v>
      </c>
      <c r="B127" t="s">
        <v>88</v>
      </c>
      <c r="C127" s="32">
        <v>45070</v>
      </c>
      <c r="D127" s="33">
        <v>0.77013888888888893</v>
      </c>
      <c r="E127" s="33">
        <v>0.96875</v>
      </c>
      <c r="F127" t="s">
        <v>9</v>
      </c>
      <c r="G127" s="3">
        <f t="shared" si="11"/>
        <v>0.19861111111111107</v>
      </c>
      <c r="I127" s="2">
        <f t="shared" si="5"/>
        <v>0</v>
      </c>
      <c r="J127" s="2">
        <f t="shared" si="6"/>
        <v>1</v>
      </c>
      <c r="K127" s="2">
        <f t="shared" si="7"/>
        <v>0</v>
      </c>
      <c r="L127" s="2">
        <f t="shared" si="8"/>
        <v>0</v>
      </c>
      <c r="M127" s="2">
        <f>IF(Tableau1315[[#This Row],[Total centieme]]&gt;7,1,0)</f>
        <v>0</v>
      </c>
      <c r="N127" s="4" t="str">
        <f>IFERROR(INDEX($C$82:$C$403,MATCH(0,INDEX(COUNTIF(N$81:N126,$C$82:$C$403),,),0)),"")</f>
        <v/>
      </c>
      <c r="O127" s="23" cm="1">
        <f t="array" ref="O127">SUMPRODUCT(($F$82:$F$579=O$81)*($C$82:$C$579=$N127)*$G$82:$G$579)</f>
        <v>0</v>
      </c>
      <c r="P127" s="23">
        <f t="shared" si="13"/>
        <v>0</v>
      </c>
      <c r="Q127" s="22">
        <f t="shared" si="10"/>
        <v>0</v>
      </c>
      <c r="R127" s="18"/>
      <c r="S127" s="18">
        <f>Tableau1315[[#This Row],[Date2]]</f>
        <v>0</v>
      </c>
      <c r="T127" s="15">
        <f t="shared" si="12"/>
        <v>0</v>
      </c>
    </row>
    <row r="128" spans="1:20" ht="15.75" x14ac:dyDescent="0.25">
      <c r="A128" t="s">
        <v>11</v>
      </c>
      <c r="B128" t="s">
        <v>88</v>
      </c>
      <c r="C128" s="32">
        <v>45070</v>
      </c>
      <c r="D128" s="33">
        <v>0.96875</v>
      </c>
      <c r="E128" s="33">
        <v>0.96875</v>
      </c>
      <c r="F128" t="s">
        <v>13</v>
      </c>
      <c r="G128" s="3">
        <f t="shared" si="11"/>
        <v>0</v>
      </c>
      <c r="I128" s="2">
        <f t="shared" si="5"/>
        <v>0</v>
      </c>
      <c r="J128" s="2">
        <f t="shared" si="6"/>
        <v>0</v>
      </c>
      <c r="K128" s="2">
        <f t="shared" si="7"/>
        <v>0</v>
      </c>
      <c r="L128" s="2">
        <f t="shared" si="8"/>
        <v>1</v>
      </c>
      <c r="M128" s="2">
        <f>IF(Tableau1315[[#This Row],[Total centieme]]&gt;7,1,0)</f>
        <v>0</v>
      </c>
      <c r="N128" s="4" t="str">
        <f>IFERROR(INDEX($C$82:$C$403,MATCH(0,INDEX(COUNTIF(N$81:N127,$C$82:$C$403),,),0)),"")</f>
        <v/>
      </c>
      <c r="O128" s="23" cm="1">
        <f t="array" ref="O128">SUMPRODUCT(($F$82:$F$579=O$81)*($C$82:$C$579=$N128)*$G$82:$G$579)</f>
        <v>0</v>
      </c>
      <c r="P128" s="23">
        <f t="shared" si="13"/>
        <v>0</v>
      </c>
      <c r="Q128" s="22">
        <f t="shared" si="10"/>
        <v>0</v>
      </c>
      <c r="R128" s="18"/>
      <c r="S128" s="18">
        <f>Tableau1315[[#This Row],[Date2]]</f>
        <v>0</v>
      </c>
      <c r="T128" s="15">
        <f t="shared" si="12"/>
        <v>0</v>
      </c>
    </row>
    <row r="129" spans="1:20" ht="15.75" x14ac:dyDescent="0.25">
      <c r="A129" t="s">
        <v>11</v>
      </c>
      <c r="B129" t="s">
        <v>88</v>
      </c>
      <c r="C129" s="32">
        <v>45071</v>
      </c>
      <c r="D129" s="33">
        <v>0.4375</v>
      </c>
      <c r="E129" s="33">
        <v>0.61944444444444446</v>
      </c>
      <c r="F129" t="s">
        <v>9</v>
      </c>
      <c r="G129" s="3">
        <f t="shared" si="11"/>
        <v>0.18194444444444446</v>
      </c>
      <c r="I129" s="2">
        <f t="shared" si="5"/>
        <v>1</v>
      </c>
      <c r="J129" s="2">
        <f t="shared" si="6"/>
        <v>0</v>
      </c>
      <c r="K129" s="2">
        <f t="shared" si="7"/>
        <v>0</v>
      </c>
      <c r="L129" s="2">
        <f t="shared" si="8"/>
        <v>0</v>
      </c>
      <c r="M129" s="2">
        <f>IF(Tableau1315[[#This Row],[Total centieme]]&gt;7,1,0)</f>
        <v>0</v>
      </c>
      <c r="N129" s="4" t="str">
        <f>IFERROR(INDEX($C$82:$C$403,MATCH(0,INDEX(COUNTIF(N$81:N128,$C$82:$C$403),,),0)),"")</f>
        <v/>
      </c>
      <c r="O129" s="23" cm="1">
        <f t="array" ref="O129">SUMPRODUCT(($F$82:$F$579=O$81)*($C$82:$C$579=$N129)*$G$82:$G$579)</f>
        <v>0</v>
      </c>
      <c r="P129" s="23">
        <f t="shared" si="13"/>
        <v>0</v>
      </c>
      <c r="Q129" s="22">
        <f t="shared" si="10"/>
        <v>0</v>
      </c>
      <c r="R129" s="18"/>
      <c r="S129" s="18">
        <f>Tableau1315[[#This Row],[Date2]]</f>
        <v>0</v>
      </c>
      <c r="T129" s="15">
        <f t="shared" si="12"/>
        <v>0</v>
      </c>
    </row>
    <row r="130" spans="1:20" ht="15.75" x14ac:dyDescent="0.25">
      <c r="A130" t="s">
        <v>11</v>
      </c>
      <c r="B130" t="s">
        <v>88</v>
      </c>
      <c r="C130" s="32">
        <v>45071</v>
      </c>
      <c r="D130" s="33">
        <v>0.61944444444444446</v>
      </c>
      <c r="E130" s="33">
        <v>0.61944444444444446</v>
      </c>
      <c r="F130" t="s">
        <v>13</v>
      </c>
      <c r="G130" s="3">
        <f t="shared" si="11"/>
        <v>0</v>
      </c>
      <c r="I130" s="2">
        <f t="shared" si="5"/>
        <v>0</v>
      </c>
      <c r="J130" s="2">
        <f t="shared" si="6"/>
        <v>0</v>
      </c>
      <c r="K130" s="2">
        <f t="shared" si="7"/>
        <v>1</v>
      </c>
      <c r="L130" s="2">
        <f t="shared" si="8"/>
        <v>0</v>
      </c>
      <c r="M130" s="2">
        <f>IF(Tableau1315[[#This Row],[Total centieme]]&gt;7,1,0)</f>
        <v>0</v>
      </c>
      <c r="N130" s="4" t="str">
        <f>IFERROR(INDEX($C$82:$C$403,MATCH(0,INDEX(COUNTIF(N$81:N129,$C$82:$C$403),,),0)),"")</f>
        <v/>
      </c>
      <c r="O130" s="23" cm="1">
        <f t="array" ref="O130">SUMPRODUCT(($F$82:$F$579=O$81)*($C$82:$C$579=$N130)*$G$82:$G$579)</f>
        <v>0</v>
      </c>
      <c r="P130" s="23">
        <f t="shared" si="13"/>
        <v>0</v>
      </c>
      <c r="Q130" s="22">
        <f t="shared" si="10"/>
        <v>0</v>
      </c>
      <c r="R130" s="18"/>
      <c r="S130" s="18">
        <f>Tableau1315[[#This Row],[Date2]]</f>
        <v>0</v>
      </c>
      <c r="T130" s="15">
        <f t="shared" si="12"/>
        <v>0</v>
      </c>
    </row>
    <row r="131" spans="1:20" ht="15.75" x14ac:dyDescent="0.25">
      <c r="A131" t="s">
        <v>11</v>
      </c>
      <c r="B131" t="s">
        <v>88</v>
      </c>
      <c r="C131" s="32">
        <v>45071</v>
      </c>
      <c r="D131" s="33">
        <v>0.77013888888888893</v>
      </c>
      <c r="E131" s="33">
        <v>0.97777777777777775</v>
      </c>
      <c r="F131" t="s">
        <v>9</v>
      </c>
      <c r="G131" s="3">
        <f t="shared" si="11"/>
        <v>0.20763888888888882</v>
      </c>
      <c r="I131" s="2">
        <f t="shared" si="5"/>
        <v>0</v>
      </c>
      <c r="J131" s="2">
        <f t="shared" si="6"/>
        <v>1</v>
      </c>
      <c r="K131" s="2">
        <f t="shared" si="7"/>
        <v>0</v>
      </c>
      <c r="L131" s="2">
        <f t="shared" si="8"/>
        <v>0</v>
      </c>
      <c r="M131" s="2">
        <f>IF(Tableau1315[[#This Row],[Total centieme]]&gt;7,1,0)</f>
        <v>0</v>
      </c>
      <c r="N131" s="4" t="str">
        <f>IFERROR(INDEX($C$82:$C$403,MATCH(0,INDEX(COUNTIF(N$81:N130,$C$82:$C$403),,),0)),"")</f>
        <v/>
      </c>
      <c r="O131" s="23" cm="1">
        <f t="array" ref="O131">SUMPRODUCT(($F$82:$F$579=O$81)*($C$82:$C$579=$N131)*$G$82:$G$579)</f>
        <v>0</v>
      </c>
      <c r="P131" s="23">
        <f t="shared" si="13"/>
        <v>0</v>
      </c>
      <c r="Q131" s="22">
        <f t="shared" si="10"/>
        <v>0</v>
      </c>
      <c r="R131" s="18"/>
      <c r="S131" s="18">
        <f>Tableau1315[[#This Row],[Date2]]</f>
        <v>0</v>
      </c>
      <c r="T131" s="15">
        <f t="shared" si="12"/>
        <v>0</v>
      </c>
    </row>
    <row r="132" spans="1:20" ht="15.75" x14ac:dyDescent="0.25">
      <c r="A132" t="s">
        <v>11</v>
      </c>
      <c r="B132" t="s">
        <v>88</v>
      </c>
      <c r="C132" s="32">
        <v>45071</v>
      </c>
      <c r="D132" s="33">
        <v>0.97777777777777775</v>
      </c>
      <c r="E132" s="33">
        <v>0.97777777777777775</v>
      </c>
      <c r="F132" t="s">
        <v>13</v>
      </c>
      <c r="G132" s="3">
        <f t="shared" si="11"/>
        <v>0</v>
      </c>
      <c r="I132" s="2">
        <f t="shared" si="5"/>
        <v>0</v>
      </c>
      <c r="J132" s="2">
        <f t="shared" si="6"/>
        <v>0</v>
      </c>
      <c r="K132" s="2">
        <f t="shared" si="7"/>
        <v>0</v>
      </c>
      <c r="L132" s="2">
        <f t="shared" si="8"/>
        <v>1</v>
      </c>
      <c r="M132" s="2">
        <f>IF(Tableau1315[[#This Row],[Total centieme]]&gt;7,1,0)</f>
        <v>0</v>
      </c>
      <c r="N132" s="4" t="str">
        <f>IFERROR(INDEX($C$82:$C$403,MATCH(0,INDEX(COUNTIF(N$81:N131,$C$82:$C$403),,),0)),"")</f>
        <v/>
      </c>
      <c r="O132" s="23" cm="1">
        <f t="array" ref="O132">SUMPRODUCT(($F$82:$F$579=O$81)*($C$82:$C$579=$N132)*$G$82:$G$579)</f>
        <v>0</v>
      </c>
      <c r="P132" s="23">
        <f t="shared" si="13"/>
        <v>0</v>
      </c>
      <c r="Q132" s="22">
        <f t="shared" si="10"/>
        <v>0</v>
      </c>
      <c r="R132" s="18"/>
      <c r="S132" s="18">
        <f>Tableau1315[[#This Row],[Date2]]</f>
        <v>0</v>
      </c>
      <c r="T132" s="15">
        <f t="shared" si="12"/>
        <v>0</v>
      </c>
    </row>
    <row r="133" spans="1:20" ht="15.75" x14ac:dyDescent="0.25">
      <c r="A133" t="s">
        <v>11</v>
      </c>
      <c r="B133" t="s">
        <v>88</v>
      </c>
      <c r="C133" s="32">
        <v>45072</v>
      </c>
      <c r="D133" s="33">
        <v>0.41666666666666669</v>
      </c>
      <c r="E133" s="33">
        <v>0.61527777777777781</v>
      </c>
      <c r="F133" t="s">
        <v>9</v>
      </c>
      <c r="G133" s="3">
        <f t="shared" si="11"/>
        <v>0.19861111111111113</v>
      </c>
      <c r="I133" s="2">
        <f t="shared" si="5"/>
        <v>1</v>
      </c>
      <c r="J133" s="2">
        <f t="shared" si="6"/>
        <v>0</v>
      </c>
      <c r="K133" s="2">
        <f t="shared" si="7"/>
        <v>0</v>
      </c>
      <c r="L133" s="2">
        <f t="shared" si="8"/>
        <v>0</v>
      </c>
      <c r="M133" s="2">
        <f>IF(Tableau1315[[#This Row],[Total centieme]]&gt;7,1,0)</f>
        <v>0</v>
      </c>
      <c r="N133" s="4" t="str">
        <f>IFERROR(INDEX($C$82:$C$403,MATCH(0,INDEX(COUNTIF(N$81:N132,$C$82:$C$403),,),0)),"")</f>
        <v/>
      </c>
      <c r="O133" s="23" cm="1">
        <f t="array" ref="O133">SUMPRODUCT(($F$82:$F$579=O$81)*($C$82:$C$579=$N133)*$G$82:$G$579)</f>
        <v>0</v>
      </c>
      <c r="P133" s="23">
        <f t="shared" si="13"/>
        <v>0</v>
      </c>
      <c r="Q133" s="22">
        <f t="shared" si="10"/>
        <v>0</v>
      </c>
      <c r="R133" s="18"/>
      <c r="S133" s="18">
        <f>Tableau1315[[#This Row],[Date2]]</f>
        <v>0</v>
      </c>
      <c r="T133" s="15">
        <f t="shared" si="12"/>
        <v>0</v>
      </c>
    </row>
    <row r="134" spans="1:20" ht="15.75" x14ac:dyDescent="0.25">
      <c r="A134" t="s">
        <v>11</v>
      </c>
      <c r="B134" t="s">
        <v>88</v>
      </c>
      <c r="C134" s="32">
        <v>45072</v>
      </c>
      <c r="D134" s="33">
        <v>0.61458333333333337</v>
      </c>
      <c r="E134" s="33">
        <v>0.61458333333333337</v>
      </c>
      <c r="F134" t="s">
        <v>13</v>
      </c>
      <c r="G134" s="3">
        <f t="shared" si="11"/>
        <v>0</v>
      </c>
      <c r="I134" s="2">
        <f t="shared" si="5"/>
        <v>0</v>
      </c>
      <c r="J134" s="2">
        <f t="shared" si="6"/>
        <v>0</v>
      </c>
      <c r="K134" s="2">
        <f t="shared" si="7"/>
        <v>1</v>
      </c>
      <c r="L134" s="2">
        <f t="shared" si="8"/>
        <v>0</v>
      </c>
      <c r="M134" s="2">
        <f>IF(Tableau1315[[#This Row],[Total centieme]]&gt;7,1,0)</f>
        <v>0</v>
      </c>
      <c r="N134" s="4" t="str">
        <f>IFERROR(INDEX($C$82:$C$403,MATCH(0,INDEX(COUNTIF(N$81:N133,$C$82:$C$403),,),0)),"")</f>
        <v/>
      </c>
      <c r="O134" s="23" cm="1">
        <f t="array" ref="O134">SUMPRODUCT(($F$82:$F$579=O$81)*($C$82:$C$579=$N134)*$G$82:$G$579)</f>
        <v>0</v>
      </c>
      <c r="P134" s="23">
        <f t="shared" si="13"/>
        <v>0</v>
      </c>
      <c r="Q134" s="22">
        <f t="shared" si="10"/>
        <v>0</v>
      </c>
      <c r="R134" s="18"/>
      <c r="S134" s="18">
        <f>Tableau1315[[#This Row],[Date2]]</f>
        <v>0</v>
      </c>
      <c r="T134" s="15">
        <f t="shared" si="12"/>
        <v>0</v>
      </c>
    </row>
    <row r="135" spans="1:20" ht="15.75" x14ac:dyDescent="0.25">
      <c r="A135" t="s">
        <v>11</v>
      </c>
      <c r="B135" t="s">
        <v>88</v>
      </c>
      <c r="C135" s="32">
        <v>45073</v>
      </c>
      <c r="D135" s="33">
        <v>0.45902777777777781</v>
      </c>
      <c r="E135" s="33">
        <v>0.62777777777777777</v>
      </c>
      <c r="F135" t="s">
        <v>9</v>
      </c>
      <c r="G135" s="3">
        <f t="shared" si="11"/>
        <v>0.16874999999999996</v>
      </c>
      <c r="I135" s="2">
        <f t="shared" si="5"/>
        <v>1</v>
      </c>
      <c r="J135" s="2">
        <f t="shared" si="6"/>
        <v>0</v>
      </c>
      <c r="K135" s="2">
        <f t="shared" si="7"/>
        <v>0</v>
      </c>
      <c r="L135" s="2">
        <f t="shared" si="8"/>
        <v>0</v>
      </c>
      <c r="M135" s="2">
        <f>IF(Tableau1315[[#This Row],[Total centieme]]&gt;7,1,0)</f>
        <v>0</v>
      </c>
      <c r="N135" s="4" t="str">
        <f>IFERROR(INDEX($C$82:$C$403,MATCH(0,INDEX(COUNTIF(N$81:N134,$C$82:$C$403),,),0)),"")</f>
        <v/>
      </c>
      <c r="O135" s="23" cm="1">
        <f t="array" ref="O135">SUMPRODUCT(($F$82:$F$579=O$81)*($C$82:$C$579=$N135)*$G$82:$G$579)</f>
        <v>0</v>
      </c>
      <c r="P135" s="23">
        <f t="shared" si="13"/>
        <v>0</v>
      </c>
      <c r="Q135" s="22">
        <f t="shared" si="10"/>
        <v>0</v>
      </c>
      <c r="R135" s="18"/>
      <c r="S135" s="18">
        <f>Tableau1315[[#This Row],[Date2]]</f>
        <v>0</v>
      </c>
      <c r="T135" s="15">
        <f t="shared" si="12"/>
        <v>0</v>
      </c>
    </row>
    <row r="136" spans="1:20" ht="15.75" x14ac:dyDescent="0.25">
      <c r="A136" t="s">
        <v>11</v>
      </c>
      <c r="B136" t="s">
        <v>88</v>
      </c>
      <c r="C136" s="32">
        <v>45073</v>
      </c>
      <c r="D136" s="33">
        <v>0.62777777777777777</v>
      </c>
      <c r="E136" s="33">
        <v>0.62777777777777777</v>
      </c>
      <c r="F136" t="s">
        <v>13</v>
      </c>
      <c r="G136" s="3">
        <f t="shared" si="11"/>
        <v>0</v>
      </c>
      <c r="I136" s="2">
        <f t="shared" si="5"/>
        <v>0</v>
      </c>
      <c r="J136" s="2">
        <f t="shared" si="6"/>
        <v>0</v>
      </c>
      <c r="K136" s="2">
        <f t="shared" si="7"/>
        <v>1</v>
      </c>
      <c r="L136" s="2">
        <f t="shared" si="8"/>
        <v>0</v>
      </c>
      <c r="M136" s="2">
        <f>IF(Tableau1315[[#This Row],[Total centieme]]&gt;7,1,0)</f>
        <v>0</v>
      </c>
      <c r="N136" s="4" t="str">
        <f>IFERROR(INDEX($C$82:$C$403,MATCH(0,INDEX(COUNTIF(N$81:N135,$C$82:$C$403),,),0)),"")</f>
        <v/>
      </c>
      <c r="O136" s="23" cm="1">
        <f t="array" ref="O136">SUMPRODUCT(($F$82:$F$579=O$81)*($C$82:$C$579=$N136)*$G$82:$G$579)</f>
        <v>0</v>
      </c>
      <c r="P136" s="23">
        <f t="shared" si="13"/>
        <v>0</v>
      </c>
      <c r="Q136" s="22">
        <f t="shared" si="10"/>
        <v>0</v>
      </c>
      <c r="R136" s="18"/>
      <c r="S136" s="18">
        <f>Tableau1315[[#This Row],[Date2]]</f>
        <v>0</v>
      </c>
      <c r="T136" s="15">
        <f t="shared" si="12"/>
        <v>0</v>
      </c>
    </row>
    <row r="137" spans="1:20" ht="15.75" x14ac:dyDescent="0.25">
      <c r="A137" t="s">
        <v>11</v>
      </c>
      <c r="B137" t="s">
        <v>88</v>
      </c>
      <c r="C137" s="32">
        <v>45073</v>
      </c>
      <c r="D137" s="33">
        <v>0.77083333333333337</v>
      </c>
      <c r="E137" s="33">
        <v>0.9770833333333333</v>
      </c>
      <c r="F137" t="s">
        <v>9</v>
      </c>
      <c r="G137" s="3">
        <f t="shared" si="11"/>
        <v>0.20624999999999993</v>
      </c>
      <c r="I137" s="2">
        <f t="shared" si="5"/>
        <v>0</v>
      </c>
      <c r="J137" s="2">
        <f t="shared" si="6"/>
        <v>1</v>
      </c>
      <c r="K137" s="2">
        <f t="shared" si="7"/>
        <v>0</v>
      </c>
      <c r="L137" s="2">
        <f t="shared" si="8"/>
        <v>0</v>
      </c>
      <c r="M137" s="2">
        <f>IF(Tableau1315[[#This Row],[Total centieme]]&gt;7,1,0)</f>
        <v>0</v>
      </c>
      <c r="N137" s="4" t="str">
        <f>IFERROR(INDEX($C$82:$C$403,MATCH(0,INDEX(COUNTIF(N$81:N136,$C$82:$C$403),,),0)),"")</f>
        <v/>
      </c>
      <c r="O137" s="23" cm="1">
        <f t="array" ref="O137">SUMPRODUCT(($F$82:$F$579=O$81)*($C$82:$C$579=$N137)*$G$82:$G$579)</f>
        <v>0</v>
      </c>
      <c r="P137" s="23">
        <f t="shared" si="13"/>
        <v>0</v>
      </c>
      <c r="Q137" s="22">
        <f t="shared" si="10"/>
        <v>0</v>
      </c>
      <c r="R137" s="18"/>
      <c r="S137" s="18">
        <f>Tableau1315[[#This Row],[Date2]]</f>
        <v>0</v>
      </c>
      <c r="T137" s="15">
        <f t="shared" si="12"/>
        <v>0</v>
      </c>
    </row>
    <row r="138" spans="1:20" ht="15.75" x14ac:dyDescent="0.25">
      <c r="A138" t="s">
        <v>11</v>
      </c>
      <c r="B138" t="s">
        <v>88</v>
      </c>
      <c r="C138" s="32">
        <v>45073</v>
      </c>
      <c r="D138" s="33">
        <v>0.9770833333333333</v>
      </c>
      <c r="E138" s="33">
        <v>0.9770833333333333</v>
      </c>
      <c r="F138" t="s">
        <v>13</v>
      </c>
      <c r="G138" s="3">
        <f t="shared" si="11"/>
        <v>0</v>
      </c>
      <c r="I138" s="2">
        <f t="shared" si="5"/>
        <v>0</v>
      </c>
      <c r="J138" s="2">
        <f t="shared" si="6"/>
        <v>0</v>
      </c>
      <c r="K138" s="2">
        <f t="shared" si="7"/>
        <v>0</v>
      </c>
      <c r="L138" s="2">
        <f t="shared" si="8"/>
        <v>1</v>
      </c>
      <c r="M138" s="2">
        <f>IF(Tableau1315[[#This Row],[Total centieme]]&gt;7,1,0)</f>
        <v>0</v>
      </c>
      <c r="N138" s="4" t="str">
        <f>IFERROR(INDEX($C$82:$C$403,MATCH(0,INDEX(COUNTIF(N$81:N137,$C$82:$C$403),,),0)),"")</f>
        <v/>
      </c>
      <c r="O138" s="23" cm="1">
        <f t="array" ref="O138">SUMPRODUCT(($F$82:$F$579=O$81)*($C$82:$C$579=$N138)*$G$82:$G$579)</f>
        <v>0</v>
      </c>
      <c r="P138" s="23">
        <f t="shared" si="13"/>
        <v>0</v>
      </c>
      <c r="Q138" s="22">
        <f t="shared" si="10"/>
        <v>0</v>
      </c>
      <c r="R138" s="18"/>
      <c r="S138" s="18">
        <f>Tableau1315[[#This Row],[Date2]]</f>
        <v>0</v>
      </c>
      <c r="T138" s="15">
        <f t="shared" si="12"/>
        <v>0</v>
      </c>
    </row>
    <row r="139" spans="1:20" ht="15.75" x14ac:dyDescent="0.25">
      <c r="A139" t="s">
        <v>11</v>
      </c>
      <c r="B139" t="s">
        <v>88</v>
      </c>
      <c r="C139" s="32">
        <v>45077</v>
      </c>
      <c r="D139" s="33">
        <v>0.4381944444444445</v>
      </c>
      <c r="E139" s="33">
        <v>0.60833333333333328</v>
      </c>
      <c r="F139" t="s">
        <v>9</v>
      </c>
      <c r="G139" s="3">
        <f t="shared" si="11"/>
        <v>0.17013888888888878</v>
      </c>
      <c r="I139" s="2">
        <f t="shared" si="5"/>
        <v>1</v>
      </c>
      <c r="J139" s="2">
        <f t="shared" si="6"/>
        <v>0</v>
      </c>
      <c r="K139" s="2">
        <f t="shared" si="7"/>
        <v>0</v>
      </c>
      <c r="L139" s="2">
        <f t="shared" si="8"/>
        <v>0</v>
      </c>
      <c r="M139" s="2">
        <f>IF(Tableau1315[[#This Row],[Total centieme]]&gt;7,1,0)</f>
        <v>0</v>
      </c>
      <c r="N139" s="4" t="str">
        <f>IFERROR(INDEX($C$82:$C$403,MATCH(0,INDEX(COUNTIF(N$81:N138,$C$82:$C$403),,),0)),"")</f>
        <v/>
      </c>
      <c r="O139" s="23" cm="1">
        <f t="array" ref="O139">SUMPRODUCT(($F$82:$F$579=O$81)*($C$82:$C$579=$N139)*$G$82:$G$579)</f>
        <v>0</v>
      </c>
      <c r="P139" s="23">
        <f t="shared" si="13"/>
        <v>0</v>
      </c>
      <c r="Q139" s="22">
        <f t="shared" si="10"/>
        <v>0</v>
      </c>
      <c r="R139" s="18"/>
      <c r="S139" s="18">
        <f>Tableau1315[[#This Row],[Date2]]</f>
        <v>0</v>
      </c>
      <c r="T139" s="15">
        <f t="shared" si="12"/>
        <v>0</v>
      </c>
    </row>
    <row r="140" spans="1:20" ht="15.75" x14ac:dyDescent="0.25">
      <c r="A140" t="s">
        <v>11</v>
      </c>
      <c r="B140" t="s">
        <v>88</v>
      </c>
      <c r="C140" s="32">
        <v>45077</v>
      </c>
      <c r="D140" s="33">
        <v>0.60833333333333328</v>
      </c>
      <c r="E140" s="33">
        <v>0.60833333333333328</v>
      </c>
      <c r="F140" t="s">
        <v>13</v>
      </c>
      <c r="G140" s="3">
        <f t="shared" si="11"/>
        <v>0</v>
      </c>
      <c r="I140" s="2">
        <f t="shared" si="5"/>
        <v>0</v>
      </c>
      <c r="J140" s="2">
        <f t="shared" si="6"/>
        <v>0</v>
      </c>
      <c r="K140" s="2">
        <f t="shared" si="7"/>
        <v>1</v>
      </c>
      <c r="L140" s="2">
        <f t="shared" si="8"/>
        <v>0</v>
      </c>
      <c r="M140" s="2">
        <f>IF(Tableau1315[[#This Row],[Total centieme]]&gt;7,1,0)</f>
        <v>0</v>
      </c>
      <c r="N140" s="4" t="str">
        <f>IFERROR(INDEX($C$82:$C$403,MATCH(0,INDEX(COUNTIF(N$81:N139,$C$82:$C$403),,),0)),"")</f>
        <v/>
      </c>
      <c r="O140" s="23" cm="1">
        <f t="array" ref="O140">SUMPRODUCT(($F$82:$F$579=O$81)*($C$82:$C$579=$N140)*$G$82:$G$579)</f>
        <v>0</v>
      </c>
      <c r="P140" s="23">
        <f t="shared" si="13"/>
        <v>0</v>
      </c>
      <c r="Q140" s="22">
        <f t="shared" si="10"/>
        <v>0</v>
      </c>
      <c r="R140" s="18"/>
      <c r="S140" s="18">
        <f>Tableau1315[[#This Row],[Date2]]</f>
        <v>0</v>
      </c>
      <c r="T140" s="15">
        <f t="shared" si="12"/>
        <v>0</v>
      </c>
    </row>
    <row r="141" spans="1:20" ht="15.75" x14ac:dyDescent="0.25">
      <c r="A141" t="s">
        <v>11</v>
      </c>
      <c r="B141" t="s">
        <v>88</v>
      </c>
      <c r="C141" s="32">
        <v>45077</v>
      </c>
      <c r="D141" s="33">
        <v>0.7909722222222223</v>
      </c>
      <c r="E141" s="33">
        <v>0.95347222222222217</v>
      </c>
      <c r="F141" t="s">
        <v>9</v>
      </c>
      <c r="G141" s="3">
        <f t="shared" si="11"/>
        <v>0.16249999999999987</v>
      </c>
      <c r="I141" s="2">
        <f t="shared" si="5"/>
        <v>0</v>
      </c>
      <c r="J141" s="2">
        <f t="shared" si="6"/>
        <v>1</v>
      </c>
      <c r="K141" s="2">
        <f t="shared" si="7"/>
        <v>0</v>
      </c>
      <c r="L141" s="2">
        <f t="shared" si="8"/>
        <v>0</v>
      </c>
      <c r="M141" s="2">
        <f>IF(Tableau1315[[#This Row],[Total centieme]]&gt;7,1,0)</f>
        <v>0</v>
      </c>
      <c r="N141" s="4" t="str">
        <f>IFERROR(INDEX($C$82:$C$403,MATCH(0,INDEX(COUNTIF(N$81:N140,$C$82:$C$403),,),0)),"")</f>
        <v/>
      </c>
      <c r="O141" s="23" cm="1">
        <f t="array" ref="O141">SUMPRODUCT(($F$82:$F$579=O$81)*($C$82:$C$579=$N141)*$G$82:$G$579)</f>
        <v>0</v>
      </c>
      <c r="P141" s="23">
        <f t="shared" si="13"/>
        <v>0</v>
      </c>
      <c r="Q141" s="22">
        <f t="shared" si="10"/>
        <v>0</v>
      </c>
      <c r="R141" s="18"/>
      <c r="S141" s="18">
        <f>Tableau1315[[#This Row],[Date2]]</f>
        <v>0</v>
      </c>
      <c r="T141" s="15">
        <f t="shared" si="12"/>
        <v>0</v>
      </c>
    </row>
    <row r="142" spans="1:20" ht="15.75" x14ac:dyDescent="0.25">
      <c r="A142" t="s">
        <v>11</v>
      </c>
      <c r="B142" t="s">
        <v>88</v>
      </c>
      <c r="C142" s="32">
        <v>45077</v>
      </c>
      <c r="D142" s="33">
        <v>0.95347222222222217</v>
      </c>
      <c r="E142" s="33">
        <v>0.95347222222222217</v>
      </c>
      <c r="F142" t="s">
        <v>13</v>
      </c>
      <c r="G142" s="3">
        <f t="shared" si="11"/>
        <v>0</v>
      </c>
      <c r="I142" s="2">
        <f t="shared" si="5"/>
        <v>0</v>
      </c>
      <c r="J142" s="2">
        <f t="shared" si="6"/>
        <v>0</v>
      </c>
      <c r="K142" s="2">
        <f t="shared" si="7"/>
        <v>0</v>
      </c>
      <c r="L142" s="2">
        <f t="shared" si="8"/>
        <v>1</v>
      </c>
      <c r="M142" s="2">
        <f>IF(Tableau1315[[#This Row],[Total centieme]]&gt;7,1,0)</f>
        <v>0</v>
      </c>
      <c r="N142" s="4" t="str">
        <f>IFERROR(INDEX($C$82:$C$403,MATCH(0,INDEX(COUNTIF(N$81:N141,$C$82:$C$403),,),0)),"")</f>
        <v/>
      </c>
      <c r="O142" s="23" cm="1">
        <f t="array" ref="O142">SUMPRODUCT(($F$82:$F$579=O$81)*($C$82:$C$579=$N142)*$G$82:$G$579)</f>
        <v>0</v>
      </c>
      <c r="P142" s="23">
        <f t="shared" si="13"/>
        <v>0</v>
      </c>
      <c r="Q142" s="22">
        <f t="shared" si="10"/>
        <v>0</v>
      </c>
      <c r="R142" s="18"/>
      <c r="S142" s="18">
        <f>Tableau1315[[#This Row],[Date2]]</f>
        <v>0</v>
      </c>
      <c r="T142" s="15">
        <f t="shared" si="12"/>
        <v>0</v>
      </c>
    </row>
    <row r="143" spans="1:20" ht="15.75" x14ac:dyDescent="0.25">
      <c r="D143" s="3"/>
      <c r="E143" s="3"/>
      <c r="G143" s="3">
        <f t="shared" si="11"/>
        <v>0</v>
      </c>
      <c r="I143" s="2">
        <f t="shared" si="5"/>
        <v>0</v>
      </c>
      <c r="J143" s="2">
        <f t="shared" si="6"/>
        <v>0</v>
      </c>
      <c r="K143" s="2">
        <f t="shared" si="7"/>
        <v>0</v>
      </c>
      <c r="L143" s="2">
        <f t="shared" si="8"/>
        <v>0</v>
      </c>
      <c r="M143" s="2">
        <f>IF(Tableau1315[[#This Row],[Total centieme]]&gt;7,1,0)</f>
        <v>0</v>
      </c>
      <c r="N143" s="4" t="str">
        <f>IFERROR(INDEX($C$82:$C$403,MATCH(0,INDEX(COUNTIF(N$81:N142,$C$82:$C$403),,),0)),"")</f>
        <v/>
      </c>
      <c r="O143" s="23" cm="1">
        <f t="array" ref="O143">SUMPRODUCT(($F$82:$F$579=O$81)*($C$82:$C$579=$N143)*$G$82:$G$579)</f>
        <v>0</v>
      </c>
      <c r="P143" s="23">
        <f t="shared" si="13"/>
        <v>0</v>
      </c>
      <c r="Q143" s="22">
        <f t="shared" si="10"/>
        <v>0</v>
      </c>
      <c r="R143" s="18"/>
      <c r="S143" s="18">
        <f>Tableau1315[[#This Row],[Date2]]</f>
        <v>0</v>
      </c>
      <c r="T143" s="15">
        <f t="shared" si="12"/>
        <v>0</v>
      </c>
    </row>
    <row r="144" spans="1:20" ht="15.75" x14ac:dyDescent="0.25">
      <c r="D144" s="3"/>
      <c r="E144" s="3"/>
      <c r="G144" s="3">
        <f t="shared" si="11"/>
        <v>0</v>
      </c>
      <c r="I144" s="2">
        <f t="shared" si="5"/>
        <v>0</v>
      </c>
      <c r="J144" s="2">
        <f t="shared" si="6"/>
        <v>0</v>
      </c>
      <c r="K144" s="2">
        <f t="shared" si="7"/>
        <v>0</v>
      </c>
      <c r="L144" s="2">
        <f t="shared" si="8"/>
        <v>0</v>
      </c>
      <c r="M144" s="2">
        <f>IF(Tableau1315[[#This Row],[Total centieme]]&gt;7,1,0)</f>
        <v>0</v>
      </c>
      <c r="N144" s="4" t="str">
        <f>IFERROR(INDEX($C$82:$C$403,MATCH(0,INDEX(COUNTIF(N$81:N143,$C$82:$C$403),,),0)),"")</f>
        <v/>
      </c>
      <c r="O144" s="23" cm="1">
        <f t="array" ref="O144">SUMPRODUCT(($F$82:$F$579=O$81)*($C$82:$C$579=$N144)*$G$82:$G$579)</f>
        <v>0</v>
      </c>
      <c r="P144" s="23">
        <f t="shared" si="13"/>
        <v>0</v>
      </c>
      <c r="Q144" s="22">
        <f t="shared" si="10"/>
        <v>0</v>
      </c>
      <c r="R144" s="18"/>
      <c r="S144" s="18">
        <f>Tableau1315[[#This Row],[Date2]]</f>
        <v>0</v>
      </c>
      <c r="T144" s="15">
        <f t="shared" si="12"/>
        <v>0</v>
      </c>
    </row>
    <row r="145" spans="4:20" ht="15.75" x14ac:dyDescent="0.25">
      <c r="D145" s="3"/>
      <c r="E145" s="3"/>
      <c r="G145" s="3">
        <f t="shared" si="11"/>
        <v>0</v>
      </c>
      <c r="I145" s="2">
        <f t="shared" si="5"/>
        <v>0</v>
      </c>
      <c r="J145" s="2">
        <f t="shared" si="6"/>
        <v>0</v>
      </c>
      <c r="K145" s="2">
        <f t="shared" si="7"/>
        <v>0</v>
      </c>
      <c r="L145" s="2">
        <f t="shared" si="8"/>
        <v>0</v>
      </c>
      <c r="M145" s="2">
        <f>IF(Tableau1315[[#This Row],[Total centieme]]&gt;7,1,0)</f>
        <v>0</v>
      </c>
      <c r="N145" s="4" t="str">
        <f>IFERROR(INDEX($C$82:$C$403,MATCH(0,INDEX(COUNTIF(N$81:N144,$C$82:$C$403),,),0)),"")</f>
        <v/>
      </c>
      <c r="O145" s="23" cm="1">
        <f t="array" ref="O145">SUMPRODUCT(($F$82:$F$579=O$81)*($C$82:$C$579=$N145)*$G$82:$G$579)</f>
        <v>0</v>
      </c>
      <c r="P145" s="23">
        <f t="shared" si="13"/>
        <v>0</v>
      </c>
      <c r="Q145" s="22">
        <f t="shared" si="10"/>
        <v>0</v>
      </c>
      <c r="R145" s="18"/>
      <c r="S145" s="18">
        <f>Tableau1315[[#This Row],[Date2]]</f>
        <v>0</v>
      </c>
      <c r="T145" s="15">
        <f t="shared" si="12"/>
        <v>0</v>
      </c>
    </row>
    <row r="146" spans="4:20" ht="15.75" x14ac:dyDescent="0.25">
      <c r="D146" s="3"/>
      <c r="E146" s="3"/>
      <c r="G146" s="3">
        <f t="shared" si="11"/>
        <v>0</v>
      </c>
      <c r="I146" s="2">
        <f t="shared" ref="I146:I209" si="14">IF(AND(F146="Travail",TEXT(D146,"hh:mm:ss")&lt;"17:00:00"),1,0)</f>
        <v>0</v>
      </c>
      <c r="J146" s="2">
        <f t="shared" ref="J146:J209" si="15">IF(AND(F146="Travail",TEXT(D146,"hh:mm:ss")&gt;"17:00:00"),1,0)</f>
        <v>0</v>
      </c>
      <c r="K146" s="2">
        <f t="shared" ref="K146:K209" si="16">IF(AND(F146="Repas",TEXT(D146,"hh:mm:ss")&lt;"17:00:00"),1,0)</f>
        <v>0</v>
      </c>
      <c r="L146" s="2">
        <f t="shared" ref="L146:L209" si="17">IF(AND(F146="Repas",TEXT(D146,"hh:mm:ss")&gt;"17:00:00"),1,0)</f>
        <v>0</v>
      </c>
      <c r="M146" s="2">
        <f>IF(Tableau1315[[#This Row],[Total centieme]]&gt;7,1,0)</f>
        <v>0</v>
      </c>
      <c r="N146" s="4" t="str">
        <f>IFERROR(INDEX($C$82:$C$403,MATCH(0,INDEX(COUNTIF(N$81:N145,$C$82:$C$403),,),0)),"")</f>
        <v/>
      </c>
      <c r="O146" s="23" cm="1">
        <f t="array" ref="O146">SUMPRODUCT(($F$82:$F$579=O$81)*($C$82:$C$579=$N146)*$G$82:$G$579)</f>
        <v>0</v>
      </c>
      <c r="P146" s="23">
        <f t="shared" si="13"/>
        <v>0</v>
      </c>
      <c r="Q146" s="22">
        <f t="shared" ref="Q146:Q158" si="18">P146-O146</f>
        <v>0</v>
      </c>
      <c r="R146" s="18"/>
      <c r="S146" s="18">
        <f>Tableau1315[[#This Row],[Date2]]</f>
        <v>0</v>
      </c>
      <c r="T146" s="15">
        <f t="shared" si="12"/>
        <v>0</v>
      </c>
    </row>
    <row r="147" spans="4:20" ht="15.75" x14ac:dyDescent="0.25">
      <c r="D147" s="3"/>
      <c r="E147" s="3"/>
      <c r="G147" s="3">
        <f t="shared" ref="G147:G210" si="19">E147-D147</f>
        <v>0</v>
      </c>
      <c r="I147" s="2">
        <f t="shared" si="14"/>
        <v>0</v>
      </c>
      <c r="J147" s="2">
        <f t="shared" si="15"/>
        <v>0</v>
      </c>
      <c r="K147" s="2">
        <f t="shared" si="16"/>
        <v>0</v>
      </c>
      <c r="L147" s="2">
        <f t="shared" si="17"/>
        <v>0</v>
      </c>
      <c r="M147" s="2">
        <f>IF(Tableau1315[[#This Row],[Total centieme]]&gt;7,1,0)</f>
        <v>0</v>
      </c>
      <c r="N147" s="4" t="str">
        <f>IFERROR(INDEX($C$82:$C$403,MATCH(0,INDEX(COUNTIF(N$81:N146,$C$82:$C$403),,),0)),"")</f>
        <v/>
      </c>
      <c r="O147" s="23" cm="1">
        <f t="array" ref="O147">SUMPRODUCT(($F$82:$F$579=O$81)*($C$82:$C$579=$N147)*$G$82:$G$579)</f>
        <v>0</v>
      </c>
      <c r="P147" s="23">
        <f t="shared" si="13"/>
        <v>0</v>
      </c>
      <c r="Q147" s="22">
        <f t="shared" si="18"/>
        <v>0</v>
      </c>
      <c r="R147" s="18"/>
      <c r="S147" s="18">
        <f>Tableau1315[[#This Row],[Date2]]</f>
        <v>0</v>
      </c>
      <c r="T147" s="15">
        <f t="shared" ref="T147:T158" si="20">Q147*24</f>
        <v>0</v>
      </c>
    </row>
    <row r="148" spans="4:20" ht="15.75" x14ac:dyDescent="0.25">
      <c r="D148" s="3"/>
      <c r="E148" s="3"/>
      <c r="G148" s="3">
        <f t="shared" si="19"/>
        <v>0</v>
      </c>
      <c r="I148" s="2">
        <f t="shared" si="14"/>
        <v>0</v>
      </c>
      <c r="J148" s="2">
        <f t="shared" si="15"/>
        <v>0</v>
      </c>
      <c r="K148" s="2">
        <f t="shared" si="16"/>
        <v>0</v>
      </c>
      <c r="L148" s="2">
        <f t="shared" si="17"/>
        <v>0</v>
      </c>
      <c r="M148" s="2">
        <f>IF(Tableau1315[[#This Row],[Total centieme]]&gt;7,1,0)</f>
        <v>0</v>
      </c>
      <c r="N148" s="4" t="str">
        <f>IFERROR(INDEX($C$82:$C$403,MATCH(0,INDEX(COUNTIF(N$81:N147,$C$82:$C$403),,),0)),"")</f>
        <v/>
      </c>
      <c r="O148" s="23" cm="1">
        <f t="array" ref="O148">SUMPRODUCT(($F$82:$F$579=O$81)*($C$82:$C$579=$N148)*$G$82:$G$579)</f>
        <v>0</v>
      </c>
      <c r="P148" s="23">
        <f t="shared" si="13"/>
        <v>0</v>
      </c>
      <c r="Q148" s="22">
        <f t="shared" si="18"/>
        <v>0</v>
      </c>
      <c r="R148" s="18"/>
      <c r="S148" s="18">
        <f>Tableau1315[[#This Row],[Date2]]</f>
        <v>0</v>
      </c>
      <c r="T148" s="15">
        <f t="shared" si="20"/>
        <v>0</v>
      </c>
    </row>
    <row r="149" spans="4:20" ht="15.75" x14ac:dyDescent="0.25">
      <c r="D149" s="3"/>
      <c r="E149" s="3"/>
      <c r="G149" s="3">
        <f t="shared" si="19"/>
        <v>0</v>
      </c>
      <c r="I149" s="2">
        <f t="shared" si="14"/>
        <v>0</v>
      </c>
      <c r="J149" s="2">
        <f t="shared" si="15"/>
        <v>0</v>
      </c>
      <c r="K149" s="2">
        <f t="shared" si="16"/>
        <v>0</v>
      </c>
      <c r="L149" s="2">
        <f t="shared" si="17"/>
        <v>0</v>
      </c>
      <c r="M149" s="2">
        <f>IF(Tableau1315[[#This Row],[Total centieme]]&gt;7,1,0)</f>
        <v>0</v>
      </c>
      <c r="N149" s="4" t="str">
        <f>IFERROR(INDEX($C$82:$C$403,MATCH(0,INDEX(COUNTIF(N$81:N148,$C$82:$C$403),,),0)),"")</f>
        <v/>
      </c>
      <c r="O149" s="23" cm="1">
        <f t="array" ref="O149">SUMPRODUCT(($F$82:$F$579=O$81)*($C$82:$C$579=$N149)*$G$82:$G$579)</f>
        <v>0</v>
      </c>
      <c r="P149" s="23">
        <f t="shared" si="13"/>
        <v>0</v>
      </c>
      <c r="Q149" s="22">
        <f t="shared" si="18"/>
        <v>0</v>
      </c>
      <c r="R149" s="18"/>
      <c r="S149" s="18">
        <f>Tableau1315[[#This Row],[Date2]]</f>
        <v>0</v>
      </c>
      <c r="T149" s="15">
        <f t="shared" si="20"/>
        <v>0</v>
      </c>
    </row>
    <row r="150" spans="4:20" ht="15.75" x14ac:dyDescent="0.25">
      <c r="D150" s="3"/>
      <c r="E150" s="3"/>
      <c r="G150" s="3">
        <f t="shared" si="19"/>
        <v>0</v>
      </c>
      <c r="I150" s="2">
        <f t="shared" si="14"/>
        <v>0</v>
      </c>
      <c r="J150" s="2">
        <f t="shared" si="15"/>
        <v>0</v>
      </c>
      <c r="K150" s="2">
        <f t="shared" si="16"/>
        <v>0</v>
      </c>
      <c r="L150" s="2">
        <f t="shared" si="17"/>
        <v>0</v>
      </c>
      <c r="M150" s="2">
        <f>IF(Tableau1315[[#This Row],[Total centieme]]&gt;7,1,0)</f>
        <v>0</v>
      </c>
      <c r="N150" s="4" t="str">
        <f>IFERROR(INDEX($C$82:$C$403,MATCH(0,INDEX(COUNTIF(N$81:N149,$C$82:$C$403),,),0)),"")</f>
        <v/>
      </c>
      <c r="O150" s="23" cm="1">
        <f t="array" ref="O150">SUMPRODUCT(($F$82:$F$579=O$81)*($C$82:$C$579=$N150)*$G$82:$G$579)</f>
        <v>0</v>
      </c>
      <c r="P150" s="23">
        <f t="shared" si="13"/>
        <v>0</v>
      </c>
      <c r="Q150" s="22">
        <f t="shared" si="18"/>
        <v>0</v>
      </c>
      <c r="R150" s="18"/>
      <c r="S150" s="18">
        <f>Tableau1315[[#This Row],[Date2]]</f>
        <v>0</v>
      </c>
      <c r="T150" s="15">
        <f t="shared" si="20"/>
        <v>0</v>
      </c>
    </row>
    <row r="151" spans="4:20" ht="15.75" x14ac:dyDescent="0.25">
      <c r="D151" s="3"/>
      <c r="E151" s="3"/>
      <c r="G151" s="3">
        <f t="shared" si="19"/>
        <v>0</v>
      </c>
      <c r="I151" s="2">
        <f t="shared" si="14"/>
        <v>0</v>
      </c>
      <c r="J151" s="2">
        <f t="shared" si="15"/>
        <v>0</v>
      </c>
      <c r="K151" s="2">
        <f t="shared" si="16"/>
        <v>0</v>
      </c>
      <c r="L151" s="2">
        <f t="shared" si="17"/>
        <v>0</v>
      </c>
      <c r="M151" s="2">
        <f>IF(Tableau1315[[#This Row],[Total centieme]]&gt;7,1,0)</f>
        <v>0</v>
      </c>
      <c r="N151" s="4" t="str">
        <f>IFERROR(INDEX($C$82:$C$403,MATCH(0,INDEX(COUNTIF(N$81:N150,$C$82:$C$403),,),0)),"")</f>
        <v/>
      </c>
      <c r="O151" s="23" cm="1">
        <f t="array" ref="O151">SUMPRODUCT(($F$82:$F$579=O$81)*($C$82:$C$579=$N151)*$G$82:$G$579)</f>
        <v>0</v>
      </c>
      <c r="P151" s="23">
        <f t="shared" ref="P151:P158" si="21">SUMPRODUCT(($F$82:$F$579=P$81)*($C$82:$C$579=$N151)*$G$82:$G$579)</f>
        <v>0</v>
      </c>
      <c r="Q151" s="22">
        <f t="shared" si="18"/>
        <v>0</v>
      </c>
      <c r="R151" s="18"/>
      <c r="S151" s="18">
        <f>Tableau1315[[#This Row],[Date2]]</f>
        <v>0</v>
      </c>
      <c r="T151" s="15">
        <f t="shared" si="20"/>
        <v>0</v>
      </c>
    </row>
    <row r="152" spans="4:20" ht="15.75" x14ac:dyDescent="0.25">
      <c r="D152" s="3"/>
      <c r="E152" s="3"/>
      <c r="G152" s="3">
        <f t="shared" si="19"/>
        <v>0</v>
      </c>
      <c r="I152" s="2">
        <f t="shared" si="14"/>
        <v>0</v>
      </c>
      <c r="J152" s="2">
        <f t="shared" si="15"/>
        <v>0</v>
      </c>
      <c r="K152" s="2">
        <f t="shared" si="16"/>
        <v>0</v>
      </c>
      <c r="L152" s="2">
        <f t="shared" si="17"/>
        <v>0</v>
      </c>
      <c r="M152" s="2">
        <f>IF(Tableau1315[[#This Row],[Total centieme]]&gt;7,1,0)</f>
        <v>0</v>
      </c>
      <c r="N152" s="4" t="str">
        <f>IFERROR(INDEX($C$82:$C$403,MATCH(0,INDEX(COUNTIF(N$81:N151,$C$82:$C$403),,),0)),"")</f>
        <v/>
      </c>
      <c r="O152" s="23" cm="1">
        <f t="array" ref="O152">SUMPRODUCT(($F$82:$F$579=O$81)*($C$82:$C$579=$N152)*$G$82:$G$579)</f>
        <v>0</v>
      </c>
      <c r="P152" s="23">
        <f t="shared" si="21"/>
        <v>0</v>
      </c>
      <c r="Q152" s="22">
        <f t="shared" si="18"/>
        <v>0</v>
      </c>
      <c r="R152" s="18"/>
      <c r="S152" s="18">
        <f>Tableau1315[[#This Row],[Date2]]</f>
        <v>0</v>
      </c>
      <c r="T152" s="15">
        <f t="shared" si="20"/>
        <v>0</v>
      </c>
    </row>
    <row r="153" spans="4:20" ht="15.75" x14ac:dyDescent="0.25">
      <c r="D153" s="3"/>
      <c r="E153" s="3"/>
      <c r="G153" s="3">
        <f t="shared" si="19"/>
        <v>0</v>
      </c>
      <c r="I153" s="2">
        <f t="shared" si="14"/>
        <v>0</v>
      </c>
      <c r="J153" s="2">
        <f t="shared" si="15"/>
        <v>0</v>
      </c>
      <c r="K153" s="2">
        <f t="shared" si="16"/>
        <v>0</v>
      </c>
      <c r="L153" s="2">
        <f t="shared" si="17"/>
        <v>0</v>
      </c>
      <c r="M153" s="2">
        <f>IF(Tableau1315[[#This Row],[Total centieme]]&gt;7,1,0)</f>
        <v>0</v>
      </c>
      <c r="N153" s="4" t="str">
        <f>IFERROR(INDEX($C$82:$C$403,MATCH(0,INDEX(COUNTIF(N$81:N152,$C$82:$C$403),,),0)),"")</f>
        <v/>
      </c>
      <c r="O153" s="23" cm="1">
        <f t="array" ref="O153">SUMPRODUCT(($F$82:$F$579=O$81)*($C$82:$C$579=$N153)*$G$82:$G$579)</f>
        <v>0</v>
      </c>
      <c r="P153" s="23">
        <f t="shared" si="21"/>
        <v>0</v>
      </c>
      <c r="Q153" s="22">
        <f t="shared" si="18"/>
        <v>0</v>
      </c>
      <c r="R153" s="18"/>
      <c r="S153" s="18">
        <f>Tableau1315[[#This Row],[Date2]]</f>
        <v>0</v>
      </c>
      <c r="T153" s="15">
        <f t="shared" si="20"/>
        <v>0</v>
      </c>
    </row>
    <row r="154" spans="4:20" ht="15.75" x14ac:dyDescent="0.25">
      <c r="D154" s="3"/>
      <c r="E154" s="3"/>
      <c r="G154" s="3">
        <f t="shared" si="19"/>
        <v>0</v>
      </c>
      <c r="I154" s="2">
        <f t="shared" si="14"/>
        <v>0</v>
      </c>
      <c r="J154" s="2">
        <f t="shared" si="15"/>
        <v>0</v>
      </c>
      <c r="K154" s="2">
        <f t="shared" si="16"/>
        <v>0</v>
      </c>
      <c r="L154" s="2">
        <f t="shared" si="17"/>
        <v>0</v>
      </c>
      <c r="M154" s="2">
        <f>IF(Tableau1315[[#This Row],[Total centieme]]&gt;7,1,0)</f>
        <v>0</v>
      </c>
      <c r="N154" s="4" t="str">
        <f>IFERROR(INDEX($C$82:$C$403,MATCH(0,INDEX(COUNTIF(N$81:N153,$C$82:$C$403),,),0)),"")</f>
        <v/>
      </c>
      <c r="O154" s="23" cm="1">
        <f t="array" ref="O154">SUMPRODUCT(($F$82:$F$579=O$81)*($C$82:$C$579=$N154)*$G$82:$G$579)</f>
        <v>0</v>
      </c>
      <c r="P154" s="23">
        <f t="shared" si="21"/>
        <v>0</v>
      </c>
      <c r="Q154" s="22">
        <f t="shared" si="18"/>
        <v>0</v>
      </c>
      <c r="R154" s="18"/>
      <c r="S154" s="18">
        <f>Tableau1315[[#This Row],[Date2]]</f>
        <v>0</v>
      </c>
      <c r="T154" s="15">
        <f t="shared" si="20"/>
        <v>0</v>
      </c>
    </row>
    <row r="155" spans="4:20" ht="15.75" x14ac:dyDescent="0.25">
      <c r="D155" s="3"/>
      <c r="E155" s="3"/>
      <c r="G155" s="3">
        <f t="shared" si="19"/>
        <v>0</v>
      </c>
      <c r="I155" s="2">
        <f t="shared" si="14"/>
        <v>0</v>
      </c>
      <c r="J155" s="2">
        <f t="shared" si="15"/>
        <v>0</v>
      </c>
      <c r="K155" s="2">
        <f t="shared" si="16"/>
        <v>0</v>
      </c>
      <c r="L155" s="2">
        <f t="shared" si="17"/>
        <v>0</v>
      </c>
      <c r="M155" s="2">
        <f>IF(Tableau1315[[#This Row],[Total centieme]]&gt;7,1,0)</f>
        <v>0</v>
      </c>
      <c r="N155" s="4" t="str">
        <f>IFERROR(INDEX($C$82:$C$403,MATCH(0,INDEX(COUNTIF(N$81:N154,$C$82:$C$403),,),0)),"")</f>
        <v/>
      </c>
      <c r="O155" s="23" cm="1">
        <f t="array" ref="O155">SUMPRODUCT(($F$82:$F$579=O$81)*($C$82:$C$579=$N155)*$G$82:$G$579)</f>
        <v>0</v>
      </c>
      <c r="P155" s="23">
        <f t="shared" si="21"/>
        <v>0</v>
      </c>
      <c r="Q155" s="22">
        <f t="shared" si="18"/>
        <v>0</v>
      </c>
      <c r="R155" s="18"/>
      <c r="S155" s="18">
        <f>Tableau1315[[#This Row],[Date2]]</f>
        <v>0</v>
      </c>
      <c r="T155" s="15">
        <f t="shared" si="20"/>
        <v>0</v>
      </c>
    </row>
    <row r="156" spans="4:20" ht="15.75" x14ac:dyDescent="0.25">
      <c r="D156" s="3"/>
      <c r="E156" s="3"/>
      <c r="G156" s="3">
        <f t="shared" si="19"/>
        <v>0</v>
      </c>
      <c r="H156" s="3"/>
      <c r="I156" s="2">
        <f t="shared" si="14"/>
        <v>0</v>
      </c>
      <c r="J156" s="2">
        <f t="shared" si="15"/>
        <v>0</v>
      </c>
      <c r="K156" s="2">
        <f t="shared" si="16"/>
        <v>0</v>
      </c>
      <c r="L156" s="2">
        <f t="shared" si="17"/>
        <v>0</v>
      </c>
      <c r="M156" s="2">
        <f>IF(Tableau1315[[#This Row],[Total centieme]]&gt;7,1,0)</f>
        <v>0</v>
      </c>
      <c r="N156" s="4" t="str">
        <f>IFERROR(INDEX($C$82:$C$403,MATCH(0,INDEX(COUNTIF(N$81:N155,$C$82:$C$403),,),0)),"")</f>
        <v/>
      </c>
      <c r="O156" s="23" cm="1">
        <f t="array" ref="O156">SUMPRODUCT(($F$82:$F$579=O$81)*($C$82:$C$579=$N156)*$G$82:$G$579)</f>
        <v>0</v>
      </c>
      <c r="P156" s="23">
        <f t="shared" si="21"/>
        <v>0</v>
      </c>
      <c r="Q156" s="22">
        <f t="shared" si="18"/>
        <v>0</v>
      </c>
      <c r="R156" s="18"/>
      <c r="S156" s="18">
        <f>Tableau1315[[#This Row],[Date2]]</f>
        <v>0</v>
      </c>
      <c r="T156" s="15">
        <f t="shared" si="20"/>
        <v>0</v>
      </c>
    </row>
    <row r="157" spans="4:20" ht="15.75" x14ac:dyDescent="0.25">
      <c r="D157" s="3"/>
      <c r="E157" s="3"/>
      <c r="G157" s="3">
        <f t="shared" si="19"/>
        <v>0</v>
      </c>
      <c r="I157" s="2">
        <f t="shared" si="14"/>
        <v>0</v>
      </c>
      <c r="J157" s="2">
        <f t="shared" si="15"/>
        <v>0</v>
      </c>
      <c r="K157" s="2">
        <f t="shared" si="16"/>
        <v>0</v>
      </c>
      <c r="L157" s="2">
        <f t="shared" si="17"/>
        <v>0</v>
      </c>
      <c r="M157" s="2">
        <f>IF(Tableau1315[[#This Row],[Total centieme]]&gt;7,1,0)</f>
        <v>0</v>
      </c>
      <c r="N157" s="4" t="str">
        <f>IFERROR(INDEX($C$82:$C$403,MATCH(0,INDEX(COUNTIF(N$81:N156,$C$82:$C$403),,),0)),"")</f>
        <v/>
      </c>
      <c r="O157" s="23" cm="1">
        <f t="array" ref="O157">SUMPRODUCT(($F$82:$F$579=O$81)*($C$82:$C$579=$N157)*$G$82:$G$579)</f>
        <v>0</v>
      </c>
      <c r="P157" s="23">
        <f t="shared" si="21"/>
        <v>0</v>
      </c>
      <c r="Q157" s="22">
        <f t="shared" si="18"/>
        <v>0</v>
      </c>
      <c r="R157" s="18"/>
      <c r="S157" s="18">
        <f>Tableau1315[[#This Row],[Date2]]</f>
        <v>0</v>
      </c>
      <c r="T157" s="15">
        <f t="shared" si="20"/>
        <v>0</v>
      </c>
    </row>
    <row r="158" spans="4:20" ht="15.75" x14ac:dyDescent="0.25">
      <c r="D158" s="3"/>
      <c r="E158" s="3"/>
      <c r="G158" s="3">
        <f t="shared" si="19"/>
        <v>0</v>
      </c>
      <c r="I158" s="2">
        <f t="shared" si="14"/>
        <v>0</v>
      </c>
      <c r="J158" s="2">
        <f t="shared" si="15"/>
        <v>0</v>
      </c>
      <c r="K158" s="2">
        <f t="shared" si="16"/>
        <v>0</v>
      </c>
      <c r="L158" s="2">
        <f t="shared" si="17"/>
        <v>0</v>
      </c>
      <c r="M158" s="2">
        <f>IF(Tableau1315[[#This Row],[Total centieme]]&gt;7,1,0)</f>
        <v>0</v>
      </c>
      <c r="N158" s="4" t="str">
        <f>IFERROR(INDEX($C$82:$C$403,MATCH(0,INDEX(COUNTIF(N$81:N157,$C$82:$C$403),,),0)),"")</f>
        <v/>
      </c>
      <c r="O158" s="23" cm="1">
        <f t="array" ref="O158">SUMPRODUCT(($F$82:$F$579=O$81)*($C$82:$C$579=$N158)*$G$82:$G$579)</f>
        <v>0</v>
      </c>
      <c r="P158" s="23">
        <f t="shared" si="21"/>
        <v>0</v>
      </c>
      <c r="Q158" s="22">
        <f t="shared" si="18"/>
        <v>0</v>
      </c>
      <c r="R158" s="18"/>
      <c r="S158" s="18">
        <f>Tableau1315[[#This Row],[Date2]]</f>
        <v>0</v>
      </c>
      <c r="T158" s="15">
        <f t="shared" si="20"/>
        <v>0</v>
      </c>
    </row>
    <row r="159" spans="4:20" ht="15.75" x14ac:dyDescent="0.25">
      <c r="D159" s="3"/>
      <c r="E159" s="3"/>
      <c r="G159" s="3">
        <f t="shared" si="19"/>
        <v>0</v>
      </c>
      <c r="I159" s="2">
        <f t="shared" si="14"/>
        <v>0</v>
      </c>
      <c r="J159" s="2">
        <f t="shared" si="15"/>
        <v>0</v>
      </c>
      <c r="K159" s="2">
        <f t="shared" si="16"/>
        <v>0</v>
      </c>
      <c r="L159" s="2">
        <f t="shared" si="17"/>
        <v>0</v>
      </c>
      <c r="M159" s="2">
        <f>IF(Tableau1315[[#This Row],[Total centieme]]&gt;7,1,0)</f>
        <v>0</v>
      </c>
      <c r="N159" s="4"/>
      <c r="O159" s="23"/>
      <c r="P159" s="23"/>
      <c r="Q159" s="22"/>
      <c r="R159" s="18"/>
      <c r="S159" s="18">
        <f>Tableau1315[[#This Row],[Date2]]</f>
        <v>0</v>
      </c>
      <c r="T159" s="15"/>
    </row>
    <row r="160" spans="4:20" ht="15.75" x14ac:dyDescent="0.25">
      <c r="D160" s="3"/>
      <c r="E160" s="3"/>
      <c r="G160" s="3">
        <f t="shared" si="19"/>
        <v>0</v>
      </c>
      <c r="I160" s="2">
        <f t="shared" si="14"/>
        <v>0</v>
      </c>
      <c r="J160" s="2">
        <f t="shared" si="15"/>
        <v>0</v>
      </c>
      <c r="K160" s="2">
        <f t="shared" si="16"/>
        <v>0</v>
      </c>
      <c r="L160" s="2">
        <f t="shared" si="17"/>
        <v>0</v>
      </c>
      <c r="M160" s="2">
        <f>IF(Tableau1315[[#This Row],[Total centieme]]&gt;7,1,0)</f>
        <v>0</v>
      </c>
      <c r="N160" s="4"/>
      <c r="O160" s="23"/>
      <c r="P160" s="23"/>
      <c r="Q160" s="22"/>
      <c r="R160" s="18"/>
      <c r="S160" s="18">
        <f>Tableau1315[[#This Row],[Date2]]</f>
        <v>0</v>
      </c>
      <c r="T160" s="15"/>
    </row>
    <row r="161" spans="4:20" ht="15.75" x14ac:dyDescent="0.25">
      <c r="D161" s="3"/>
      <c r="E161" s="3"/>
      <c r="G161" s="3">
        <f t="shared" si="19"/>
        <v>0</v>
      </c>
      <c r="I161" s="2">
        <f t="shared" si="14"/>
        <v>0</v>
      </c>
      <c r="J161" s="2">
        <f t="shared" si="15"/>
        <v>0</v>
      </c>
      <c r="K161" s="2">
        <f t="shared" si="16"/>
        <v>0</v>
      </c>
      <c r="L161" s="2">
        <f t="shared" si="17"/>
        <v>0</v>
      </c>
      <c r="M161" s="2">
        <f>IF(Tableau1315[[#This Row],[Total centieme]]&gt;7,1,0)</f>
        <v>0</v>
      </c>
      <c r="N161" s="4"/>
      <c r="O161" s="23"/>
      <c r="P161" s="23"/>
      <c r="Q161" s="22"/>
      <c r="R161" s="18"/>
      <c r="S161" s="18">
        <f>Tableau1315[[#This Row],[Date2]]</f>
        <v>0</v>
      </c>
      <c r="T161" s="15"/>
    </row>
    <row r="162" spans="4:20" ht="15.75" x14ac:dyDescent="0.25">
      <c r="D162" s="3"/>
      <c r="E162" s="3"/>
      <c r="G162" s="3">
        <f t="shared" si="19"/>
        <v>0</v>
      </c>
      <c r="I162" s="2">
        <f t="shared" si="14"/>
        <v>0</v>
      </c>
      <c r="J162" s="2">
        <f t="shared" si="15"/>
        <v>0</v>
      </c>
      <c r="K162" s="2">
        <f t="shared" si="16"/>
        <v>0</v>
      </c>
      <c r="L162" s="2">
        <f t="shared" si="17"/>
        <v>0</v>
      </c>
      <c r="M162" s="2">
        <f>IF(Tableau1315[[#This Row],[Total centieme]]&gt;7,1,0)</f>
        <v>0</v>
      </c>
      <c r="N162" s="4"/>
      <c r="O162" s="23"/>
      <c r="P162" s="23"/>
      <c r="Q162" s="22"/>
      <c r="R162" s="18"/>
      <c r="S162" s="18">
        <f>Tableau1315[[#This Row],[Date2]]</f>
        <v>0</v>
      </c>
      <c r="T162" s="15"/>
    </row>
    <row r="163" spans="4:20" ht="15.75" x14ac:dyDescent="0.25">
      <c r="D163" s="3"/>
      <c r="E163" s="3"/>
      <c r="G163" s="3">
        <f t="shared" si="19"/>
        <v>0</v>
      </c>
      <c r="I163" s="2">
        <f t="shared" si="14"/>
        <v>0</v>
      </c>
      <c r="J163" s="2">
        <f t="shared" si="15"/>
        <v>0</v>
      </c>
      <c r="K163" s="2">
        <f t="shared" si="16"/>
        <v>0</v>
      </c>
      <c r="L163" s="2">
        <f t="shared" si="17"/>
        <v>0</v>
      </c>
      <c r="M163" s="2">
        <f>IF(Tableau1315[[#This Row],[Total centieme]]&gt;7,1,0)</f>
        <v>0</v>
      </c>
      <c r="N163" s="4"/>
      <c r="O163" s="23"/>
      <c r="P163" s="23"/>
      <c r="Q163" s="22"/>
      <c r="R163" s="18"/>
      <c r="S163" s="18">
        <f>Tableau1315[[#This Row],[Date2]]</f>
        <v>0</v>
      </c>
      <c r="T163" s="15"/>
    </row>
    <row r="164" spans="4:20" ht="15.75" x14ac:dyDescent="0.25">
      <c r="D164" s="3"/>
      <c r="E164" s="3"/>
      <c r="G164" s="3">
        <f t="shared" si="19"/>
        <v>0</v>
      </c>
      <c r="I164" s="2">
        <f t="shared" si="14"/>
        <v>0</v>
      </c>
      <c r="J164" s="2">
        <f t="shared" si="15"/>
        <v>0</v>
      </c>
      <c r="K164" s="2">
        <f t="shared" si="16"/>
        <v>0</v>
      </c>
      <c r="L164" s="2">
        <f t="shared" si="17"/>
        <v>0</v>
      </c>
      <c r="M164" s="2">
        <f>IF(Tableau1315[[#This Row],[Total centieme]]&gt;7,1,0)</f>
        <v>0</v>
      </c>
      <c r="N164" s="4"/>
      <c r="O164" s="23"/>
      <c r="P164" s="23"/>
      <c r="Q164" s="22"/>
      <c r="R164" s="18"/>
      <c r="S164" s="18">
        <f>Tableau1315[[#This Row],[Date2]]</f>
        <v>0</v>
      </c>
      <c r="T164" s="15"/>
    </row>
    <row r="165" spans="4:20" ht="15.75" x14ac:dyDescent="0.25">
      <c r="D165" s="3"/>
      <c r="E165" s="3"/>
      <c r="G165" s="3">
        <f t="shared" si="19"/>
        <v>0</v>
      </c>
      <c r="I165" s="2">
        <f t="shared" si="14"/>
        <v>0</v>
      </c>
      <c r="J165" s="2">
        <f t="shared" si="15"/>
        <v>0</v>
      </c>
      <c r="K165" s="2">
        <f t="shared" si="16"/>
        <v>0</v>
      </c>
      <c r="L165" s="2">
        <f t="shared" si="17"/>
        <v>0</v>
      </c>
      <c r="M165" s="2">
        <f>IF(Tableau1315[[#This Row],[Total centieme]]&gt;7,1,0)</f>
        <v>0</v>
      </c>
      <c r="N165" s="4"/>
      <c r="O165" s="23"/>
      <c r="P165" s="23"/>
      <c r="Q165" s="22"/>
      <c r="R165" s="18"/>
      <c r="S165" s="18">
        <f>Tableau1315[[#This Row],[Date2]]</f>
        <v>0</v>
      </c>
      <c r="T165" s="15"/>
    </row>
    <row r="166" spans="4:20" ht="15.75" x14ac:dyDescent="0.25">
      <c r="D166" s="3"/>
      <c r="E166" s="3"/>
      <c r="G166" s="3">
        <f t="shared" si="19"/>
        <v>0</v>
      </c>
      <c r="I166" s="2">
        <f t="shared" si="14"/>
        <v>0</v>
      </c>
      <c r="J166" s="2">
        <f t="shared" si="15"/>
        <v>0</v>
      </c>
      <c r="K166" s="2">
        <f t="shared" si="16"/>
        <v>0</v>
      </c>
      <c r="L166" s="2">
        <f t="shared" si="17"/>
        <v>0</v>
      </c>
      <c r="M166" s="2">
        <f>IF(Tableau1315[[#This Row],[Total centieme]]&gt;7,1,0)</f>
        <v>0</v>
      </c>
      <c r="N166" s="4"/>
      <c r="O166" s="23"/>
      <c r="P166" s="23"/>
      <c r="Q166" s="22"/>
      <c r="R166" s="18"/>
      <c r="S166" s="18">
        <f>Tableau1315[[#This Row],[Date2]]</f>
        <v>0</v>
      </c>
      <c r="T166" s="15"/>
    </row>
    <row r="167" spans="4:20" ht="15.75" x14ac:dyDescent="0.25">
      <c r="D167" s="3"/>
      <c r="E167" s="3"/>
      <c r="G167" s="3">
        <f t="shared" si="19"/>
        <v>0</v>
      </c>
      <c r="I167" s="2">
        <f t="shared" si="14"/>
        <v>0</v>
      </c>
      <c r="J167" s="2">
        <f t="shared" si="15"/>
        <v>0</v>
      </c>
      <c r="K167" s="2">
        <f t="shared" si="16"/>
        <v>0</v>
      </c>
      <c r="L167" s="2">
        <f t="shared" si="17"/>
        <v>0</v>
      </c>
      <c r="M167" s="2">
        <f>IF(Tableau1315[[#This Row],[Total centieme]]&gt;7,1,0)</f>
        <v>0</v>
      </c>
      <c r="N167" s="4"/>
      <c r="O167" s="23"/>
      <c r="P167" s="23"/>
      <c r="Q167" s="22"/>
      <c r="R167" s="18"/>
      <c r="S167" s="18">
        <f>Tableau1315[[#This Row],[Date2]]</f>
        <v>0</v>
      </c>
      <c r="T167" s="15"/>
    </row>
    <row r="168" spans="4:20" ht="15.75" x14ac:dyDescent="0.25">
      <c r="D168" s="3"/>
      <c r="E168" s="3"/>
      <c r="G168" s="3">
        <f t="shared" si="19"/>
        <v>0</v>
      </c>
      <c r="I168" s="2">
        <f t="shared" si="14"/>
        <v>0</v>
      </c>
      <c r="J168" s="2">
        <f t="shared" si="15"/>
        <v>0</v>
      </c>
      <c r="K168" s="2">
        <f t="shared" si="16"/>
        <v>0</v>
      </c>
      <c r="L168" s="2">
        <f t="shared" si="17"/>
        <v>0</v>
      </c>
      <c r="M168" s="2">
        <f>IF(Tableau1315[[#This Row],[Total centieme]]&gt;7,1,0)</f>
        <v>0</v>
      </c>
      <c r="N168" s="4"/>
      <c r="O168" s="23"/>
      <c r="P168" s="23"/>
      <c r="Q168" s="22"/>
      <c r="R168" s="18"/>
      <c r="S168" s="18">
        <f>Tableau1315[[#This Row],[Date2]]</f>
        <v>0</v>
      </c>
      <c r="T168" s="15"/>
    </row>
    <row r="169" spans="4:20" ht="15.75" x14ac:dyDescent="0.25">
      <c r="D169" s="3"/>
      <c r="E169" s="3"/>
      <c r="G169" s="3">
        <f t="shared" si="19"/>
        <v>0</v>
      </c>
      <c r="I169" s="2">
        <f t="shared" si="14"/>
        <v>0</v>
      </c>
      <c r="J169" s="2">
        <f t="shared" si="15"/>
        <v>0</v>
      </c>
      <c r="K169" s="2">
        <f t="shared" si="16"/>
        <v>0</v>
      </c>
      <c r="L169" s="2">
        <f t="shared" si="17"/>
        <v>0</v>
      </c>
      <c r="M169" s="2">
        <f>IF(Tableau1315[[#This Row],[Total centieme]]&gt;7,1,0)</f>
        <v>0</v>
      </c>
      <c r="N169" s="4"/>
      <c r="O169" s="23"/>
      <c r="P169" s="23"/>
      <c r="Q169" s="22"/>
      <c r="R169" s="18"/>
      <c r="S169" s="18">
        <f>Tableau1315[[#This Row],[Date2]]</f>
        <v>0</v>
      </c>
      <c r="T169" s="15"/>
    </row>
    <row r="170" spans="4:20" ht="15.75" x14ac:dyDescent="0.25">
      <c r="D170" s="3"/>
      <c r="E170" s="3"/>
      <c r="G170" s="3">
        <f t="shared" si="19"/>
        <v>0</v>
      </c>
      <c r="I170" s="2">
        <f t="shared" si="14"/>
        <v>0</v>
      </c>
      <c r="J170" s="2">
        <f t="shared" si="15"/>
        <v>0</v>
      </c>
      <c r="K170" s="2">
        <f t="shared" si="16"/>
        <v>0</v>
      </c>
      <c r="L170" s="2">
        <f t="shared" si="17"/>
        <v>0</v>
      </c>
      <c r="M170" s="2">
        <f>IF(Tableau1315[[#This Row],[Total centieme]]&gt;7,1,0)</f>
        <v>0</v>
      </c>
      <c r="N170" s="4"/>
      <c r="O170" s="23"/>
      <c r="P170" s="23"/>
      <c r="Q170" s="22"/>
      <c r="R170" s="18"/>
      <c r="S170" s="18">
        <f>Tableau1315[[#This Row],[Date2]]</f>
        <v>0</v>
      </c>
      <c r="T170" s="15"/>
    </row>
    <row r="171" spans="4:20" ht="15.75" x14ac:dyDescent="0.25">
      <c r="D171" s="3"/>
      <c r="E171" s="3"/>
      <c r="G171" s="3">
        <f t="shared" si="19"/>
        <v>0</v>
      </c>
      <c r="I171" s="2">
        <f t="shared" si="14"/>
        <v>0</v>
      </c>
      <c r="J171" s="2">
        <f t="shared" si="15"/>
        <v>0</v>
      </c>
      <c r="K171" s="2">
        <f t="shared" si="16"/>
        <v>0</v>
      </c>
      <c r="L171" s="2">
        <f t="shared" si="17"/>
        <v>0</v>
      </c>
      <c r="M171" s="2">
        <f>IF(Tableau1315[[#This Row],[Total centieme]]&gt;7,1,0)</f>
        <v>0</v>
      </c>
      <c r="N171" s="4"/>
      <c r="O171" s="23"/>
      <c r="P171" s="23"/>
      <c r="Q171" s="22"/>
      <c r="R171" s="18"/>
      <c r="S171" s="18">
        <f>Tableau1315[[#This Row],[Date2]]</f>
        <v>0</v>
      </c>
      <c r="T171" s="15"/>
    </row>
    <row r="172" spans="4:20" ht="15.75" x14ac:dyDescent="0.25">
      <c r="D172" s="3"/>
      <c r="E172" s="3"/>
      <c r="G172" s="3">
        <f t="shared" si="19"/>
        <v>0</v>
      </c>
      <c r="I172" s="2">
        <f t="shared" si="14"/>
        <v>0</v>
      </c>
      <c r="J172" s="2">
        <f t="shared" si="15"/>
        <v>0</v>
      </c>
      <c r="K172" s="2">
        <f t="shared" si="16"/>
        <v>0</v>
      </c>
      <c r="L172" s="2">
        <f t="shared" si="17"/>
        <v>0</v>
      </c>
      <c r="M172" s="2">
        <f>IF(Tableau1315[[#This Row],[Total centieme]]&gt;7,1,0)</f>
        <v>0</v>
      </c>
      <c r="N172" s="4"/>
      <c r="O172" s="23"/>
      <c r="P172" s="23"/>
      <c r="Q172" s="22"/>
      <c r="R172" s="18"/>
      <c r="S172" s="18">
        <f>Tableau1315[[#This Row],[Date2]]</f>
        <v>0</v>
      </c>
      <c r="T172" s="15"/>
    </row>
    <row r="173" spans="4:20" ht="15.75" x14ac:dyDescent="0.25">
      <c r="D173" s="3"/>
      <c r="E173" s="3"/>
      <c r="G173" s="3">
        <f t="shared" si="19"/>
        <v>0</v>
      </c>
      <c r="I173" s="2">
        <f t="shared" si="14"/>
        <v>0</v>
      </c>
      <c r="J173" s="2">
        <f t="shared" si="15"/>
        <v>0</v>
      </c>
      <c r="K173" s="2">
        <f t="shared" si="16"/>
        <v>0</v>
      </c>
      <c r="L173" s="2">
        <f t="shared" si="17"/>
        <v>0</v>
      </c>
      <c r="M173" s="2">
        <f>IF(Tableau1315[[#This Row],[Total centieme]]&gt;7,1,0)</f>
        <v>0</v>
      </c>
      <c r="N173" s="4"/>
      <c r="O173" s="23"/>
      <c r="P173" s="23"/>
      <c r="Q173" s="22"/>
      <c r="R173" s="18"/>
      <c r="S173" s="18">
        <f>Tableau1315[[#This Row],[Date2]]</f>
        <v>0</v>
      </c>
      <c r="T173" s="15"/>
    </row>
    <row r="174" spans="4:20" ht="15.75" x14ac:dyDescent="0.25">
      <c r="D174" s="3"/>
      <c r="E174" s="3"/>
      <c r="G174" s="3">
        <f t="shared" si="19"/>
        <v>0</v>
      </c>
      <c r="I174" s="2">
        <f t="shared" si="14"/>
        <v>0</v>
      </c>
      <c r="J174" s="2">
        <f t="shared" si="15"/>
        <v>0</v>
      </c>
      <c r="K174" s="2">
        <f t="shared" si="16"/>
        <v>0</v>
      </c>
      <c r="L174" s="2">
        <f t="shared" si="17"/>
        <v>0</v>
      </c>
      <c r="M174" s="2">
        <f>IF(Tableau1315[[#This Row],[Total centieme]]&gt;7,1,0)</f>
        <v>0</v>
      </c>
      <c r="N174" s="4"/>
      <c r="O174" s="23"/>
      <c r="P174" s="23"/>
      <c r="Q174" s="22"/>
      <c r="R174" s="18"/>
      <c r="S174" s="18">
        <f>Tableau1315[[#This Row],[Date2]]</f>
        <v>0</v>
      </c>
      <c r="T174" s="15"/>
    </row>
    <row r="175" spans="4:20" ht="15.75" x14ac:dyDescent="0.25">
      <c r="D175" s="3"/>
      <c r="E175" s="3"/>
      <c r="G175" s="3">
        <f t="shared" si="19"/>
        <v>0</v>
      </c>
      <c r="I175" s="2">
        <f t="shared" si="14"/>
        <v>0</v>
      </c>
      <c r="J175" s="2">
        <f t="shared" si="15"/>
        <v>0</v>
      </c>
      <c r="K175" s="2">
        <f t="shared" si="16"/>
        <v>0</v>
      </c>
      <c r="L175" s="2">
        <f t="shared" si="17"/>
        <v>0</v>
      </c>
      <c r="M175" s="2">
        <f>IF(Tableau1315[[#This Row],[Total centieme]]&gt;7,1,0)</f>
        <v>0</v>
      </c>
      <c r="N175" s="4" t="str">
        <f>IFERROR(INDEX($C$82:$C$403,MATCH(0,INDEX(COUNTIF(N$81:N174,$C$82:$C$403),,),0)),"")</f>
        <v/>
      </c>
      <c r="O175" s="23" cm="1">
        <f t="array" ref="O175">SUMPRODUCT(($F$82:$F$579=O$81)*($C$82:$C$579=$N175)*$G$82:$G$579)</f>
        <v>0</v>
      </c>
      <c r="P175" s="23">
        <f t="shared" ref="P175:P238" si="22">SUMPRODUCT(($F$82:$F$579=P$81)*($C$82:$C$579=$N175)*$G$82:$G$579)</f>
        <v>0</v>
      </c>
      <c r="Q175" s="22">
        <f t="shared" ref="Q175:Q238" si="23">P175-O175</f>
        <v>0</v>
      </c>
      <c r="R175" s="18"/>
      <c r="S175" s="18">
        <f>Tableau1315[[#This Row],[Date2]]</f>
        <v>0</v>
      </c>
      <c r="T175" s="15">
        <f t="shared" ref="T175:T238" si="24">Q175*24</f>
        <v>0</v>
      </c>
    </row>
    <row r="176" spans="4:20" ht="15.75" x14ac:dyDescent="0.25">
      <c r="D176" s="3"/>
      <c r="E176" s="3"/>
      <c r="G176" s="3">
        <f t="shared" si="19"/>
        <v>0</v>
      </c>
      <c r="I176" s="2">
        <f t="shared" si="14"/>
        <v>0</v>
      </c>
      <c r="J176" s="2">
        <f t="shared" si="15"/>
        <v>0</v>
      </c>
      <c r="K176" s="2">
        <f t="shared" si="16"/>
        <v>0</v>
      </c>
      <c r="L176" s="2">
        <f t="shared" si="17"/>
        <v>0</v>
      </c>
      <c r="M176" s="2">
        <f>IF(Tableau1315[[#This Row],[Total centieme]]&gt;7,1,0)</f>
        <v>0</v>
      </c>
      <c r="N176" s="4" t="str">
        <f>IFERROR(INDEX($C$82:$C$403,MATCH(0,INDEX(COUNTIF(N$81:N175,$C$82:$C$403),,),0)),"")</f>
        <v/>
      </c>
      <c r="O176" s="23" cm="1">
        <f t="array" ref="O176">SUMPRODUCT(($F$82:$F$579=O$81)*($C$82:$C$579=$N176)*$G$82:$G$579)</f>
        <v>0</v>
      </c>
      <c r="P176" s="23">
        <f t="shared" si="22"/>
        <v>0</v>
      </c>
      <c r="Q176" s="22">
        <f t="shared" si="23"/>
        <v>0</v>
      </c>
      <c r="R176" s="18"/>
      <c r="S176" s="18">
        <f>Tableau1315[[#This Row],[Date2]]</f>
        <v>0</v>
      </c>
      <c r="T176" s="15">
        <f t="shared" si="24"/>
        <v>0</v>
      </c>
    </row>
    <row r="177" spans="4:20" ht="15.75" x14ac:dyDescent="0.25">
      <c r="D177" s="3"/>
      <c r="E177" s="3"/>
      <c r="G177" s="3">
        <f t="shared" si="19"/>
        <v>0</v>
      </c>
      <c r="I177" s="2">
        <f t="shared" si="14"/>
        <v>0</v>
      </c>
      <c r="J177" s="2">
        <f t="shared" si="15"/>
        <v>0</v>
      </c>
      <c r="K177" s="2">
        <f t="shared" si="16"/>
        <v>0</v>
      </c>
      <c r="L177" s="2">
        <f t="shared" si="17"/>
        <v>0</v>
      </c>
      <c r="M177" s="2">
        <f>IF(Tableau1315[[#This Row],[Total centieme]]&gt;7,1,0)</f>
        <v>0</v>
      </c>
      <c r="N177" s="4" t="str">
        <f>IFERROR(INDEX($C$82:$C$403,MATCH(0,INDEX(COUNTIF(N$81:N176,$C$82:$C$403),,),0)),"")</f>
        <v/>
      </c>
      <c r="O177" s="23" cm="1">
        <f t="array" ref="O177">SUMPRODUCT(($F$82:$F$579=O$81)*($C$82:$C$579=$N177)*$G$82:$G$579)</f>
        <v>0</v>
      </c>
      <c r="P177" s="23">
        <f t="shared" si="22"/>
        <v>0</v>
      </c>
      <c r="Q177" s="22">
        <f t="shared" si="23"/>
        <v>0</v>
      </c>
      <c r="R177" s="18"/>
      <c r="S177" s="18">
        <f>Tableau1315[[#This Row],[Date2]]</f>
        <v>0</v>
      </c>
      <c r="T177" s="15">
        <f t="shared" si="24"/>
        <v>0</v>
      </c>
    </row>
    <row r="178" spans="4:20" ht="15.75" x14ac:dyDescent="0.25">
      <c r="D178" s="3"/>
      <c r="E178" s="3"/>
      <c r="G178" s="3">
        <f t="shared" si="19"/>
        <v>0</v>
      </c>
      <c r="I178" s="2">
        <f t="shared" si="14"/>
        <v>0</v>
      </c>
      <c r="J178" s="2">
        <f t="shared" si="15"/>
        <v>0</v>
      </c>
      <c r="K178" s="2">
        <f t="shared" si="16"/>
        <v>0</v>
      </c>
      <c r="L178" s="2">
        <f t="shared" si="17"/>
        <v>0</v>
      </c>
      <c r="M178" s="2">
        <f>IF(Tableau1315[[#This Row],[Total centieme]]&gt;7,1,0)</f>
        <v>0</v>
      </c>
      <c r="N178" s="4" t="str">
        <f>IFERROR(INDEX($C$82:$C$403,MATCH(0,INDEX(COUNTIF(N$81:N177,$C$82:$C$403),,),0)),"")</f>
        <v/>
      </c>
      <c r="O178" s="23" cm="1">
        <f t="array" ref="O178">SUMPRODUCT(($F$82:$F$579=O$81)*($C$82:$C$579=$N178)*$G$82:$G$579)</f>
        <v>0</v>
      </c>
      <c r="P178" s="23">
        <f t="shared" si="22"/>
        <v>0</v>
      </c>
      <c r="Q178" s="22">
        <f t="shared" si="23"/>
        <v>0</v>
      </c>
      <c r="R178" s="18"/>
      <c r="S178" s="18">
        <f>Tableau1315[[#This Row],[Date2]]</f>
        <v>0</v>
      </c>
      <c r="T178" s="15">
        <f t="shared" si="24"/>
        <v>0</v>
      </c>
    </row>
    <row r="179" spans="4:20" ht="15.75" x14ac:dyDescent="0.25">
      <c r="D179" s="3"/>
      <c r="E179" s="3"/>
      <c r="G179" s="3">
        <f t="shared" si="19"/>
        <v>0</v>
      </c>
      <c r="I179" s="2">
        <f t="shared" si="14"/>
        <v>0</v>
      </c>
      <c r="J179" s="2">
        <f t="shared" si="15"/>
        <v>0</v>
      </c>
      <c r="K179" s="2">
        <f t="shared" si="16"/>
        <v>0</v>
      </c>
      <c r="L179" s="2">
        <f t="shared" si="17"/>
        <v>0</v>
      </c>
      <c r="M179" s="2">
        <f>IF(Tableau1315[[#This Row],[Total centieme]]&gt;7,1,0)</f>
        <v>0</v>
      </c>
      <c r="N179" s="4" t="str">
        <f>IFERROR(INDEX($C$82:$C$403,MATCH(0,INDEX(COUNTIF(N$81:N178,$C$82:$C$403),,),0)),"")</f>
        <v/>
      </c>
      <c r="O179" s="23" cm="1">
        <f t="array" ref="O179">SUMPRODUCT(($F$82:$F$579=O$81)*($C$82:$C$579=$N179)*$G$82:$G$579)</f>
        <v>0</v>
      </c>
      <c r="P179" s="23">
        <f t="shared" si="22"/>
        <v>0</v>
      </c>
      <c r="Q179" s="22">
        <f t="shared" si="23"/>
        <v>0</v>
      </c>
      <c r="R179" s="18"/>
      <c r="S179" s="18">
        <f>Tableau1315[[#This Row],[Date2]]</f>
        <v>0</v>
      </c>
      <c r="T179" s="15">
        <f t="shared" si="24"/>
        <v>0</v>
      </c>
    </row>
    <row r="180" spans="4:20" ht="15.75" x14ac:dyDescent="0.25">
      <c r="D180" s="3"/>
      <c r="E180" s="3"/>
      <c r="G180" s="3">
        <f t="shared" si="19"/>
        <v>0</v>
      </c>
      <c r="I180" s="2">
        <f t="shared" si="14"/>
        <v>0</v>
      </c>
      <c r="J180" s="2">
        <f t="shared" si="15"/>
        <v>0</v>
      </c>
      <c r="K180" s="2">
        <f t="shared" si="16"/>
        <v>0</v>
      </c>
      <c r="L180" s="2">
        <f t="shared" si="17"/>
        <v>0</v>
      </c>
      <c r="M180" s="2">
        <f>IF(Tableau1315[[#This Row],[Total centieme]]&gt;7,1,0)</f>
        <v>0</v>
      </c>
      <c r="N180" s="4" t="str">
        <f>IFERROR(INDEX($C$82:$C$403,MATCH(0,INDEX(COUNTIF(N$81:N179,$C$82:$C$403),,),0)),"")</f>
        <v/>
      </c>
      <c r="O180" s="23" cm="1">
        <f t="array" ref="O180">SUMPRODUCT(($F$82:$F$579=O$81)*($C$82:$C$579=$N180)*$G$82:$G$579)</f>
        <v>0</v>
      </c>
      <c r="P180" s="23">
        <f t="shared" si="22"/>
        <v>0</v>
      </c>
      <c r="Q180" s="22">
        <f t="shared" si="23"/>
        <v>0</v>
      </c>
      <c r="R180" s="18"/>
      <c r="S180" s="18">
        <f>Tableau1315[[#This Row],[Date2]]</f>
        <v>0</v>
      </c>
      <c r="T180" s="15">
        <f t="shared" si="24"/>
        <v>0</v>
      </c>
    </row>
    <row r="181" spans="4:20" ht="15.75" x14ac:dyDescent="0.25">
      <c r="D181" s="3"/>
      <c r="E181" s="3"/>
      <c r="G181" s="3">
        <f t="shared" si="19"/>
        <v>0</v>
      </c>
      <c r="I181" s="2">
        <f t="shared" si="14"/>
        <v>0</v>
      </c>
      <c r="J181" s="2">
        <f t="shared" si="15"/>
        <v>0</v>
      </c>
      <c r="K181" s="2">
        <f t="shared" si="16"/>
        <v>0</v>
      </c>
      <c r="L181" s="2">
        <f t="shared" si="17"/>
        <v>0</v>
      </c>
      <c r="M181" s="2">
        <f>IF(Tableau1315[[#This Row],[Total centieme]]&gt;7,1,0)</f>
        <v>0</v>
      </c>
      <c r="N181" s="4" t="str">
        <f>IFERROR(INDEX($C$82:$C$403,MATCH(0,INDEX(COUNTIF(N$81:N180,$C$82:$C$403),,),0)),"")</f>
        <v/>
      </c>
      <c r="O181" s="23" cm="1">
        <f t="array" ref="O181">SUMPRODUCT(($F$82:$F$579=O$81)*($C$82:$C$579=$N181)*$G$82:$G$579)</f>
        <v>0</v>
      </c>
      <c r="P181" s="23">
        <f t="shared" si="22"/>
        <v>0</v>
      </c>
      <c r="Q181" s="22">
        <f t="shared" si="23"/>
        <v>0</v>
      </c>
      <c r="R181" s="18"/>
      <c r="S181" s="18">
        <f>Tableau1315[[#This Row],[Date2]]</f>
        <v>0</v>
      </c>
      <c r="T181" s="15">
        <f t="shared" si="24"/>
        <v>0</v>
      </c>
    </row>
    <row r="182" spans="4:20" ht="15.75" x14ac:dyDescent="0.25">
      <c r="D182" s="3"/>
      <c r="E182" s="3"/>
      <c r="G182" s="3">
        <f t="shared" si="19"/>
        <v>0</v>
      </c>
      <c r="I182" s="2">
        <f t="shared" si="14"/>
        <v>0</v>
      </c>
      <c r="J182" s="2">
        <f t="shared" si="15"/>
        <v>0</v>
      </c>
      <c r="K182" s="2">
        <f t="shared" si="16"/>
        <v>0</v>
      </c>
      <c r="L182" s="2">
        <f t="shared" si="17"/>
        <v>0</v>
      </c>
      <c r="M182" s="2">
        <f>IF(Tableau1315[[#This Row],[Total centieme]]&gt;7,1,0)</f>
        <v>0</v>
      </c>
      <c r="N182" s="4" t="str">
        <f>IFERROR(INDEX($C$82:$C$403,MATCH(0,INDEX(COUNTIF(N$81:N181,$C$82:$C$403),,),0)),"")</f>
        <v/>
      </c>
      <c r="O182" s="23" cm="1">
        <f t="array" ref="O182">SUMPRODUCT(($F$82:$F$579=O$81)*($C$82:$C$579=$N182)*$G$82:$G$579)</f>
        <v>0</v>
      </c>
      <c r="P182" s="23">
        <f t="shared" si="22"/>
        <v>0</v>
      </c>
      <c r="Q182" s="22">
        <f t="shared" si="23"/>
        <v>0</v>
      </c>
      <c r="R182" s="18"/>
      <c r="S182" s="18">
        <f>Tableau1315[[#This Row],[Date2]]</f>
        <v>0</v>
      </c>
      <c r="T182" s="15">
        <f t="shared" si="24"/>
        <v>0</v>
      </c>
    </row>
    <row r="183" spans="4:20" ht="15.75" x14ac:dyDescent="0.25">
      <c r="D183" s="3"/>
      <c r="E183" s="3"/>
      <c r="G183" s="3">
        <f t="shared" si="19"/>
        <v>0</v>
      </c>
      <c r="I183" s="2">
        <f t="shared" si="14"/>
        <v>0</v>
      </c>
      <c r="J183" s="2">
        <f t="shared" si="15"/>
        <v>0</v>
      </c>
      <c r="K183" s="2">
        <f t="shared" si="16"/>
        <v>0</v>
      </c>
      <c r="L183" s="2">
        <f t="shared" si="17"/>
        <v>0</v>
      </c>
      <c r="M183" s="2">
        <f>IF(Tableau1315[[#This Row],[Total centieme]]&gt;7,1,0)</f>
        <v>0</v>
      </c>
      <c r="N183" s="4" t="str">
        <f>IFERROR(INDEX($C$82:$C$403,MATCH(0,INDEX(COUNTIF(N$81:N182,$C$82:$C$403),,),0)),"")</f>
        <v/>
      </c>
      <c r="O183" s="23" cm="1">
        <f t="array" ref="O183">SUMPRODUCT(($F$82:$F$579=O$81)*($C$82:$C$579=$N183)*$G$82:$G$579)</f>
        <v>0</v>
      </c>
      <c r="P183" s="23">
        <f t="shared" si="22"/>
        <v>0</v>
      </c>
      <c r="Q183" s="22">
        <f t="shared" si="23"/>
        <v>0</v>
      </c>
      <c r="R183" s="18"/>
      <c r="S183" s="18">
        <f>Tableau1315[[#This Row],[Date2]]</f>
        <v>0</v>
      </c>
      <c r="T183" s="15">
        <f t="shared" si="24"/>
        <v>0</v>
      </c>
    </row>
    <row r="184" spans="4:20" ht="15.75" x14ac:dyDescent="0.25">
      <c r="D184" s="3"/>
      <c r="E184" s="3"/>
      <c r="G184" s="3">
        <f t="shared" si="19"/>
        <v>0</v>
      </c>
      <c r="I184" s="2">
        <f t="shared" si="14"/>
        <v>0</v>
      </c>
      <c r="J184" s="2">
        <f t="shared" si="15"/>
        <v>0</v>
      </c>
      <c r="K184" s="2">
        <f t="shared" si="16"/>
        <v>0</v>
      </c>
      <c r="L184" s="2">
        <f t="shared" si="17"/>
        <v>0</v>
      </c>
      <c r="M184" s="2">
        <f>IF(Tableau1315[[#This Row],[Total centieme]]&gt;7,1,0)</f>
        <v>0</v>
      </c>
      <c r="N184" s="4" t="str">
        <f>IFERROR(INDEX($C$82:$C$403,MATCH(0,INDEX(COUNTIF(N$81:N183,$C$82:$C$403),,),0)),"")</f>
        <v/>
      </c>
      <c r="O184" s="23" cm="1">
        <f t="array" ref="O184">SUMPRODUCT(($F$82:$F$579=O$81)*($C$82:$C$579=$N184)*$G$82:$G$579)</f>
        <v>0</v>
      </c>
      <c r="P184" s="23">
        <f t="shared" si="22"/>
        <v>0</v>
      </c>
      <c r="Q184" s="22">
        <f t="shared" si="23"/>
        <v>0</v>
      </c>
      <c r="R184" s="18"/>
      <c r="S184" s="18">
        <f>Tableau1315[[#This Row],[Date2]]</f>
        <v>0</v>
      </c>
      <c r="T184" s="15">
        <f t="shared" si="24"/>
        <v>0</v>
      </c>
    </row>
    <row r="185" spans="4:20" ht="15.75" x14ac:dyDescent="0.25">
      <c r="D185" s="3"/>
      <c r="E185" s="3"/>
      <c r="G185" s="3">
        <f t="shared" si="19"/>
        <v>0</v>
      </c>
      <c r="I185" s="2">
        <f t="shared" si="14"/>
        <v>0</v>
      </c>
      <c r="J185" s="2">
        <f t="shared" si="15"/>
        <v>0</v>
      </c>
      <c r="K185" s="2">
        <f t="shared" si="16"/>
        <v>0</v>
      </c>
      <c r="L185" s="2">
        <f t="shared" si="17"/>
        <v>0</v>
      </c>
      <c r="M185" s="2">
        <f>IF(Tableau1315[[#This Row],[Total centieme]]&gt;7,1,0)</f>
        <v>0</v>
      </c>
      <c r="N185" s="4" t="str">
        <f>IFERROR(INDEX($C$82:$C$403,MATCH(0,INDEX(COUNTIF(N$81:N184,$C$82:$C$403),,),0)),"")</f>
        <v/>
      </c>
      <c r="O185" s="23" cm="1">
        <f t="array" ref="O185">SUMPRODUCT(($F$82:$F$579=O$81)*($C$82:$C$579=$N185)*$G$82:$G$579)</f>
        <v>0</v>
      </c>
      <c r="P185" s="23">
        <f t="shared" si="22"/>
        <v>0</v>
      </c>
      <c r="Q185" s="22">
        <f t="shared" si="23"/>
        <v>0</v>
      </c>
      <c r="R185" s="18"/>
      <c r="S185" s="18">
        <f>Tableau1315[[#This Row],[Date2]]</f>
        <v>0</v>
      </c>
      <c r="T185" s="15">
        <f t="shared" si="24"/>
        <v>0</v>
      </c>
    </row>
    <row r="186" spans="4:20" ht="15.75" x14ac:dyDescent="0.25">
      <c r="D186" s="3"/>
      <c r="E186" s="3"/>
      <c r="G186" s="3">
        <f t="shared" si="19"/>
        <v>0</v>
      </c>
      <c r="I186" s="2">
        <f t="shared" si="14"/>
        <v>0</v>
      </c>
      <c r="J186" s="2">
        <f t="shared" si="15"/>
        <v>0</v>
      </c>
      <c r="K186" s="2">
        <f t="shared" si="16"/>
        <v>0</v>
      </c>
      <c r="L186" s="2">
        <f t="shared" si="17"/>
        <v>0</v>
      </c>
      <c r="M186" s="2">
        <f>IF(Tableau1315[[#This Row],[Total centieme]]&gt;7,1,0)</f>
        <v>0</v>
      </c>
      <c r="N186" s="4" t="str">
        <f>IFERROR(INDEX($C$82:$C$403,MATCH(0,INDEX(COUNTIF(N$81:N185,$C$82:$C$403),,),0)),"")</f>
        <v/>
      </c>
      <c r="O186" s="23" cm="1">
        <f t="array" ref="O186">SUMPRODUCT(($F$82:$F$579=O$81)*($C$82:$C$579=$N186)*$G$82:$G$579)</f>
        <v>0</v>
      </c>
      <c r="P186" s="23">
        <f t="shared" si="22"/>
        <v>0</v>
      </c>
      <c r="Q186" s="22">
        <f t="shared" si="23"/>
        <v>0</v>
      </c>
      <c r="R186" s="18"/>
      <c r="S186" s="18">
        <f>Tableau1315[[#This Row],[Date2]]</f>
        <v>0</v>
      </c>
      <c r="T186" s="15">
        <f t="shared" si="24"/>
        <v>0</v>
      </c>
    </row>
    <row r="187" spans="4:20" ht="15.75" x14ac:dyDescent="0.25">
      <c r="D187" s="3"/>
      <c r="E187" s="3"/>
      <c r="G187" s="3">
        <f t="shared" si="19"/>
        <v>0</v>
      </c>
      <c r="I187" s="2">
        <f t="shared" si="14"/>
        <v>0</v>
      </c>
      <c r="J187" s="2">
        <f t="shared" si="15"/>
        <v>0</v>
      </c>
      <c r="K187" s="2">
        <f t="shared" si="16"/>
        <v>0</v>
      </c>
      <c r="L187" s="2">
        <f t="shared" si="17"/>
        <v>0</v>
      </c>
      <c r="M187" s="2">
        <f>IF(Tableau1315[[#This Row],[Total centieme]]&gt;7,1,0)</f>
        <v>0</v>
      </c>
      <c r="N187" s="4" t="str">
        <f>IFERROR(INDEX($C$82:$C$403,MATCH(0,INDEX(COUNTIF(N$81:N186,$C$82:$C$403),,),0)),"")</f>
        <v/>
      </c>
      <c r="O187" s="23" cm="1">
        <f t="array" ref="O187">SUMPRODUCT(($F$82:$F$579=O$81)*($C$82:$C$579=$N187)*$G$82:$G$579)</f>
        <v>0</v>
      </c>
      <c r="P187" s="23">
        <f t="shared" si="22"/>
        <v>0</v>
      </c>
      <c r="Q187" s="22">
        <f t="shared" si="23"/>
        <v>0</v>
      </c>
      <c r="R187" s="18"/>
      <c r="S187" s="18">
        <f>Tableau1315[[#This Row],[Date2]]</f>
        <v>0</v>
      </c>
      <c r="T187" s="15">
        <f t="shared" si="24"/>
        <v>0</v>
      </c>
    </row>
    <row r="188" spans="4:20" ht="15.75" x14ac:dyDescent="0.25">
      <c r="D188" s="3"/>
      <c r="E188" s="3"/>
      <c r="G188" s="3">
        <f t="shared" si="19"/>
        <v>0</v>
      </c>
      <c r="I188" s="2">
        <f t="shared" si="14"/>
        <v>0</v>
      </c>
      <c r="J188" s="2">
        <f t="shared" si="15"/>
        <v>0</v>
      </c>
      <c r="K188" s="2">
        <f t="shared" si="16"/>
        <v>0</v>
      </c>
      <c r="L188" s="2">
        <f t="shared" si="17"/>
        <v>0</v>
      </c>
      <c r="M188" s="2">
        <f>IF(Tableau1315[[#This Row],[Total centieme]]&gt;7,1,0)</f>
        <v>0</v>
      </c>
      <c r="N188" s="4" t="str">
        <f>IFERROR(INDEX($C$82:$C$403,MATCH(0,INDEX(COUNTIF(N$81:N187,$C$82:$C$403),,),0)),"")</f>
        <v/>
      </c>
      <c r="O188" s="23" cm="1">
        <f t="array" ref="O188">SUMPRODUCT(($F$82:$F$579=O$81)*($C$82:$C$579=$N188)*$G$82:$G$579)</f>
        <v>0</v>
      </c>
      <c r="P188" s="23">
        <f t="shared" si="22"/>
        <v>0</v>
      </c>
      <c r="Q188" s="22">
        <f t="shared" si="23"/>
        <v>0</v>
      </c>
      <c r="R188" s="18"/>
      <c r="S188" s="18">
        <f>Tableau1315[[#This Row],[Date2]]</f>
        <v>0</v>
      </c>
      <c r="T188" s="15">
        <f t="shared" si="24"/>
        <v>0</v>
      </c>
    </row>
    <row r="189" spans="4:20" ht="15.75" x14ac:dyDescent="0.25">
      <c r="D189" s="3"/>
      <c r="E189" s="3"/>
      <c r="G189" s="3">
        <f t="shared" si="19"/>
        <v>0</v>
      </c>
      <c r="I189" s="2">
        <f t="shared" si="14"/>
        <v>0</v>
      </c>
      <c r="J189" s="2">
        <f t="shared" si="15"/>
        <v>0</v>
      </c>
      <c r="K189" s="2">
        <f t="shared" si="16"/>
        <v>0</v>
      </c>
      <c r="L189" s="2">
        <f t="shared" si="17"/>
        <v>0</v>
      </c>
      <c r="M189" s="2">
        <f>IF(Tableau1315[[#This Row],[Total centieme]]&gt;7,1,0)</f>
        <v>0</v>
      </c>
      <c r="N189" s="4" t="str">
        <f>IFERROR(INDEX($C$82:$C$403,MATCH(0,INDEX(COUNTIF(N$81:N188,$C$82:$C$403),,),0)),"")</f>
        <v/>
      </c>
      <c r="O189" s="23" cm="1">
        <f t="array" ref="O189">SUMPRODUCT(($F$82:$F$579=O$81)*($C$82:$C$579=$N189)*$G$82:$G$579)</f>
        <v>0</v>
      </c>
      <c r="P189" s="23">
        <f t="shared" si="22"/>
        <v>0</v>
      </c>
      <c r="Q189" s="22">
        <f t="shared" si="23"/>
        <v>0</v>
      </c>
      <c r="R189" s="18"/>
      <c r="S189" s="18">
        <f>Tableau1315[[#This Row],[Date2]]</f>
        <v>0</v>
      </c>
      <c r="T189" s="15">
        <f t="shared" si="24"/>
        <v>0</v>
      </c>
    </row>
    <row r="190" spans="4:20" ht="15.75" x14ac:dyDescent="0.25">
      <c r="D190" s="3"/>
      <c r="E190" s="3"/>
      <c r="G190" s="3">
        <f t="shared" si="19"/>
        <v>0</v>
      </c>
      <c r="I190" s="2">
        <f t="shared" si="14"/>
        <v>0</v>
      </c>
      <c r="J190" s="2">
        <f t="shared" si="15"/>
        <v>0</v>
      </c>
      <c r="K190" s="2">
        <f t="shared" si="16"/>
        <v>0</v>
      </c>
      <c r="L190" s="2">
        <f t="shared" si="17"/>
        <v>0</v>
      </c>
      <c r="M190" s="2">
        <f>IF(Tableau1315[[#This Row],[Total centieme]]&gt;7,1,0)</f>
        <v>0</v>
      </c>
      <c r="N190" s="4" t="str">
        <f>IFERROR(INDEX($C$82:$C$403,MATCH(0,INDEX(COUNTIF(N$81:N189,$C$82:$C$403),,),0)),"")</f>
        <v/>
      </c>
      <c r="O190" s="23" cm="1">
        <f t="array" ref="O190">SUMPRODUCT(($F$82:$F$579=O$81)*($C$82:$C$579=$N190)*$G$82:$G$579)</f>
        <v>0</v>
      </c>
      <c r="P190" s="23">
        <f t="shared" si="22"/>
        <v>0</v>
      </c>
      <c r="Q190" s="22">
        <f t="shared" si="23"/>
        <v>0</v>
      </c>
      <c r="R190" s="18"/>
      <c r="S190" s="18">
        <f>Tableau1315[[#This Row],[Date2]]</f>
        <v>0</v>
      </c>
      <c r="T190" s="15">
        <f t="shared" si="24"/>
        <v>0</v>
      </c>
    </row>
    <row r="191" spans="4:20" ht="15.75" x14ac:dyDescent="0.25">
      <c r="D191" s="3"/>
      <c r="E191" s="3"/>
      <c r="G191" s="3">
        <f t="shared" si="19"/>
        <v>0</v>
      </c>
      <c r="I191" s="2">
        <f t="shared" si="14"/>
        <v>0</v>
      </c>
      <c r="J191" s="2">
        <f t="shared" si="15"/>
        <v>0</v>
      </c>
      <c r="K191" s="2">
        <f t="shared" si="16"/>
        <v>0</v>
      </c>
      <c r="L191" s="2">
        <f t="shared" si="17"/>
        <v>0</v>
      </c>
      <c r="M191" s="2">
        <f>IF(Tableau1315[[#This Row],[Total centieme]]&gt;7,1,0)</f>
        <v>0</v>
      </c>
      <c r="N191" s="4" t="str">
        <f>IFERROR(INDEX($C$82:$C$403,MATCH(0,INDEX(COUNTIF(N$81:N190,$C$82:$C$403),,),0)),"")</f>
        <v/>
      </c>
      <c r="O191" s="23" cm="1">
        <f t="array" ref="O191">SUMPRODUCT(($F$82:$F$579=O$81)*($C$82:$C$579=$N191)*$G$82:$G$579)</f>
        <v>0</v>
      </c>
      <c r="P191" s="23">
        <f t="shared" si="22"/>
        <v>0</v>
      </c>
      <c r="Q191" s="22">
        <f t="shared" si="23"/>
        <v>0</v>
      </c>
      <c r="R191" s="18"/>
      <c r="S191" s="18">
        <f>Tableau1315[[#This Row],[Date2]]</f>
        <v>0</v>
      </c>
      <c r="T191" s="15">
        <f t="shared" si="24"/>
        <v>0</v>
      </c>
    </row>
    <row r="192" spans="4:20" ht="15.75" x14ac:dyDescent="0.25">
      <c r="D192" s="3"/>
      <c r="E192" s="3"/>
      <c r="G192" s="3">
        <f t="shared" si="19"/>
        <v>0</v>
      </c>
      <c r="I192" s="2">
        <f t="shared" si="14"/>
        <v>0</v>
      </c>
      <c r="J192" s="2">
        <f t="shared" si="15"/>
        <v>0</v>
      </c>
      <c r="K192" s="2">
        <f t="shared" si="16"/>
        <v>0</v>
      </c>
      <c r="L192" s="2">
        <f t="shared" si="17"/>
        <v>0</v>
      </c>
      <c r="M192" s="2">
        <f>IF(Tableau1315[[#This Row],[Total centieme]]&gt;7,1,0)</f>
        <v>0</v>
      </c>
      <c r="N192" s="4" t="str">
        <f>IFERROR(INDEX($C$82:$C$403,MATCH(0,INDEX(COUNTIF(N$81:N191,$C$82:$C$403),,),0)),"")</f>
        <v/>
      </c>
      <c r="O192" s="23" cm="1">
        <f t="array" ref="O192">SUMPRODUCT(($F$82:$F$579=O$81)*($C$82:$C$579=$N192)*$G$82:$G$579)</f>
        <v>0</v>
      </c>
      <c r="P192" s="23">
        <f t="shared" si="22"/>
        <v>0</v>
      </c>
      <c r="Q192" s="22">
        <f t="shared" si="23"/>
        <v>0</v>
      </c>
      <c r="R192" s="18"/>
      <c r="S192" s="18">
        <f>Tableau1315[[#This Row],[Date2]]</f>
        <v>0</v>
      </c>
      <c r="T192" s="15">
        <f t="shared" si="24"/>
        <v>0</v>
      </c>
    </row>
    <row r="193" spans="4:20" ht="15.75" x14ac:dyDescent="0.25">
      <c r="D193" s="3"/>
      <c r="E193" s="3"/>
      <c r="G193" s="3">
        <f t="shared" si="19"/>
        <v>0</v>
      </c>
      <c r="I193" s="2">
        <f t="shared" si="14"/>
        <v>0</v>
      </c>
      <c r="J193" s="2">
        <f t="shared" si="15"/>
        <v>0</v>
      </c>
      <c r="K193" s="2">
        <f t="shared" si="16"/>
        <v>0</v>
      </c>
      <c r="L193" s="2">
        <f t="shared" si="17"/>
        <v>0</v>
      </c>
      <c r="M193" s="2">
        <f>IF(Tableau1315[[#This Row],[Total centieme]]&gt;7,1,0)</f>
        <v>0</v>
      </c>
      <c r="N193" s="4" t="str">
        <f>IFERROR(INDEX($C$82:$C$403,MATCH(0,INDEX(COUNTIF(N$81:N192,$C$82:$C$403),,),0)),"")</f>
        <v/>
      </c>
      <c r="O193" s="23" cm="1">
        <f t="array" ref="O193">SUMPRODUCT(($F$82:$F$579=O$81)*($C$82:$C$579=$N193)*$G$82:$G$579)</f>
        <v>0</v>
      </c>
      <c r="P193" s="23">
        <f t="shared" si="22"/>
        <v>0</v>
      </c>
      <c r="Q193" s="22">
        <f t="shared" si="23"/>
        <v>0</v>
      </c>
      <c r="R193" s="18"/>
      <c r="S193" s="18">
        <f>Tableau1315[[#This Row],[Date2]]</f>
        <v>0</v>
      </c>
      <c r="T193" s="15">
        <f t="shared" si="24"/>
        <v>0</v>
      </c>
    </row>
    <row r="194" spans="4:20" ht="15.75" x14ac:dyDescent="0.25">
      <c r="D194" s="3"/>
      <c r="E194" s="3"/>
      <c r="G194" s="3">
        <f t="shared" si="19"/>
        <v>0</v>
      </c>
      <c r="I194" s="2">
        <f t="shared" si="14"/>
        <v>0</v>
      </c>
      <c r="J194" s="2">
        <f t="shared" si="15"/>
        <v>0</v>
      </c>
      <c r="K194" s="2">
        <f t="shared" si="16"/>
        <v>0</v>
      </c>
      <c r="L194" s="2">
        <f t="shared" si="17"/>
        <v>0</v>
      </c>
      <c r="M194" s="2">
        <f>IF(Tableau1315[[#This Row],[Total centieme]]&gt;7,1,0)</f>
        <v>0</v>
      </c>
      <c r="N194" s="4" t="str">
        <f>IFERROR(INDEX($C$82:$C$403,MATCH(0,INDEX(COUNTIF(N$81:N193,$C$82:$C$403),,),0)),"")</f>
        <v/>
      </c>
      <c r="O194" s="23" cm="1">
        <f t="array" ref="O194">SUMPRODUCT(($F$82:$F$579=O$81)*($C$82:$C$579=$N194)*$G$82:$G$579)</f>
        <v>0</v>
      </c>
      <c r="P194" s="23">
        <f t="shared" si="22"/>
        <v>0</v>
      </c>
      <c r="Q194" s="22">
        <f t="shared" si="23"/>
        <v>0</v>
      </c>
      <c r="R194" s="18"/>
      <c r="S194" s="18">
        <f>Tableau1315[[#This Row],[Date2]]</f>
        <v>0</v>
      </c>
      <c r="T194" s="15">
        <f t="shared" si="24"/>
        <v>0</v>
      </c>
    </row>
    <row r="195" spans="4:20" ht="15.75" x14ac:dyDescent="0.25">
      <c r="D195" s="3"/>
      <c r="E195" s="3"/>
      <c r="G195" s="3">
        <f t="shared" si="19"/>
        <v>0</v>
      </c>
      <c r="I195" s="2">
        <f t="shared" si="14"/>
        <v>0</v>
      </c>
      <c r="J195" s="2">
        <f t="shared" si="15"/>
        <v>0</v>
      </c>
      <c r="K195" s="2">
        <f t="shared" si="16"/>
        <v>0</v>
      </c>
      <c r="L195" s="2">
        <f t="shared" si="17"/>
        <v>0</v>
      </c>
      <c r="M195" s="2">
        <f>IF(Tableau1315[[#This Row],[Total centieme]]&gt;7,1,0)</f>
        <v>0</v>
      </c>
      <c r="N195" s="4" t="str">
        <f>IFERROR(INDEX($C$82:$C$403,MATCH(0,INDEX(COUNTIF(N$81:N194,$C$82:$C$403),,),0)),"")</f>
        <v/>
      </c>
      <c r="O195" s="23" cm="1">
        <f t="array" ref="O195">SUMPRODUCT(($F$82:$F$579=O$81)*($C$82:$C$579=$N195)*$G$82:$G$579)</f>
        <v>0</v>
      </c>
      <c r="P195" s="23">
        <f t="shared" si="22"/>
        <v>0</v>
      </c>
      <c r="Q195" s="22">
        <f t="shared" si="23"/>
        <v>0</v>
      </c>
      <c r="R195" s="18"/>
      <c r="S195" s="18">
        <f>Tableau1315[[#This Row],[Date2]]</f>
        <v>0</v>
      </c>
      <c r="T195" s="15">
        <f t="shared" si="24"/>
        <v>0</v>
      </c>
    </row>
    <row r="196" spans="4:20" ht="15.75" x14ac:dyDescent="0.25">
      <c r="D196" s="3"/>
      <c r="E196" s="3"/>
      <c r="G196" s="3">
        <f t="shared" si="19"/>
        <v>0</v>
      </c>
      <c r="I196" s="2">
        <f t="shared" si="14"/>
        <v>0</v>
      </c>
      <c r="J196" s="2">
        <f t="shared" si="15"/>
        <v>0</v>
      </c>
      <c r="K196" s="2">
        <f t="shared" si="16"/>
        <v>0</v>
      </c>
      <c r="L196" s="2">
        <f t="shared" si="17"/>
        <v>0</v>
      </c>
      <c r="M196" s="2">
        <f>IF(Tableau1315[[#This Row],[Total centieme]]&gt;7,1,0)</f>
        <v>0</v>
      </c>
      <c r="N196" s="4" t="str">
        <f>IFERROR(INDEX($C$82:$C$403,MATCH(0,INDEX(COUNTIF(N$81:N195,$C$82:$C$403),,),0)),"")</f>
        <v/>
      </c>
      <c r="O196" s="23" cm="1">
        <f t="array" ref="O196">SUMPRODUCT(($F$82:$F$579=O$81)*($C$82:$C$579=$N196)*$G$82:$G$579)</f>
        <v>0</v>
      </c>
      <c r="P196" s="23">
        <f t="shared" si="22"/>
        <v>0</v>
      </c>
      <c r="Q196" s="22">
        <f t="shared" si="23"/>
        <v>0</v>
      </c>
      <c r="R196" s="18"/>
      <c r="S196" s="18">
        <f>Tableau1315[[#This Row],[Date2]]</f>
        <v>0</v>
      </c>
      <c r="T196" s="15">
        <f t="shared" si="24"/>
        <v>0</v>
      </c>
    </row>
    <row r="197" spans="4:20" ht="15.75" x14ac:dyDescent="0.25">
      <c r="D197" s="3"/>
      <c r="E197" s="3"/>
      <c r="G197" s="3">
        <f t="shared" si="19"/>
        <v>0</v>
      </c>
      <c r="I197" s="2">
        <f t="shared" si="14"/>
        <v>0</v>
      </c>
      <c r="J197" s="2">
        <f t="shared" si="15"/>
        <v>0</v>
      </c>
      <c r="K197" s="2">
        <f t="shared" si="16"/>
        <v>0</v>
      </c>
      <c r="L197" s="2">
        <f t="shared" si="17"/>
        <v>0</v>
      </c>
      <c r="M197" s="2">
        <f>IF(Tableau1315[[#This Row],[Total centieme]]&gt;7,1,0)</f>
        <v>0</v>
      </c>
      <c r="N197" s="4" t="str">
        <f>IFERROR(INDEX($C$82:$C$403,MATCH(0,INDEX(COUNTIF(N$81:N196,$C$82:$C$403),,),0)),"")</f>
        <v/>
      </c>
      <c r="O197" s="23" cm="1">
        <f t="array" ref="O197">SUMPRODUCT(($F$82:$F$579=O$81)*($C$82:$C$579=$N197)*$G$82:$G$579)</f>
        <v>0</v>
      </c>
      <c r="P197" s="23">
        <f t="shared" si="22"/>
        <v>0</v>
      </c>
      <c r="Q197" s="22">
        <f t="shared" si="23"/>
        <v>0</v>
      </c>
      <c r="R197" s="18"/>
      <c r="S197" s="18">
        <f>Tableau1315[[#This Row],[Date2]]</f>
        <v>0</v>
      </c>
      <c r="T197" s="15">
        <f t="shared" si="24"/>
        <v>0</v>
      </c>
    </row>
    <row r="198" spans="4:20" ht="15.75" x14ac:dyDescent="0.25">
      <c r="D198" s="3"/>
      <c r="E198" s="3"/>
      <c r="G198" s="3">
        <f t="shared" si="19"/>
        <v>0</v>
      </c>
      <c r="I198" s="2">
        <f t="shared" si="14"/>
        <v>0</v>
      </c>
      <c r="J198" s="2">
        <f t="shared" si="15"/>
        <v>0</v>
      </c>
      <c r="K198" s="2">
        <f t="shared" si="16"/>
        <v>0</v>
      </c>
      <c r="L198" s="2">
        <f t="shared" si="17"/>
        <v>0</v>
      </c>
      <c r="M198" s="2">
        <f>IF(Tableau1315[[#This Row],[Total centieme]]&gt;7,1,0)</f>
        <v>0</v>
      </c>
      <c r="N198" s="4" t="str">
        <f>IFERROR(INDEX($C$82:$C$403,MATCH(0,INDEX(COUNTIF(N$81:N197,$C$82:$C$403),,),0)),"")</f>
        <v/>
      </c>
      <c r="O198" s="23" cm="1">
        <f t="array" ref="O198">SUMPRODUCT(($F$82:$F$579=O$81)*($C$82:$C$579=$N198)*$G$82:$G$579)</f>
        <v>0</v>
      </c>
      <c r="P198" s="23">
        <f t="shared" si="22"/>
        <v>0</v>
      </c>
      <c r="Q198" s="22">
        <f t="shared" si="23"/>
        <v>0</v>
      </c>
      <c r="R198" s="18"/>
      <c r="S198" s="18">
        <f>Tableau1315[[#This Row],[Date2]]</f>
        <v>0</v>
      </c>
      <c r="T198" s="15">
        <f t="shared" si="24"/>
        <v>0</v>
      </c>
    </row>
    <row r="199" spans="4:20" ht="15.75" x14ac:dyDescent="0.25">
      <c r="D199" s="3"/>
      <c r="E199" s="3"/>
      <c r="G199" s="3">
        <f t="shared" si="19"/>
        <v>0</v>
      </c>
      <c r="I199" s="2">
        <f t="shared" si="14"/>
        <v>0</v>
      </c>
      <c r="J199" s="2">
        <f t="shared" si="15"/>
        <v>0</v>
      </c>
      <c r="K199" s="2">
        <f t="shared" si="16"/>
        <v>0</v>
      </c>
      <c r="L199" s="2">
        <f t="shared" si="17"/>
        <v>0</v>
      </c>
      <c r="M199" s="2">
        <f>IF(Tableau1315[[#This Row],[Total centieme]]&gt;7,1,0)</f>
        <v>0</v>
      </c>
      <c r="N199" s="4" t="str">
        <f>IFERROR(INDEX($C$82:$C$403,MATCH(0,INDEX(COUNTIF(N$81:N198,$C$82:$C$403),,),0)),"")</f>
        <v/>
      </c>
      <c r="O199" s="23" cm="1">
        <f t="array" ref="O199">SUMPRODUCT(($F$82:$F$579=O$81)*($C$82:$C$579=$N199)*$G$82:$G$579)</f>
        <v>0</v>
      </c>
      <c r="P199" s="23">
        <f t="shared" si="22"/>
        <v>0</v>
      </c>
      <c r="Q199" s="22">
        <f t="shared" si="23"/>
        <v>0</v>
      </c>
      <c r="R199" s="18"/>
      <c r="S199" s="18">
        <f>Tableau1315[[#This Row],[Date2]]</f>
        <v>0</v>
      </c>
      <c r="T199" s="15">
        <f t="shared" si="24"/>
        <v>0</v>
      </c>
    </row>
    <row r="200" spans="4:20" ht="15.75" x14ac:dyDescent="0.25">
      <c r="D200" s="3"/>
      <c r="E200" s="3"/>
      <c r="G200" s="3">
        <f t="shared" si="19"/>
        <v>0</v>
      </c>
      <c r="I200" s="2">
        <f t="shared" si="14"/>
        <v>0</v>
      </c>
      <c r="J200" s="2">
        <f t="shared" si="15"/>
        <v>0</v>
      </c>
      <c r="K200" s="2">
        <f t="shared" si="16"/>
        <v>0</v>
      </c>
      <c r="L200" s="2">
        <f t="shared" si="17"/>
        <v>0</v>
      </c>
      <c r="M200" s="2">
        <f>IF(Tableau1315[[#This Row],[Total centieme]]&gt;7,1,0)</f>
        <v>0</v>
      </c>
      <c r="N200" s="4" t="str">
        <f>IFERROR(INDEX($C$82:$C$403,MATCH(0,INDEX(COUNTIF(N$81:N199,$C$82:$C$403),,),0)),"")</f>
        <v/>
      </c>
      <c r="O200" s="23" cm="1">
        <f t="array" ref="O200">SUMPRODUCT(($F$82:$F$579=O$81)*($C$82:$C$579=$N200)*$G$82:$G$579)</f>
        <v>0</v>
      </c>
      <c r="P200" s="23">
        <f t="shared" si="22"/>
        <v>0</v>
      </c>
      <c r="Q200" s="22">
        <f t="shared" si="23"/>
        <v>0</v>
      </c>
      <c r="R200" s="18"/>
      <c r="S200" s="18">
        <f>Tableau1315[[#This Row],[Date2]]</f>
        <v>0</v>
      </c>
      <c r="T200" s="15">
        <f t="shared" si="24"/>
        <v>0</v>
      </c>
    </row>
    <row r="201" spans="4:20" ht="15.75" x14ac:dyDescent="0.25">
      <c r="D201" s="3"/>
      <c r="E201" s="3"/>
      <c r="G201" s="3">
        <f t="shared" si="19"/>
        <v>0</v>
      </c>
      <c r="I201" s="2">
        <f t="shared" si="14"/>
        <v>0</v>
      </c>
      <c r="J201" s="2">
        <f t="shared" si="15"/>
        <v>0</v>
      </c>
      <c r="K201" s="2">
        <f t="shared" si="16"/>
        <v>0</v>
      </c>
      <c r="L201" s="2">
        <f t="shared" si="17"/>
        <v>0</v>
      </c>
      <c r="M201" s="2">
        <f>IF(Tableau1315[[#This Row],[Total centieme]]&gt;7,1,0)</f>
        <v>0</v>
      </c>
      <c r="N201" s="4" t="str">
        <f>IFERROR(INDEX($C$82:$C$403,MATCH(0,INDEX(COUNTIF(N$81:N200,$C$82:$C$403),,),0)),"")</f>
        <v/>
      </c>
      <c r="O201" s="23" cm="1">
        <f t="array" ref="O201">SUMPRODUCT(($F$82:$F$579=O$81)*($C$82:$C$579=$N201)*$G$82:$G$579)</f>
        <v>0</v>
      </c>
      <c r="P201" s="23">
        <f t="shared" si="22"/>
        <v>0</v>
      </c>
      <c r="Q201" s="22">
        <f t="shared" si="23"/>
        <v>0</v>
      </c>
      <c r="R201" s="18"/>
      <c r="S201" s="18">
        <f>Tableau1315[[#This Row],[Date2]]</f>
        <v>0</v>
      </c>
      <c r="T201" s="15">
        <f t="shared" si="24"/>
        <v>0</v>
      </c>
    </row>
    <row r="202" spans="4:20" ht="15.75" x14ac:dyDescent="0.25">
      <c r="D202" s="3"/>
      <c r="E202" s="3"/>
      <c r="G202" s="3">
        <f t="shared" si="19"/>
        <v>0</v>
      </c>
      <c r="I202" s="2">
        <f t="shared" si="14"/>
        <v>0</v>
      </c>
      <c r="J202" s="2">
        <f t="shared" si="15"/>
        <v>0</v>
      </c>
      <c r="K202" s="2">
        <f t="shared" si="16"/>
        <v>0</v>
      </c>
      <c r="L202" s="2">
        <f t="shared" si="17"/>
        <v>0</v>
      </c>
      <c r="M202" s="2">
        <f>IF(Tableau1315[[#This Row],[Total centieme]]&gt;7,1,0)</f>
        <v>0</v>
      </c>
      <c r="N202" s="4" t="str">
        <f>IFERROR(INDEX($C$82:$C$403,MATCH(0,INDEX(COUNTIF(N$81:N201,$C$82:$C$403),,),0)),"")</f>
        <v/>
      </c>
      <c r="O202" s="23" cm="1">
        <f t="array" ref="O202">SUMPRODUCT(($F$82:$F$579=O$81)*($C$82:$C$579=$N202)*$G$82:$G$579)</f>
        <v>0</v>
      </c>
      <c r="P202" s="23">
        <f t="shared" si="22"/>
        <v>0</v>
      </c>
      <c r="Q202" s="22">
        <f t="shared" si="23"/>
        <v>0</v>
      </c>
      <c r="R202" s="18"/>
      <c r="S202" s="18">
        <f>Tableau1315[[#This Row],[Date2]]</f>
        <v>0</v>
      </c>
      <c r="T202" s="15">
        <f t="shared" si="24"/>
        <v>0</v>
      </c>
    </row>
    <row r="203" spans="4:20" ht="15.75" x14ac:dyDescent="0.25">
      <c r="D203" s="3"/>
      <c r="E203" s="3"/>
      <c r="G203" s="3">
        <f t="shared" si="19"/>
        <v>0</v>
      </c>
      <c r="I203" s="2">
        <f t="shared" si="14"/>
        <v>0</v>
      </c>
      <c r="J203" s="2">
        <f t="shared" si="15"/>
        <v>0</v>
      </c>
      <c r="K203" s="2">
        <f t="shared" si="16"/>
        <v>0</v>
      </c>
      <c r="L203" s="2">
        <f t="shared" si="17"/>
        <v>0</v>
      </c>
      <c r="M203" s="2">
        <f>IF(Tableau1315[[#This Row],[Total centieme]]&gt;7,1,0)</f>
        <v>0</v>
      </c>
      <c r="N203" s="4" t="str">
        <f>IFERROR(INDEX($C$82:$C$403,MATCH(0,INDEX(COUNTIF(N$81:N202,$C$82:$C$403),,),0)),"")</f>
        <v/>
      </c>
      <c r="O203" s="23" cm="1">
        <f t="array" ref="O203">SUMPRODUCT(($F$82:$F$579=O$81)*($C$82:$C$579=$N203)*$G$82:$G$579)</f>
        <v>0</v>
      </c>
      <c r="P203" s="23">
        <f t="shared" si="22"/>
        <v>0</v>
      </c>
      <c r="Q203" s="22">
        <f t="shared" si="23"/>
        <v>0</v>
      </c>
      <c r="R203" s="18"/>
      <c r="S203" s="18">
        <f>Tableau1315[[#This Row],[Date2]]</f>
        <v>0</v>
      </c>
      <c r="T203" s="15">
        <f t="shared" si="24"/>
        <v>0</v>
      </c>
    </row>
    <row r="204" spans="4:20" ht="15.75" x14ac:dyDescent="0.25">
      <c r="D204" s="3"/>
      <c r="E204" s="3"/>
      <c r="G204" s="3">
        <f t="shared" si="19"/>
        <v>0</v>
      </c>
      <c r="I204" s="2">
        <f t="shared" si="14"/>
        <v>0</v>
      </c>
      <c r="J204" s="2">
        <f t="shared" si="15"/>
        <v>0</v>
      </c>
      <c r="K204" s="2">
        <f t="shared" si="16"/>
        <v>0</v>
      </c>
      <c r="L204" s="2">
        <f t="shared" si="17"/>
        <v>0</v>
      </c>
      <c r="M204" s="2">
        <f>IF(Tableau1315[[#This Row],[Total centieme]]&gt;7,1,0)</f>
        <v>0</v>
      </c>
      <c r="N204" s="4" t="str">
        <f>IFERROR(INDEX($C$82:$C$403,MATCH(0,INDEX(COUNTIF(N$81:N203,$C$82:$C$403),,),0)),"")</f>
        <v/>
      </c>
      <c r="O204" s="23" cm="1">
        <f t="array" ref="O204">SUMPRODUCT(($F$82:$F$579=O$81)*($C$82:$C$579=$N204)*$G$82:$G$579)</f>
        <v>0</v>
      </c>
      <c r="P204" s="23">
        <f t="shared" si="22"/>
        <v>0</v>
      </c>
      <c r="Q204" s="22">
        <f t="shared" si="23"/>
        <v>0</v>
      </c>
      <c r="R204" s="18"/>
      <c r="S204" s="18">
        <f>Tableau1315[[#This Row],[Date2]]</f>
        <v>0</v>
      </c>
      <c r="T204" s="15">
        <f t="shared" si="24"/>
        <v>0</v>
      </c>
    </row>
    <row r="205" spans="4:20" ht="15.75" x14ac:dyDescent="0.25">
      <c r="D205" s="3"/>
      <c r="E205" s="3"/>
      <c r="G205" s="3">
        <f t="shared" si="19"/>
        <v>0</v>
      </c>
      <c r="I205" s="2">
        <f t="shared" si="14"/>
        <v>0</v>
      </c>
      <c r="J205" s="2">
        <f t="shared" si="15"/>
        <v>0</v>
      </c>
      <c r="K205" s="2">
        <f t="shared" si="16"/>
        <v>0</v>
      </c>
      <c r="L205" s="2">
        <f t="shared" si="17"/>
        <v>0</v>
      </c>
      <c r="M205" s="2">
        <f>IF(Tableau1315[[#This Row],[Total centieme]]&gt;7,1,0)</f>
        <v>0</v>
      </c>
      <c r="N205" s="4" t="str">
        <f>IFERROR(INDEX($C$82:$C$403,MATCH(0,INDEX(COUNTIF(N$81:N204,$C$82:$C$403),,),0)),"")</f>
        <v/>
      </c>
      <c r="O205" s="23" cm="1">
        <f t="array" ref="O205">SUMPRODUCT(($F$82:$F$579=O$81)*($C$82:$C$579=$N205)*$G$82:$G$579)</f>
        <v>0</v>
      </c>
      <c r="P205" s="23">
        <f t="shared" si="22"/>
        <v>0</v>
      </c>
      <c r="Q205" s="22">
        <f t="shared" si="23"/>
        <v>0</v>
      </c>
      <c r="R205" s="18"/>
      <c r="S205" s="18">
        <f>Tableau1315[[#This Row],[Date2]]</f>
        <v>0</v>
      </c>
      <c r="T205" s="15">
        <f t="shared" si="24"/>
        <v>0</v>
      </c>
    </row>
    <row r="206" spans="4:20" ht="15.75" x14ac:dyDescent="0.25">
      <c r="D206" s="3"/>
      <c r="E206" s="3"/>
      <c r="G206" s="3">
        <f t="shared" si="19"/>
        <v>0</v>
      </c>
      <c r="I206" s="2">
        <f t="shared" si="14"/>
        <v>0</v>
      </c>
      <c r="J206" s="2">
        <f t="shared" si="15"/>
        <v>0</v>
      </c>
      <c r="K206" s="2">
        <f t="shared" si="16"/>
        <v>0</v>
      </c>
      <c r="L206" s="2">
        <f t="shared" si="17"/>
        <v>0</v>
      </c>
      <c r="M206" s="2">
        <f>IF(Tableau1315[[#This Row],[Total centieme]]&gt;7,1,0)</f>
        <v>0</v>
      </c>
      <c r="N206" s="4" t="str">
        <f>IFERROR(INDEX($C$82:$C$403,MATCH(0,INDEX(COUNTIF(N$81:N205,$C$82:$C$403),,),0)),"")</f>
        <v/>
      </c>
      <c r="O206" s="23" cm="1">
        <f t="array" ref="O206">SUMPRODUCT(($F$82:$F$579=O$81)*($C$82:$C$579=$N206)*$G$82:$G$579)</f>
        <v>0</v>
      </c>
      <c r="P206" s="23">
        <f t="shared" si="22"/>
        <v>0</v>
      </c>
      <c r="Q206" s="22">
        <f t="shared" si="23"/>
        <v>0</v>
      </c>
      <c r="R206" s="18"/>
      <c r="S206" s="18">
        <f>Tableau1315[[#This Row],[Date2]]</f>
        <v>0</v>
      </c>
      <c r="T206" s="15">
        <f t="shared" si="24"/>
        <v>0</v>
      </c>
    </row>
    <row r="207" spans="4:20" ht="15.75" x14ac:dyDescent="0.25">
      <c r="D207" s="3"/>
      <c r="E207" s="3"/>
      <c r="G207" s="3">
        <f t="shared" si="19"/>
        <v>0</v>
      </c>
      <c r="I207" s="2">
        <f t="shared" si="14"/>
        <v>0</v>
      </c>
      <c r="J207" s="2">
        <f t="shared" si="15"/>
        <v>0</v>
      </c>
      <c r="K207" s="2">
        <f t="shared" si="16"/>
        <v>0</v>
      </c>
      <c r="L207" s="2">
        <f t="shared" si="17"/>
        <v>0</v>
      </c>
      <c r="M207" s="2">
        <f>IF(Tableau1315[[#This Row],[Total centieme]]&gt;7,1,0)</f>
        <v>0</v>
      </c>
      <c r="N207" s="4" t="str">
        <f>IFERROR(INDEX($C$82:$C$403,MATCH(0,INDEX(COUNTIF(N$81:N206,$C$82:$C$403),,),0)),"")</f>
        <v/>
      </c>
      <c r="O207" s="23" cm="1">
        <f t="array" ref="O207">SUMPRODUCT(($F$82:$F$579=O$81)*($C$82:$C$579=$N207)*$G$82:$G$579)</f>
        <v>0</v>
      </c>
      <c r="P207" s="23">
        <f t="shared" si="22"/>
        <v>0</v>
      </c>
      <c r="Q207" s="22">
        <f t="shared" si="23"/>
        <v>0</v>
      </c>
      <c r="R207" s="18"/>
      <c r="S207" s="18">
        <f>Tableau1315[[#This Row],[Date2]]</f>
        <v>0</v>
      </c>
      <c r="T207" s="15">
        <f t="shared" si="24"/>
        <v>0</v>
      </c>
    </row>
    <row r="208" spans="4:20" ht="15.75" x14ac:dyDescent="0.25">
      <c r="D208" s="3"/>
      <c r="E208" s="3"/>
      <c r="G208" s="3">
        <f t="shared" si="19"/>
        <v>0</v>
      </c>
      <c r="I208" s="2">
        <f t="shared" si="14"/>
        <v>0</v>
      </c>
      <c r="J208" s="2">
        <f t="shared" si="15"/>
        <v>0</v>
      </c>
      <c r="K208" s="2">
        <f t="shared" si="16"/>
        <v>0</v>
      </c>
      <c r="L208" s="2">
        <f t="shared" si="17"/>
        <v>0</v>
      </c>
      <c r="M208" s="2">
        <f>IF(Tableau1315[[#This Row],[Total centieme]]&gt;7,1,0)</f>
        <v>0</v>
      </c>
      <c r="N208" s="4" t="str">
        <f>IFERROR(INDEX($C$82:$C$403,MATCH(0,INDEX(COUNTIF(N$81:N207,$C$82:$C$403),,),0)),"")</f>
        <v/>
      </c>
      <c r="O208" s="23" cm="1">
        <f t="array" ref="O208">SUMPRODUCT(($F$82:$F$579=O$81)*($C$82:$C$579=$N208)*$G$82:$G$579)</f>
        <v>0</v>
      </c>
      <c r="P208" s="23">
        <f t="shared" si="22"/>
        <v>0</v>
      </c>
      <c r="Q208" s="22">
        <f t="shared" si="23"/>
        <v>0</v>
      </c>
      <c r="R208" s="18"/>
      <c r="S208" s="18">
        <f>Tableau1315[[#This Row],[Date2]]</f>
        <v>0</v>
      </c>
      <c r="T208" s="15">
        <f t="shared" si="24"/>
        <v>0</v>
      </c>
    </row>
    <row r="209" spans="4:20" ht="15.75" x14ac:dyDescent="0.25">
      <c r="D209" s="3"/>
      <c r="E209" s="3"/>
      <c r="G209" s="3">
        <f t="shared" si="19"/>
        <v>0</v>
      </c>
      <c r="I209" s="2">
        <f t="shared" si="14"/>
        <v>0</v>
      </c>
      <c r="J209" s="2">
        <f t="shared" si="15"/>
        <v>0</v>
      </c>
      <c r="K209" s="2">
        <f t="shared" si="16"/>
        <v>0</v>
      </c>
      <c r="L209" s="2">
        <f t="shared" si="17"/>
        <v>0</v>
      </c>
      <c r="M209" s="2">
        <f>IF(Tableau1315[[#This Row],[Total centieme]]&gt;7,1,0)</f>
        <v>0</v>
      </c>
      <c r="N209" s="4" t="str">
        <f>IFERROR(INDEX($C$82:$C$403,MATCH(0,INDEX(COUNTIF(N$81:N208,$C$82:$C$403),,),0)),"")</f>
        <v/>
      </c>
      <c r="O209" s="23" cm="1">
        <f t="array" ref="O209">SUMPRODUCT(($F$82:$F$579=O$81)*($C$82:$C$579=$N209)*$G$82:$G$579)</f>
        <v>0</v>
      </c>
      <c r="P209" s="23">
        <f t="shared" si="22"/>
        <v>0</v>
      </c>
      <c r="Q209" s="22">
        <f t="shared" si="23"/>
        <v>0</v>
      </c>
      <c r="R209" s="18"/>
      <c r="S209" s="18">
        <f>Tableau1315[[#This Row],[Date2]]</f>
        <v>0</v>
      </c>
      <c r="T209" s="15">
        <f t="shared" si="24"/>
        <v>0</v>
      </c>
    </row>
    <row r="210" spans="4:20" ht="15.75" x14ac:dyDescent="0.25">
      <c r="D210" s="3"/>
      <c r="E210" s="3"/>
      <c r="G210" s="3">
        <f t="shared" si="19"/>
        <v>0</v>
      </c>
      <c r="I210" s="2">
        <f t="shared" ref="I210:I273" si="25">IF(AND(F210="Travail",TEXT(D210,"hh:mm:ss")&lt;"17:00:00"),1,0)</f>
        <v>0</v>
      </c>
      <c r="J210" s="2">
        <f t="shared" ref="J210:J273" si="26">IF(AND(F210="Travail",TEXT(D210,"hh:mm:ss")&gt;"17:00:00"),1,0)</f>
        <v>0</v>
      </c>
      <c r="K210" s="2">
        <f t="shared" ref="K210:K273" si="27">IF(AND(F210="Repas",TEXT(D210,"hh:mm:ss")&lt;"17:00:00"),1,0)</f>
        <v>0</v>
      </c>
      <c r="L210" s="2">
        <f t="shared" ref="L210:L273" si="28">IF(AND(F210="Repas",TEXT(D210,"hh:mm:ss")&gt;"17:00:00"),1,0)</f>
        <v>0</v>
      </c>
      <c r="M210" s="2">
        <f>IF(Tableau1315[[#This Row],[Total centieme]]&gt;7,1,0)</f>
        <v>0</v>
      </c>
      <c r="N210" s="4" t="str">
        <f>IFERROR(INDEX($C$82:$C$403,MATCH(0,INDEX(COUNTIF(N$81:N209,$C$82:$C$403),,),0)),"")</f>
        <v/>
      </c>
      <c r="O210" s="23" cm="1">
        <f t="array" ref="O210">SUMPRODUCT(($F$82:$F$579=O$81)*($C$82:$C$579=$N210)*$G$82:$G$579)</f>
        <v>0</v>
      </c>
      <c r="P210" s="23">
        <f t="shared" si="22"/>
        <v>0</v>
      </c>
      <c r="Q210" s="22">
        <f t="shared" si="23"/>
        <v>0</v>
      </c>
      <c r="R210" s="18"/>
      <c r="S210" s="18">
        <f>Tableau1315[[#This Row],[Date2]]</f>
        <v>0</v>
      </c>
      <c r="T210" s="15">
        <f t="shared" si="24"/>
        <v>0</v>
      </c>
    </row>
    <row r="211" spans="4:20" ht="15.75" x14ac:dyDescent="0.25">
      <c r="D211" s="3"/>
      <c r="E211" s="3"/>
      <c r="G211" s="3">
        <f t="shared" ref="G211:G274" si="29">E211-D211</f>
        <v>0</v>
      </c>
      <c r="I211" s="2">
        <f t="shared" si="25"/>
        <v>0</v>
      </c>
      <c r="J211" s="2">
        <f t="shared" si="26"/>
        <v>0</v>
      </c>
      <c r="K211" s="2">
        <f t="shared" si="27"/>
        <v>0</v>
      </c>
      <c r="L211" s="2">
        <f t="shared" si="28"/>
        <v>0</v>
      </c>
      <c r="M211" s="2">
        <f>IF(Tableau1315[[#This Row],[Total centieme]]&gt;7,1,0)</f>
        <v>0</v>
      </c>
      <c r="N211" s="4" t="str">
        <f>IFERROR(INDEX($C$82:$C$403,MATCH(0,INDEX(COUNTIF(N$81:N210,$C$82:$C$403),,),0)),"")</f>
        <v/>
      </c>
      <c r="O211" s="23" cm="1">
        <f t="array" ref="O211">SUMPRODUCT(($F$82:$F$579=O$81)*($C$82:$C$579=$N211)*$G$82:$G$579)</f>
        <v>0</v>
      </c>
      <c r="P211" s="23">
        <f t="shared" si="22"/>
        <v>0</v>
      </c>
      <c r="Q211" s="22">
        <f t="shared" si="23"/>
        <v>0</v>
      </c>
      <c r="R211" s="18"/>
      <c r="S211" s="18">
        <f>Tableau1315[[#This Row],[Date2]]</f>
        <v>0</v>
      </c>
      <c r="T211" s="15">
        <f t="shared" si="24"/>
        <v>0</v>
      </c>
    </row>
    <row r="212" spans="4:20" ht="15.75" x14ac:dyDescent="0.25">
      <c r="D212" s="3"/>
      <c r="E212" s="3"/>
      <c r="G212" s="3">
        <f t="shared" si="29"/>
        <v>0</v>
      </c>
      <c r="I212" s="2">
        <f t="shared" si="25"/>
        <v>0</v>
      </c>
      <c r="J212" s="2">
        <f t="shared" si="26"/>
        <v>0</v>
      </c>
      <c r="K212" s="2">
        <f t="shared" si="27"/>
        <v>0</v>
      </c>
      <c r="L212" s="2">
        <f t="shared" si="28"/>
        <v>0</v>
      </c>
      <c r="M212" s="2">
        <f>IF(Tableau1315[[#This Row],[Total centieme]]&gt;7,1,0)</f>
        <v>0</v>
      </c>
      <c r="N212" s="4" t="str">
        <f>IFERROR(INDEX($C$82:$C$403,MATCH(0,INDEX(COUNTIF(N$81:N211,$C$82:$C$403),,),0)),"")</f>
        <v/>
      </c>
      <c r="O212" s="23" cm="1">
        <f t="array" ref="O212">SUMPRODUCT(($F$82:$F$579=O$81)*($C$82:$C$579=$N212)*$G$82:$G$579)</f>
        <v>0</v>
      </c>
      <c r="P212" s="23">
        <f t="shared" si="22"/>
        <v>0</v>
      </c>
      <c r="Q212" s="22">
        <f t="shared" si="23"/>
        <v>0</v>
      </c>
      <c r="R212" s="18"/>
      <c r="S212" s="18">
        <f>Tableau1315[[#This Row],[Date2]]</f>
        <v>0</v>
      </c>
      <c r="T212" s="15">
        <f t="shared" si="24"/>
        <v>0</v>
      </c>
    </row>
    <row r="213" spans="4:20" ht="15.75" x14ac:dyDescent="0.25">
      <c r="D213" s="3"/>
      <c r="E213" s="3"/>
      <c r="G213" s="3">
        <f t="shared" si="29"/>
        <v>0</v>
      </c>
      <c r="I213" s="2">
        <f t="shared" si="25"/>
        <v>0</v>
      </c>
      <c r="J213" s="2">
        <f t="shared" si="26"/>
        <v>0</v>
      </c>
      <c r="K213" s="2">
        <f t="shared" si="27"/>
        <v>0</v>
      </c>
      <c r="L213" s="2">
        <f t="shared" si="28"/>
        <v>0</v>
      </c>
      <c r="M213" s="2">
        <f>IF(Tableau1315[[#This Row],[Total centieme]]&gt;7,1,0)</f>
        <v>0</v>
      </c>
      <c r="N213" s="4" t="str">
        <f>IFERROR(INDEX($C$82:$C$403,MATCH(0,INDEX(COUNTIF(N$81:N212,$C$82:$C$403),,),0)),"")</f>
        <v/>
      </c>
      <c r="O213" s="23" cm="1">
        <f t="array" ref="O213">SUMPRODUCT(($F$82:$F$579=O$81)*($C$82:$C$579=$N213)*$G$82:$G$579)</f>
        <v>0</v>
      </c>
      <c r="P213" s="23">
        <f t="shared" si="22"/>
        <v>0</v>
      </c>
      <c r="Q213" s="22">
        <f t="shared" si="23"/>
        <v>0</v>
      </c>
      <c r="R213" s="18"/>
      <c r="S213" s="18">
        <f>Tableau1315[[#This Row],[Date2]]</f>
        <v>0</v>
      </c>
      <c r="T213" s="15">
        <f t="shared" si="24"/>
        <v>0</v>
      </c>
    </row>
    <row r="214" spans="4:20" ht="15.75" x14ac:dyDescent="0.25">
      <c r="D214" s="3"/>
      <c r="E214" s="3"/>
      <c r="G214" s="3">
        <f t="shared" si="29"/>
        <v>0</v>
      </c>
      <c r="I214" s="2">
        <f t="shared" si="25"/>
        <v>0</v>
      </c>
      <c r="J214" s="2">
        <f t="shared" si="26"/>
        <v>0</v>
      </c>
      <c r="K214" s="2">
        <f t="shared" si="27"/>
        <v>0</v>
      </c>
      <c r="L214" s="2">
        <f t="shared" si="28"/>
        <v>0</v>
      </c>
      <c r="M214" s="2">
        <f>IF(Tableau1315[[#This Row],[Total centieme]]&gt;7,1,0)</f>
        <v>0</v>
      </c>
      <c r="N214" s="4" t="str">
        <f>IFERROR(INDEX($C$82:$C$403,MATCH(0,INDEX(COUNTIF(N$81:N213,$C$82:$C$403),,),0)),"")</f>
        <v/>
      </c>
      <c r="O214" s="23" cm="1">
        <f t="array" ref="O214">SUMPRODUCT(($F$82:$F$579=O$81)*($C$82:$C$579=$N214)*$G$82:$G$579)</f>
        <v>0</v>
      </c>
      <c r="P214" s="23">
        <f t="shared" si="22"/>
        <v>0</v>
      </c>
      <c r="Q214" s="22">
        <f t="shared" si="23"/>
        <v>0</v>
      </c>
      <c r="R214" s="18"/>
      <c r="S214" s="18">
        <f>Tableau1315[[#This Row],[Date2]]</f>
        <v>0</v>
      </c>
      <c r="T214" s="15">
        <f t="shared" si="24"/>
        <v>0</v>
      </c>
    </row>
    <row r="215" spans="4:20" ht="15.75" x14ac:dyDescent="0.25">
      <c r="D215" s="3"/>
      <c r="E215" s="3"/>
      <c r="G215" s="3">
        <f t="shared" si="29"/>
        <v>0</v>
      </c>
      <c r="I215" s="2">
        <f t="shared" si="25"/>
        <v>0</v>
      </c>
      <c r="J215" s="2">
        <f t="shared" si="26"/>
        <v>0</v>
      </c>
      <c r="K215" s="2">
        <f t="shared" si="27"/>
        <v>0</v>
      </c>
      <c r="L215" s="2">
        <f t="shared" si="28"/>
        <v>0</v>
      </c>
      <c r="M215" s="2">
        <f>IF(Tableau1315[[#This Row],[Total centieme]]&gt;7,1,0)</f>
        <v>0</v>
      </c>
      <c r="N215" s="4" t="str">
        <f>IFERROR(INDEX($C$82:$C$403,MATCH(0,INDEX(COUNTIF(N$81:N214,$C$82:$C$403),,),0)),"")</f>
        <v/>
      </c>
      <c r="O215" s="23" cm="1">
        <f t="array" ref="O215">SUMPRODUCT(($F$82:$F$579=O$81)*($C$82:$C$579=$N215)*$G$82:$G$579)</f>
        <v>0</v>
      </c>
      <c r="P215" s="23">
        <f t="shared" si="22"/>
        <v>0</v>
      </c>
      <c r="Q215" s="22">
        <f t="shared" si="23"/>
        <v>0</v>
      </c>
      <c r="R215" s="18"/>
      <c r="S215" s="18">
        <f>Tableau1315[[#This Row],[Date2]]</f>
        <v>0</v>
      </c>
      <c r="T215" s="15">
        <f t="shared" si="24"/>
        <v>0</v>
      </c>
    </row>
    <row r="216" spans="4:20" ht="15.75" x14ac:dyDescent="0.25">
      <c r="D216" s="3"/>
      <c r="E216" s="3"/>
      <c r="G216" s="3">
        <f t="shared" si="29"/>
        <v>0</v>
      </c>
      <c r="I216" s="2">
        <f t="shared" si="25"/>
        <v>0</v>
      </c>
      <c r="J216" s="2">
        <f t="shared" si="26"/>
        <v>0</v>
      </c>
      <c r="K216" s="2">
        <f t="shared" si="27"/>
        <v>0</v>
      </c>
      <c r="L216" s="2">
        <f t="shared" si="28"/>
        <v>0</v>
      </c>
      <c r="M216" s="2">
        <f>IF(Tableau1315[[#This Row],[Total centieme]]&gt;7,1,0)</f>
        <v>0</v>
      </c>
      <c r="N216" s="4" t="str">
        <f>IFERROR(INDEX($C$82:$C$403,MATCH(0,INDEX(COUNTIF(N$81:N215,$C$82:$C$403),,),0)),"")</f>
        <v/>
      </c>
      <c r="O216" s="23" cm="1">
        <f t="array" ref="O216">SUMPRODUCT(($F$82:$F$579=O$81)*($C$82:$C$579=$N216)*$G$82:$G$579)</f>
        <v>0</v>
      </c>
      <c r="P216" s="23">
        <f t="shared" si="22"/>
        <v>0</v>
      </c>
      <c r="Q216" s="22">
        <f t="shared" si="23"/>
        <v>0</v>
      </c>
      <c r="R216" s="18"/>
      <c r="S216" s="18">
        <f>Tableau1315[[#This Row],[Date2]]</f>
        <v>0</v>
      </c>
      <c r="T216" s="15">
        <f t="shared" si="24"/>
        <v>0</v>
      </c>
    </row>
    <row r="217" spans="4:20" ht="15.75" x14ac:dyDescent="0.25">
      <c r="D217" s="3"/>
      <c r="E217" s="3"/>
      <c r="G217" s="3">
        <f t="shared" si="29"/>
        <v>0</v>
      </c>
      <c r="I217" s="2">
        <f t="shared" si="25"/>
        <v>0</v>
      </c>
      <c r="J217" s="2">
        <f t="shared" si="26"/>
        <v>0</v>
      </c>
      <c r="K217" s="2">
        <f t="shared" si="27"/>
        <v>0</v>
      </c>
      <c r="L217" s="2">
        <f t="shared" si="28"/>
        <v>0</v>
      </c>
      <c r="M217" s="2">
        <f>IF(Tableau1315[[#This Row],[Total centieme]]&gt;7,1,0)</f>
        <v>0</v>
      </c>
      <c r="N217" s="4" t="str">
        <f>IFERROR(INDEX($C$82:$C$403,MATCH(0,INDEX(COUNTIF(N$81:N216,$C$82:$C$403),,),0)),"")</f>
        <v/>
      </c>
      <c r="O217" s="23" cm="1">
        <f t="array" ref="O217">SUMPRODUCT(($F$82:$F$579=O$81)*($C$82:$C$579=$N217)*$G$82:$G$579)</f>
        <v>0</v>
      </c>
      <c r="P217" s="23">
        <f t="shared" si="22"/>
        <v>0</v>
      </c>
      <c r="Q217" s="22">
        <f t="shared" si="23"/>
        <v>0</v>
      </c>
      <c r="R217" s="18"/>
      <c r="S217" s="18">
        <f>Tableau1315[[#This Row],[Date2]]</f>
        <v>0</v>
      </c>
      <c r="T217" s="15">
        <f t="shared" si="24"/>
        <v>0</v>
      </c>
    </row>
    <row r="218" spans="4:20" ht="15.75" x14ac:dyDescent="0.25">
      <c r="D218" s="3"/>
      <c r="E218" s="3"/>
      <c r="G218" s="3">
        <f t="shared" si="29"/>
        <v>0</v>
      </c>
      <c r="I218" s="2">
        <f t="shared" si="25"/>
        <v>0</v>
      </c>
      <c r="J218" s="2">
        <f t="shared" si="26"/>
        <v>0</v>
      </c>
      <c r="K218" s="2">
        <f t="shared" si="27"/>
        <v>0</v>
      </c>
      <c r="L218" s="2">
        <f t="shared" si="28"/>
        <v>0</v>
      </c>
      <c r="M218" s="2">
        <f>IF(Tableau1315[[#This Row],[Total centieme]]&gt;7,1,0)</f>
        <v>0</v>
      </c>
      <c r="N218" s="4" t="str">
        <f>IFERROR(INDEX($C$82:$C$403,MATCH(0,INDEX(COUNTIF(N$81:N217,$C$82:$C$403),,),0)),"")</f>
        <v/>
      </c>
      <c r="O218" s="23" cm="1">
        <f t="array" ref="O218">SUMPRODUCT(($F$82:$F$579=O$81)*($C$82:$C$579=$N218)*$G$82:$G$579)</f>
        <v>0</v>
      </c>
      <c r="P218" s="23">
        <f t="shared" si="22"/>
        <v>0</v>
      </c>
      <c r="Q218" s="22">
        <f t="shared" si="23"/>
        <v>0</v>
      </c>
      <c r="R218" s="18"/>
      <c r="S218" s="18">
        <f>Tableau1315[[#This Row],[Date2]]</f>
        <v>0</v>
      </c>
      <c r="T218" s="15">
        <f t="shared" si="24"/>
        <v>0</v>
      </c>
    </row>
    <row r="219" spans="4:20" ht="15.75" x14ac:dyDescent="0.25">
      <c r="D219" s="3"/>
      <c r="E219" s="3"/>
      <c r="G219" s="3">
        <f t="shared" si="29"/>
        <v>0</v>
      </c>
      <c r="I219" s="2">
        <f t="shared" si="25"/>
        <v>0</v>
      </c>
      <c r="J219" s="2">
        <f t="shared" si="26"/>
        <v>0</v>
      </c>
      <c r="K219" s="2">
        <f t="shared" si="27"/>
        <v>0</v>
      </c>
      <c r="L219" s="2">
        <f t="shared" si="28"/>
        <v>0</v>
      </c>
      <c r="M219" s="2">
        <f>IF(Tableau1315[[#This Row],[Total centieme]]&gt;7,1,0)</f>
        <v>0</v>
      </c>
      <c r="N219" s="4" t="str">
        <f>IFERROR(INDEX($C$82:$C$403,MATCH(0,INDEX(COUNTIF(N$81:N218,$C$82:$C$403),,),0)),"")</f>
        <v/>
      </c>
      <c r="O219" s="23" cm="1">
        <f t="array" ref="O219">SUMPRODUCT(($F$82:$F$579=O$81)*($C$82:$C$579=$N219)*$G$82:$G$579)</f>
        <v>0</v>
      </c>
      <c r="P219" s="23">
        <f t="shared" si="22"/>
        <v>0</v>
      </c>
      <c r="Q219" s="22">
        <f t="shared" si="23"/>
        <v>0</v>
      </c>
      <c r="R219" s="18"/>
      <c r="S219" s="18">
        <f>Tableau1315[[#This Row],[Date2]]</f>
        <v>0</v>
      </c>
      <c r="T219" s="15">
        <f t="shared" si="24"/>
        <v>0</v>
      </c>
    </row>
    <row r="220" spans="4:20" ht="15.75" x14ac:dyDescent="0.25">
      <c r="D220" s="3"/>
      <c r="E220" s="3"/>
      <c r="G220" s="3">
        <f t="shared" si="29"/>
        <v>0</v>
      </c>
      <c r="I220" s="2">
        <f t="shared" si="25"/>
        <v>0</v>
      </c>
      <c r="J220" s="2">
        <f t="shared" si="26"/>
        <v>0</v>
      </c>
      <c r="K220" s="2">
        <f t="shared" si="27"/>
        <v>0</v>
      </c>
      <c r="L220" s="2">
        <f t="shared" si="28"/>
        <v>0</v>
      </c>
      <c r="M220" s="2">
        <f>IF(Tableau1315[[#This Row],[Total centieme]]&gt;7,1,0)</f>
        <v>0</v>
      </c>
      <c r="N220" s="4" t="str">
        <f>IFERROR(INDEX($C$82:$C$403,MATCH(0,INDEX(COUNTIF(N$81:N219,$C$82:$C$403),,),0)),"")</f>
        <v/>
      </c>
      <c r="O220" s="23" cm="1">
        <f t="array" ref="O220">SUMPRODUCT(($F$82:$F$579=O$81)*($C$82:$C$579=$N220)*$G$82:$G$579)</f>
        <v>0</v>
      </c>
      <c r="P220" s="23">
        <f t="shared" si="22"/>
        <v>0</v>
      </c>
      <c r="Q220" s="22">
        <f t="shared" si="23"/>
        <v>0</v>
      </c>
      <c r="R220" s="18"/>
      <c r="S220" s="18">
        <f>Tableau1315[[#This Row],[Date2]]</f>
        <v>0</v>
      </c>
      <c r="T220" s="15">
        <f t="shared" si="24"/>
        <v>0</v>
      </c>
    </row>
    <row r="221" spans="4:20" ht="15.75" x14ac:dyDescent="0.25">
      <c r="D221" s="3"/>
      <c r="E221" s="3"/>
      <c r="G221" s="3">
        <f t="shared" si="29"/>
        <v>0</v>
      </c>
      <c r="I221" s="2">
        <f t="shared" si="25"/>
        <v>0</v>
      </c>
      <c r="J221" s="2">
        <f t="shared" si="26"/>
        <v>0</v>
      </c>
      <c r="K221" s="2">
        <f t="shared" si="27"/>
        <v>0</v>
      </c>
      <c r="L221" s="2">
        <f t="shared" si="28"/>
        <v>0</v>
      </c>
      <c r="M221" s="2">
        <f>IF(Tableau1315[[#This Row],[Total centieme]]&gt;7,1,0)</f>
        <v>0</v>
      </c>
      <c r="N221" s="4" t="str">
        <f>IFERROR(INDEX($C$82:$C$403,MATCH(0,INDEX(COUNTIF(N$81:N220,$C$82:$C$403),,),0)),"")</f>
        <v/>
      </c>
      <c r="O221" s="23" cm="1">
        <f t="array" ref="O221">SUMPRODUCT(($F$82:$F$579=O$81)*($C$82:$C$579=$N221)*$G$82:$G$579)</f>
        <v>0</v>
      </c>
      <c r="P221" s="23">
        <f t="shared" si="22"/>
        <v>0</v>
      </c>
      <c r="Q221" s="22">
        <f t="shared" si="23"/>
        <v>0</v>
      </c>
      <c r="R221" s="18"/>
      <c r="S221" s="18">
        <f>Tableau1315[[#This Row],[Date2]]</f>
        <v>0</v>
      </c>
      <c r="T221" s="15">
        <f t="shared" si="24"/>
        <v>0</v>
      </c>
    </row>
    <row r="222" spans="4:20" ht="15.75" x14ac:dyDescent="0.25">
      <c r="D222" s="3"/>
      <c r="E222" s="3"/>
      <c r="G222" s="3">
        <f t="shared" si="29"/>
        <v>0</v>
      </c>
      <c r="I222" s="2">
        <f t="shared" si="25"/>
        <v>0</v>
      </c>
      <c r="J222" s="2">
        <f t="shared" si="26"/>
        <v>0</v>
      </c>
      <c r="K222" s="2">
        <f t="shared" si="27"/>
        <v>0</v>
      </c>
      <c r="L222" s="2">
        <f t="shared" si="28"/>
        <v>0</v>
      </c>
      <c r="M222" s="2">
        <f>IF(Tableau1315[[#This Row],[Total centieme]]&gt;7,1,0)</f>
        <v>0</v>
      </c>
      <c r="N222" s="4" t="str">
        <f>IFERROR(INDEX($C$82:$C$403,MATCH(0,INDEX(COUNTIF(N$81:N221,$C$82:$C$403),,),0)),"")</f>
        <v/>
      </c>
      <c r="O222" s="23" cm="1">
        <f t="array" ref="O222">SUMPRODUCT(($F$82:$F$579=O$81)*($C$82:$C$579=$N222)*$G$82:$G$579)</f>
        <v>0</v>
      </c>
      <c r="P222" s="23">
        <f t="shared" si="22"/>
        <v>0</v>
      </c>
      <c r="Q222" s="22">
        <f t="shared" si="23"/>
        <v>0</v>
      </c>
      <c r="R222" s="18"/>
      <c r="S222" s="18">
        <f>Tableau1315[[#This Row],[Date2]]</f>
        <v>0</v>
      </c>
      <c r="T222" s="15">
        <f t="shared" si="24"/>
        <v>0</v>
      </c>
    </row>
    <row r="223" spans="4:20" ht="15.75" x14ac:dyDescent="0.25">
      <c r="D223" s="3"/>
      <c r="E223" s="3"/>
      <c r="G223" s="3">
        <f t="shared" si="29"/>
        <v>0</v>
      </c>
      <c r="I223" s="2">
        <f t="shared" si="25"/>
        <v>0</v>
      </c>
      <c r="J223" s="2">
        <f t="shared" si="26"/>
        <v>0</v>
      </c>
      <c r="K223" s="2">
        <f t="shared" si="27"/>
        <v>0</v>
      </c>
      <c r="L223" s="2">
        <f t="shared" si="28"/>
        <v>0</v>
      </c>
      <c r="M223" s="2">
        <f>IF(Tableau1315[[#This Row],[Total centieme]]&gt;7,1,0)</f>
        <v>0</v>
      </c>
      <c r="N223" s="4" t="str">
        <f>IFERROR(INDEX($C$82:$C$403,MATCH(0,INDEX(COUNTIF(N$81:N222,$C$82:$C$403),,),0)),"")</f>
        <v/>
      </c>
      <c r="O223" s="23" cm="1">
        <f t="array" ref="O223">SUMPRODUCT(($F$82:$F$579=O$81)*($C$82:$C$579=$N223)*$G$82:$G$579)</f>
        <v>0</v>
      </c>
      <c r="P223" s="23">
        <f t="shared" si="22"/>
        <v>0</v>
      </c>
      <c r="Q223" s="22">
        <f t="shared" si="23"/>
        <v>0</v>
      </c>
      <c r="R223" s="18"/>
      <c r="S223" s="18">
        <f>Tableau1315[[#This Row],[Date2]]</f>
        <v>0</v>
      </c>
      <c r="T223" s="15">
        <f t="shared" si="24"/>
        <v>0</v>
      </c>
    </row>
    <row r="224" spans="4:20" ht="15.75" x14ac:dyDescent="0.25">
      <c r="D224" s="3"/>
      <c r="E224" s="3"/>
      <c r="G224" s="3">
        <f t="shared" si="29"/>
        <v>0</v>
      </c>
      <c r="I224" s="2">
        <f t="shared" si="25"/>
        <v>0</v>
      </c>
      <c r="J224" s="2">
        <f t="shared" si="26"/>
        <v>0</v>
      </c>
      <c r="K224" s="2">
        <f t="shared" si="27"/>
        <v>0</v>
      </c>
      <c r="L224" s="2">
        <f t="shared" si="28"/>
        <v>0</v>
      </c>
      <c r="M224" s="2">
        <f>IF(Tableau1315[[#This Row],[Total centieme]]&gt;7,1,0)</f>
        <v>0</v>
      </c>
      <c r="N224" s="4" t="str">
        <f>IFERROR(INDEX($C$82:$C$403,MATCH(0,INDEX(COUNTIF(N$81:N223,$C$82:$C$403),,),0)),"")</f>
        <v/>
      </c>
      <c r="O224" s="23" cm="1">
        <f t="array" ref="O224">SUMPRODUCT(($F$82:$F$579=O$81)*($C$82:$C$579=$N224)*$G$82:$G$579)</f>
        <v>0</v>
      </c>
      <c r="P224" s="23">
        <f t="shared" si="22"/>
        <v>0</v>
      </c>
      <c r="Q224" s="22">
        <f t="shared" si="23"/>
        <v>0</v>
      </c>
      <c r="R224" s="18"/>
      <c r="S224" s="18">
        <f>Tableau1315[[#This Row],[Date2]]</f>
        <v>0</v>
      </c>
      <c r="T224" s="15">
        <f t="shared" si="24"/>
        <v>0</v>
      </c>
    </row>
    <row r="225" spans="4:20" ht="15.75" x14ac:dyDescent="0.25">
      <c r="D225" s="3"/>
      <c r="E225" s="3"/>
      <c r="G225" s="3">
        <f t="shared" si="29"/>
        <v>0</v>
      </c>
      <c r="I225" s="2">
        <f t="shared" si="25"/>
        <v>0</v>
      </c>
      <c r="J225" s="2">
        <f t="shared" si="26"/>
        <v>0</v>
      </c>
      <c r="K225" s="2">
        <f t="shared" si="27"/>
        <v>0</v>
      </c>
      <c r="L225" s="2">
        <f t="shared" si="28"/>
        <v>0</v>
      </c>
      <c r="M225" s="2">
        <f>IF(Tableau1315[[#This Row],[Total centieme]]&gt;7,1,0)</f>
        <v>0</v>
      </c>
      <c r="N225" s="4" t="str">
        <f>IFERROR(INDEX($C$82:$C$403,MATCH(0,INDEX(COUNTIF(N$81:N224,$C$82:$C$403),,),0)),"")</f>
        <v/>
      </c>
      <c r="O225" s="23" cm="1">
        <f t="array" ref="O225">SUMPRODUCT(($F$82:$F$579=O$81)*($C$82:$C$579=$N225)*$G$82:$G$579)</f>
        <v>0</v>
      </c>
      <c r="P225" s="23">
        <f t="shared" si="22"/>
        <v>0</v>
      </c>
      <c r="Q225" s="22">
        <f t="shared" si="23"/>
        <v>0</v>
      </c>
      <c r="R225" s="18"/>
      <c r="S225" s="18">
        <f>Tableau1315[[#This Row],[Date2]]</f>
        <v>0</v>
      </c>
      <c r="T225" s="15">
        <f t="shared" si="24"/>
        <v>0</v>
      </c>
    </row>
    <row r="226" spans="4:20" ht="15.75" x14ac:dyDescent="0.25">
      <c r="D226" s="3"/>
      <c r="E226" s="3"/>
      <c r="G226" s="3">
        <f t="shared" si="29"/>
        <v>0</v>
      </c>
      <c r="I226" s="2">
        <f t="shared" si="25"/>
        <v>0</v>
      </c>
      <c r="J226" s="2">
        <f t="shared" si="26"/>
        <v>0</v>
      </c>
      <c r="K226" s="2">
        <f t="shared" si="27"/>
        <v>0</v>
      </c>
      <c r="L226" s="2">
        <f t="shared" si="28"/>
        <v>0</v>
      </c>
      <c r="M226" s="2">
        <f>IF(Tableau1315[[#This Row],[Total centieme]]&gt;7,1,0)</f>
        <v>0</v>
      </c>
      <c r="N226" s="4" t="str">
        <f>IFERROR(INDEX($C$82:$C$403,MATCH(0,INDEX(COUNTIF(N$81:N225,$C$82:$C$403),,),0)),"")</f>
        <v/>
      </c>
      <c r="O226" s="23" cm="1">
        <f t="array" ref="O226">SUMPRODUCT(($F$82:$F$579=O$81)*($C$82:$C$579=$N226)*$G$82:$G$579)</f>
        <v>0</v>
      </c>
      <c r="P226" s="23">
        <f t="shared" si="22"/>
        <v>0</v>
      </c>
      <c r="Q226" s="22">
        <f t="shared" si="23"/>
        <v>0</v>
      </c>
      <c r="R226" s="18"/>
      <c r="S226" s="18">
        <f>Tableau1315[[#This Row],[Date2]]</f>
        <v>0</v>
      </c>
      <c r="T226" s="15">
        <f t="shared" si="24"/>
        <v>0</v>
      </c>
    </row>
    <row r="227" spans="4:20" ht="15.75" x14ac:dyDescent="0.25">
      <c r="D227" s="3"/>
      <c r="E227" s="3"/>
      <c r="G227" s="3">
        <f t="shared" si="29"/>
        <v>0</v>
      </c>
      <c r="I227" s="2">
        <f t="shared" si="25"/>
        <v>0</v>
      </c>
      <c r="J227" s="2">
        <f t="shared" si="26"/>
        <v>0</v>
      </c>
      <c r="K227" s="2">
        <f t="shared" si="27"/>
        <v>0</v>
      </c>
      <c r="L227" s="2">
        <f t="shared" si="28"/>
        <v>0</v>
      </c>
      <c r="M227" s="2">
        <f>IF(Tableau1315[[#This Row],[Total centieme]]&gt;7,1,0)</f>
        <v>0</v>
      </c>
      <c r="N227" s="4" t="str">
        <f>IFERROR(INDEX($C$82:$C$403,MATCH(0,INDEX(COUNTIF(N$81:N226,$C$82:$C$403),,),0)),"")</f>
        <v/>
      </c>
      <c r="O227" s="23" cm="1">
        <f t="array" ref="O227">SUMPRODUCT(($F$82:$F$579=O$81)*($C$82:$C$579=$N227)*$G$82:$G$579)</f>
        <v>0</v>
      </c>
      <c r="P227" s="23">
        <f t="shared" si="22"/>
        <v>0</v>
      </c>
      <c r="Q227" s="22">
        <f t="shared" si="23"/>
        <v>0</v>
      </c>
      <c r="R227" s="18"/>
      <c r="S227" s="18">
        <f>Tableau1315[[#This Row],[Date2]]</f>
        <v>0</v>
      </c>
      <c r="T227" s="15">
        <f t="shared" si="24"/>
        <v>0</v>
      </c>
    </row>
    <row r="228" spans="4:20" ht="15.75" x14ac:dyDescent="0.25">
      <c r="D228" s="3"/>
      <c r="E228" s="3"/>
      <c r="G228" s="3">
        <f t="shared" si="29"/>
        <v>0</v>
      </c>
      <c r="I228" s="2">
        <f t="shared" si="25"/>
        <v>0</v>
      </c>
      <c r="J228" s="2">
        <f t="shared" si="26"/>
        <v>0</v>
      </c>
      <c r="K228" s="2">
        <f t="shared" si="27"/>
        <v>0</v>
      </c>
      <c r="L228" s="2">
        <f t="shared" si="28"/>
        <v>0</v>
      </c>
      <c r="M228" s="2">
        <f>IF(Tableau1315[[#This Row],[Total centieme]]&gt;7,1,0)</f>
        <v>0</v>
      </c>
      <c r="N228" s="4" t="str">
        <f>IFERROR(INDEX($C$82:$C$403,MATCH(0,INDEX(COUNTIF(N$81:N227,$C$82:$C$403),,),0)),"")</f>
        <v/>
      </c>
      <c r="O228" s="23" cm="1">
        <f t="array" ref="O228">SUMPRODUCT(($F$82:$F$579=O$81)*($C$82:$C$579=$N228)*$G$82:$G$579)</f>
        <v>0</v>
      </c>
      <c r="P228" s="23">
        <f t="shared" si="22"/>
        <v>0</v>
      </c>
      <c r="Q228" s="22">
        <f t="shared" si="23"/>
        <v>0</v>
      </c>
      <c r="R228" s="18"/>
      <c r="S228" s="18">
        <f>Tableau1315[[#This Row],[Date2]]</f>
        <v>0</v>
      </c>
      <c r="T228" s="15">
        <f t="shared" si="24"/>
        <v>0</v>
      </c>
    </row>
    <row r="229" spans="4:20" ht="15.75" x14ac:dyDescent="0.25">
      <c r="D229" s="3"/>
      <c r="E229" s="3"/>
      <c r="G229" s="3">
        <f t="shared" si="29"/>
        <v>0</v>
      </c>
      <c r="I229" s="2">
        <f t="shared" si="25"/>
        <v>0</v>
      </c>
      <c r="J229" s="2">
        <f t="shared" si="26"/>
        <v>0</v>
      </c>
      <c r="K229" s="2">
        <f t="shared" si="27"/>
        <v>0</v>
      </c>
      <c r="L229" s="2">
        <f t="shared" si="28"/>
        <v>0</v>
      </c>
      <c r="M229" s="2">
        <f>IF(Tableau1315[[#This Row],[Total centieme]]&gt;7,1,0)</f>
        <v>0</v>
      </c>
      <c r="N229" s="4" t="str">
        <f>IFERROR(INDEX($C$82:$C$403,MATCH(0,INDEX(COUNTIF(N$81:N228,$C$82:$C$403),,),0)),"")</f>
        <v/>
      </c>
      <c r="O229" s="23" cm="1">
        <f t="array" ref="O229">SUMPRODUCT(($F$82:$F$579=O$81)*($C$82:$C$579=$N229)*$G$82:$G$579)</f>
        <v>0</v>
      </c>
      <c r="P229" s="23">
        <f t="shared" si="22"/>
        <v>0</v>
      </c>
      <c r="Q229" s="22">
        <f t="shared" si="23"/>
        <v>0</v>
      </c>
      <c r="R229" s="18"/>
      <c r="S229" s="18">
        <f>Tableau1315[[#This Row],[Date2]]</f>
        <v>0</v>
      </c>
      <c r="T229" s="15">
        <f t="shared" si="24"/>
        <v>0</v>
      </c>
    </row>
    <row r="230" spans="4:20" ht="15.75" x14ac:dyDescent="0.25">
      <c r="D230" s="3"/>
      <c r="E230" s="3"/>
      <c r="G230" s="3">
        <f t="shared" si="29"/>
        <v>0</v>
      </c>
      <c r="I230" s="2">
        <f t="shared" si="25"/>
        <v>0</v>
      </c>
      <c r="J230" s="2">
        <f t="shared" si="26"/>
        <v>0</v>
      </c>
      <c r="K230" s="2">
        <f t="shared" si="27"/>
        <v>0</v>
      </c>
      <c r="L230" s="2">
        <f t="shared" si="28"/>
        <v>0</v>
      </c>
      <c r="M230" s="2">
        <f>IF(Tableau1315[[#This Row],[Total centieme]]&gt;7,1,0)</f>
        <v>0</v>
      </c>
      <c r="N230" s="4" t="str">
        <f>IFERROR(INDEX($C$82:$C$403,MATCH(0,INDEX(COUNTIF(N$81:N229,$C$82:$C$403),,),0)),"")</f>
        <v/>
      </c>
      <c r="O230" s="23" cm="1">
        <f t="array" ref="O230">SUMPRODUCT(($F$82:$F$579=O$81)*($C$82:$C$579=$N230)*$G$82:$G$579)</f>
        <v>0</v>
      </c>
      <c r="P230" s="23">
        <f t="shared" si="22"/>
        <v>0</v>
      </c>
      <c r="Q230" s="22">
        <f t="shared" si="23"/>
        <v>0</v>
      </c>
      <c r="R230" s="18"/>
      <c r="S230" s="18">
        <f>Tableau1315[[#This Row],[Date2]]</f>
        <v>0</v>
      </c>
      <c r="T230" s="15">
        <f t="shared" si="24"/>
        <v>0</v>
      </c>
    </row>
    <row r="231" spans="4:20" ht="15.75" x14ac:dyDescent="0.25">
      <c r="D231" s="3"/>
      <c r="E231" s="3"/>
      <c r="G231" s="3">
        <f t="shared" si="29"/>
        <v>0</v>
      </c>
      <c r="I231" s="2">
        <f t="shared" si="25"/>
        <v>0</v>
      </c>
      <c r="J231" s="2">
        <f t="shared" si="26"/>
        <v>0</v>
      </c>
      <c r="K231" s="2">
        <f t="shared" si="27"/>
        <v>0</v>
      </c>
      <c r="L231" s="2">
        <f t="shared" si="28"/>
        <v>0</v>
      </c>
      <c r="M231" s="2">
        <f>IF(Tableau1315[[#This Row],[Total centieme]]&gt;7,1,0)</f>
        <v>0</v>
      </c>
      <c r="N231" s="4" t="str">
        <f>IFERROR(INDEX($C$82:$C$403,MATCH(0,INDEX(COUNTIF(N$81:N230,$C$82:$C$403),,),0)),"")</f>
        <v/>
      </c>
      <c r="O231" s="23" cm="1">
        <f t="array" ref="O231">SUMPRODUCT(($F$82:$F$579=O$81)*($C$82:$C$579=$N231)*$G$82:$G$579)</f>
        <v>0</v>
      </c>
      <c r="P231" s="23">
        <f t="shared" si="22"/>
        <v>0</v>
      </c>
      <c r="Q231" s="22">
        <f t="shared" si="23"/>
        <v>0</v>
      </c>
      <c r="R231" s="18"/>
      <c r="S231" s="18">
        <f>Tableau1315[[#This Row],[Date2]]</f>
        <v>0</v>
      </c>
      <c r="T231" s="15">
        <f t="shared" si="24"/>
        <v>0</v>
      </c>
    </row>
    <row r="232" spans="4:20" ht="15.75" x14ac:dyDescent="0.25">
      <c r="D232" s="3"/>
      <c r="E232" s="3"/>
      <c r="G232" s="3">
        <f t="shared" si="29"/>
        <v>0</v>
      </c>
      <c r="I232" s="2">
        <f t="shared" si="25"/>
        <v>0</v>
      </c>
      <c r="J232" s="2">
        <f t="shared" si="26"/>
        <v>0</v>
      </c>
      <c r="K232" s="2">
        <f t="shared" si="27"/>
        <v>0</v>
      </c>
      <c r="L232" s="2">
        <f t="shared" si="28"/>
        <v>0</v>
      </c>
      <c r="M232" s="2">
        <f>IF(Tableau1315[[#This Row],[Total centieme]]&gt;7,1,0)</f>
        <v>0</v>
      </c>
      <c r="N232" s="4" t="str">
        <f>IFERROR(INDEX($C$82:$C$403,MATCH(0,INDEX(COUNTIF(N$81:N231,$C$82:$C$403),,),0)),"")</f>
        <v/>
      </c>
      <c r="O232" s="23" cm="1">
        <f t="array" ref="O232">SUMPRODUCT(($F$82:$F$579=O$81)*($C$82:$C$579=$N232)*$G$82:$G$579)</f>
        <v>0</v>
      </c>
      <c r="P232" s="23">
        <f t="shared" si="22"/>
        <v>0</v>
      </c>
      <c r="Q232" s="22">
        <f t="shared" si="23"/>
        <v>0</v>
      </c>
      <c r="R232" s="18"/>
      <c r="S232" s="18">
        <f>Tableau1315[[#This Row],[Date2]]</f>
        <v>0</v>
      </c>
      <c r="T232" s="15">
        <f t="shared" si="24"/>
        <v>0</v>
      </c>
    </row>
    <row r="233" spans="4:20" ht="15.75" x14ac:dyDescent="0.25">
      <c r="D233" s="3"/>
      <c r="E233" s="3"/>
      <c r="G233" s="3">
        <f t="shared" si="29"/>
        <v>0</v>
      </c>
      <c r="I233" s="2">
        <f t="shared" si="25"/>
        <v>0</v>
      </c>
      <c r="J233" s="2">
        <f t="shared" si="26"/>
        <v>0</v>
      </c>
      <c r="K233" s="2">
        <f t="shared" si="27"/>
        <v>0</v>
      </c>
      <c r="L233" s="2">
        <f t="shared" si="28"/>
        <v>0</v>
      </c>
      <c r="M233" s="2">
        <f>IF(Tableau1315[[#This Row],[Total centieme]]&gt;7,1,0)</f>
        <v>0</v>
      </c>
      <c r="N233" s="4" t="str">
        <f>IFERROR(INDEX($C$82:$C$403,MATCH(0,INDEX(COUNTIF(N$81:N232,$C$82:$C$403),,),0)),"")</f>
        <v/>
      </c>
      <c r="O233" s="23" cm="1">
        <f t="array" ref="O233">SUMPRODUCT(($F$82:$F$579=O$81)*($C$82:$C$579=$N233)*$G$82:$G$579)</f>
        <v>0</v>
      </c>
      <c r="P233" s="23">
        <f t="shared" si="22"/>
        <v>0</v>
      </c>
      <c r="Q233" s="22">
        <f t="shared" si="23"/>
        <v>0</v>
      </c>
      <c r="R233" s="18"/>
      <c r="S233" s="18">
        <f>Tableau1315[[#This Row],[Date2]]</f>
        <v>0</v>
      </c>
      <c r="T233" s="15">
        <f t="shared" si="24"/>
        <v>0</v>
      </c>
    </row>
    <row r="234" spans="4:20" ht="15.75" x14ac:dyDescent="0.25">
      <c r="D234" s="3"/>
      <c r="E234" s="3"/>
      <c r="G234" s="3">
        <f t="shared" si="29"/>
        <v>0</v>
      </c>
      <c r="I234" s="2">
        <f t="shared" si="25"/>
        <v>0</v>
      </c>
      <c r="J234" s="2">
        <f t="shared" si="26"/>
        <v>0</v>
      </c>
      <c r="K234" s="2">
        <f t="shared" si="27"/>
        <v>0</v>
      </c>
      <c r="L234" s="2">
        <f t="shared" si="28"/>
        <v>0</v>
      </c>
      <c r="M234" s="2">
        <f>IF(Tableau1315[[#This Row],[Total centieme]]&gt;7,1,0)</f>
        <v>0</v>
      </c>
      <c r="N234" s="4" t="str">
        <f>IFERROR(INDEX($C$82:$C$403,MATCH(0,INDEX(COUNTIF(N$81:N233,$C$82:$C$403),,),0)),"")</f>
        <v/>
      </c>
      <c r="O234" s="23" cm="1">
        <f t="array" ref="O234">SUMPRODUCT(($F$82:$F$579=O$81)*($C$82:$C$579=$N234)*$G$82:$G$579)</f>
        <v>0</v>
      </c>
      <c r="P234" s="23">
        <f t="shared" si="22"/>
        <v>0</v>
      </c>
      <c r="Q234" s="22">
        <f t="shared" si="23"/>
        <v>0</v>
      </c>
      <c r="R234" s="18"/>
      <c r="S234" s="18">
        <f>Tableau1315[[#This Row],[Date2]]</f>
        <v>0</v>
      </c>
      <c r="T234" s="15">
        <f t="shared" si="24"/>
        <v>0</v>
      </c>
    </row>
    <row r="235" spans="4:20" ht="15.75" x14ac:dyDescent="0.25">
      <c r="D235" s="3"/>
      <c r="E235" s="3"/>
      <c r="G235" s="3">
        <f t="shared" si="29"/>
        <v>0</v>
      </c>
      <c r="I235" s="2">
        <f t="shared" si="25"/>
        <v>0</v>
      </c>
      <c r="J235" s="2">
        <f t="shared" si="26"/>
        <v>0</v>
      </c>
      <c r="K235" s="2">
        <f t="shared" si="27"/>
        <v>0</v>
      </c>
      <c r="L235" s="2">
        <f t="shared" si="28"/>
        <v>0</v>
      </c>
      <c r="M235" s="2">
        <f>IF(Tableau1315[[#This Row],[Total centieme]]&gt;7,1,0)</f>
        <v>0</v>
      </c>
      <c r="N235" s="4" t="str">
        <f>IFERROR(INDEX($C$82:$C$403,MATCH(0,INDEX(COUNTIF(N$81:N234,$C$82:$C$403),,),0)),"")</f>
        <v/>
      </c>
      <c r="O235" s="23" cm="1">
        <f t="array" ref="O235">SUMPRODUCT(($F$82:$F$579=O$81)*($C$82:$C$579=$N235)*$G$82:$G$579)</f>
        <v>0</v>
      </c>
      <c r="P235" s="23">
        <f t="shared" si="22"/>
        <v>0</v>
      </c>
      <c r="Q235" s="22">
        <f t="shared" si="23"/>
        <v>0</v>
      </c>
      <c r="R235" s="18"/>
      <c r="S235" s="18">
        <f>Tableau1315[[#This Row],[Date2]]</f>
        <v>0</v>
      </c>
      <c r="T235" s="15">
        <f t="shared" si="24"/>
        <v>0</v>
      </c>
    </row>
    <row r="236" spans="4:20" ht="15.75" x14ac:dyDescent="0.25">
      <c r="D236" s="3"/>
      <c r="E236" s="3"/>
      <c r="G236" s="3">
        <f t="shared" si="29"/>
        <v>0</v>
      </c>
      <c r="I236" s="2">
        <f t="shared" si="25"/>
        <v>0</v>
      </c>
      <c r="J236" s="2">
        <f t="shared" si="26"/>
        <v>0</v>
      </c>
      <c r="K236" s="2">
        <f t="shared" si="27"/>
        <v>0</v>
      </c>
      <c r="L236" s="2">
        <f t="shared" si="28"/>
        <v>0</v>
      </c>
      <c r="M236" s="2">
        <f>IF(Tableau1315[[#This Row],[Total centieme]]&gt;7,1,0)</f>
        <v>0</v>
      </c>
      <c r="N236" s="4" t="str">
        <f>IFERROR(INDEX($C$82:$C$403,MATCH(0,INDEX(COUNTIF(N$81:N235,$C$82:$C$403),,),0)),"")</f>
        <v/>
      </c>
      <c r="O236" s="23" cm="1">
        <f t="array" ref="O236">SUMPRODUCT(($F$82:$F$579=O$81)*($C$82:$C$579=$N236)*$G$82:$G$579)</f>
        <v>0</v>
      </c>
      <c r="P236" s="23">
        <f t="shared" si="22"/>
        <v>0</v>
      </c>
      <c r="Q236" s="22">
        <f t="shared" si="23"/>
        <v>0</v>
      </c>
      <c r="R236" s="18"/>
      <c r="S236" s="18">
        <f>Tableau1315[[#This Row],[Date2]]</f>
        <v>0</v>
      </c>
      <c r="T236" s="15">
        <f t="shared" si="24"/>
        <v>0</v>
      </c>
    </row>
    <row r="237" spans="4:20" ht="15.75" x14ac:dyDescent="0.25">
      <c r="D237" s="3"/>
      <c r="E237" s="3"/>
      <c r="G237" s="3">
        <f t="shared" si="29"/>
        <v>0</v>
      </c>
      <c r="I237" s="2">
        <f t="shared" si="25"/>
        <v>0</v>
      </c>
      <c r="J237" s="2">
        <f t="shared" si="26"/>
        <v>0</v>
      </c>
      <c r="K237" s="2">
        <f t="shared" si="27"/>
        <v>0</v>
      </c>
      <c r="L237" s="2">
        <f t="shared" si="28"/>
        <v>0</v>
      </c>
      <c r="M237" s="2">
        <f>IF(Tableau1315[[#This Row],[Total centieme]]&gt;7,1,0)</f>
        <v>0</v>
      </c>
      <c r="N237" s="4" t="str">
        <f>IFERROR(INDEX($C$82:$C$403,MATCH(0,INDEX(COUNTIF(N$81:N236,$C$82:$C$403),,),0)),"")</f>
        <v/>
      </c>
      <c r="O237" s="23" cm="1">
        <f t="array" ref="O237">SUMPRODUCT(($F$82:$F$579=O$81)*($C$82:$C$579=$N237)*$G$82:$G$579)</f>
        <v>0</v>
      </c>
      <c r="P237" s="23">
        <f t="shared" si="22"/>
        <v>0</v>
      </c>
      <c r="Q237" s="22">
        <f t="shared" si="23"/>
        <v>0</v>
      </c>
      <c r="R237" s="18"/>
      <c r="S237" s="18">
        <f>Tableau1315[[#This Row],[Date2]]</f>
        <v>0</v>
      </c>
      <c r="T237" s="15">
        <f t="shared" si="24"/>
        <v>0</v>
      </c>
    </row>
    <row r="238" spans="4:20" ht="15.75" x14ac:dyDescent="0.25">
      <c r="D238" s="3"/>
      <c r="E238" s="3"/>
      <c r="G238" s="3">
        <f t="shared" si="29"/>
        <v>0</v>
      </c>
      <c r="I238" s="2">
        <f t="shared" si="25"/>
        <v>0</v>
      </c>
      <c r="J238" s="2">
        <f t="shared" si="26"/>
        <v>0</v>
      </c>
      <c r="K238" s="2">
        <f t="shared" si="27"/>
        <v>0</v>
      </c>
      <c r="L238" s="2">
        <f t="shared" si="28"/>
        <v>0</v>
      </c>
      <c r="M238" s="2">
        <f>IF(Tableau1315[[#This Row],[Total centieme]]&gt;7,1,0)</f>
        <v>0</v>
      </c>
      <c r="N238" s="4" t="str">
        <f>IFERROR(INDEX($C$82:$C$403,MATCH(0,INDEX(COUNTIF(N$81:N237,$C$82:$C$403),,),0)),"")</f>
        <v/>
      </c>
      <c r="O238" s="23" cm="1">
        <f t="array" ref="O238">SUMPRODUCT(($F$82:$F$579=O$81)*($C$82:$C$579=$N238)*$G$82:$G$579)</f>
        <v>0</v>
      </c>
      <c r="P238" s="23">
        <f t="shared" si="22"/>
        <v>0</v>
      </c>
      <c r="Q238" s="22">
        <f t="shared" si="23"/>
        <v>0</v>
      </c>
      <c r="R238" s="18"/>
      <c r="S238" s="18">
        <f>Tableau1315[[#This Row],[Date2]]</f>
        <v>0</v>
      </c>
      <c r="T238" s="15">
        <f t="shared" si="24"/>
        <v>0</v>
      </c>
    </row>
    <row r="239" spans="4:20" ht="15.75" x14ac:dyDescent="0.25">
      <c r="D239" s="3"/>
      <c r="E239" s="3"/>
      <c r="G239" s="3">
        <f t="shared" si="29"/>
        <v>0</v>
      </c>
      <c r="I239" s="2">
        <f t="shared" si="25"/>
        <v>0</v>
      </c>
      <c r="J239" s="2">
        <f t="shared" si="26"/>
        <v>0</v>
      </c>
      <c r="K239" s="2">
        <f t="shared" si="27"/>
        <v>0</v>
      </c>
      <c r="L239" s="2">
        <f t="shared" si="28"/>
        <v>0</v>
      </c>
      <c r="M239" s="2">
        <f>IF(Tableau1315[[#This Row],[Total centieme]]&gt;7,1,0)</f>
        <v>0</v>
      </c>
      <c r="N239" s="4" t="str">
        <f>IFERROR(INDEX($C$82:$C$403,MATCH(0,INDEX(COUNTIF(N$81:N238,$C$82:$C$403),,),0)),"")</f>
        <v/>
      </c>
      <c r="O239" s="23" cm="1">
        <f t="array" ref="O239">SUMPRODUCT(($F$82:$F$579=O$81)*($C$82:$C$579=$N239)*$G$82:$G$579)</f>
        <v>0</v>
      </c>
      <c r="P239" s="23">
        <f t="shared" ref="P239:P302" si="30">SUMPRODUCT(($F$82:$F$579=P$81)*($C$82:$C$579=$N239)*$G$82:$G$579)</f>
        <v>0</v>
      </c>
      <c r="Q239" s="22">
        <f t="shared" ref="Q239:Q302" si="31">P239-O239</f>
        <v>0</v>
      </c>
      <c r="R239" s="18"/>
      <c r="S239" s="18">
        <f>Tableau1315[[#This Row],[Date2]]</f>
        <v>0</v>
      </c>
      <c r="T239" s="15">
        <f t="shared" ref="T239:T302" si="32">Q239*24</f>
        <v>0</v>
      </c>
    </row>
    <row r="240" spans="4:20" ht="15.75" x14ac:dyDescent="0.25">
      <c r="D240" s="3"/>
      <c r="E240" s="3"/>
      <c r="G240" s="3">
        <f t="shared" si="29"/>
        <v>0</v>
      </c>
      <c r="I240" s="2">
        <f t="shared" si="25"/>
        <v>0</v>
      </c>
      <c r="J240" s="2">
        <f t="shared" si="26"/>
        <v>0</v>
      </c>
      <c r="K240" s="2">
        <f t="shared" si="27"/>
        <v>0</v>
      </c>
      <c r="L240" s="2">
        <f t="shared" si="28"/>
        <v>0</v>
      </c>
      <c r="M240" s="2">
        <f>IF(Tableau1315[[#This Row],[Total centieme]]&gt;7,1,0)</f>
        <v>0</v>
      </c>
      <c r="N240" s="4" t="str">
        <f>IFERROR(INDEX($C$82:$C$403,MATCH(0,INDEX(COUNTIF(N$81:N239,$C$82:$C$403),,),0)),"")</f>
        <v/>
      </c>
      <c r="O240" s="23" cm="1">
        <f t="array" ref="O240">SUMPRODUCT(($F$82:$F$579=O$81)*($C$82:$C$579=$N240)*$G$82:$G$579)</f>
        <v>0</v>
      </c>
      <c r="P240" s="23">
        <f t="shared" si="30"/>
        <v>0</v>
      </c>
      <c r="Q240" s="22">
        <f t="shared" si="31"/>
        <v>0</v>
      </c>
      <c r="R240" s="18"/>
      <c r="S240" s="18">
        <f>Tableau1315[[#This Row],[Date2]]</f>
        <v>0</v>
      </c>
      <c r="T240" s="15">
        <f t="shared" si="32"/>
        <v>0</v>
      </c>
    </row>
    <row r="241" spans="4:20" ht="15.75" x14ac:dyDescent="0.25">
      <c r="D241" s="3"/>
      <c r="E241" s="3"/>
      <c r="G241" s="3">
        <f t="shared" si="29"/>
        <v>0</v>
      </c>
      <c r="I241" s="2">
        <f t="shared" si="25"/>
        <v>0</v>
      </c>
      <c r="J241" s="2">
        <f t="shared" si="26"/>
        <v>0</v>
      </c>
      <c r="K241" s="2">
        <f t="shared" si="27"/>
        <v>0</v>
      </c>
      <c r="L241" s="2">
        <f t="shared" si="28"/>
        <v>0</v>
      </c>
      <c r="M241" s="2">
        <f>IF(Tableau1315[[#This Row],[Total centieme]]&gt;7,1,0)</f>
        <v>0</v>
      </c>
      <c r="N241" s="4" t="str">
        <f>IFERROR(INDEX($C$82:$C$403,MATCH(0,INDEX(COUNTIF(N$81:N240,$C$82:$C$403),,),0)),"")</f>
        <v/>
      </c>
      <c r="O241" s="23" cm="1">
        <f t="array" ref="O241">SUMPRODUCT(($F$82:$F$579=O$81)*($C$82:$C$579=$N241)*$G$82:$G$579)</f>
        <v>0</v>
      </c>
      <c r="P241" s="23">
        <f t="shared" si="30"/>
        <v>0</v>
      </c>
      <c r="Q241" s="22">
        <f t="shared" si="31"/>
        <v>0</v>
      </c>
      <c r="R241" s="18"/>
      <c r="S241" s="18">
        <f>Tableau1315[[#This Row],[Date2]]</f>
        <v>0</v>
      </c>
      <c r="T241" s="15">
        <f t="shared" si="32"/>
        <v>0</v>
      </c>
    </row>
    <row r="242" spans="4:20" ht="15.75" x14ac:dyDescent="0.25">
      <c r="D242" s="3"/>
      <c r="E242" s="3"/>
      <c r="G242" s="3">
        <f t="shared" si="29"/>
        <v>0</v>
      </c>
      <c r="I242" s="2">
        <f t="shared" si="25"/>
        <v>0</v>
      </c>
      <c r="J242" s="2">
        <f t="shared" si="26"/>
        <v>0</v>
      </c>
      <c r="K242" s="2">
        <f t="shared" si="27"/>
        <v>0</v>
      </c>
      <c r="L242" s="2">
        <f t="shared" si="28"/>
        <v>0</v>
      </c>
      <c r="M242" s="2">
        <f>IF(Tableau1315[[#This Row],[Total centieme]]&gt;7,1,0)</f>
        <v>0</v>
      </c>
      <c r="N242" s="4" t="str">
        <f>IFERROR(INDEX($C$82:$C$403,MATCH(0,INDEX(COUNTIF(N$81:N241,$C$82:$C$403),,),0)),"")</f>
        <v/>
      </c>
      <c r="O242" s="23" cm="1">
        <f t="array" ref="O242">SUMPRODUCT(($F$82:$F$579=O$81)*($C$82:$C$579=$N242)*$G$82:$G$579)</f>
        <v>0</v>
      </c>
      <c r="P242" s="23">
        <f t="shared" si="30"/>
        <v>0</v>
      </c>
      <c r="Q242" s="22">
        <f t="shared" si="31"/>
        <v>0</v>
      </c>
      <c r="R242" s="18"/>
      <c r="S242" s="18">
        <f>Tableau1315[[#This Row],[Date2]]</f>
        <v>0</v>
      </c>
      <c r="T242" s="15">
        <f t="shared" si="32"/>
        <v>0</v>
      </c>
    </row>
    <row r="243" spans="4:20" ht="15.75" x14ac:dyDescent="0.25">
      <c r="D243" s="3"/>
      <c r="E243" s="3"/>
      <c r="G243" s="3">
        <f t="shared" si="29"/>
        <v>0</v>
      </c>
      <c r="I243" s="2">
        <f t="shared" si="25"/>
        <v>0</v>
      </c>
      <c r="J243" s="2">
        <f t="shared" si="26"/>
        <v>0</v>
      </c>
      <c r="K243" s="2">
        <f t="shared" si="27"/>
        <v>0</v>
      </c>
      <c r="L243" s="2">
        <f t="shared" si="28"/>
        <v>0</v>
      </c>
      <c r="M243" s="2">
        <f>IF(Tableau1315[[#This Row],[Total centieme]]&gt;7,1,0)</f>
        <v>0</v>
      </c>
      <c r="N243" s="4" t="str">
        <f>IFERROR(INDEX($C$82:$C$403,MATCH(0,INDEX(COUNTIF(N$81:N242,$C$82:$C$403),,),0)),"")</f>
        <v/>
      </c>
      <c r="O243" s="23" cm="1">
        <f t="array" ref="O243">SUMPRODUCT(($F$82:$F$579=O$81)*($C$82:$C$579=$N243)*$G$82:$G$579)</f>
        <v>0</v>
      </c>
      <c r="P243" s="23">
        <f t="shared" si="30"/>
        <v>0</v>
      </c>
      <c r="Q243" s="22">
        <f t="shared" si="31"/>
        <v>0</v>
      </c>
      <c r="R243" s="18"/>
      <c r="S243" s="18">
        <f>Tableau1315[[#This Row],[Date2]]</f>
        <v>0</v>
      </c>
      <c r="T243" s="15">
        <f t="shared" si="32"/>
        <v>0</v>
      </c>
    </row>
    <row r="244" spans="4:20" ht="15.75" x14ac:dyDescent="0.25">
      <c r="D244" s="3"/>
      <c r="E244" s="3"/>
      <c r="G244" s="3">
        <f t="shared" si="29"/>
        <v>0</v>
      </c>
      <c r="I244" s="2">
        <f t="shared" si="25"/>
        <v>0</v>
      </c>
      <c r="J244" s="2">
        <f t="shared" si="26"/>
        <v>0</v>
      </c>
      <c r="K244" s="2">
        <f t="shared" si="27"/>
        <v>0</v>
      </c>
      <c r="L244" s="2">
        <f t="shared" si="28"/>
        <v>0</v>
      </c>
      <c r="M244" s="2">
        <f>IF(Tableau1315[[#This Row],[Total centieme]]&gt;7,1,0)</f>
        <v>0</v>
      </c>
      <c r="N244" s="4" t="str">
        <f>IFERROR(INDEX($C$82:$C$403,MATCH(0,INDEX(COUNTIF(N$81:N243,$C$82:$C$403),,),0)),"")</f>
        <v/>
      </c>
      <c r="O244" s="23" cm="1">
        <f t="array" ref="O244">SUMPRODUCT(($F$82:$F$579=O$81)*($C$82:$C$579=$N244)*$G$82:$G$579)</f>
        <v>0</v>
      </c>
      <c r="P244" s="23">
        <f t="shared" si="30"/>
        <v>0</v>
      </c>
      <c r="Q244" s="22">
        <f t="shared" si="31"/>
        <v>0</v>
      </c>
      <c r="R244" s="18"/>
      <c r="S244" s="18">
        <f>Tableau1315[[#This Row],[Date2]]</f>
        <v>0</v>
      </c>
      <c r="T244" s="15">
        <f t="shared" si="32"/>
        <v>0</v>
      </c>
    </row>
    <row r="245" spans="4:20" ht="15.75" x14ac:dyDescent="0.25">
      <c r="D245" s="3"/>
      <c r="E245" s="3"/>
      <c r="G245" s="3">
        <f t="shared" si="29"/>
        <v>0</v>
      </c>
      <c r="I245" s="2">
        <f t="shared" si="25"/>
        <v>0</v>
      </c>
      <c r="J245" s="2">
        <f t="shared" si="26"/>
        <v>0</v>
      </c>
      <c r="K245" s="2">
        <f t="shared" si="27"/>
        <v>0</v>
      </c>
      <c r="L245" s="2">
        <f t="shared" si="28"/>
        <v>0</v>
      </c>
      <c r="M245" s="2">
        <f>IF(Tableau1315[[#This Row],[Total centieme]]&gt;7,1,0)</f>
        <v>0</v>
      </c>
      <c r="N245" s="4" t="str">
        <f>IFERROR(INDEX($C$82:$C$403,MATCH(0,INDEX(COUNTIF(N$81:N244,$C$82:$C$403),,),0)),"")</f>
        <v/>
      </c>
      <c r="O245" s="23" cm="1">
        <f t="array" ref="O245">SUMPRODUCT(($F$82:$F$579=O$81)*($C$82:$C$579=$N245)*$G$82:$G$579)</f>
        <v>0</v>
      </c>
      <c r="P245" s="23">
        <f t="shared" si="30"/>
        <v>0</v>
      </c>
      <c r="Q245" s="22">
        <f t="shared" si="31"/>
        <v>0</v>
      </c>
      <c r="R245" s="18"/>
      <c r="S245" s="18">
        <f>Tableau1315[[#This Row],[Date2]]</f>
        <v>0</v>
      </c>
      <c r="T245" s="15">
        <f t="shared" si="32"/>
        <v>0</v>
      </c>
    </row>
    <row r="246" spans="4:20" ht="15.75" x14ac:dyDescent="0.25">
      <c r="D246" s="3"/>
      <c r="E246" s="3"/>
      <c r="G246" s="3">
        <f t="shared" si="29"/>
        <v>0</v>
      </c>
      <c r="I246" s="2">
        <f t="shared" si="25"/>
        <v>0</v>
      </c>
      <c r="J246" s="2">
        <f t="shared" si="26"/>
        <v>0</v>
      </c>
      <c r="K246" s="2">
        <f t="shared" si="27"/>
        <v>0</v>
      </c>
      <c r="L246" s="2">
        <f t="shared" si="28"/>
        <v>0</v>
      </c>
      <c r="M246" s="2">
        <f>IF(Tableau1315[[#This Row],[Total centieme]]&gt;7,1,0)</f>
        <v>0</v>
      </c>
      <c r="N246" s="4" t="str">
        <f>IFERROR(INDEX($C$82:$C$403,MATCH(0,INDEX(COUNTIF(N$81:N245,$C$82:$C$403),,),0)),"")</f>
        <v/>
      </c>
      <c r="O246" s="23" cm="1">
        <f t="array" ref="O246">SUMPRODUCT(($F$82:$F$579=O$81)*($C$82:$C$579=$N246)*$G$82:$G$579)</f>
        <v>0</v>
      </c>
      <c r="P246" s="23">
        <f t="shared" si="30"/>
        <v>0</v>
      </c>
      <c r="Q246" s="22">
        <f t="shared" si="31"/>
        <v>0</v>
      </c>
      <c r="R246" s="18"/>
      <c r="S246" s="18">
        <f>Tableau1315[[#This Row],[Date2]]</f>
        <v>0</v>
      </c>
      <c r="T246" s="15">
        <f t="shared" si="32"/>
        <v>0</v>
      </c>
    </row>
    <row r="247" spans="4:20" ht="15.75" x14ac:dyDescent="0.25">
      <c r="D247" s="3"/>
      <c r="E247" s="3"/>
      <c r="G247" s="3">
        <f t="shared" si="29"/>
        <v>0</v>
      </c>
      <c r="I247" s="2">
        <f t="shared" si="25"/>
        <v>0</v>
      </c>
      <c r="J247" s="2">
        <f t="shared" si="26"/>
        <v>0</v>
      </c>
      <c r="K247" s="2">
        <f t="shared" si="27"/>
        <v>0</v>
      </c>
      <c r="L247" s="2">
        <f t="shared" si="28"/>
        <v>0</v>
      </c>
      <c r="M247" s="2">
        <f>IF(Tableau1315[[#This Row],[Total centieme]]&gt;7,1,0)</f>
        <v>0</v>
      </c>
      <c r="N247" s="4" t="str">
        <f>IFERROR(INDEX($C$82:$C$403,MATCH(0,INDEX(COUNTIF(N$81:N246,$C$82:$C$403),,),0)),"")</f>
        <v/>
      </c>
      <c r="O247" s="23" cm="1">
        <f t="array" ref="O247">SUMPRODUCT(($F$82:$F$579=O$81)*($C$82:$C$579=$N247)*$G$82:$G$579)</f>
        <v>0</v>
      </c>
      <c r="P247" s="23">
        <f t="shared" si="30"/>
        <v>0</v>
      </c>
      <c r="Q247" s="22">
        <f t="shared" si="31"/>
        <v>0</v>
      </c>
      <c r="R247" s="18"/>
      <c r="S247" s="18">
        <f>Tableau1315[[#This Row],[Date2]]</f>
        <v>0</v>
      </c>
      <c r="T247" s="15">
        <f t="shared" si="32"/>
        <v>0</v>
      </c>
    </row>
    <row r="248" spans="4:20" ht="15.75" x14ac:dyDescent="0.25">
      <c r="D248" s="3"/>
      <c r="E248" s="3"/>
      <c r="G248" s="3">
        <f t="shared" si="29"/>
        <v>0</v>
      </c>
      <c r="I248" s="2">
        <f t="shared" si="25"/>
        <v>0</v>
      </c>
      <c r="J248" s="2">
        <f t="shared" si="26"/>
        <v>0</v>
      </c>
      <c r="K248" s="2">
        <f t="shared" si="27"/>
        <v>0</v>
      </c>
      <c r="L248" s="2">
        <f t="shared" si="28"/>
        <v>0</v>
      </c>
      <c r="M248" s="2">
        <f>IF(Tableau1315[[#This Row],[Total centieme]]&gt;7,1,0)</f>
        <v>0</v>
      </c>
      <c r="N248" s="4" t="str">
        <f>IFERROR(INDEX($C$82:$C$403,MATCH(0,INDEX(COUNTIF(N$81:N247,$C$82:$C$403),,),0)),"")</f>
        <v/>
      </c>
      <c r="O248" s="23" cm="1">
        <f t="array" ref="O248">SUMPRODUCT(($F$82:$F$579=O$81)*($C$82:$C$579=$N248)*$G$82:$G$579)</f>
        <v>0</v>
      </c>
      <c r="P248" s="23">
        <f t="shared" si="30"/>
        <v>0</v>
      </c>
      <c r="Q248" s="22">
        <f t="shared" si="31"/>
        <v>0</v>
      </c>
      <c r="R248" s="18"/>
      <c r="S248" s="18">
        <f>Tableau1315[[#This Row],[Date2]]</f>
        <v>0</v>
      </c>
      <c r="T248" s="15">
        <f t="shared" si="32"/>
        <v>0</v>
      </c>
    </row>
    <row r="249" spans="4:20" ht="15.75" x14ac:dyDescent="0.25">
      <c r="D249" s="3"/>
      <c r="E249" s="3"/>
      <c r="G249" s="3">
        <f t="shared" si="29"/>
        <v>0</v>
      </c>
      <c r="I249" s="2">
        <f t="shared" si="25"/>
        <v>0</v>
      </c>
      <c r="J249" s="2">
        <f t="shared" si="26"/>
        <v>0</v>
      </c>
      <c r="K249" s="2">
        <f t="shared" si="27"/>
        <v>0</v>
      </c>
      <c r="L249" s="2">
        <f t="shared" si="28"/>
        <v>0</v>
      </c>
      <c r="M249" s="2">
        <f>IF(Tableau1315[[#This Row],[Total centieme]]&gt;7,1,0)</f>
        <v>0</v>
      </c>
      <c r="N249" s="4" t="str">
        <f>IFERROR(INDEX($C$82:$C$403,MATCH(0,INDEX(COUNTIF(N$81:N248,$C$82:$C$403),,),0)),"")</f>
        <v/>
      </c>
      <c r="O249" s="23" cm="1">
        <f t="array" ref="O249">SUMPRODUCT(($F$82:$F$579=O$81)*($C$82:$C$579=$N249)*$G$82:$G$579)</f>
        <v>0</v>
      </c>
      <c r="P249" s="23">
        <f t="shared" si="30"/>
        <v>0</v>
      </c>
      <c r="Q249" s="22">
        <f t="shared" si="31"/>
        <v>0</v>
      </c>
      <c r="R249" s="18"/>
      <c r="S249" s="18">
        <f>Tableau1315[[#This Row],[Date2]]</f>
        <v>0</v>
      </c>
      <c r="T249" s="15">
        <f t="shared" si="32"/>
        <v>0</v>
      </c>
    </row>
    <row r="250" spans="4:20" ht="15.75" x14ac:dyDescent="0.25">
      <c r="D250" s="3"/>
      <c r="E250" s="3"/>
      <c r="G250" s="3">
        <f t="shared" si="29"/>
        <v>0</v>
      </c>
      <c r="I250" s="2">
        <f t="shared" si="25"/>
        <v>0</v>
      </c>
      <c r="J250" s="2">
        <f t="shared" si="26"/>
        <v>0</v>
      </c>
      <c r="K250" s="2">
        <f t="shared" si="27"/>
        <v>0</v>
      </c>
      <c r="L250" s="2">
        <f t="shared" si="28"/>
        <v>0</v>
      </c>
      <c r="M250" s="2">
        <f>IF(Tableau1315[[#This Row],[Total centieme]]&gt;7,1,0)</f>
        <v>0</v>
      </c>
      <c r="N250" s="4" t="str">
        <f>IFERROR(INDEX($C$82:$C$403,MATCH(0,INDEX(COUNTIF(N$81:N249,$C$82:$C$403),,),0)),"")</f>
        <v/>
      </c>
      <c r="O250" s="23" cm="1">
        <f t="array" ref="O250">SUMPRODUCT(($F$82:$F$579=O$81)*($C$82:$C$579=$N250)*$G$82:$G$579)</f>
        <v>0</v>
      </c>
      <c r="P250" s="23">
        <f t="shared" si="30"/>
        <v>0</v>
      </c>
      <c r="Q250" s="22">
        <f t="shared" si="31"/>
        <v>0</v>
      </c>
      <c r="R250" s="18"/>
      <c r="S250" s="18">
        <f>Tableau1315[[#This Row],[Date2]]</f>
        <v>0</v>
      </c>
      <c r="T250" s="15">
        <f t="shared" si="32"/>
        <v>0</v>
      </c>
    </row>
    <row r="251" spans="4:20" ht="15.75" x14ac:dyDescent="0.25">
      <c r="D251" s="3"/>
      <c r="E251" s="3"/>
      <c r="G251" s="3">
        <f t="shared" si="29"/>
        <v>0</v>
      </c>
      <c r="I251" s="2">
        <f t="shared" si="25"/>
        <v>0</v>
      </c>
      <c r="J251" s="2">
        <f t="shared" si="26"/>
        <v>0</v>
      </c>
      <c r="K251" s="2">
        <f t="shared" si="27"/>
        <v>0</v>
      </c>
      <c r="L251" s="2">
        <f t="shared" si="28"/>
        <v>0</v>
      </c>
      <c r="M251" s="2">
        <f>IF(Tableau1315[[#This Row],[Total centieme]]&gt;7,1,0)</f>
        <v>0</v>
      </c>
      <c r="N251" s="4" t="str">
        <f>IFERROR(INDEX($C$82:$C$403,MATCH(0,INDEX(COUNTIF(N$81:N250,$C$82:$C$403),,),0)),"")</f>
        <v/>
      </c>
      <c r="O251" s="23" cm="1">
        <f t="array" ref="O251">SUMPRODUCT(($F$82:$F$579=O$81)*($C$82:$C$579=$N251)*$G$82:$G$579)</f>
        <v>0</v>
      </c>
      <c r="P251" s="23">
        <f t="shared" si="30"/>
        <v>0</v>
      </c>
      <c r="Q251" s="22">
        <f t="shared" si="31"/>
        <v>0</v>
      </c>
      <c r="R251" s="18"/>
      <c r="S251" s="18">
        <f>Tableau1315[[#This Row],[Date2]]</f>
        <v>0</v>
      </c>
      <c r="T251" s="15">
        <f t="shared" si="32"/>
        <v>0</v>
      </c>
    </row>
    <row r="252" spans="4:20" ht="15.75" x14ac:dyDescent="0.25">
      <c r="D252" s="3"/>
      <c r="E252" s="3"/>
      <c r="G252" s="3">
        <f t="shared" si="29"/>
        <v>0</v>
      </c>
      <c r="I252" s="2">
        <f t="shared" si="25"/>
        <v>0</v>
      </c>
      <c r="J252" s="2">
        <f t="shared" si="26"/>
        <v>0</v>
      </c>
      <c r="K252" s="2">
        <f t="shared" si="27"/>
        <v>0</v>
      </c>
      <c r="L252" s="2">
        <f t="shared" si="28"/>
        <v>0</v>
      </c>
      <c r="M252" s="2">
        <f>IF(Tableau1315[[#This Row],[Total centieme]]&gt;7,1,0)</f>
        <v>0</v>
      </c>
      <c r="N252" s="4" t="str">
        <f>IFERROR(INDEX($C$82:$C$403,MATCH(0,INDEX(COUNTIF(N$81:N251,$C$82:$C$403),,),0)),"")</f>
        <v/>
      </c>
      <c r="O252" s="23" cm="1">
        <f t="array" ref="O252">SUMPRODUCT(($F$82:$F$579=O$81)*($C$82:$C$579=$N252)*$G$82:$G$579)</f>
        <v>0</v>
      </c>
      <c r="P252" s="23">
        <f t="shared" si="30"/>
        <v>0</v>
      </c>
      <c r="Q252" s="22">
        <f t="shared" si="31"/>
        <v>0</v>
      </c>
      <c r="R252" s="18"/>
      <c r="S252" s="18">
        <f>Tableau1315[[#This Row],[Date2]]</f>
        <v>0</v>
      </c>
      <c r="T252" s="15">
        <f t="shared" si="32"/>
        <v>0</v>
      </c>
    </row>
    <row r="253" spans="4:20" ht="15.75" x14ac:dyDescent="0.25">
      <c r="D253" s="3"/>
      <c r="E253" s="3"/>
      <c r="G253" s="3">
        <f t="shared" si="29"/>
        <v>0</v>
      </c>
      <c r="I253" s="2">
        <f t="shared" si="25"/>
        <v>0</v>
      </c>
      <c r="J253" s="2">
        <f t="shared" si="26"/>
        <v>0</v>
      </c>
      <c r="K253" s="2">
        <f t="shared" si="27"/>
        <v>0</v>
      </c>
      <c r="L253" s="2">
        <f t="shared" si="28"/>
        <v>0</v>
      </c>
      <c r="M253" s="2">
        <f>IF(Tableau1315[[#This Row],[Total centieme]]&gt;7,1,0)</f>
        <v>0</v>
      </c>
      <c r="N253" s="4" t="str">
        <f>IFERROR(INDEX($C$82:$C$403,MATCH(0,INDEX(COUNTIF(N$81:N252,$C$82:$C$403),,),0)),"")</f>
        <v/>
      </c>
      <c r="O253" s="23" cm="1">
        <f t="array" ref="O253">SUMPRODUCT(($F$82:$F$579=O$81)*($C$82:$C$579=$N253)*$G$82:$G$579)</f>
        <v>0</v>
      </c>
      <c r="P253" s="23">
        <f t="shared" si="30"/>
        <v>0</v>
      </c>
      <c r="Q253" s="22">
        <f t="shared" si="31"/>
        <v>0</v>
      </c>
      <c r="R253" s="18"/>
      <c r="S253" s="18">
        <f>Tableau1315[[#This Row],[Date2]]</f>
        <v>0</v>
      </c>
      <c r="T253" s="15">
        <f t="shared" si="32"/>
        <v>0</v>
      </c>
    </row>
    <row r="254" spans="4:20" ht="15.75" x14ac:dyDescent="0.25">
      <c r="D254" s="3"/>
      <c r="E254" s="3"/>
      <c r="G254" s="3">
        <f t="shared" si="29"/>
        <v>0</v>
      </c>
      <c r="I254" s="2">
        <f t="shared" si="25"/>
        <v>0</v>
      </c>
      <c r="J254" s="2">
        <f t="shared" si="26"/>
        <v>0</v>
      </c>
      <c r="K254" s="2">
        <f t="shared" si="27"/>
        <v>0</v>
      </c>
      <c r="L254" s="2">
        <f t="shared" si="28"/>
        <v>0</v>
      </c>
      <c r="M254" s="2">
        <f>IF(Tableau1315[[#This Row],[Total centieme]]&gt;7,1,0)</f>
        <v>0</v>
      </c>
      <c r="N254" s="4" t="str">
        <f>IFERROR(INDEX($C$82:$C$403,MATCH(0,INDEX(COUNTIF(N$81:N253,$C$82:$C$403),,),0)),"")</f>
        <v/>
      </c>
      <c r="O254" s="23" cm="1">
        <f t="array" ref="O254">SUMPRODUCT(($F$82:$F$579=O$81)*($C$82:$C$579=$N254)*$G$82:$G$579)</f>
        <v>0</v>
      </c>
      <c r="P254" s="23">
        <f t="shared" si="30"/>
        <v>0</v>
      </c>
      <c r="Q254" s="22">
        <f t="shared" si="31"/>
        <v>0</v>
      </c>
      <c r="R254" s="18"/>
      <c r="S254" s="18">
        <f>Tableau1315[[#This Row],[Date2]]</f>
        <v>0</v>
      </c>
      <c r="T254" s="15">
        <f t="shared" si="32"/>
        <v>0</v>
      </c>
    </row>
    <row r="255" spans="4:20" ht="15.75" x14ac:dyDescent="0.25">
      <c r="D255" s="3"/>
      <c r="E255" s="3"/>
      <c r="G255" s="3">
        <f t="shared" si="29"/>
        <v>0</v>
      </c>
      <c r="I255" s="2">
        <f t="shared" si="25"/>
        <v>0</v>
      </c>
      <c r="J255" s="2">
        <f t="shared" si="26"/>
        <v>0</v>
      </c>
      <c r="K255" s="2">
        <f t="shared" si="27"/>
        <v>0</v>
      </c>
      <c r="L255" s="2">
        <f t="shared" si="28"/>
        <v>0</v>
      </c>
      <c r="M255" s="2">
        <f>IF(Tableau1315[[#This Row],[Total centieme]]&gt;7,1,0)</f>
        <v>0</v>
      </c>
      <c r="N255" s="4" t="str">
        <f>IFERROR(INDEX($C$82:$C$403,MATCH(0,INDEX(COUNTIF(N$81:N254,$C$82:$C$403),,),0)),"")</f>
        <v/>
      </c>
      <c r="O255" s="23" cm="1">
        <f t="array" ref="O255">SUMPRODUCT(($F$82:$F$579=O$81)*($C$82:$C$579=$N255)*$G$82:$G$579)</f>
        <v>0</v>
      </c>
      <c r="P255" s="23">
        <f t="shared" si="30"/>
        <v>0</v>
      </c>
      <c r="Q255" s="22">
        <f t="shared" si="31"/>
        <v>0</v>
      </c>
      <c r="R255" s="18"/>
      <c r="S255" s="18">
        <f>Tableau1315[[#This Row],[Date2]]</f>
        <v>0</v>
      </c>
      <c r="T255" s="15">
        <f t="shared" si="32"/>
        <v>0</v>
      </c>
    </row>
    <row r="256" spans="4:20" ht="15.75" x14ac:dyDescent="0.25">
      <c r="D256" s="3"/>
      <c r="E256" s="3"/>
      <c r="G256" s="3">
        <f t="shared" si="29"/>
        <v>0</v>
      </c>
      <c r="I256" s="2">
        <f t="shared" si="25"/>
        <v>0</v>
      </c>
      <c r="J256" s="2">
        <f t="shared" si="26"/>
        <v>0</v>
      </c>
      <c r="K256" s="2">
        <f t="shared" si="27"/>
        <v>0</v>
      </c>
      <c r="L256" s="2">
        <f t="shared" si="28"/>
        <v>0</v>
      </c>
      <c r="M256" s="2">
        <f>IF(Tableau1315[[#This Row],[Total centieme]]&gt;7,1,0)</f>
        <v>0</v>
      </c>
      <c r="N256" s="4" t="str">
        <f>IFERROR(INDEX($C$82:$C$403,MATCH(0,INDEX(COUNTIF(N$81:N255,$C$82:$C$403),,),0)),"")</f>
        <v/>
      </c>
      <c r="O256" s="23" cm="1">
        <f t="array" ref="O256">SUMPRODUCT(($F$82:$F$579=O$81)*($C$82:$C$579=$N256)*$G$82:$G$579)</f>
        <v>0</v>
      </c>
      <c r="P256" s="23">
        <f t="shared" si="30"/>
        <v>0</v>
      </c>
      <c r="Q256" s="22">
        <f t="shared" si="31"/>
        <v>0</v>
      </c>
      <c r="R256" s="18"/>
      <c r="S256" s="18">
        <f>Tableau1315[[#This Row],[Date2]]</f>
        <v>0</v>
      </c>
      <c r="T256" s="15">
        <f t="shared" si="32"/>
        <v>0</v>
      </c>
    </row>
    <row r="257" spans="4:20" ht="15.75" x14ac:dyDescent="0.25">
      <c r="D257" s="3"/>
      <c r="E257" s="3"/>
      <c r="G257" s="3">
        <f t="shared" si="29"/>
        <v>0</v>
      </c>
      <c r="I257" s="2">
        <f t="shared" si="25"/>
        <v>0</v>
      </c>
      <c r="J257" s="2">
        <f t="shared" si="26"/>
        <v>0</v>
      </c>
      <c r="K257" s="2">
        <f t="shared" si="27"/>
        <v>0</v>
      </c>
      <c r="L257" s="2">
        <f t="shared" si="28"/>
        <v>0</v>
      </c>
      <c r="M257" s="2">
        <f>IF(Tableau1315[[#This Row],[Total centieme]]&gt;7,1,0)</f>
        <v>0</v>
      </c>
      <c r="N257" s="4" t="str">
        <f>IFERROR(INDEX($C$82:$C$403,MATCH(0,INDEX(COUNTIF(N$81:N256,$C$82:$C$403),,),0)),"")</f>
        <v/>
      </c>
      <c r="O257" s="23" cm="1">
        <f t="array" ref="O257">SUMPRODUCT(($F$82:$F$579=O$81)*($C$82:$C$579=$N257)*$G$82:$G$579)</f>
        <v>0</v>
      </c>
      <c r="P257" s="23">
        <f t="shared" si="30"/>
        <v>0</v>
      </c>
      <c r="Q257" s="22">
        <f t="shared" si="31"/>
        <v>0</v>
      </c>
      <c r="R257" s="18"/>
      <c r="S257" s="18">
        <f>Tableau1315[[#This Row],[Date2]]</f>
        <v>0</v>
      </c>
      <c r="T257" s="15">
        <f t="shared" si="32"/>
        <v>0</v>
      </c>
    </row>
    <row r="258" spans="4:20" ht="15.75" x14ac:dyDescent="0.25">
      <c r="D258" s="3"/>
      <c r="E258" s="3"/>
      <c r="G258" s="3">
        <f t="shared" si="29"/>
        <v>0</v>
      </c>
      <c r="I258" s="2">
        <f t="shared" si="25"/>
        <v>0</v>
      </c>
      <c r="J258" s="2">
        <f t="shared" si="26"/>
        <v>0</v>
      </c>
      <c r="K258" s="2">
        <f t="shared" si="27"/>
        <v>0</v>
      </c>
      <c r="L258" s="2">
        <f t="shared" si="28"/>
        <v>0</v>
      </c>
      <c r="M258" s="2">
        <f>IF(Tableau1315[[#This Row],[Total centieme]]&gt;7,1,0)</f>
        <v>0</v>
      </c>
      <c r="N258" s="4" t="str">
        <f>IFERROR(INDEX($C$82:$C$403,MATCH(0,INDEX(COUNTIF(N$81:N257,$C$82:$C$403),,),0)),"")</f>
        <v/>
      </c>
      <c r="O258" s="23" cm="1">
        <f t="array" ref="O258">SUMPRODUCT(($F$82:$F$579=O$81)*($C$82:$C$579=$N258)*$G$82:$G$579)</f>
        <v>0</v>
      </c>
      <c r="P258" s="23">
        <f t="shared" si="30"/>
        <v>0</v>
      </c>
      <c r="Q258" s="22">
        <f t="shared" si="31"/>
        <v>0</v>
      </c>
      <c r="R258" s="18"/>
      <c r="S258" s="18">
        <f>Tableau1315[[#This Row],[Date2]]</f>
        <v>0</v>
      </c>
      <c r="T258" s="15">
        <f t="shared" si="32"/>
        <v>0</v>
      </c>
    </row>
    <row r="259" spans="4:20" ht="15.75" x14ac:dyDescent="0.25">
      <c r="D259" s="3"/>
      <c r="E259" s="3"/>
      <c r="G259" s="3">
        <f t="shared" si="29"/>
        <v>0</v>
      </c>
      <c r="I259" s="2">
        <f t="shared" si="25"/>
        <v>0</v>
      </c>
      <c r="J259" s="2">
        <f t="shared" si="26"/>
        <v>0</v>
      </c>
      <c r="K259" s="2">
        <f t="shared" si="27"/>
        <v>0</v>
      </c>
      <c r="L259" s="2">
        <f t="shared" si="28"/>
        <v>0</v>
      </c>
      <c r="M259" s="2">
        <f>IF(Tableau1315[[#This Row],[Total centieme]]&gt;7,1,0)</f>
        <v>0</v>
      </c>
      <c r="N259" s="4" t="str">
        <f>IFERROR(INDEX($C$82:$C$403,MATCH(0,INDEX(COUNTIF(N$81:N258,$C$82:$C$403),,),0)),"")</f>
        <v/>
      </c>
      <c r="O259" s="23" cm="1">
        <f t="array" ref="O259">SUMPRODUCT(($F$82:$F$579=O$81)*($C$82:$C$579=$N259)*$G$82:$G$579)</f>
        <v>0</v>
      </c>
      <c r="P259" s="23">
        <f t="shared" si="30"/>
        <v>0</v>
      </c>
      <c r="Q259" s="22">
        <f t="shared" si="31"/>
        <v>0</v>
      </c>
      <c r="R259" s="18"/>
      <c r="S259" s="18">
        <f>Tableau1315[[#This Row],[Date2]]</f>
        <v>0</v>
      </c>
      <c r="T259" s="15">
        <f t="shared" si="32"/>
        <v>0</v>
      </c>
    </row>
    <row r="260" spans="4:20" ht="15.75" x14ac:dyDescent="0.25">
      <c r="D260" s="3"/>
      <c r="E260" s="3"/>
      <c r="G260" s="3">
        <f t="shared" si="29"/>
        <v>0</v>
      </c>
      <c r="I260" s="2">
        <f t="shared" si="25"/>
        <v>0</v>
      </c>
      <c r="J260" s="2">
        <f t="shared" si="26"/>
        <v>0</v>
      </c>
      <c r="K260" s="2">
        <f t="shared" si="27"/>
        <v>0</v>
      </c>
      <c r="L260" s="2">
        <f t="shared" si="28"/>
        <v>0</v>
      </c>
      <c r="M260" s="2">
        <f>IF(Tableau1315[[#This Row],[Total centieme]]&gt;7,1,0)</f>
        <v>0</v>
      </c>
      <c r="N260" s="4" t="str">
        <f>IFERROR(INDEX($C$82:$C$403,MATCH(0,INDEX(COUNTIF(N$81:N259,$C$82:$C$403),,),0)),"")</f>
        <v/>
      </c>
      <c r="O260" s="23" cm="1">
        <f t="array" ref="O260">SUMPRODUCT(($F$82:$F$579=O$81)*($C$82:$C$579=$N260)*$G$82:$G$579)</f>
        <v>0</v>
      </c>
      <c r="P260" s="23">
        <f t="shared" si="30"/>
        <v>0</v>
      </c>
      <c r="Q260" s="22">
        <f t="shared" si="31"/>
        <v>0</v>
      </c>
      <c r="R260" s="18"/>
      <c r="S260" s="18">
        <f>Tableau1315[[#This Row],[Date2]]</f>
        <v>0</v>
      </c>
      <c r="T260" s="15">
        <f t="shared" si="32"/>
        <v>0</v>
      </c>
    </row>
    <row r="261" spans="4:20" ht="15.75" x14ac:dyDescent="0.25">
      <c r="D261" s="3"/>
      <c r="E261" s="3"/>
      <c r="G261" s="3">
        <f t="shared" si="29"/>
        <v>0</v>
      </c>
      <c r="I261" s="2">
        <f t="shared" si="25"/>
        <v>0</v>
      </c>
      <c r="J261" s="2">
        <f t="shared" si="26"/>
        <v>0</v>
      </c>
      <c r="K261" s="2">
        <f t="shared" si="27"/>
        <v>0</v>
      </c>
      <c r="L261" s="2">
        <f t="shared" si="28"/>
        <v>0</v>
      </c>
      <c r="M261" s="2">
        <f>IF(Tableau1315[[#This Row],[Total centieme]]&gt;7,1,0)</f>
        <v>0</v>
      </c>
      <c r="N261" s="4" t="str">
        <f>IFERROR(INDEX($C$82:$C$403,MATCH(0,INDEX(COUNTIF(N$81:N260,$C$82:$C$403),,),0)),"")</f>
        <v/>
      </c>
      <c r="O261" s="23" cm="1">
        <f t="array" ref="O261">SUMPRODUCT(($F$82:$F$579=O$81)*($C$82:$C$579=$N261)*$G$82:$G$579)</f>
        <v>0</v>
      </c>
      <c r="P261" s="23">
        <f t="shared" si="30"/>
        <v>0</v>
      </c>
      <c r="Q261" s="22">
        <f t="shared" si="31"/>
        <v>0</v>
      </c>
      <c r="R261" s="18"/>
      <c r="S261" s="18">
        <f>Tableau1315[[#This Row],[Date2]]</f>
        <v>0</v>
      </c>
      <c r="T261" s="15">
        <f t="shared" si="32"/>
        <v>0</v>
      </c>
    </row>
    <row r="262" spans="4:20" ht="15.75" x14ac:dyDescent="0.25">
      <c r="D262" s="3"/>
      <c r="E262" s="3"/>
      <c r="G262" s="3">
        <f t="shared" si="29"/>
        <v>0</v>
      </c>
      <c r="I262" s="2">
        <f t="shared" si="25"/>
        <v>0</v>
      </c>
      <c r="J262" s="2">
        <f t="shared" si="26"/>
        <v>0</v>
      </c>
      <c r="K262" s="2">
        <f t="shared" si="27"/>
        <v>0</v>
      </c>
      <c r="L262" s="2">
        <f t="shared" si="28"/>
        <v>0</v>
      </c>
      <c r="M262" s="2">
        <f>IF(Tableau1315[[#This Row],[Total centieme]]&gt;7,1,0)</f>
        <v>0</v>
      </c>
      <c r="N262" s="4" t="str">
        <f>IFERROR(INDEX($C$82:$C$403,MATCH(0,INDEX(COUNTIF(N$81:N261,$C$82:$C$403),,),0)),"")</f>
        <v/>
      </c>
      <c r="O262" s="23" cm="1">
        <f t="array" ref="O262">SUMPRODUCT(($F$82:$F$579=O$81)*($C$82:$C$579=$N262)*$G$82:$G$579)</f>
        <v>0</v>
      </c>
      <c r="P262" s="23">
        <f t="shared" si="30"/>
        <v>0</v>
      </c>
      <c r="Q262" s="22">
        <f t="shared" si="31"/>
        <v>0</v>
      </c>
      <c r="R262" s="18"/>
      <c r="S262" s="18">
        <f>Tableau1315[[#This Row],[Date2]]</f>
        <v>0</v>
      </c>
      <c r="T262" s="15">
        <f t="shared" si="32"/>
        <v>0</v>
      </c>
    </row>
    <row r="263" spans="4:20" ht="15.75" x14ac:dyDescent="0.25">
      <c r="D263" s="3"/>
      <c r="E263" s="3"/>
      <c r="G263" s="3">
        <f t="shared" si="29"/>
        <v>0</v>
      </c>
      <c r="I263" s="2">
        <f t="shared" si="25"/>
        <v>0</v>
      </c>
      <c r="J263" s="2">
        <f t="shared" si="26"/>
        <v>0</v>
      </c>
      <c r="K263" s="2">
        <f t="shared" si="27"/>
        <v>0</v>
      </c>
      <c r="L263" s="2">
        <f t="shared" si="28"/>
        <v>0</v>
      </c>
      <c r="M263" s="2">
        <f>IF(Tableau1315[[#This Row],[Total centieme]]&gt;7,1,0)</f>
        <v>0</v>
      </c>
      <c r="N263" s="4" t="str">
        <f>IFERROR(INDEX($C$82:$C$403,MATCH(0,INDEX(COUNTIF(N$81:N262,$C$82:$C$403),,),0)),"")</f>
        <v/>
      </c>
      <c r="O263" s="23" cm="1">
        <f t="array" ref="O263">SUMPRODUCT(($F$82:$F$579=O$81)*($C$82:$C$579=$N263)*$G$82:$G$579)</f>
        <v>0</v>
      </c>
      <c r="P263" s="23">
        <f t="shared" si="30"/>
        <v>0</v>
      </c>
      <c r="Q263" s="22">
        <f t="shared" si="31"/>
        <v>0</v>
      </c>
      <c r="R263" s="18"/>
      <c r="S263" s="18">
        <f>Tableau1315[[#This Row],[Date2]]</f>
        <v>0</v>
      </c>
      <c r="T263" s="15">
        <f t="shared" si="32"/>
        <v>0</v>
      </c>
    </row>
    <row r="264" spans="4:20" ht="15.75" x14ac:dyDescent="0.25">
      <c r="D264" s="3"/>
      <c r="E264" s="3"/>
      <c r="G264" s="3">
        <f t="shared" si="29"/>
        <v>0</v>
      </c>
      <c r="I264" s="2">
        <f t="shared" si="25"/>
        <v>0</v>
      </c>
      <c r="J264" s="2">
        <f t="shared" si="26"/>
        <v>0</v>
      </c>
      <c r="K264" s="2">
        <f t="shared" si="27"/>
        <v>0</v>
      </c>
      <c r="L264" s="2">
        <f t="shared" si="28"/>
        <v>0</v>
      </c>
      <c r="M264" s="2">
        <f>IF(Tableau1315[[#This Row],[Total centieme]]&gt;7,1,0)</f>
        <v>0</v>
      </c>
      <c r="N264" s="4" t="str">
        <f>IFERROR(INDEX($C$82:$C$403,MATCH(0,INDEX(COUNTIF(N$81:N263,$C$82:$C$403),,),0)),"")</f>
        <v/>
      </c>
      <c r="O264" s="23" cm="1">
        <f t="array" ref="O264">SUMPRODUCT(($F$82:$F$579=O$81)*($C$82:$C$579=$N264)*$G$82:$G$579)</f>
        <v>0</v>
      </c>
      <c r="P264" s="23">
        <f t="shared" si="30"/>
        <v>0</v>
      </c>
      <c r="Q264" s="22">
        <f t="shared" si="31"/>
        <v>0</v>
      </c>
      <c r="R264" s="18"/>
      <c r="S264" s="18">
        <f>Tableau1315[[#This Row],[Date2]]</f>
        <v>0</v>
      </c>
      <c r="T264" s="15">
        <f t="shared" si="32"/>
        <v>0</v>
      </c>
    </row>
    <row r="265" spans="4:20" ht="15.75" x14ac:dyDescent="0.25">
      <c r="D265" s="3"/>
      <c r="E265" s="3"/>
      <c r="G265" s="3">
        <f t="shared" si="29"/>
        <v>0</v>
      </c>
      <c r="I265" s="2">
        <f t="shared" si="25"/>
        <v>0</v>
      </c>
      <c r="J265" s="2">
        <f t="shared" si="26"/>
        <v>0</v>
      </c>
      <c r="K265" s="2">
        <f t="shared" si="27"/>
        <v>0</v>
      </c>
      <c r="L265" s="2">
        <f t="shared" si="28"/>
        <v>0</v>
      </c>
      <c r="M265" s="2">
        <f>IF(Tableau1315[[#This Row],[Total centieme]]&gt;7,1,0)</f>
        <v>0</v>
      </c>
      <c r="N265" s="4" t="str">
        <f>IFERROR(INDEX($C$82:$C$403,MATCH(0,INDEX(COUNTIF(N$81:N264,$C$82:$C$403),,),0)),"")</f>
        <v/>
      </c>
      <c r="O265" s="23" cm="1">
        <f t="array" ref="O265">SUMPRODUCT(($F$82:$F$579=O$81)*($C$82:$C$579=$N265)*$G$82:$G$579)</f>
        <v>0</v>
      </c>
      <c r="P265" s="23">
        <f t="shared" si="30"/>
        <v>0</v>
      </c>
      <c r="Q265" s="22">
        <f t="shared" si="31"/>
        <v>0</v>
      </c>
      <c r="R265" s="18"/>
      <c r="S265" s="18">
        <f>Tableau1315[[#This Row],[Date2]]</f>
        <v>0</v>
      </c>
      <c r="T265" s="15">
        <f t="shared" si="32"/>
        <v>0</v>
      </c>
    </row>
    <row r="266" spans="4:20" ht="15.75" x14ac:dyDescent="0.25">
      <c r="D266" s="3"/>
      <c r="E266" s="3"/>
      <c r="G266" s="3">
        <f t="shared" si="29"/>
        <v>0</v>
      </c>
      <c r="I266" s="2">
        <f t="shared" si="25"/>
        <v>0</v>
      </c>
      <c r="J266" s="2">
        <f t="shared" si="26"/>
        <v>0</v>
      </c>
      <c r="K266" s="2">
        <f t="shared" si="27"/>
        <v>0</v>
      </c>
      <c r="L266" s="2">
        <f t="shared" si="28"/>
        <v>0</v>
      </c>
      <c r="M266" s="2">
        <f>IF(Tableau1315[[#This Row],[Total centieme]]&gt;7,1,0)</f>
        <v>0</v>
      </c>
      <c r="N266" s="4" t="str">
        <f>IFERROR(INDEX($C$82:$C$403,MATCH(0,INDEX(COUNTIF(N$81:N265,$C$82:$C$403),,),0)),"")</f>
        <v/>
      </c>
      <c r="O266" s="23" cm="1">
        <f t="array" ref="O266">SUMPRODUCT(($F$82:$F$579=O$81)*($C$82:$C$579=$N266)*$G$82:$G$579)</f>
        <v>0</v>
      </c>
      <c r="P266" s="23">
        <f t="shared" si="30"/>
        <v>0</v>
      </c>
      <c r="Q266" s="22">
        <f t="shared" si="31"/>
        <v>0</v>
      </c>
      <c r="R266" s="18"/>
      <c r="S266" s="18">
        <f>Tableau1315[[#This Row],[Date2]]</f>
        <v>0</v>
      </c>
      <c r="T266" s="15">
        <f t="shared" si="32"/>
        <v>0</v>
      </c>
    </row>
    <row r="267" spans="4:20" ht="15.75" x14ac:dyDescent="0.25">
      <c r="D267" s="3"/>
      <c r="E267" s="3"/>
      <c r="G267" s="3">
        <f t="shared" si="29"/>
        <v>0</v>
      </c>
      <c r="I267" s="2">
        <f t="shared" si="25"/>
        <v>0</v>
      </c>
      <c r="J267" s="2">
        <f t="shared" si="26"/>
        <v>0</v>
      </c>
      <c r="K267" s="2">
        <f t="shared" si="27"/>
        <v>0</v>
      </c>
      <c r="L267" s="2">
        <f t="shared" si="28"/>
        <v>0</v>
      </c>
      <c r="M267" s="2">
        <f>IF(Tableau1315[[#This Row],[Total centieme]]&gt;7,1,0)</f>
        <v>0</v>
      </c>
      <c r="N267" s="4" t="str">
        <f>IFERROR(INDEX($C$82:$C$403,MATCH(0,INDEX(COUNTIF(N$81:N266,$C$82:$C$403),,),0)),"")</f>
        <v/>
      </c>
      <c r="O267" s="23" cm="1">
        <f t="array" ref="O267">SUMPRODUCT(($F$82:$F$579=O$81)*($C$82:$C$579=$N267)*$G$82:$G$579)</f>
        <v>0</v>
      </c>
      <c r="P267" s="23">
        <f t="shared" si="30"/>
        <v>0</v>
      </c>
      <c r="Q267" s="22">
        <f t="shared" si="31"/>
        <v>0</v>
      </c>
      <c r="R267" s="18"/>
      <c r="S267" s="18">
        <f>Tableau1315[[#This Row],[Date2]]</f>
        <v>0</v>
      </c>
      <c r="T267" s="15">
        <f t="shared" si="32"/>
        <v>0</v>
      </c>
    </row>
    <row r="268" spans="4:20" ht="15.75" x14ac:dyDescent="0.25">
      <c r="D268" s="3"/>
      <c r="E268" s="3"/>
      <c r="G268" s="3">
        <f t="shared" si="29"/>
        <v>0</v>
      </c>
      <c r="I268" s="2">
        <f t="shared" si="25"/>
        <v>0</v>
      </c>
      <c r="J268" s="2">
        <f t="shared" si="26"/>
        <v>0</v>
      </c>
      <c r="K268" s="2">
        <f t="shared" si="27"/>
        <v>0</v>
      </c>
      <c r="L268" s="2">
        <f t="shared" si="28"/>
        <v>0</v>
      </c>
      <c r="M268" s="2">
        <f>IF(Tableau1315[[#This Row],[Total centieme]]&gt;7,1,0)</f>
        <v>0</v>
      </c>
      <c r="N268" s="4" t="str">
        <f>IFERROR(INDEX($C$82:$C$403,MATCH(0,INDEX(COUNTIF(N$81:N267,$C$82:$C$403),,),0)),"")</f>
        <v/>
      </c>
      <c r="O268" s="23" cm="1">
        <f t="array" ref="O268">SUMPRODUCT(($F$82:$F$579=O$81)*($C$82:$C$579=$N268)*$G$82:$G$579)</f>
        <v>0</v>
      </c>
      <c r="P268" s="23">
        <f t="shared" si="30"/>
        <v>0</v>
      </c>
      <c r="Q268" s="22">
        <f t="shared" si="31"/>
        <v>0</v>
      </c>
      <c r="R268" s="18"/>
      <c r="S268" s="18">
        <f>Tableau1315[[#This Row],[Date2]]</f>
        <v>0</v>
      </c>
      <c r="T268" s="15">
        <f t="shared" si="32"/>
        <v>0</v>
      </c>
    </row>
    <row r="269" spans="4:20" ht="15.75" x14ac:dyDescent="0.25">
      <c r="D269" s="3"/>
      <c r="E269" s="3"/>
      <c r="G269" s="3">
        <f t="shared" si="29"/>
        <v>0</v>
      </c>
      <c r="I269" s="2">
        <f t="shared" si="25"/>
        <v>0</v>
      </c>
      <c r="J269" s="2">
        <f t="shared" si="26"/>
        <v>0</v>
      </c>
      <c r="K269" s="2">
        <f t="shared" si="27"/>
        <v>0</v>
      </c>
      <c r="L269" s="2">
        <f t="shared" si="28"/>
        <v>0</v>
      </c>
      <c r="M269" s="2">
        <f>IF(Tableau1315[[#This Row],[Total centieme]]&gt;7,1,0)</f>
        <v>0</v>
      </c>
      <c r="N269" s="4" t="str">
        <f>IFERROR(INDEX($C$82:$C$403,MATCH(0,INDEX(COUNTIF(N$81:N268,$C$82:$C$403),,),0)),"")</f>
        <v/>
      </c>
      <c r="O269" s="23" cm="1">
        <f t="array" ref="O269">SUMPRODUCT(($F$82:$F$579=O$81)*($C$82:$C$579=$N269)*$G$82:$G$579)</f>
        <v>0</v>
      </c>
      <c r="P269" s="23">
        <f t="shared" si="30"/>
        <v>0</v>
      </c>
      <c r="Q269" s="22">
        <f t="shared" si="31"/>
        <v>0</v>
      </c>
      <c r="R269" s="18"/>
      <c r="S269" s="18">
        <f>Tableau1315[[#This Row],[Date2]]</f>
        <v>0</v>
      </c>
      <c r="T269" s="15">
        <f t="shared" si="32"/>
        <v>0</v>
      </c>
    </row>
    <row r="270" spans="4:20" ht="15.75" x14ac:dyDescent="0.25">
      <c r="D270" s="3"/>
      <c r="E270" s="3"/>
      <c r="G270" s="3">
        <f t="shared" si="29"/>
        <v>0</v>
      </c>
      <c r="I270" s="2">
        <f t="shared" si="25"/>
        <v>0</v>
      </c>
      <c r="J270" s="2">
        <f t="shared" si="26"/>
        <v>0</v>
      </c>
      <c r="K270" s="2">
        <f t="shared" si="27"/>
        <v>0</v>
      </c>
      <c r="L270" s="2">
        <f t="shared" si="28"/>
        <v>0</v>
      </c>
      <c r="M270" s="2">
        <f>IF(Tableau1315[[#This Row],[Total centieme]]&gt;7,1,0)</f>
        <v>0</v>
      </c>
      <c r="N270" s="4" t="str">
        <f>IFERROR(INDEX($C$82:$C$403,MATCH(0,INDEX(COUNTIF(N$81:N269,$C$82:$C$403),,),0)),"")</f>
        <v/>
      </c>
      <c r="O270" s="23" cm="1">
        <f t="array" ref="O270">SUMPRODUCT(($F$82:$F$579=O$81)*($C$82:$C$579=$N270)*$G$82:$G$579)</f>
        <v>0</v>
      </c>
      <c r="P270" s="23">
        <f t="shared" si="30"/>
        <v>0</v>
      </c>
      <c r="Q270" s="22">
        <f t="shared" si="31"/>
        <v>0</v>
      </c>
      <c r="R270" s="18"/>
      <c r="S270" s="18">
        <f>Tableau1315[[#This Row],[Date2]]</f>
        <v>0</v>
      </c>
      <c r="T270" s="15">
        <f t="shared" si="32"/>
        <v>0</v>
      </c>
    </row>
    <row r="271" spans="4:20" ht="15.75" x14ac:dyDescent="0.25">
      <c r="D271" s="3"/>
      <c r="E271" s="3"/>
      <c r="G271" s="3">
        <f t="shared" si="29"/>
        <v>0</v>
      </c>
      <c r="I271" s="2">
        <f t="shared" si="25"/>
        <v>0</v>
      </c>
      <c r="J271" s="2">
        <f t="shared" si="26"/>
        <v>0</v>
      </c>
      <c r="K271" s="2">
        <f t="shared" si="27"/>
        <v>0</v>
      </c>
      <c r="L271" s="2">
        <f t="shared" si="28"/>
        <v>0</v>
      </c>
      <c r="M271" s="2">
        <f>IF(Tableau1315[[#This Row],[Total centieme]]&gt;7,1,0)</f>
        <v>0</v>
      </c>
      <c r="N271" s="4" t="str">
        <f>IFERROR(INDEX($C$82:$C$403,MATCH(0,INDEX(COUNTIF(N$81:N270,$C$82:$C$403),,),0)),"")</f>
        <v/>
      </c>
      <c r="O271" s="23" cm="1">
        <f t="array" ref="O271">SUMPRODUCT(($F$82:$F$579=O$81)*($C$82:$C$579=$N271)*$G$82:$G$579)</f>
        <v>0</v>
      </c>
      <c r="P271" s="23">
        <f t="shared" si="30"/>
        <v>0</v>
      </c>
      <c r="Q271" s="22">
        <f t="shared" si="31"/>
        <v>0</v>
      </c>
      <c r="R271" s="18"/>
      <c r="S271" s="18">
        <f>Tableau1315[[#This Row],[Date2]]</f>
        <v>0</v>
      </c>
      <c r="T271" s="15">
        <f t="shared" si="32"/>
        <v>0</v>
      </c>
    </row>
    <row r="272" spans="4:20" ht="15.75" x14ac:dyDescent="0.25">
      <c r="D272" s="3"/>
      <c r="E272" s="3"/>
      <c r="G272" s="3">
        <f t="shared" si="29"/>
        <v>0</v>
      </c>
      <c r="I272" s="2">
        <f t="shared" si="25"/>
        <v>0</v>
      </c>
      <c r="J272" s="2">
        <f t="shared" si="26"/>
        <v>0</v>
      </c>
      <c r="K272" s="2">
        <f t="shared" si="27"/>
        <v>0</v>
      </c>
      <c r="L272" s="2">
        <f t="shared" si="28"/>
        <v>0</v>
      </c>
      <c r="M272" s="2">
        <f>IF(Tableau1315[[#This Row],[Total centieme]]&gt;7,1,0)</f>
        <v>0</v>
      </c>
      <c r="N272" s="4" t="str">
        <f>IFERROR(INDEX($C$82:$C$403,MATCH(0,INDEX(COUNTIF(N$81:N271,$C$82:$C$403),,),0)),"")</f>
        <v/>
      </c>
      <c r="O272" s="23" cm="1">
        <f t="array" ref="O272">SUMPRODUCT(($F$82:$F$579=O$81)*($C$82:$C$579=$N272)*$G$82:$G$579)</f>
        <v>0</v>
      </c>
      <c r="P272" s="23">
        <f t="shared" si="30"/>
        <v>0</v>
      </c>
      <c r="Q272" s="22">
        <f t="shared" si="31"/>
        <v>0</v>
      </c>
      <c r="R272" s="18"/>
      <c r="S272" s="18">
        <f>Tableau1315[[#This Row],[Date2]]</f>
        <v>0</v>
      </c>
      <c r="T272" s="15">
        <f t="shared" si="32"/>
        <v>0</v>
      </c>
    </row>
    <row r="273" spans="4:20" ht="15.75" x14ac:dyDescent="0.25">
      <c r="D273" s="3"/>
      <c r="E273" s="3"/>
      <c r="G273" s="3">
        <f t="shared" si="29"/>
        <v>0</v>
      </c>
      <c r="I273" s="2">
        <f t="shared" si="25"/>
        <v>0</v>
      </c>
      <c r="J273" s="2">
        <f t="shared" si="26"/>
        <v>0</v>
      </c>
      <c r="K273" s="2">
        <f t="shared" si="27"/>
        <v>0</v>
      </c>
      <c r="L273" s="2">
        <f t="shared" si="28"/>
        <v>0</v>
      </c>
      <c r="M273" s="2">
        <f>IF(Tableau1315[[#This Row],[Total centieme]]&gt;7,1,0)</f>
        <v>0</v>
      </c>
      <c r="N273" s="4" t="str">
        <f>IFERROR(INDEX($C$82:$C$403,MATCH(0,INDEX(COUNTIF(N$81:N272,$C$82:$C$403),,),0)),"")</f>
        <v/>
      </c>
      <c r="O273" s="23" cm="1">
        <f t="array" ref="O273">SUMPRODUCT(($F$82:$F$579=O$81)*($C$82:$C$579=$N273)*$G$82:$G$579)</f>
        <v>0</v>
      </c>
      <c r="P273" s="23">
        <f t="shared" si="30"/>
        <v>0</v>
      </c>
      <c r="Q273" s="22">
        <f t="shared" si="31"/>
        <v>0</v>
      </c>
      <c r="R273" s="18"/>
      <c r="S273" s="18">
        <f>Tableau1315[[#This Row],[Date2]]</f>
        <v>0</v>
      </c>
      <c r="T273" s="15">
        <f t="shared" si="32"/>
        <v>0</v>
      </c>
    </row>
    <row r="274" spans="4:20" ht="15.75" x14ac:dyDescent="0.25">
      <c r="D274" s="3"/>
      <c r="E274" s="3"/>
      <c r="G274" s="3">
        <f t="shared" si="29"/>
        <v>0</v>
      </c>
      <c r="I274" s="2">
        <f t="shared" ref="I274:I337" si="33">IF(AND(F274="Travail",TEXT(D274,"hh:mm:ss")&lt;"17:00:00"),1,0)</f>
        <v>0</v>
      </c>
      <c r="J274" s="2">
        <f t="shared" ref="J274:J337" si="34">IF(AND(F274="Travail",TEXT(D274,"hh:mm:ss")&gt;"17:00:00"),1,0)</f>
        <v>0</v>
      </c>
      <c r="K274" s="2">
        <f t="shared" ref="K274:K337" si="35">IF(AND(F274="Repas",TEXT(D274,"hh:mm:ss")&lt;"17:00:00"),1,0)</f>
        <v>0</v>
      </c>
      <c r="L274" s="2">
        <f t="shared" ref="L274:L337" si="36">IF(AND(F274="Repas",TEXT(D274,"hh:mm:ss")&gt;"17:00:00"),1,0)</f>
        <v>0</v>
      </c>
      <c r="M274" s="2">
        <f>IF(Tableau1315[[#This Row],[Total centieme]]&gt;7,1,0)</f>
        <v>0</v>
      </c>
      <c r="N274" s="4" t="str">
        <f>IFERROR(INDEX($C$82:$C$403,MATCH(0,INDEX(COUNTIF(N$81:N273,$C$82:$C$403),,),0)),"")</f>
        <v/>
      </c>
      <c r="O274" s="23" cm="1">
        <f t="array" ref="O274">SUMPRODUCT(($F$82:$F$579=O$81)*($C$82:$C$579=$N274)*$G$82:$G$579)</f>
        <v>0</v>
      </c>
      <c r="P274" s="23">
        <f t="shared" si="30"/>
        <v>0</v>
      </c>
      <c r="Q274" s="22">
        <f t="shared" si="31"/>
        <v>0</v>
      </c>
      <c r="R274" s="18"/>
      <c r="S274" s="18">
        <f>Tableau1315[[#This Row],[Date2]]</f>
        <v>0</v>
      </c>
      <c r="T274" s="15">
        <f t="shared" si="32"/>
        <v>0</v>
      </c>
    </row>
    <row r="275" spans="4:20" ht="15.75" x14ac:dyDescent="0.25">
      <c r="D275" s="3"/>
      <c r="E275" s="3"/>
      <c r="G275" s="3">
        <f t="shared" ref="G275:G338" si="37">E275-D275</f>
        <v>0</v>
      </c>
      <c r="I275" s="2">
        <f t="shared" si="33"/>
        <v>0</v>
      </c>
      <c r="J275" s="2">
        <f t="shared" si="34"/>
        <v>0</v>
      </c>
      <c r="K275" s="2">
        <f t="shared" si="35"/>
        <v>0</v>
      </c>
      <c r="L275" s="2">
        <f t="shared" si="36"/>
        <v>0</v>
      </c>
      <c r="M275" s="2">
        <f>IF(Tableau1315[[#This Row],[Total centieme]]&gt;7,1,0)</f>
        <v>0</v>
      </c>
      <c r="N275" s="4" t="str">
        <f>IFERROR(INDEX($C$82:$C$403,MATCH(0,INDEX(COUNTIF(N$81:N274,$C$82:$C$403),,),0)),"")</f>
        <v/>
      </c>
      <c r="O275" s="23" cm="1">
        <f t="array" ref="O275">SUMPRODUCT(($F$82:$F$579=O$81)*($C$82:$C$579=$N275)*$G$82:$G$579)</f>
        <v>0</v>
      </c>
      <c r="P275" s="23">
        <f t="shared" si="30"/>
        <v>0</v>
      </c>
      <c r="Q275" s="22">
        <f t="shared" si="31"/>
        <v>0</v>
      </c>
      <c r="R275" s="18"/>
      <c r="S275" s="18">
        <f>Tableau1315[[#This Row],[Date2]]</f>
        <v>0</v>
      </c>
      <c r="T275" s="15">
        <f t="shared" si="32"/>
        <v>0</v>
      </c>
    </row>
    <row r="276" spans="4:20" ht="15.75" x14ac:dyDescent="0.25">
      <c r="D276" s="3"/>
      <c r="E276" s="3"/>
      <c r="G276" s="3">
        <f t="shared" si="37"/>
        <v>0</v>
      </c>
      <c r="I276" s="2">
        <f t="shared" si="33"/>
        <v>0</v>
      </c>
      <c r="J276" s="2">
        <f t="shared" si="34"/>
        <v>0</v>
      </c>
      <c r="K276" s="2">
        <f t="shared" si="35"/>
        <v>0</v>
      </c>
      <c r="L276" s="2">
        <f t="shared" si="36"/>
        <v>0</v>
      </c>
      <c r="M276" s="2">
        <f>IF(Tableau1315[[#This Row],[Total centieme]]&gt;7,1,0)</f>
        <v>0</v>
      </c>
      <c r="N276" s="4" t="str">
        <f>IFERROR(INDEX($C$82:$C$403,MATCH(0,INDEX(COUNTIF(N$81:N275,$C$82:$C$403),,),0)),"")</f>
        <v/>
      </c>
      <c r="O276" s="23" cm="1">
        <f t="array" ref="O276">SUMPRODUCT(($F$82:$F$579=O$81)*($C$82:$C$579=$N276)*$G$82:$G$579)</f>
        <v>0</v>
      </c>
      <c r="P276" s="23">
        <f t="shared" si="30"/>
        <v>0</v>
      </c>
      <c r="Q276" s="22">
        <f t="shared" si="31"/>
        <v>0</v>
      </c>
      <c r="R276" s="18"/>
      <c r="S276" s="18">
        <f>Tableau1315[[#This Row],[Date2]]</f>
        <v>0</v>
      </c>
      <c r="T276" s="15">
        <f t="shared" si="32"/>
        <v>0</v>
      </c>
    </row>
    <row r="277" spans="4:20" ht="15.75" x14ac:dyDescent="0.25">
      <c r="D277" s="3"/>
      <c r="E277" s="3"/>
      <c r="G277" s="3">
        <f t="shared" si="37"/>
        <v>0</v>
      </c>
      <c r="I277" s="2">
        <f t="shared" si="33"/>
        <v>0</v>
      </c>
      <c r="J277" s="2">
        <f t="shared" si="34"/>
        <v>0</v>
      </c>
      <c r="K277" s="2">
        <f t="shared" si="35"/>
        <v>0</v>
      </c>
      <c r="L277" s="2">
        <f t="shared" si="36"/>
        <v>0</v>
      </c>
      <c r="M277" s="2">
        <f>IF(Tableau1315[[#This Row],[Total centieme]]&gt;7,1,0)</f>
        <v>0</v>
      </c>
      <c r="N277" s="4" t="str">
        <f>IFERROR(INDEX($C$82:$C$403,MATCH(0,INDEX(COUNTIF(N$81:N276,$C$82:$C$403),,),0)),"")</f>
        <v/>
      </c>
      <c r="O277" s="23" cm="1">
        <f t="array" ref="O277">SUMPRODUCT(($F$82:$F$579=O$81)*($C$82:$C$579=$N277)*$G$82:$G$579)</f>
        <v>0</v>
      </c>
      <c r="P277" s="23">
        <f t="shared" si="30"/>
        <v>0</v>
      </c>
      <c r="Q277" s="22">
        <f t="shared" si="31"/>
        <v>0</v>
      </c>
      <c r="R277" s="18"/>
      <c r="S277" s="18">
        <f>Tableau1315[[#This Row],[Date2]]</f>
        <v>0</v>
      </c>
      <c r="T277" s="15">
        <f t="shared" si="32"/>
        <v>0</v>
      </c>
    </row>
    <row r="278" spans="4:20" ht="15.75" x14ac:dyDescent="0.25">
      <c r="D278" s="3"/>
      <c r="E278" s="3"/>
      <c r="G278" s="3">
        <f t="shared" si="37"/>
        <v>0</v>
      </c>
      <c r="I278" s="2">
        <f t="shared" si="33"/>
        <v>0</v>
      </c>
      <c r="J278" s="2">
        <f t="shared" si="34"/>
        <v>0</v>
      </c>
      <c r="K278" s="2">
        <f t="shared" si="35"/>
        <v>0</v>
      </c>
      <c r="L278" s="2">
        <f t="shared" si="36"/>
        <v>0</v>
      </c>
      <c r="M278" s="2">
        <f>IF(Tableau1315[[#This Row],[Total centieme]]&gt;7,1,0)</f>
        <v>0</v>
      </c>
      <c r="N278" s="4" t="str">
        <f>IFERROR(INDEX($C$82:$C$403,MATCH(0,INDEX(COUNTIF(N$81:N277,$C$82:$C$403),,),0)),"")</f>
        <v/>
      </c>
      <c r="O278" s="23" cm="1">
        <f t="array" ref="O278">SUMPRODUCT(($F$82:$F$579=O$81)*($C$82:$C$579=$N278)*$G$82:$G$579)</f>
        <v>0</v>
      </c>
      <c r="P278" s="23">
        <f t="shared" si="30"/>
        <v>0</v>
      </c>
      <c r="Q278" s="22">
        <f t="shared" si="31"/>
        <v>0</v>
      </c>
      <c r="R278" s="18"/>
      <c r="S278" s="18">
        <f>Tableau1315[[#This Row],[Date2]]</f>
        <v>0</v>
      </c>
      <c r="T278" s="15">
        <f t="shared" si="32"/>
        <v>0</v>
      </c>
    </row>
    <row r="279" spans="4:20" ht="15.75" x14ac:dyDescent="0.25">
      <c r="D279" s="3"/>
      <c r="E279" s="3"/>
      <c r="G279" s="3">
        <f t="shared" si="37"/>
        <v>0</v>
      </c>
      <c r="I279" s="2">
        <f t="shared" si="33"/>
        <v>0</v>
      </c>
      <c r="J279" s="2">
        <f t="shared" si="34"/>
        <v>0</v>
      </c>
      <c r="K279" s="2">
        <f t="shared" si="35"/>
        <v>0</v>
      </c>
      <c r="L279" s="2">
        <f t="shared" si="36"/>
        <v>0</v>
      </c>
      <c r="M279" s="2">
        <f>IF(Tableau1315[[#This Row],[Total centieme]]&gt;7,1,0)</f>
        <v>0</v>
      </c>
      <c r="N279" s="4" t="str">
        <f>IFERROR(INDEX($C$82:$C$403,MATCH(0,INDEX(COUNTIF(N$81:N278,$C$82:$C$403),,),0)),"")</f>
        <v/>
      </c>
      <c r="O279" s="23" cm="1">
        <f t="array" ref="O279">SUMPRODUCT(($F$82:$F$579=O$81)*($C$82:$C$579=$N279)*$G$82:$G$579)</f>
        <v>0</v>
      </c>
      <c r="P279" s="23">
        <f t="shared" si="30"/>
        <v>0</v>
      </c>
      <c r="Q279" s="22">
        <f t="shared" si="31"/>
        <v>0</v>
      </c>
      <c r="R279" s="18"/>
      <c r="S279" s="18">
        <f>Tableau1315[[#This Row],[Date2]]</f>
        <v>0</v>
      </c>
      <c r="T279" s="15">
        <f t="shared" si="32"/>
        <v>0</v>
      </c>
    </row>
    <row r="280" spans="4:20" ht="15.75" x14ac:dyDescent="0.25">
      <c r="D280" s="3"/>
      <c r="E280" s="3"/>
      <c r="G280" s="3">
        <f t="shared" si="37"/>
        <v>0</v>
      </c>
      <c r="I280" s="2">
        <f t="shared" si="33"/>
        <v>0</v>
      </c>
      <c r="J280" s="2">
        <f t="shared" si="34"/>
        <v>0</v>
      </c>
      <c r="K280" s="2">
        <f t="shared" si="35"/>
        <v>0</v>
      </c>
      <c r="L280" s="2">
        <f t="shared" si="36"/>
        <v>0</v>
      </c>
      <c r="M280" s="2">
        <f>IF(Tableau1315[[#This Row],[Total centieme]]&gt;7,1,0)</f>
        <v>0</v>
      </c>
      <c r="N280" s="4" t="str">
        <f>IFERROR(INDEX($C$82:$C$403,MATCH(0,INDEX(COUNTIF(N$81:N279,$C$82:$C$403),,),0)),"")</f>
        <v/>
      </c>
      <c r="O280" s="23" cm="1">
        <f t="array" ref="O280">SUMPRODUCT(($F$82:$F$579=O$81)*($C$82:$C$579=$N280)*$G$82:$G$579)</f>
        <v>0</v>
      </c>
      <c r="P280" s="23">
        <f t="shared" si="30"/>
        <v>0</v>
      </c>
      <c r="Q280" s="22">
        <f t="shared" si="31"/>
        <v>0</v>
      </c>
      <c r="R280" s="18"/>
      <c r="S280" s="18">
        <f>Tableau1315[[#This Row],[Date2]]</f>
        <v>0</v>
      </c>
      <c r="T280" s="15">
        <f t="shared" si="32"/>
        <v>0</v>
      </c>
    </row>
    <row r="281" spans="4:20" ht="15.75" x14ac:dyDescent="0.25">
      <c r="D281" s="3"/>
      <c r="E281" s="3"/>
      <c r="G281" s="3">
        <f t="shared" si="37"/>
        <v>0</v>
      </c>
      <c r="I281" s="2">
        <f t="shared" si="33"/>
        <v>0</v>
      </c>
      <c r="J281" s="2">
        <f t="shared" si="34"/>
        <v>0</v>
      </c>
      <c r="K281" s="2">
        <f t="shared" si="35"/>
        <v>0</v>
      </c>
      <c r="L281" s="2">
        <f t="shared" si="36"/>
        <v>0</v>
      </c>
      <c r="M281" s="2">
        <f>IF(Tableau1315[[#This Row],[Total centieme]]&gt;7,1,0)</f>
        <v>0</v>
      </c>
      <c r="N281" s="4" t="str">
        <f>IFERROR(INDEX($C$82:$C$403,MATCH(0,INDEX(COUNTIF(N$81:N280,$C$82:$C$403),,),0)),"")</f>
        <v/>
      </c>
      <c r="O281" s="23" cm="1">
        <f t="array" ref="O281">SUMPRODUCT(($F$82:$F$579=O$81)*($C$82:$C$579=$N281)*$G$82:$G$579)</f>
        <v>0</v>
      </c>
      <c r="P281" s="23">
        <f t="shared" si="30"/>
        <v>0</v>
      </c>
      <c r="Q281" s="22">
        <f t="shared" si="31"/>
        <v>0</v>
      </c>
      <c r="R281" s="18"/>
      <c r="S281" s="18">
        <f>Tableau1315[[#This Row],[Date2]]</f>
        <v>0</v>
      </c>
      <c r="T281" s="15">
        <f t="shared" si="32"/>
        <v>0</v>
      </c>
    </row>
    <row r="282" spans="4:20" ht="15.75" x14ac:dyDescent="0.25">
      <c r="D282" s="3"/>
      <c r="E282" s="3"/>
      <c r="G282" s="3">
        <f t="shared" si="37"/>
        <v>0</v>
      </c>
      <c r="I282" s="2">
        <f t="shared" si="33"/>
        <v>0</v>
      </c>
      <c r="J282" s="2">
        <f t="shared" si="34"/>
        <v>0</v>
      </c>
      <c r="K282" s="2">
        <f t="shared" si="35"/>
        <v>0</v>
      </c>
      <c r="L282" s="2">
        <f t="shared" si="36"/>
        <v>0</v>
      </c>
      <c r="M282" s="2">
        <f>IF(Tableau1315[[#This Row],[Total centieme]]&gt;7,1,0)</f>
        <v>0</v>
      </c>
      <c r="N282" s="4" t="str">
        <f>IFERROR(INDEX($C$82:$C$403,MATCH(0,INDEX(COUNTIF(N$81:N281,$C$82:$C$403),,),0)),"")</f>
        <v/>
      </c>
      <c r="O282" s="23" cm="1">
        <f t="array" ref="O282">SUMPRODUCT(($F$82:$F$579=O$81)*($C$82:$C$579=$N282)*$G$82:$G$579)</f>
        <v>0</v>
      </c>
      <c r="P282" s="23">
        <f t="shared" si="30"/>
        <v>0</v>
      </c>
      <c r="Q282" s="22">
        <f t="shared" si="31"/>
        <v>0</v>
      </c>
      <c r="R282" s="18"/>
      <c r="S282" s="18">
        <f>Tableau1315[[#This Row],[Date2]]</f>
        <v>0</v>
      </c>
      <c r="T282" s="15">
        <f t="shared" si="32"/>
        <v>0</v>
      </c>
    </row>
    <row r="283" spans="4:20" ht="15.75" x14ac:dyDescent="0.25">
      <c r="D283" s="3"/>
      <c r="E283" s="3"/>
      <c r="G283" s="3">
        <f t="shared" si="37"/>
        <v>0</v>
      </c>
      <c r="I283" s="2">
        <f t="shared" si="33"/>
        <v>0</v>
      </c>
      <c r="J283" s="2">
        <f t="shared" si="34"/>
        <v>0</v>
      </c>
      <c r="K283" s="2">
        <f t="shared" si="35"/>
        <v>0</v>
      </c>
      <c r="L283" s="2">
        <f t="shared" si="36"/>
        <v>0</v>
      </c>
      <c r="M283" s="2">
        <f>IF(Tableau1315[[#This Row],[Total centieme]]&gt;7,1,0)</f>
        <v>0</v>
      </c>
      <c r="N283" s="4" t="str">
        <f>IFERROR(INDEX($C$82:$C$403,MATCH(0,INDEX(COUNTIF(N$81:N282,$C$82:$C$403),,),0)),"")</f>
        <v/>
      </c>
      <c r="O283" s="23" cm="1">
        <f t="array" ref="O283">SUMPRODUCT(($F$82:$F$579=O$81)*($C$82:$C$579=$N283)*$G$82:$G$579)</f>
        <v>0</v>
      </c>
      <c r="P283" s="23">
        <f t="shared" si="30"/>
        <v>0</v>
      </c>
      <c r="Q283" s="22">
        <f t="shared" si="31"/>
        <v>0</v>
      </c>
      <c r="R283" s="18"/>
      <c r="S283" s="18">
        <f>Tableau1315[[#This Row],[Date2]]</f>
        <v>0</v>
      </c>
      <c r="T283" s="15">
        <f t="shared" si="32"/>
        <v>0</v>
      </c>
    </row>
    <row r="284" spans="4:20" ht="15.75" x14ac:dyDescent="0.25">
      <c r="D284" s="3"/>
      <c r="E284" s="3"/>
      <c r="G284" s="3">
        <f t="shared" si="37"/>
        <v>0</v>
      </c>
      <c r="I284" s="2">
        <f t="shared" si="33"/>
        <v>0</v>
      </c>
      <c r="J284" s="2">
        <f t="shared" si="34"/>
        <v>0</v>
      </c>
      <c r="K284" s="2">
        <f t="shared" si="35"/>
        <v>0</v>
      </c>
      <c r="L284" s="2">
        <f t="shared" si="36"/>
        <v>0</v>
      </c>
      <c r="M284" s="2">
        <f>IF(Tableau1315[[#This Row],[Total centieme]]&gt;7,1,0)</f>
        <v>0</v>
      </c>
      <c r="N284" s="4" t="str">
        <f>IFERROR(INDEX($C$82:$C$403,MATCH(0,INDEX(COUNTIF(N$81:N283,$C$82:$C$403),,),0)),"")</f>
        <v/>
      </c>
      <c r="O284" s="23" cm="1">
        <f t="array" ref="O284">SUMPRODUCT(($F$82:$F$579=O$81)*($C$82:$C$579=$N284)*$G$82:$G$579)</f>
        <v>0</v>
      </c>
      <c r="P284" s="23">
        <f t="shared" si="30"/>
        <v>0</v>
      </c>
      <c r="Q284" s="22">
        <f t="shared" si="31"/>
        <v>0</v>
      </c>
      <c r="R284" s="18"/>
      <c r="S284" s="18">
        <f>Tableau1315[[#This Row],[Date2]]</f>
        <v>0</v>
      </c>
      <c r="T284" s="15">
        <f t="shared" si="32"/>
        <v>0</v>
      </c>
    </row>
    <row r="285" spans="4:20" ht="15.75" x14ac:dyDescent="0.25">
      <c r="D285" s="3"/>
      <c r="E285" s="3"/>
      <c r="G285" s="3">
        <f t="shared" si="37"/>
        <v>0</v>
      </c>
      <c r="I285" s="2">
        <f t="shared" si="33"/>
        <v>0</v>
      </c>
      <c r="J285" s="2">
        <f t="shared" si="34"/>
        <v>0</v>
      </c>
      <c r="K285" s="2">
        <f t="shared" si="35"/>
        <v>0</v>
      </c>
      <c r="L285" s="2">
        <f t="shared" si="36"/>
        <v>0</v>
      </c>
      <c r="M285" s="2">
        <f>IF(Tableau1315[[#This Row],[Total centieme]]&gt;7,1,0)</f>
        <v>0</v>
      </c>
      <c r="N285" s="4" t="str">
        <f>IFERROR(INDEX($C$82:$C$403,MATCH(0,INDEX(COUNTIF(N$81:N284,$C$82:$C$403),,),0)),"")</f>
        <v/>
      </c>
      <c r="O285" s="23" cm="1">
        <f t="array" ref="O285">SUMPRODUCT(($F$82:$F$579=O$81)*($C$82:$C$579=$N285)*$G$82:$G$579)</f>
        <v>0</v>
      </c>
      <c r="P285" s="23">
        <f t="shared" si="30"/>
        <v>0</v>
      </c>
      <c r="Q285" s="22">
        <f t="shared" si="31"/>
        <v>0</v>
      </c>
      <c r="R285" s="18"/>
      <c r="S285" s="18">
        <f>Tableau1315[[#This Row],[Date2]]</f>
        <v>0</v>
      </c>
      <c r="T285" s="15">
        <f t="shared" si="32"/>
        <v>0</v>
      </c>
    </row>
    <row r="286" spans="4:20" ht="15.75" x14ac:dyDescent="0.25">
      <c r="D286" s="3"/>
      <c r="E286" s="3"/>
      <c r="G286" s="3">
        <f t="shared" si="37"/>
        <v>0</v>
      </c>
      <c r="I286" s="2">
        <f t="shared" si="33"/>
        <v>0</v>
      </c>
      <c r="J286" s="2">
        <f t="shared" si="34"/>
        <v>0</v>
      </c>
      <c r="K286" s="2">
        <f t="shared" si="35"/>
        <v>0</v>
      </c>
      <c r="L286" s="2">
        <f t="shared" si="36"/>
        <v>0</v>
      </c>
      <c r="M286" s="2">
        <f>IF(Tableau1315[[#This Row],[Total centieme]]&gt;7,1,0)</f>
        <v>0</v>
      </c>
      <c r="N286" s="4" t="str">
        <f>IFERROR(INDEX($C$82:$C$403,MATCH(0,INDEX(COUNTIF(N$81:N285,$C$82:$C$403),,),0)),"")</f>
        <v/>
      </c>
      <c r="O286" s="23" cm="1">
        <f t="array" ref="O286">SUMPRODUCT(($F$82:$F$579=O$81)*($C$82:$C$579=$N286)*$G$82:$G$579)</f>
        <v>0</v>
      </c>
      <c r="P286" s="23">
        <f t="shared" si="30"/>
        <v>0</v>
      </c>
      <c r="Q286" s="22">
        <f t="shared" si="31"/>
        <v>0</v>
      </c>
      <c r="R286" s="18"/>
      <c r="S286" s="18">
        <f>Tableau1315[[#This Row],[Date2]]</f>
        <v>0</v>
      </c>
      <c r="T286" s="15">
        <f t="shared" si="32"/>
        <v>0</v>
      </c>
    </row>
    <row r="287" spans="4:20" ht="15.75" x14ac:dyDescent="0.25">
      <c r="D287" s="3"/>
      <c r="E287" s="3"/>
      <c r="G287" s="3">
        <f t="shared" si="37"/>
        <v>0</v>
      </c>
      <c r="I287" s="2">
        <f t="shared" si="33"/>
        <v>0</v>
      </c>
      <c r="J287" s="2">
        <f t="shared" si="34"/>
        <v>0</v>
      </c>
      <c r="K287" s="2">
        <f t="shared" si="35"/>
        <v>0</v>
      </c>
      <c r="L287" s="2">
        <f t="shared" si="36"/>
        <v>0</v>
      </c>
      <c r="M287" s="2">
        <f>IF(Tableau1315[[#This Row],[Total centieme]]&gt;7,1,0)</f>
        <v>0</v>
      </c>
      <c r="N287" s="4" t="str">
        <f>IFERROR(INDEX($C$82:$C$403,MATCH(0,INDEX(COUNTIF(N$81:N286,$C$82:$C$403),,),0)),"")</f>
        <v/>
      </c>
      <c r="O287" s="23" cm="1">
        <f t="array" ref="O287">SUMPRODUCT(($F$82:$F$579=O$81)*($C$82:$C$579=$N287)*$G$82:$G$579)</f>
        <v>0</v>
      </c>
      <c r="P287" s="23">
        <f t="shared" si="30"/>
        <v>0</v>
      </c>
      <c r="Q287" s="22">
        <f t="shared" si="31"/>
        <v>0</v>
      </c>
      <c r="R287" s="18"/>
      <c r="S287" s="18">
        <f>Tableau1315[[#This Row],[Date2]]</f>
        <v>0</v>
      </c>
      <c r="T287" s="15">
        <f t="shared" si="32"/>
        <v>0</v>
      </c>
    </row>
    <row r="288" spans="4:20" ht="15.75" x14ac:dyDescent="0.25">
      <c r="D288" s="3"/>
      <c r="E288" s="3"/>
      <c r="G288" s="3">
        <f t="shared" si="37"/>
        <v>0</v>
      </c>
      <c r="I288" s="2">
        <f t="shared" si="33"/>
        <v>0</v>
      </c>
      <c r="J288" s="2">
        <f t="shared" si="34"/>
        <v>0</v>
      </c>
      <c r="K288" s="2">
        <f t="shared" si="35"/>
        <v>0</v>
      </c>
      <c r="L288" s="2">
        <f t="shared" si="36"/>
        <v>0</v>
      </c>
      <c r="M288" s="2">
        <f>IF(Tableau1315[[#This Row],[Total centieme]]&gt;7,1,0)</f>
        <v>0</v>
      </c>
      <c r="N288" s="4" t="str">
        <f>IFERROR(INDEX($C$82:$C$403,MATCH(0,INDEX(COUNTIF(N$81:N287,$C$82:$C$403),,),0)),"")</f>
        <v/>
      </c>
      <c r="O288" s="23" cm="1">
        <f t="array" ref="O288">SUMPRODUCT(($F$82:$F$579=O$81)*($C$82:$C$579=$N288)*$G$82:$G$579)</f>
        <v>0</v>
      </c>
      <c r="P288" s="23">
        <f t="shared" si="30"/>
        <v>0</v>
      </c>
      <c r="Q288" s="22">
        <f t="shared" si="31"/>
        <v>0</v>
      </c>
      <c r="R288" s="18"/>
      <c r="S288" s="18">
        <f>Tableau1315[[#This Row],[Date2]]</f>
        <v>0</v>
      </c>
      <c r="T288" s="15">
        <f t="shared" si="32"/>
        <v>0</v>
      </c>
    </row>
    <row r="289" spans="4:20" ht="15.75" x14ac:dyDescent="0.25">
      <c r="D289" s="3"/>
      <c r="E289" s="3"/>
      <c r="G289" s="3">
        <f t="shared" si="37"/>
        <v>0</v>
      </c>
      <c r="I289" s="2">
        <f t="shared" si="33"/>
        <v>0</v>
      </c>
      <c r="J289" s="2">
        <f t="shared" si="34"/>
        <v>0</v>
      </c>
      <c r="K289" s="2">
        <f t="shared" si="35"/>
        <v>0</v>
      </c>
      <c r="L289" s="2">
        <f t="shared" si="36"/>
        <v>0</v>
      </c>
      <c r="M289" s="2">
        <f>IF(Tableau1315[[#This Row],[Total centieme]]&gt;7,1,0)</f>
        <v>0</v>
      </c>
      <c r="N289" s="4" t="str">
        <f>IFERROR(INDEX($C$82:$C$403,MATCH(0,INDEX(COUNTIF(N$81:N288,$C$82:$C$403),,),0)),"")</f>
        <v/>
      </c>
      <c r="O289" s="23" cm="1">
        <f t="array" ref="O289">SUMPRODUCT(($F$82:$F$579=O$81)*($C$82:$C$579=$N289)*$G$82:$G$579)</f>
        <v>0</v>
      </c>
      <c r="P289" s="23">
        <f t="shared" si="30"/>
        <v>0</v>
      </c>
      <c r="Q289" s="22">
        <f t="shared" si="31"/>
        <v>0</v>
      </c>
      <c r="R289" s="18"/>
      <c r="S289" s="18">
        <f>Tableau1315[[#This Row],[Date2]]</f>
        <v>0</v>
      </c>
      <c r="T289" s="15">
        <f t="shared" si="32"/>
        <v>0</v>
      </c>
    </row>
    <row r="290" spans="4:20" ht="15.75" x14ac:dyDescent="0.25">
      <c r="D290" s="3"/>
      <c r="E290" s="3"/>
      <c r="G290" s="3">
        <f t="shared" si="37"/>
        <v>0</v>
      </c>
      <c r="I290" s="2">
        <f t="shared" si="33"/>
        <v>0</v>
      </c>
      <c r="J290" s="2">
        <f t="shared" si="34"/>
        <v>0</v>
      </c>
      <c r="K290" s="2">
        <f t="shared" si="35"/>
        <v>0</v>
      </c>
      <c r="L290" s="2">
        <f t="shared" si="36"/>
        <v>0</v>
      </c>
      <c r="M290" s="2">
        <f>IF(Tableau1315[[#This Row],[Total centieme]]&gt;7,1,0)</f>
        <v>0</v>
      </c>
      <c r="N290" s="4" t="str">
        <f>IFERROR(INDEX($C$82:$C$403,MATCH(0,INDEX(COUNTIF(N$81:N289,$C$82:$C$403),,),0)),"")</f>
        <v/>
      </c>
      <c r="O290" s="23" cm="1">
        <f t="array" ref="O290">SUMPRODUCT(($F$82:$F$579=O$81)*($C$82:$C$579=$N290)*$G$82:$G$579)</f>
        <v>0</v>
      </c>
      <c r="P290" s="23">
        <f t="shared" si="30"/>
        <v>0</v>
      </c>
      <c r="Q290" s="22">
        <f t="shared" si="31"/>
        <v>0</v>
      </c>
      <c r="R290" s="18"/>
      <c r="S290" s="18">
        <f>Tableau1315[[#This Row],[Date2]]</f>
        <v>0</v>
      </c>
      <c r="T290" s="15">
        <f t="shared" si="32"/>
        <v>0</v>
      </c>
    </row>
    <row r="291" spans="4:20" ht="15.75" x14ac:dyDescent="0.25">
      <c r="D291" s="3"/>
      <c r="E291" s="3"/>
      <c r="G291" s="3">
        <f t="shared" si="37"/>
        <v>0</v>
      </c>
      <c r="I291" s="2">
        <f t="shared" si="33"/>
        <v>0</v>
      </c>
      <c r="J291" s="2">
        <f t="shared" si="34"/>
        <v>0</v>
      </c>
      <c r="K291" s="2">
        <f t="shared" si="35"/>
        <v>0</v>
      </c>
      <c r="L291" s="2">
        <f t="shared" si="36"/>
        <v>0</v>
      </c>
      <c r="M291" s="2">
        <f>IF(Tableau1315[[#This Row],[Total centieme]]&gt;7,1,0)</f>
        <v>0</v>
      </c>
      <c r="N291" s="4" t="str">
        <f>IFERROR(INDEX($C$82:$C$403,MATCH(0,INDEX(COUNTIF(N$81:N290,$C$82:$C$403),,),0)),"")</f>
        <v/>
      </c>
      <c r="O291" s="23" cm="1">
        <f t="array" ref="O291">SUMPRODUCT(($F$82:$F$579=O$81)*($C$82:$C$579=$N291)*$G$82:$G$579)</f>
        <v>0</v>
      </c>
      <c r="P291" s="23">
        <f t="shared" si="30"/>
        <v>0</v>
      </c>
      <c r="Q291" s="22">
        <f t="shared" si="31"/>
        <v>0</v>
      </c>
      <c r="R291" s="18"/>
      <c r="S291" s="18">
        <f>Tableau1315[[#This Row],[Date2]]</f>
        <v>0</v>
      </c>
      <c r="T291" s="15">
        <f t="shared" si="32"/>
        <v>0</v>
      </c>
    </row>
    <row r="292" spans="4:20" ht="15.75" x14ac:dyDescent="0.25">
      <c r="D292" s="3"/>
      <c r="E292" s="3"/>
      <c r="G292" s="3">
        <f t="shared" si="37"/>
        <v>0</v>
      </c>
      <c r="I292" s="2">
        <f t="shared" si="33"/>
        <v>0</v>
      </c>
      <c r="J292" s="2">
        <f t="shared" si="34"/>
        <v>0</v>
      </c>
      <c r="K292" s="2">
        <f t="shared" si="35"/>
        <v>0</v>
      </c>
      <c r="L292" s="2">
        <f t="shared" si="36"/>
        <v>0</v>
      </c>
      <c r="M292" s="2">
        <f>IF(Tableau1315[[#This Row],[Total centieme]]&gt;7,1,0)</f>
        <v>0</v>
      </c>
      <c r="N292" s="4" t="str">
        <f>IFERROR(INDEX($C$82:$C$403,MATCH(0,INDEX(COUNTIF(N$81:N291,$C$82:$C$403),,),0)),"")</f>
        <v/>
      </c>
      <c r="O292" s="23" cm="1">
        <f t="array" ref="O292">SUMPRODUCT(($F$82:$F$579=O$81)*($C$82:$C$579=$N292)*$G$82:$G$579)</f>
        <v>0</v>
      </c>
      <c r="P292" s="23">
        <f t="shared" si="30"/>
        <v>0</v>
      </c>
      <c r="Q292" s="22">
        <f t="shared" si="31"/>
        <v>0</v>
      </c>
      <c r="R292" s="18"/>
      <c r="S292" s="18">
        <f>Tableau1315[[#This Row],[Date2]]</f>
        <v>0</v>
      </c>
      <c r="T292" s="15">
        <f t="shared" si="32"/>
        <v>0</v>
      </c>
    </row>
    <row r="293" spans="4:20" ht="15.75" x14ac:dyDescent="0.25">
      <c r="D293" s="3"/>
      <c r="E293" s="3"/>
      <c r="G293" s="3">
        <f t="shared" si="37"/>
        <v>0</v>
      </c>
      <c r="I293" s="2">
        <f t="shared" si="33"/>
        <v>0</v>
      </c>
      <c r="J293" s="2">
        <f t="shared" si="34"/>
        <v>0</v>
      </c>
      <c r="K293" s="2">
        <f t="shared" si="35"/>
        <v>0</v>
      </c>
      <c r="L293" s="2">
        <f t="shared" si="36"/>
        <v>0</v>
      </c>
      <c r="M293" s="2">
        <f>IF(Tableau1315[[#This Row],[Total centieme]]&gt;7,1,0)</f>
        <v>0</v>
      </c>
      <c r="N293" s="4" t="str">
        <f>IFERROR(INDEX($C$82:$C$403,MATCH(0,INDEX(COUNTIF(N$81:N292,$C$82:$C$403),,),0)),"")</f>
        <v/>
      </c>
      <c r="O293" s="23" cm="1">
        <f t="array" ref="O293">SUMPRODUCT(($F$82:$F$579=O$81)*($C$82:$C$579=$N293)*$G$82:$G$579)</f>
        <v>0</v>
      </c>
      <c r="P293" s="23">
        <f t="shared" si="30"/>
        <v>0</v>
      </c>
      <c r="Q293" s="22">
        <f t="shared" si="31"/>
        <v>0</v>
      </c>
      <c r="R293" s="18"/>
      <c r="S293" s="18">
        <f>Tableau1315[[#This Row],[Date2]]</f>
        <v>0</v>
      </c>
      <c r="T293" s="15">
        <f t="shared" si="32"/>
        <v>0</v>
      </c>
    </row>
    <row r="294" spans="4:20" ht="15.75" x14ac:dyDescent="0.25">
      <c r="D294" s="3"/>
      <c r="E294" s="3"/>
      <c r="G294" s="3">
        <f t="shared" si="37"/>
        <v>0</v>
      </c>
      <c r="I294" s="2">
        <f t="shared" si="33"/>
        <v>0</v>
      </c>
      <c r="J294" s="2">
        <f t="shared" si="34"/>
        <v>0</v>
      </c>
      <c r="K294" s="2">
        <f t="shared" si="35"/>
        <v>0</v>
      </c>
      <c r="L294" s="2">
        <f t="shared" si="36"/>
        <v>0</v>
      </c>
      <c r="M294" s="2">
        <f>IF(Tableau1315[[#This Row],[Total centieme]]&gt;7,1,0)</f>
        <v>0</v>
      </c>
      <c r="N294" s="4" t="str">
        <f>IFERROR(INDEX($C$82:$C$403,MATCH(0,INDEX(COUNTIF(N$81:N293,$C$82:$C$403),,),0)),"")</f>
        <v/>
      </c>
      <c r="O294" s="23" cm="1">
        <f t="array" ref="O294">SUMPRODUCT(($F$82:$F$579=O$81)*($C$82:$C$579=$N294)*$G$82:$G$579)</f>
        <v>0</v>
      </c>
      <c r="P294" s="23">
        <f t="shared" si="30"/>
        <v>0</v>
      </c>
      <c r="Q294" s="22">
        <f t="shared" si="31"/>
        <v>0</v>
      </c>
      <c r="R294" s="18"/>
      <c r="S294" s="18">
        <f>Tableau1315[[#This Row],[Date2]]</f>
        <v>0</v>
      </c>
      <c r="T294" s="15">
        <f t="shared" si="32"/>
        <v>0</v>
      </c>
    </row>
    <row r="295" spans="4:20" ht="15.75" x14ac:dyDescent="0.25">
      <c r="D295" s="3"/>
      <c r="E295" s="3"/>
      <c r="G295" s="3">
        <f t="shared" si="37"/>
        <v>0</v>
      </c>
      <c r="I295" s="2">
        <f t="shared" si="33"/>
        <v>0</v>
      </c>
      <c r="J295" s="2">
        <f t="shared" si="34"/>
        <v>0</v>
      </c>
      <c r="K295" s="2">
        <f t="shared" si="35"/>
        <v>0</v>
      </c>
      <c r="L295" s="2">
        <f t="shared" si="36"/>
        <v>0</v>
      </c>
      <c r="M295" s="2">
        <f>IF(Tableau1315[[#This Row],[Total centieme]]&gt;7,1,0)</f>
        <v>0</v>
      </c>
      <c r="N295" s="4" t="str">
        <f>IFERROR(INDEX($C$82:$C$403,MATCH(0,INDEX(COUNTIF(N$81:N294,$C$82:$C$403),,),0)),"")</f>
        <v/>
      </c>
      <c r="O295" s="23" cm="1">
        <f t="array" ref="O295">SUMPRODUCT(($F$82:$F$579=O$81)*($C$82:$C$579=$N295)*$G$82:$G$579)</f>
        <v>0</v>
      </c>
      <c r="P295" s="23">
        <f t="shared" si="30"/>
        <v>0</v>
      </c>
      <c r="Q295" s="22">
        <f t="shared" si="31"/>
        <v>0</v>
      </c>
      <c r="R295" s="18"/>
      <c r="S295" s="18">
        <f>Tableau1315[[#This Row],[Date2]]</f>
        <v>0</v>
      </c>
      <c r="T295" s="15">
        <f t="shared" si="32"/>
        <v>0</v>
      </c>
    </row>
    <row r="296" spans="4:20" ht="15.75" x14ac:dyDescent="0.25">
      <c r="D296" s="3"/>
      <c r="E296" s="3"/>
      <c r="G296" s="3">
        <f t="shared" si="37"/>
        <v>0</v>
      </c>
      <c r="I296" s="2">
        <f t="shared" si="33"/>
        <v>0</v>
      </c>
      <c r="J296" s="2">
        <f t="shared" si="34"/>
        <v>0</v>
      </c>
      <c r="K296" s="2">
        <f t="shared" si="35"/>
        <v>0</v>
      </c>
      <c r="L296" s="2">
        <f t="shared" si="36"/>
        <v>0</v>
      </c>
      <c r="M296" s="2">
        <f>IF(Tableau1315[[#This Row],[Total centieme]]&gt;7,1,0)</f>
        <v>0</v>
      </c>
      <c r="N296" s="4" t="str">
        <f>IFERROR(INDEX($C$82:$C$403,MATCH(0,INDEX(COUNTIF(N$81:N295,$C$82:$C$403),,),0)),"")</f>
        <v/>
      </c>
      <c r="O296" s="23" cm="1">
        <f t="array" ref="O296">SUMPRODUCT(($F$82:$F$579=O$81)*($C$82:$C$579=$N296)*$G$82:$G$579)</f>
        <v>0</v>
      </c>
      <c r="P296" s="23">
        <f t="shared" si="30"/>
        <v>0</v>
      </c>
      <c r="Q296" s="22">
        <f t="shared" si="31"/>
        <v>0</v>
      </c>
      <c r="R296" s="18"/>
      <c r="S296" s="18">
        <f>Tableau1315[[#This Row],[Date2]]</f>
        <v>0</v>
      </c>
      <c r="T296" s="15">
        <f t="shared" si="32"/>
        <v>0</v>
      </c>
    </row>
    <row r="297" spans="4:20" ht="15.75" x14ac:dyDescent="0.25">
      <c r="D297" s="3"/>
      <c r="E297" s="3"/>
      <c r="G297" s="3">
        <f t="shared" si="37"/>
        <v>0</v>
      </c>
      <c r="I297" s="2">
        <f t="shared" si="33"/>
        <v>0</v>
      </c>
      <c r="J297" s="2">
        <f t="shared" si="34"/>
        <v>0</v>
      </c>
      <c r="K297" s="2">
        <f t="shared" si="35"/>
        <v>0</v>
      </c>
      <c r="L297" s="2">
        <f t="shared" si="36"/>
        <v>0</v>
      </c>
      <c r="M297" s="2">
        <f>IF(Tableau1315[[#This Row],[Total centieme]]&gt;7,1,0)</f>
        <v>0</v>
      </c>
      <c r="N297" s="4" t="str">
        <f>IFERROR(INDEX($C$82:$C$403,MATCH(0,INDEX(COUNTIF(N$81:N296,$C$82:$C$403),,),0)),"")</f>
        <v/>
      </c>
      <c r="O297" s="23" cm="1">
        <f t="array" ref="O297">SUMPRODUCT(($F$82:$F$579=O$81)*($C$82:$C$579=$N297)*$G$82:$G$579)</f>
        <v>0</v>
      </c>
      <c r="P297" s="23">
        <f t="shared" si="30"/>
        <v>0</v>
      </c>
      <c r="Q297" s="22">
        <f t="shared" si="31"/>
        <v>0</v>
      </c>
      <c r="R297" s="18"/>
      <c r="S297" s="18">
        <f>Tableau1315[[#This Row],[Date2]]</f>
        <v>0</v>
      </c>
      <c r="T297" s="15">
        <f t="shared" si="32"/>
        <v>0</v>
      </c>
    </row>
    <row r="298" spans="4:20" ht="15.75" x14ac:dyDescent="0.25">
      <c r="D298" s="3"/>
      <c r="E298" s="3"/>
      <c r="G298" s="3">
        <f t="shared" si="37"/>
        <v>0</v>
      </c>
      <c r="I298" s="2">
        <f t="shared" si="33"/>
        <v>0</v>
      </c>
      <c r="J298" s="2">
        <f t="shared" si="34"/>
        <v>0</v>
      </c>
      <c r="K298" s="2">
        <f t="shared" si="35"/>
        <v>0</v>
      </c>
      <c r="L298" s="2">
        <f t="shared" si="36"/>
        <v>0</v>
      </c>
      <c r="M298" s="2">
        <f>IF(Tableau1315[[#This Row],[Total centieme]]&gt;7,1,0)</f>
        <v>0</v>
      </c>
      <c r="N298" s="4" t="str">
        <f>IFERROR(INDEX($C$82:$C$403,MATCH(0,INDEX(COUNTIF(N$81:N297,$C$82:$C$403),,),0)),"")</f>
        <v/>
      </c>
      <c r="O298" s="23" cm="1">
        <f t="array" ref="O298">SUMPRODUCT(($F$82:$F$579=O$81)*($C$82:$C$579=$N298)*$G$82:$G$579)</f>
        <v>0</v>
      </c>
      <c r="P298" s="23">
        <f t="shared" si="30"/>
        <v>0</v>
      </c>
      <c r="Q298" s="22">
        <f t="shared" si="31"/>
        <v>0</v>
      </c>
      <c r="R298" s="18"/>
      <c r="S298" s="18">
        <f>Tableau1315[[#This Row],[Date2]]</f>
        <v>0</v>
      </c>
      <c r="T298" s="15">
        <f t="shared" si="32"/>
        <v>0</v>
      </c>
    </row>
    <row r="299" spans="4:20" ht="15.75" x14ac:dyDescent="0.25">
      <c r="D299" s="3"/>
      <c r="E299" s="3"/>
      <c r="G299" s="3">
        <f t="shared" si="37"/>
        <v>0</v>
      </c>
      <c r="I299" s="2">
        <f t="shared" si="33"/>
        <v>0</v>
      </c>
      <c r="J299" s="2">
        <f t="shared" si="34"/>
        <v>0</v>
      </c>
      <c r="K299" s="2">
        <f t="shared" si="35"/>
        <v>0</v>
      </c>
      <c r="L299" s="2">
        <f t="shared" si="36"/>
        <v>0</v>
      </c>
      <c r="M299" s="2">
        <f>IF(Tableau1315[[#This Row],[Total centieme]]&gt;7,1,0)</f>
        <v>0</v>
      </c>
      <c r="N299" s="4" t="str">
        <f>IFERROR(INDEX($C$82:$C$403,MATCH(0,INDEX(COUNTIF(N$81:N298,$C$82:$C$403),,),0)),"")</f>
        <v/>
      </c>
      <c r="O299" s="23" cm="1">
        <f t="array" ref="O299">SUMPRODUCT(($F$82:$F$579=O$81)*($C$82:$C$579=$N299)*$G$82:$G$579)</f>
        <v>0</v>
      </c>
      <c r="P299" s="23">
        <f t="shared" si="30"/>
        <v>0</v>
      </c>
      <c r="Q299" s="22">
        <f t="shared" si="31"/>
        <v>0</v>
      </c>
      <c r="R299" s="18"/>
      <c r="S299" s="18">
        <f>Tableau1315[[#This Row],[Date2]]</f>
        <v>0</v>
      </c>
      <c r="T299" s="15">
        <f t="shared" si="32"/>
        <v>0</v>
      </c>
    </row>
    <row r="300" spans="4:20" ht="15.75" x14ac:dyDescent="0.25">
      <c r="D300" s="3"/>
      <c r="E300" s="3"/>
      <c r="G300" s="3">
        <f t="shared" si="37"/>
        <v>0</v>
      </c>
      <c r="I300" s="2">
        <f t="shared" si="33"/>
        <v>0</v>
      </c>
      <c r="J300" s="2">
        <f t="shared" si="34"/>
        <v>0</v>
      </c>
      <c r="K300" s="2">
        <f t="shared" si="35"/>
        <v>0</v>
      </c>
      <c r="L300" s="2">
        <f t="shared" si="36"/>
        <v>0</v>
      </c>
      <c r="M300" s="2">
        <f>IF(Tableau1315[[#This Row],[Total centieme]]&gt;7,1,0)</f>
        <v>0</v>
      </c>
      <c r="N300" s="4" t="str">
        <f>IFERROR(INDEX($C$82:$C$403,MATCH(0,INDEX(COUNTIF(N$81:N299,$C$82:$C$403),,),0)),"")</f>
        <v/>
      </c>
      <c r="O300" s="23" cm="1">
        <f t="array" ref="O300">SUMPRODUCT(($F$82:$F$579=O$81)*($C$82:$C$579=$N300)*$G$82:$G$579)</f>
        <v>0</v>
      </c>
      <c r="P300" s="23">
        <f t="shared" si="30"/>
        <v>0</v>
      </c>
      <c r="Q300" s="22">
        <f t="shared" si="31"/>
        <v>0</v>
      </c>
      <c r="R300" s="18"/>
      <c r="S300" s="18">
        <f>Tableau1315[[#This Row],[Date2]]</f>
        <v>0</v>
      </c>
      <c r="T300" s="15">
        <f t="shared" si="32"/>
        <v>0</v>
      </c>
    </row>
    <row r="301" spans="4:20" ht="15.75" x14ac:dyDescent="0.25">
      <c r="D301" s="3"/>
      <c r="E301" s="3"/>
      <c r="G301" s="3">
        <f t="shared" si="37"/>
        <v>0</v>
      </c>
      <c r="I301" s="2">
        <f t="shared" si="33"/>
        <v>0</v>
      </c>
      <c r="J301" s="2">
        <f t="shared" si="34"/>
        <v>0</v>
      </c>
      <c r="K301" s="2">
        <f t="shared" si="35"/>
        <v>0</v>
      </c>
      <c r="L301" s="2">
        <f t="shared" si="36"/>
        <v>0</v>
      </c>
      <c r="M301" s="2">
        <f>IF(Tableau1315[[#This Row],[Total centieme]]&gt;7,1,0)</f>
        <v>0</v>
      </c>
      <c r="N301" s="4" t="str">
        <f>IFERROR(INDEX($C$82:$C$403,MATCH(0,INDEX(COUNTIF(N$81:N300,$C$82:$C$403),,),0)),"")</f>
        <v/>
      </c>
      <c r="O301" s="23" cm="1">
        <f t="array" ref="O301">SUMPRODUCT(($F$82:$F$579=O$81)*($C$82:$C$579=$N301)*$G$82:$G$579)</f>
        <v>0</v>
      </c>
      <c r="P301" s="23">
        <f t="shared" si="30"/>
        <v>0</v>
      </c>
      <c r="Q301" s="22">
        <f t="shared" si="31"/>
        <v>0</v>
      </c>
      <c r="R301" s="18"/>
      <c r="S301" s="18">
        <f>Tableau1315[[#This Row],[Date2]]</f>
        <v>0</v>
      </c>
      <c r="T301" s="15">
        <f t="shared" si="32"/>
        <v>0</v>
      </c>
    </row>
    <row r="302" spans="4:20" ht="15.75" x14ac:dyDescent="0.25">
      <c r="D302" s="3"/>
      <c r="E302" s="3"/>
      <c r="G302" s="3">
        <f t="shared" si="37"/>
        <v>0</v>
      </c>
      <c r="I302" s="2">
        <f t="shared" si="33"/>
        <v>0</v>
      </c>
      <c r="J302" s="2">
        <f t="shared" si="34"/>
        <v>0</v>
      </c>
      <c r="K302" s="2">
        <f t="shared" si="35"/>
        <v>0</v>
      </c>
      <c r="L302" s="2">
        <f t="shared" si="36"/>
        <v>0</v>
      </c>
      <c r="M302" s="2">
        <f>IF(Tableau1315[[#This Row],[Total centieme]]&gt;7,1,0)</f>
        <v>0</v>
      </c>
      <c r="N302" s="4" t="str">
        <f>IFERROR(INDEX($C$82:$C$403,MATCH(0,INDEX(COUNTIF(N$81:N301,$C$82:$C$403),,),0)),"")</f>
        <v/>
      </c>
      <c r="O302" s="23" cm="1">
        <f t="array" ref="O302">SUMPRODUCT(($F$82:$F$579=O$81)*($C$82:$C$579=$N302)*$G$82:$G$579)</f>
        <v>0</v>
      </c>
      <c r="P302" s="23">
        <f t="shared" si="30"/>
        <v>0</v>
      </c>
      <c r="Q302" s="22">
        <f t="shared" si="31"/>
        <v>0</v>
      </c>
      <c r="R302" s="18"/>
      <c r="S302" s="18">
        <f>Tableau1315[[#This Row],[Date2]]</f>
        <v>0</v>
      </c>
      <c r="T302" s="15">
        <f t="shared" si="32"/>
        <v>0</v>
      </c>
    </row>
    <row r="303" spans="4:20" ht="15.75" x14ac:dyDescent="0.25">
      <c r="D303" s="3"/>
      <c r="E303" s="3"/>
      <c r="G303" s="3">
        <f t="shared" si="37"/>
        <v>0</v>
      </c>
      <c r="I303" s="2">
        <f t="shared" si="33"/>
        <v>0</v>
      </c>
      <c r="J303" s="2">
        <f t="shared" si="34"/>
        <v>0</v>
      </c>
      <c r="K303" s="2">
        <f t="shared" si="35"/>
        <v>0</v>
      </c>
      <c r="L303" s="2">
        <f t="shared" si="36"/>
        <v>0</v>
      </c>
      <c r="M303" s="2">
        <f>IF(Tableau1315[[#This Row],[Total centieme]]&gt;7,1,0)</f>
        <v>0</v>
      </c>
      <c r="N303" s="4" t="str">
        <f>IFERROR(INDEX($C$82:$C$403,MATCH(0,INDEX(COUNTIF(N$81:N302,$C$82:$C$403),,),0)),"")</f>
        <v/>
      </c>
      <c r="O303" s="23" cm="1">
        <f t="array" ref="O303">SUMPRODUCT(($F$82:$F$579=O$81)*($C$82:$C$579=$N303)*$G$82:$G$579)</f>
        <v>0</v>
      </c>
      <c r="P303" s="23">
        <f t="shared" ref="P303:P366" si="38">SUMPRODUCT(($F$82:$F$579=P$81)*($C$82:$C$579=$N303)*$G$82:$G$579)</f>
        <v>0</v>
      </c>
      <c r="Q303" s="22">
        <f t="shared" ref="Q303:Q366" si="39">P303-O303</f>
        <v>0</v>
      </c>
      <c r="R303" s="18"/>
      <c r="S303" s="18">
        <f>Tableau1315[[#This Row],[Date2]]</f>
        <v>0</v>
      </c>
      <c r="T303" s="15">
        <f t="shared" ref="T303:T366" si="40">Q303*24</f>
        <v>0</v>
      </c>
    </row>
    <row r="304" spans="4:20" ht="15.75" x14ac:dyDescent="0.25">
      <c r="D304" s="3"/>
      <c r="E304" s="3"/>
      <c r="G304" s="3">
        <f t="shared" si="37"/>
        <v>0</v>
      </c>
      <c r="I304" s="2">
        <f t="shared" si="33"/>
        <v>0</v>
      </c>
      <c r="J304" s="2">
        <f t="shared" si="34"/>
        <v>0</v>
      </c>
      <c r="K304" s="2">
        <f t="shared" si="35"/>
        <v>0</v>
      </c>
      <c r="L304" s="2">
        <f t="shared" si="36"/>
        <v>0</v>
      </c>
      <c r="M304" s="2">
        <f>IF(Tableau1315[[#This Row],[Total centieme]]&gt;7,1,0)</f>
        <v>0</v>
      </c>
      <c r="N304" s="4" t="str">
        <f>IFERROR(INDEX($C$82:$C$403,MATCH(0,INDEX(COUNTIF(N$81:N303,$C$82:$C$403),,),0)),"")</f>
        <v/>
      </c>
      <c r="O304" s="23" cm="1">
        <f t="array" ref="O304">SUMPRODUCT(($F$82:$F$579=O$81)*($C$82:$C$579=$N304)*$G$82:$G$579)</f>
        <v>0</v>
      </c>
      <c r="P304" s="23">
        <f t="shared" si="38"/>
        <v>0</v>
      </c>
      <c r="Q304" s="22">
        <f t="shared" si="39"/>
        <v>0</v>
      </c>
      <c r="R304" s="18"/>
      <c r="S304" s="18">
        <f>Tableau1315[[#This Row],[Date2]]</f>
        <v>0</v>
      </c>
      <c r="T304" s="15">
        <f t="shared" si="40"/>
        <v>0</v>
      </c>
    </row>
    <row r="305" spans="4:20" ht="15.75" x14ac:dyDescent="0.25">
      <c r="D305" s="3"/>
      <c r="E305" s="3"/>
      <c r="G305" s="3">
        <f t="shared" si="37"/>
        <v>0</v>
      </c>
      <c r="I305" s="2">
        <f t="shared" si="33"/>
        <v>0</v>
      </c>
      <c r="J305" s="2">
        <f t="shared" si="34"/>
        <v>0</v>
      </c>
      <c r="K305" s="2">
        <f t="shared" si="35"/>
        <v>0</v>
      </c>
      <c r="L305" s="2">
        <f t="shared" si="36"/>
        <v>0</v>
      </c>
      <c r="M305" s="2">
        <f>IF(Tableau1315[[#This Row],[Total centieme]]&gt;7,1,0)</f>
        <v>0</v>
      </c>
      <c r="N305" s="4" t="str">
        <f>IFERROR(INDEX($C$82:$C$403,MATCH(0,INDEX(COUNTIF(N$81:N304,$C$82:$C$403),,),0)),"")</f>
        <v/>
      </c>
      <c r="O305" s="23" cm="1">
        <f t="array" ref="O305">SUMPRODUCT(($F$82:$F$579=O$81)*($C$82:$C$579=$N305)*$G$82:$G$579)</f>
        <v>0</v>
      </c>
      <c r="P305" s="23">
        <f t="shared" si="38"/>
        <v>0</v>
      </c>
      <c r="Q305" s="22">
        <f t="shared" si="39"/>
        <v>0</v>
      </c>
      <c r="R305" s="18"/>
      <c r="S305" s="18">
        <f>Tableau1315[[#This Row],[Date2]]</f>
        <v>0</v>
      </c>
      <c r="T305" s="15">
        <f t="shared" si="40"/>
        <v>0</v>
      </c>
    </row>
    <row r="306" spans="4:20" ht="15.75" x14ac:dyDescent="0.25">
      <c r="D306" s="3"/>
      <c r="E306" s="3"/>
      <c r="G306" s="3">
        <f t="shared" si="37"/>
        <v>0</v>
      </c>
      <c r="I306" s="2">
        <f t="shared" si="33"/>
        <v>0</v>
      </c>
      <c r="J306" s="2">
        <f t="shared" si="34"/>
        <v>0</v>
      </c>
      <c r="K306" s="2">
        <f t="shared" si="35"/>
        <v>0</v>
      </c>
      <c r="L306" s="2">
        <f t="shared" si="36"/>
        <v>0</v>
      </c>
      <c r="M306" s="2">
        <f>IF(Tableau1315[[#This Row],[Total centieme]]&gt;7,1,0)</f>
        <v>0</v>
      </c>
      <c r="N306" s="4" t="str">
        <f>IFERROR(INDEX($C$82:$C$403,MATCH(0,INDEX(COUNTIF(N$81:N305,$C$82:$C$403),,),0)),"")</f>
        <v/>
      </c>
      <c r="O306" s="23" cm="1">
        <f t="array" ref="O306">SUMPRODUCT(($F$82:$F$579=O$81)*($C$82:$C$579=$N306)*$G$82:$G$579)</f>
        <v>0</v>
      </c>
      <c r="P306" s="23">
        <f t="shared" si="38"/>
        <v>0</v>
      </c>
      <c r="Q306" s="22">
        <f t="shared" si="39"/>
        <v>0</v>
      </c>
      <c r="R306" s="18"/>
      <c r="S306" s="18">
        <f>Tableau1315[[#This Row],[Date2]]</f>
        <v>0</v>
      </c>
      <c r="T306" s="15">
        <f t="shared" si="40"/>
        <v>0</v>
      </c>
    </row>
    <row r="307" spans="4:20" ht="15.75" x14ac:dyDescent="0.25">
      <c r="D307" s="3"/>
      <c r="E307" s="3"/>
      <c r="G307" s="3">
        <f t="shared" si="37"/>
        <v>0</v>
      </c>
      <c r="I307" s="2">
        <f t="shared" si="33"/>
        <v>0</v>
      </c>
      <c r="J307" s="2">
        <f t="shared" si="34"/>
        <v>0</v>
      </c>
      <c r="K307" s="2">
        <f t="shared" si="35"/>
        <v>0</v>
      </c>
      <c r="L307" s="2">
        <f t="shared" si="36"/>
        <v>0</v>
      </c>
      <c r="M307" s="2">
        <f>IF(Tableau1315[[#This Row],[Total centieme]]&gt;7,1,0)</f>
        <v>0</v>
      </c>
      <c r="N307" s="4" t="str">
        <f>IFERROR(INDEX($C$82:$C$403,MATCH(0,INDEX(COUNTIF(N$81:N306,$C$82:$C$403),,),0)),"")</f>
        <v/>
      </c>
      <c r="O307" s="23" cm="1">
        <f t="array" ref="O307">SUMPRODUCT(($F$82:$F$579=O$81)*($C$82:$C$579=$N307)*$G$82:$G$579)</f>
        <v>0</v>
      </c>
      <c r="P307" s="23">
        <f t="shared" si="38"/>
        <v>0</v>
      </c>
      <c r="Q307" s="22">
        <f t="shared" si="39"/>
        <v>0</v>
      </c>
      <c r="R307" s="18"/>
      <c r="S307" s="18">
        <f>Tableau1315[[#This Row],[Date2]]</f>
        <v>0</v>
      </c>
      <c r="T307" s="15">
        <f t="shared" si="40"/>
        <v>0</v>
      </c>
    </row>
    <row r="308" spans="4:20" ht="15.75" x14ac:dyDescent="0.25">
      <c r="D308" s="3"/>
      <c r="E308" s="3"/>
      <c r="G308" s="3">
        <f t="shared" si="37"/>
        <v>0</v>
      </c>
      <c r="I308" s="2">
        <f t="shared" si="33"/>
        <v>0</v>
      </c>
      <c r="J308" s="2">
        <f t="shared" si="34"/>
        <v>0</v>
      </c>
      <c r="K308" s="2">
        <f t="shared" si="35"/>
        <v>0</v>
      </c>
      <c r="L308" s="2">
        <f t="shared" si="36"/>
        <v>0</v>
      </c>
      <c r="M308" s="2">
        <f>IF(Tableau1315[[#This Row],[Total centieme]]&gt;7,1,0)</f>
        <v>0</v>
      </c>
      <c r="N308" s="4" t="str">
        <f>IFERROR(INDEX($C$82:$C$403,MATCH(0,INDEX(COUNTIF(N$81:N307,$C$82:$C$403),,),0)),"")</f>
        <v/>
      </c>
      <c r="O308" s="23" cm="1">
        <f t="array" ref="O308">SUMPRODUCT(($F$82:$F$579=O$81)*($C$82:$C$579=$N308)*$G$82:$G$579)</f>
        <v>0</v>
      </c>
      <c r="P308" s="23">
        <f t="shared" si="38"/>
        <v>0</v>
      </c>
      <c r="Q308" s="22">
        <f t="shared" si="39"/>
        <v>0</v>
      </c>
      <c r="R308" s="18"/>
      <c r="S308" s="18">
        <f>Tableau1315[[#This Row],[Date2]]</f>
        <v>0</v>
      </c>
      <c r="T308" s="15">
        <f t="shared" si="40"/>
        <v>0</v>
      </c>
    </row>
    <row r="309" spans="4:20" ht="15.75" x14ac:dyDescent="0.25">
      <c r="D309" s="3"/>
      <c r="E309" s="3"/>
      <c r="G309" s="3">
        <f t="shared" si="37"/>
        <v>0</v>
      </c>
      <c r="I309" s="2">
        <f t="shared" si="33"/>
        <v>0</v>
      </c>
      <c r="J309" s="2">
        <f t="shared" si="34"/>
        <v>0</v>
      </c>
      <c r="K309" s="2">
        <f t="shared" si="35"/>
        <v>0</v>
      </c>
      <c r="L309" s="2">
        <f t="shared" si="36"/>
        <v>0</v>
      </c>
      <c r="M309" s="2">
        <f>IF(Tableau1315[[#This Row],[Total centieme]]&gt;7,1,0)</f>
        <v>0</v>
      </c>
      <c r="N309" s="4" t="str">
        <f>IFERROR(INDEX($C$82:$C$403,MATCH(0,INDEX(COUNTIF(N$81:N308,$C$82:$C$403),,),0)),"")</f>
        <v/>
      </c>
      <c r="O309" s="23" cm="1">
        <f t="array" ref="O309">SUMPRODUCT(($F$82:$F$579=O$81)*($C$82:$C$579=$N309)*$G$82:$G$579)</f>
        <v>0</v>
      </c>
      <c r="P309" s="23">
        <f t="shared" si="38"/>
        <v>0</v>
      </c>
      <c r="Q309" s="22">
        <f t="shared" si="39"/>
        <v>0</v>
      </c>
      <c r="R309" s="18"/>
      <c r="S309" s="18">
        <f>Tableau1315[[#This Row],[Date2]]</f>
        <v>0</v>
      </c>
      <c r="T309" s="15">
        <f t="shared" si="40"/>
        <v>0</v>
      </c>
    </row>
    <row r="310" spans="4:20" ht="15.75" x14ac:dyDescent="0.25">
      <c r="D310" s="3"/>
      <c r="E310" s="3"/>
      <c r="G310" s="3">
        <f t="shared" si="37"/>
        <v>0</v>
      </c>
      <c r="I310" s="2">
        <f t="shared" si="33"/>
        <v>0</v>
      </c>
      <c r="J310" s="2">
        <f t="shared" si="34"/>
        <v>0</v>
      </c>
      <c r="K310" s="2">
        <f t="shared" si="35"/>
        <v>0</v>
      </c>
      <c r="L310" s="2">
        <f t="shared" si="36"/>
        <v>0</v>
      </c>
      <c r="M310" s="2">
        <f>IF(Tableau1315[[#This Row],[Total centieme]]&gt;7,1,0)</f>
        <v>0</v>
      </c>
      <c r="N310" s="4" t="str">
        <f>IFERROR(INDEX($C$82:$C$403,MATCH(0,INDEX(COUNTIF(N$81:N309,$C$82:$C$403),,),0)),"")</f>
        <v/>
      </c>
      <c r="O310" s="23" cm="1">
        <f t="array" ref="O310">SUMPRODUCT(($F$82:$F$579=O$81)*($C$82:$C$579=$N310)*$G$82:$G$579)</f>
        <v>0</v>
      </c>
      <c r="P310" s="23">
        <f t="shared" si="38"/>
        <v>0</v>
      </c>
      <c r="Q310" s="22">
        <f t="shared" si="39"/>
        <v>0</v>
      </c>
      <c r="R310" s="18"/>
      <c r="S310" s="18">
        <f>Tableau1315[[#This Row],[Date2]]</f>
        <v>0</v>
      </c>
      <c r="T310" s="15">
        <f t="shared" si="40"/>
        <v>0</v>
      </c>
    </row>
    <row r="311" spans="4:20" ht="15.75" x14ac:dyDescent="0.25">
      <c r="D311" s="3"/>
      <c r="E311" s="3"/>
      <c r="G311" s="3">
        <f t="shared" si="37"/>
        <v>0</v>
      </c>
      <c r="I311" s="2">
        <f t="shared" si="33"/>
        <v>0</v>
      </c>
      <c r="J311" s="2">
        <f t="shared" si="34"/>
        <v>0</v>
      </c>
      <c r="K311" s="2">
        <f t="shared" si="35"/>
        <v>0</v>
      </c>
      <c r="L311" s="2">
        <f t="shared" si="36"/>
        <v>0</v>
      </c>
      <c r="M311" s="2">
        <f>IF(Tableau1315[[#This Row],[Total centieme]]&gt;7,1,0)</f>
        <v>0</v>
      </c>
      <c r="N311" s="4" t="str">
        <f>IFERROR(INDEX($C$82:$C$403,MATCH(0,INDEX(COUNTIF(N$81:N310,$C$82:$C$403),,),0)),"")</f>
        <v/>
      </c>
      <c r="O311" s="23" cm="1">
        <f t="array" ref="O311">SUMPRODUCT(($F$82:$F$579=O$81)*($C$82:$C$579=$N311)*$G$82:$G$579)</f>
        <v>0</v>
      </c>
      <c r="P311" s="23">
        <f t="shared" si="38"/>
        <v>0</v>
      </c>
      <c r="Q311" s="22">
        <f t="shared" si="39"/>
        <v>0</v>
      </c>
      <c r="R311" s="18"/>
      <c r="S311" s="18">
        <f>Tableau1315[[#This Row],[Date2]]</f>
        <v>0</v>
      </c>
      <c r="T311" s="15">
        <f t="shared" si="40"/>
        <v>0</v>
      </c>
    </row>
    <row r="312" spans="4:20" ht="15.75" x14ac:dyDescent="0.25">
      <c r="D312" s="3"/>
      <c r="E312" s="3"/>
      <c r="G312" s="3">
        <f t="shared" si="37"/>
        <v>0</v>
      </c>
      <c r="I312" s="2">
        <f t="shared" si="33"/>
        <v>0</v>
      </c>
      <c r="J312" s="2">
        <f t="shared" si="34"/>
        <v>0</v>
      </c>
      <c r="K312" s="2">
        <f t="shared" si="35"/>
        <v>0</v>
      </c>
      <c r="L312" s="2">
        <f t="shared" si="36"/>
        <v>0</v>
      </c>
      <c r="M312" s="2">
        <f>IF(Tableau1315[[#This Row],[Total centieme]]&gt;7,1,0)</f>
        <v>0</v>
      </c>
      <c r="N312" s="4" t="str">
        <f>IFERROR(INDEX($C$82:$C$403,MATCH(0,INDEX(COUNTIF(N$81:N311,$C$82:$C$403),,),0)),"")</f>
        <v/>
      </c>
      <c r="O312" s="23" cm="1">
        <f t="array" ref="O312">SUMPRODUCT(($F$82:$F$579=O$81)*($C$82:$C$579=$N312)*$G$82:$G$579)</f>
        <v>0</v>
      </c>
      <c r="P312" s="23">
        <f t="shared" si="38"/>
        <v>0</v>
      </c>
      <c r="Q312" s="22">
        <f t="shared" si="39"/>
        <v>0</v>
      </c>
      <c r="R312" s="18"/>
      <c r="S312" s="18">
        <f>Tableau1315[[#This Row],[Date2]]</f>
        <v>0</v>
      </c>
      <c r="T312" s="15">
        <f t="shared" si="40"/>
        <v>0</v>
      </c>
    </row>
    <row r="313" spans="4:20" ht="15.75" x14ac:dyDescent="0.25">
      <c r="D313" s="3"/>
      <c r="E313" s="3"/>
      <c r="G313" s="3">
        <f t="shared" si="37"/>
        <v>0</v>
      </c>
      <c r="I313" s="2">
        <f t="shared" si="33"/>
        <v>0</v>
      </c>
      <c r="J313" s="2">
        <f t="shared" si="34"/>
        <v>0</v>
      </c>
      <c r="K313" s="2">
        <f t="shared" si="35"/>
        <v>0</v>
      </c>
      <c r="L313" s="2">
        <f t="shared" si="36"/>
        <v>0</v>
      </c>
      <c r="M313" s="2">
        <f>IF(Tableau1315[[#This Row],[Total centieme]]&gt;7,1,0)</f>
        <v>0</v>
      </c>
      <c r="N313" s="4" t="str">
        <f>IFERROR(INDEX($C$82:$C$403,MATCH(0,INDEX(COUNTIF(N$81:N312,$C$82:$C$403),,),0)),"")</f>
        <v/>
      </c>
      <c r="O313" s="23" cm="1">
        <f t="array" ref="O313">SUMPRODUCT(($F$82:$F$579=O$81)*($C$82:$C$579=$N313)*$G$82:$G$579)</f>
        <v>0</v>
      </c>
      <c r="P313" s="23">
        <f t="shared" si="38"/>
        <v>0</v>
      </c>
      <c r="Q313" s="22">
        <f t="shared" si="39"/>
        <v>0</v>
      </c>
      <c r="R313" s="18"/>
      <c r="S313" s="18">
        <f>Tableau1315[[#This Row],[Date2]]</f>
        <v>0</v>
      </c>
      <c r="T313" s="15">
        <f t="shared" si="40"/>
        <v>0</v>
      </c>
    </row>
    <row r="314" spans="4:20" ht="15.75" x14ac:dyDescent="0.25">
      <c r="D314" s="3"/>
      <c r="E314" s="3"/>
      <c r="G314" s="3">
        <f t="shared" si="37"/>
        <v>0</v>
      </c>
      <c r="I314" s="2">
        <f t="shared" si="33"/>
        <v>0</v>
      </c>
      <c r="J314" s="2">
        <f t="shared" si="34"/>
        <v>0</v>
      </c>
      <c r="K314" s="2">
        <f t="shared" si="35"/>
        <v>0</v>
      </c>
      <c r="L314" s="2">
        <f t="shared" si="36"/>
        <v>0</v>
      </c>
      <c r="M314" s="2">
        <f>IF(Tableau1315[[#This Row],[Total centieme]]&gt;7,1,0)</f>
        <v>0</v>
      </c>
      <c r="N314" s="4" t="str">
        <f>IFERROR(INDEX($C$82:$C$403,MATCH(0,INDEX(COUNTIF(N$81:N313,$C$82:$C$403),,),0)),"")</f>
        <v/>
      </c>
      <c r="O314" s="23" cm="1">
        <f t="array" ref="O314">SUMPRODUCT(($F$82:$F$579=O$81)*($C$82:$C$579=$N314)*$G$82:$G$579)</f>
        <v>0</v>
      </c>
      <c r="P314" s="23">
        <f t="shared" si="38"/>
        <v>0</v>
      </c>
      <c r="Q314" s="22">
        <f t="shared" si="39"/>
        <v>0</v>
      </c>
      <c r="R314" s="18"/>
      <c r="S314" s="18">
        <f>Tableau1315[[#This Row],[Date2]]</f>
        <v>0</v>
      </c>
      <c r="T314" s="15">
        <f t="shared" si="40"/>
        <v>0</v>
      </c>
    </row>
    <row r="315" spans="4:20" ht="15.75" x14ac:dyDescent="0.25">
      <c r="D315" s="3"/>
      <c r="E315" s="3"/>
      <c r="G315" s="3">
        <f t="shared" si="37"/>
        <v>0</v>
      </c>
      <c r="I315" s="2">
        <f t="shared" si="33"/>
        <v>0</v>
      </c>
      <c r="J315" s="2">
        <f t="shared" si="34"/>
        <v>0</v>
      </c>
      <c r="K315" s="2">
        <f t="shared" si="35"/>
        <v>0</v>
      </c>
      <c r="L315" s="2">
        <f t="shared" si="36"/>
        <v>0</v>
      </c>
      <c r="M315" s="2">
        <f>IF(Tableau1315[[#This Row],[Total centieme]]&gt;7,1,0)</f>
        <v>0</v>
      </c>
      <c r="N315" s="4" t="str">
        <f>IFERROR(INDEX($C$82:$C$403,MATCH(0,INDEX(COUNTIF(N$81:N314,$C$82:$C$403),,),0)),"")</f>
        <v/>
      </c>
      <c r="O315" s="23" cm="1">
        <f t="array" ref="O315">SUMPRODUCT(($F$82:$F$579=O$81)*($C$82:$C$579=$N315)*$G$82:$G$579)</f>
        <v>0</v>
      </c>
      <c r="P315" s="23">
        <f t="shared" si="38"/>
        <v>0</v>
      </c>
      <c r="Q315" s="22">
        <f t="shared" si="39"/>
        <v>0</v>
      </c>
      <c r="R315" s="18"/>
      <c r="S315" s="18">
        <f>Tableau1315[[#This Row],[Date2]]</f>
        <v>0</v>
      </c>
      <c r="T315" s="15">
        <f t="shared" si="40"/>
        <v>0</v>
      </c>
    </row>
    <row r="316" spans="4:20" ht="15.75" x14ac:dyDescent="0.25">
      <c r="D316" s="3"/>
      <c r="E316" s="3"/>
      <c r="G316" s="3">
        <f t="shared" si="37"/>
        <v>0</v>
      </c>
      <c r="I316" s="2">
        <f t="shared" si="33"/>
        <v>0</v>
      </c>
      <c r="J316" s="2">
        <f t="shared" si="34"/>
        <v>0</v>
      </c>
      <c r="K316" s="2">
        <f t="shared" si="35"/>
        <v>0</v>
      </c>
      <c r="L316" s="2">
        <f t="shared" si="36"/>
        <v>0</v>
      </c>
      <c r="M316" s="2">
        <f>IF(Tableau1315[[#This Row],[Total centieme]]&gt;7,1,0)</f>
        <v>0</v>
      </c>
      <c r="N316" s="4" t="str">
        <f>IFERROR(INDEX($C$82:$C$403,MATCH(0,INDEX(COUNTIF(N$81:N315,$C$82:$C$403),,),0)),"")</f>
        <v/>
      </c>
      <c r="O316" s="23" cm="1">
        <f t="array" ref="O316">SUMPRODUCT(($F$82:$F$579=O$81)*($C$82:$C$579=$N316)*$G$82:$G$579)</f>
        <v>0</v>
      </c>
      <c r="P316" s="23">
        <f t="shared" si="38"/>
        <v>0</v>
      </c>
      <c r="Q316" s="22">
        <f t="shared" si="39"/>
        <v>0</v>
      </c>
      <c r="R316" s="18"/>
      <c r="S316" s="18">
        <f>Tableau1315[[#This Row],[Date2]]</f>
        <v>0</v>
      </c>
      <c r="T316" s="15">
        <f t="shared" si="40"/>
        <v>0</v>
      </c>
    </row>
    <row r="317" spans="4:20" ht="15.75" x14ac:dyDescent="0.25">
      <c r="D317" s="3"/>
      <c r="E317" s="3"/>
      <c r="G317" s="3">
        <f t="shared" si="37"/>
        <v>0</v>
      </c>
      <c r="I317" s="2">
        <f t="shared" si="33"/>
        <v>0</v>
      </c>
      <c r="J317" s="2">
        <f t="shared" si="34"/>
        <v>0</v>
      </c>
      <c r="K317" s="2">
        <f t="shared" si="35"/>
        <v>0</v>
      </c>
      <c r="L317" s="2">
        <f t="shared" si="36"/>
        <v>0</v>
      </c>
      <c r="M317" s="2">
        <f>IF(Tableau1315[[#This Row],[Total centieme]]&gt;7,1,0)</f>
        <v>0</v>
      </c>
      <c r="N317" s="4" t="str">
        <f>IFERROR(INDEX($C$82:$C$403,MATCH(0,INDEX(COUNTIF(N$81:N316,$C$82:$C$403),,),0)),"")</f>
        <v/>
      </c>
      <c r="O317" s="23" cm="1">
        <f t="array" ref="O317">SUMPRODUCT(($F$82:$F$579=O$81)*($C$82:$C$579=$N317)*$G$82:$G$579)</f>
        <v>0</v>
      </c>
      <c r="P317" s="23">
        <f t="shared" si="38"/>
        <v>0</v>
      </c>
      <c r="Q317" s="22">
        <f t="shared" si="39"/>
        <v>0</v>
      </c>
      <c r="R317" s="18"/>
      <c r="S317" s="18">
        <f>Tableau1315[[#This Row],[Date2]]</f>
        <v>0</v>
      </c>
      <c r="T317" s="15">
        <f t="shared" si="40"/>
        <v>0</v>
      </c>
    </row>
    <row r="318" spans="4:20" ht="15.75" x14ac:dyDescent="0.25">
      <c r="D318" s="3"/>
      <c r="E318" s="3"/>
      <c r="G318" s="3">
        <f t="shared" si="37"/>
        <v>0</v>
      </c>
      <c r="I318" s="2">
        <f t="shared" si="33"/>
        <v>0</v>
      </c>
      <c r="J318" s="2">
        <f t="shared" si="34"/>
        <v>0</v>
      </c>
      <c r="K318" s="2">
        <f t="shared" si="35"/>
        <v>0</v>
      </c>
      <c r="L318" s="2">
        <f t="shared" si="36"/>
        <v>0</v>
      </c>
      <c r="M318" s="2">
        <f>IF(Tableau1315[[#This Row],[Total centieme]]&gt;7,1,0)</f>
        <v>0</v>
      </c>
      <c r="N318" s="4" t="str">
        <f>IFERROR(INDEX($C$82:$C$403,MATCH(0,INDEX(COUNTIF(N$81:N317,$C$82:$C$403),,),0)),"")</f>
        <v/>
      </c>
      <c r="O318" s="23" cm="1">
        <f t="array" ref="O318">SUMPRODUCT(($F$82:$F$579=O$81)*($C$82:$C$579=$N318)*$G$82:$G$579)</f>
        <v>0</v>
      </c>
      <c r="P318" s="23">
        <f t="shared" si="38"/>
        <v>0</v>
      </c>
      <c r="Q318" s="22">
        <f t="shared" si="39"/>
        <v>0</v>
      </c>
      <c r="R318" s="18"/>
      <c r="S318" s="18">
        <f>Tableau1315[[#This Row],[Date2]]</f>
        <v>0</v>
      </c>
      <c r="T318" s="15">
        <f t="shared" si="40"/>
        <v>0</v>
      </c>
    </row>
    <row r="319" spans="4:20" ht="15.75" x14ac:dyDescent="0.25">
      <c r="D319" s="3"/>
      <c r="E319" s="3"/>
      <c r="G319" s="3">
        <f t="shared" si="37"/>
        <v>0</v>
      </c>
      <c r="I319" s="2">
        <f t="shared" si="33"/>
        <v>0</v>
      </c>
      <c r="J319" s="2">
        <f t="shared" si="34"/>
        <v>0</v>
      </c>
      <c r="K319" s="2">
        <f t="shared" si="35"/>
        <v>0</v>
      </c>
      <c r="L319" s="2">
        <f t="shared" si="36"/>
        <v>0</v>
      </c>
      <c r="M319" s="2">
        <f>IF(Tableau1315[[#This Row],[Total centieme]]&gt;7,1,0)</f>
        <v>0</v>
      </c>
      <c r="N319" s="4" t="str">
        <f>IFERROR(INDEX($C$82:$C$403,MATCH(0,INDEX(COUNTIF(N$81:N318,$C$82:$C$403),,),0)),"")</f>
        <v/>
      </c>
      <c r="O319" s="23" cm="1">
        <f t="array" ref="O319">SUMPRODUCT(($F$82:$F$579=O$81)*($C$82:$C$579=$N319)*$G$82:$G$579)</f>
        <v>0</v>
      </c>
      <c r="P319" s="23">
        <f t="shared" si="38"/>
        <v>0</v>
      </c>
      <c r="Q319" s="22">
        <f t="shared" si="39"/>
        <v>0</v>
      </c>
      <c r="R319" s="18"/>
      <c r="S319" s="18">
        <f>Tableau1315[[#This Row],[Date2]]</f>
        <v>0</v>
      </c>
      <c r="T319" s="15">
        <f t="shared" si="40"/>
        <v>0</v>
      </c>
    </row>
    <row r="320" spans="4:20" ht="15.75" x14ac:dyDescent="0.25">
      <c r="D320" s="3"/>
      <c r="E320" s="3"/>
      <c r="G320" s="3">
        <f t="shared" si="37"/>
        <v>0</v>
      </c>
      <c r="I320" s="2">
        <f t="shared" si="33"/>
        <v>0</v>
      </c>
      <c r="J320" s="2">
        <f t="shared" si="34"/>
        <v>0</v>
      </c>
      <c r="K320" s="2">
        <f t="shared" si="35"/>
        <v>0</v>
      </c>
      <c r="L320" s="2">
        <f t="shared" si="36"/>
        <v>0</v>
      </c>
      <c r="M320" s="2">
        <f>IF(Tableau1315[[#This Row],[Total centieme]]&gt;7,1,0)</f>
        <v>0</v>
      </c>
      <c r="N320" s="4" t="str">
        <f>IFERROR(INDEX($C$82:$C$403,MATCH(0,INDEX(COUNTIF(N$81:N319,$C$82:$C$403),,),0)),"")</f>
        <v/>
      </c>
      <c r="O320" s="23" cm="1">
        <f t="array" ref="O320">SUMPRODUCT(($F$82:$F$579=O$81)*($C$82:$C$579=$N320)*$G$82:$G$579)</f>
        <v>0</v>
      </c>
      <c r="P320" s="23">
        <f t="shared" si="38"/>
        <v>0</v>
      </c>
      <c r="Q320" s="22">
        <f t="shared" si="39"/>
        <v>0</v>
      </c>
      <c r="R320" s="18"/>
      <c r="S320" s="18">
        <f>Tableau1315[[#This Row],[Date2]]</f>
        <v>0</v>
      </c>
      <c r="T320" s="15">
        <f t="shared" si="40"/>
        <v>0</v>
      </c>
    </row>
    <row r="321" spans="4:20" ht="15.75" x14ac:dyDescent="0.25">
      <c r="D321" s="3"/>
      <c r="E321" s="3"/>
      <c r="G321" s="3">
        <f t="shared" si="37"/>
        <v>0</v>
      </c>
      <c r="I321" s="2">
        <f t="shared" si="33"/>
        <v>0</v>
      </c>
      <c r="J321" s="2">
        <f t="shared" si="34"/>
        <v>0</v>
      </c>
      <c r="K321" s="2">
        <f t="shared" si="35"/>
        <v>0</v>
      </c>
      <c r="L321" s="2">
        <f t="shared" si="36"/>
        <v>0</v>
      </c>
      <c r="M321" s="2">
        <f>IF(Tableau1315[[#This Row],[Total centieme]]&gt;7,1,0)</f>
        <v>0</v>
      </c>
      <c r="N321" s="4" t="str">
        <f>IFERROR(INDEX($C$82:$C$403,MATCH(0,INDEX(COUNTIF(N$81:N320,$C$82:$C$403),,),0)),"")</f>
        <v/>
      </c>
      <c r="O321" s="23" cm="1">
        <f t="array" ref="O321">SUMPRODUCT(($F$82:$F$579=O$81)*($C$82:$C$579=$N321)*$G$82:$G$579)</f>
        <v>0</v>
      </c>
      <c r="P321" s="23">
        <f t="shared" si="38"/>
        <v>0</v>
      </c>
      <c r="Q321" s="22">
        <f t="shared" si="39"/>
        <v>0</v>
      </c>
      <c r="R321" s="18"/>
      <c r="S321" s="18">
        <f>Tableau1315[[#This Row],[Date2]]</f>
        <v>0</v>
      </c>
      <c r="T321" s="15">
        <f t="shared" si="40"/>
        <v>0</v>
      </c>
    </row>
    <row r="322" spans="4:20" ht="15.75" x14ac:dyDescent="0.25">
      <c r="D322" s="3"/>
      <c r="E322" s="3"/>
      <c r="G322" s="3">
        <f t="shared" si="37"/>
        <v>0</v>
      </c>
      <c r="I322" s="2">
        <f t="shared" si="33"/>
        <v>0</v>
      </c>
      <c r="J322" s="2">
        <f t="shared" si="34"/>
        <v>0</v>
      </c>
      <c r="K322" s="2">
        <f t="shared" si="35"/>
        <v>0</v>
      </c>
      <c r="L322" s="2">
        <f t="shared" si="36"/>
        <v>0</v>
      </c>
      <c r="M322" s="2">
        <f>IF(Tableau1315[[#This Row],[Total centieme]]&gt;7,1,0)</f>
        <v>0</v>
      </c>
      <c r="N322" s="4" t="str">
        <f>IFERROR(INDEX($C$82:$C$403,MATCH(0,INDEX(COUNTIF(N$81:N321,$C$82:$C$403),,),0)),"")</f>
        <v/>
      </c>
      <c r="O322" s="23" cm="1">
        <f t="array" ref="O322">SUMPRODUCT(($F$82:$F$579=O$81)*($C$82:$C$579=$N322)*$G$82:$G$579)</f>
        <v>0</v>
      </c>
      <c r="P322" s="23">
        <f t="shared" si="38"/>
        <v>0</v>
      </c>
      <c r="Q322" s="22">
        <f t="shared" si="39"/>
        <v>0</v>
      </c>
      <c r="R322" s="18"/>
      <c r="S322" s="18">
        <f>Tableau1315[[#This Row],[Date2]]</f>
        <v>0</v>
      </c>
      <c r="T322" s="15">
        <f t="shared" si="40"/>
        <v>0</v>
      </c>
    </row>
    <row r="323" spans="4:20" ht="15.75" x14ac:dyDescent="0.25">
      <c r="D323" s="3"/>
      <c r="E323" s="3"/>
      <c r="G323" s="3">
        <f t="shared" si="37"/>
        <v>0</v>
      </c>
      <c r="I323" s="2">
        <f t="shared" si="33"/>
        <v>0</v>
      </c>
      <c r="J323" s="2">
        <f t="shared" si="34"/>
        <v>0</v>
      </c>
      <c r="K323" s="2">
        <f t="shared" si="35"/>
        <v>0</v>
      </c>
      <c r="L323" s="2">
        <f t="shared" si="36"/>
        <v>0</v>
      </c>
      <c r="M323" s="2">
        <f>IF(Tableau1315[[#This Row],[Total centieme]]&gt;7,1,0)</f>
        <v>0</v>
      </c>
      <c r="N323" s="4" t="str">
        <f>IFERROR(INDEX($C$82:$C$403,MATCH(0,INDEX(COUNTIF(N$81:N322,$C$82:$C$403),,),0)),"")</f>
        <v/>
      </c>
      <c r="O323" s="23" cm="1">
        <f t="array" ref="O323">SUMPRODUCT(($F$82:$F$579=O$81)*($C$82:$C$579=$N323)*$G$82:$G$579)</f>
        <v>0</v>
      </c>
      <c r="P323" s="23">
        <f t="shared" si="38"/>
        <v>0</v>
      </c>
      <c r="Q323" s="22">
        <f t="shared" si="39"/>
        <v>0</v>
      </c>
      <c r="R323" s="18"/>
      <c r="S323" s="18">
        <f>Tableau1315[[#This Row],[Date2]]</f>
        <v>0</v>
      </c>
      <c r="T323" s="15">
        <f t="shared" si="40"/>
        <v>0</v>
      </c>
    </row>
    <row r="324" spans="4:20" ht="15.75" x14ac:dyDescent="0.25">
      <c r="D324" s="3"/>
      <c r="E324" s="3"/>
      <c r="G324" s="3">
        <f t="shared" si="37"/>
        <v>0</v>
      </c>
      <c r="I324" s="2">
        <f t="shared" si="33"/>
        <v>0</v>
      </c>
      <c r="J324" s="2">
        <f t="shared" si="34"/>
        <v>0</v>
      </c>
      <c r="K324" s="2">
        <f t="shared" si="35"/>
        <v>0</v>
      </c>
      <c r="L324" s="2">
        <f t="shared" si="36"/>
        <v>0</v>
      </c>
      <c r="M324" s="2">
        <f>IF(Tableau1315[[#This Row],[Total centieme]]&gt;7,1,0)</f>
        <v>0</v>
      </c>
      <c r="N324" s="4" t="str">
        <f>IFERROR(INDEX($C$82:$C$403,MATCH(0,INDEX(COUNTIF(N$81:N323,$C$82:$C$403),,),0)),"")</f>
        <v/>
      </c>
      <c r="O324" s="23" cm="1">
        <f t="array" ref="O324">SUMPRODUCT(($F$82:$F$579=O$81)*($C$82:$C$579=$N324)*$G$82:$G$579)</f>
        <v>0</v>
      </c>
      <c r="P324" s="23">
        <f t="shared" si="38"/>
        <v>0</v>
      </c>
      <c r="Q324" s="22">
        <f t="shared" si="39"/>
        <v>0</v>
      </c>
      <c r="R324" s="18"/>
      <c r="S324" s="18">
        <f>Tableau1315[[#This Row],[Date2]]</f>
        <v>0</v>
      </c>
      <c r="T324" s="15">
        <f t="shared" si="40"/>
        <v>0</v>
      </c>
    </row>
    <row r="325" spans="4:20" ht="15.75" x14ac:dyDescent="0.25">
      <c r="D325" s="3"/>
      <c r="E325" s="3"/>
      <c r="G325" s="3">
        <f t="shared" si="37"/>
        <v>0</v>
      </c>
      <c r="I325" s="2">
        <f t="shared" si="33"/>
        <v>0</v>
      </c>
      <c r="J325" s="2">
        <f t="shared" si="34"/>
        <v>0</v>
      </c>
      <c r="K325" s="2">
        <f t="shared" si="35"/>
        <v>0</v>
      </c>
      <c r="L325" s="2">
        <f t="shared" si="36"/>
        <v>0</v>
      </c>
      <c r="M325" s="2">
        <f>IF(Tableau1315[[#This Row],[Total centieme]]&gt;7,1,0)</f>
        <v>0</v>
      </c>
      <c r="N325" s="4" t="str">
        <f>IFERROR(INDEX($C$82:$C$403,MATCH(0,INDEX(COUNTIF(N$81:N324,$C$82:$C$403),,),0)),"")</f>
        <v/>
      </c>
      <c r="O325" s="23" cm="1">
        <f t="array" ref="O325">SUMPRODUCT(($F$82:$F$579=O$81)*($C$82:$C$579=$N325)*$G$82:$G$579)</f>
        <v>0</v>
      </c>
      <c r="P325" s="23">
        <f t="shared" si="38"/>
        <v>0</v>
      </c>
      <c r="Q325" s="22">
        <f t="shared" si="39"/>
        <v>0</v>
      </c>
      <c r="R325" s="18"/>
      <c r="S325" s="18">
        <f>Tableau1315[[#This Row],[Date2]]</f>
        <v>0</v>
      </c>
      <c r="T325" s="15">
        <f t="shared" si="40"/>
        <v>0</v>
      </c>
    </row>
    <row r="326" spans="4:20" ht="15.75" x14ac:dyDescent="0.25">
      <c r="D326" s="3"/>
      <c r="E326" s="3"/>
      <c r="G326" s="3">
        <f t="shared" si="37"/>
        <v>0</v>
      </c>
      <c r="I326" s="2">
        <f t="shared" si="33"/>
        <v>0</v>
      </c>
      <c r="J326" s="2">
        <f t="shared" si="34"/>
        <v>0</v>
      </c>
      <c r="K326" s="2">
        <f t="shared" si="35"/>
        <v>0</v>
      </c>
      <c r="L326" s="2">
        <f t="shared" si="36"/>
        <v>0</v>
      </c>
      <c r="M326" s="2">
        <f>IF(Tableau1315[[#This Row],[Total centieme]]&gt;7,1,0)</f>
        <v>0</v>
      </c>
      <c r="N326" s="4" t="str">
        <f>IFERROR(INDEX($C$82:$C$403,MATCH(0,INDEX(COUNTIF(N$81:N325,$C$82:$C$403),,),0)),"")</f>
        <v/>
      </c>
      <c r="O326" s="23" cm="1">
        <f t="array" ref="O326">SUMPRODUCT(($F$82:$F$579=O$81)*($C$82:$C$579=$N326)*$G$82:$G$579)</f>
        <v>0</v>
      </c>
      <c r="P326" s="23">
        <f t="shared" si="38"/>
        <v>0</v>
      </c>
      <c r="Q326" s="22">
        <f t="shared" si="39"/>
        <v>0</v>
      </c>
      <c r="R326" s="18"/>
      <c r="S326" s="18">
        <f>Tableau1315[[#This Row],[Date2]]</f>
        <v>0</v>
      </c>
      <c r="T326" s="15">
        <f t="shared" si="40"/>
        <v>0</v>
      </c>
    </row>
    <row r="327" spans="4:20" ht="15.75" x14ac:dyDescent="0.25">
      <c r="D327" s="3"/>
      <c r="E327" s="3"/>
      <c r="G327" s="3">
        <f t="shared" si="37"/>
        <v>0</v>
      </c>
      <c r="I327" s="2">
        <f t="shared" si="33"/>
        <v>0</v>
      </c>
      <c r="J327" s="2">
        <f t="shared" si="34"/>
        <v>0</v>
      </c>
      <c r="K327" s="2">
        <f t="shared" si="35"/>
        <v>0</v>
      </c>
      <c r="L327" s="2">
        <f t="shared" si="36"/>
        <v>0</v>
      </c>
      <c r="M327" s="2">
        <f>IF(Tableau1315[[#This Row],[Total centieme]]&gt;7,1,0)</f>
        <v>0</v>
      </c>
      <c r="N327" s="4" t="str">
        <f>IFERROR(INDEX($C$82:$C$403,MATCH(0,INDEX(COUNTIF(N$81:N326,$C$82:$C$403),,),0)),"")</f>
        <v/>
      </c>
      <c r="O327" s="23" cm="1">
        <f t="array" ref="O327">SUMPRODUCT(($F$82:$F$579=O$81)*($C$82:$C$579=$N327)*$G$82:$G$579)</f>
        <v>0</v>
      </c>
      <c r="P327" s="23">
        <f t="shared" si="38"/>
        <v>0</v>
      </c>
      <c r="Q327" s="22">
        <f t="shared" si="39"/>
        <v>0</v>
      </c>
      <c r="R327" s="18"/>
      <c r="S327" s="18">
        <f>Tableau1315[[#This Row],[Date2]]</f>
        <v>0</v>
      </c>
      <c r="T327" s="15">
        <f t="shared" si="40"/>
        <v>0</v>
      </c>
    </row>
    <row r="328" spans="4:20" ht="15.75" x14ac:dyDescent="0.25">
      <c r="D328" s="3"/>
      <c r="E328" s="3"/>
      <c r="G328" s="3">
        <f t="shared" si="37"/>
        <v>0</v>
      </c>
      <c r="I328" s="2">
        <f t="shared" si="33"/>
        <v>0</v>
      </c>
      <c r="J328" s="2">
        <f t="shared" si="34"/>
        <v>0</v>
      </c>
      <c r="K328" s="2">
        <f t="shared" si="35"/>
        <v>0</v>
      </c>
      <c r="L328" s="2">
        <f t="shared" si="36"/>
        <v>0</v>
      </c>
      <c r="M328" s="2">
        <f>IF(Tableau1315[[#This Row],[Total centieme]]&gt;7,1,0)</f>
        <v>0</v>
      </c>
      <c r="N328" s="4" t="str">
        <f>IFERROR(INDEX($C$82:$C$403,MATCH(0,INDEX(COUNTIF(N$81:N327,$C$82:$C$403),,),0)),"")</f>
        <v/>
      </c>
      <c r="O328" s="23" cm="1">
        <f t="array" ref="O328">SUMPRODUCT(($F$82:$F$579=O$81)*($C$82:$C$579=$N328)*$G$82:$G$579)</f>
        <v>0</v>
      </c>
      <c r="P328" s="23">
        <f t="shared" si="38"/>
        <v>0</v>
      </c>
      <c r="Q328" s="22">
        <f t="shared" si="39"/>
        <v>0</v>
      </c>
      <c r="R328" s="18"/>
      <c r="S328" s="18">
        <f>Tableau1315[[#This Row],[Date2]]</f>
        <v>0</v>
      </c>
      <c r="T328" s="15">
        <f t="shared" si="40"/>
        <v>0</v>
      </c>
    </row>
    <row r="329" spans="4:20" ht="15.75" x14ac:dyDescent="0.25">
      <c r="D329" s="3"/>
      <c r="E329" s="3"/>
      <c r="G329" s="3">
        <f t="shared" si="37"/>
        <v>0</v>
      </c>
      <c r="I329" s="2">
        <f t="shared" si="33"/>
        <v>0</v>
      </c>
      <c r="J329" s="2">
        <f t="shared" si="34"/>
        <v>0</v>
      </c>
      <c r="K329" s="2">
        <f t="shared" si="35"/>
        <v>0</v>
      </c>
      <c r="L329" s="2">
        <f t="shared" si="36"/>
        <v>0</v>
      </c>
      <c r="M329" s="2">
        <f>IF(Tableau1315[[#This Row],[Total centieme]]&gt;7,1,0)</f>
        <v>0</v>
      </c>
      <c r="N329" s="4" t="str">
        <f>IFERROR(INDEX($C$82:$C$403,MATCH(0,INDEX(COUNTIF(N$81:N328,$C$82:$C$403),,),0)),"")</f>
        <v/>
      </c>
      <c r="O329" s="23" cm="1">
        <f t="array" ref="O329">SUMPRODUCT(($F$82:$F$579=O$81)*($C$82:$C$579=$N329)*$G$82:$G$579)</f>
        <v>0</v>
      </c>
      <c r="P329" s="23">
        <f t="shared" si="38"/>
        <v>0</v>
      </c>
      <c r="Q329" s="22">
        <f t="shared" si="39"/>
        <v>0</v>
      </c>
      <c r="R329" s="18"/>
      <c r="S329" s="18">
        <f>Tableau1315[[#This Row],[Date2]]</f>
        <v>0</v>
      </c>
      <c r="T329" s="15">
        <f t="shared" si="40"/>
        <v>0</v>
      </c>
    </row>
    <row r="330" spans="4:20" ht="15.75" x14ac:dyDescent="0.25">
      <c r="D330" s="3"/>
      <c r="E330" s="3"/>
      <c r="G330" s="3">
        <f t="shared" si="37"/>
        <v>0</v>
      </c>
      <c r="I330" s="2">
        <f t="shared" si="33"/>
        <v>0</v>
      </c>
      <c r="J330" s="2">
        <f t="shared" si="34"/>
        <v>0</v>
      </c>
      <c r="K330" s="2">
        <f t="shared" si="35"/>
        <v>0</v>
      </c>
      <c r="L330" s="2">
        <f t="shared" si="36"/>
        <v>0</v>
      </c>
      <c r="M330" s="2">
        <f>IF(Tableau1315[[#This Row],[Total centieme]]&gt;7,1,0)</f>
        <v>0</v>
      </c>
      <c r="N330" s="4" t="str">
        <f>IFERROR(INDEX($C$82:$C$403,MATCH(0,INDEX(COUNTIF(N$81:N329,$C$82:$C$403),,),0)),"")</f>
        <v/>
      </c>
      <c r="O330" s="23" cm="1">
        <f t="array" ref="O330">SUMPRODUCT(($F$82:$F$579=O$81)*($C$82:$C$579=$N330)*$G$82:$G$579)</f>
        <v>0</v>
      </c>
      <c r="P330" s="23">
        <f t="shared" si="38"/>
        <v>0</v>
      </c>
      <c r="Q330" s="22">
        <f t="shared" si="39"/>
        <v>0</v>
      </c>
      <c r="R330" s="18"/>
      <c r="S330" s="18">
        <f>Tableau1315[[#This Row],[Date2]]</f>
        <v>0</v>
      </c>
      <c r="T330" s="15">
        <f t="shared" si="40"/>
        <v>0</v>
      </c>
    </row>
    <row r="331" spans="4:20" ht="15.75" x14ac:dyDescent="0.25">
      <c r="D331" s="3"/>
      <c r="E331" s="3"/>
      <c r="G331" s="3">
        <f t="shared" si="37"/>
        <v>0</v>
      </c>
      <c r="I331" s="2">
        <f t="shared" si="33"/>
        <v>0</v>
      </c>
      <c r="J331" s="2">
        <f t="shared" si="34"/>
        <v>0</v>
      </c>
      <c r="K331" s="2">
        <f t="shared" si="35"/>
        <v>0</v>
      </c>
      <c r="L331" s="2">
        <f t="shared" si="36"/>
        <v>0</v>
      </c>
      <c r="M331" s="2">
        <f>IF(Tableau1315[[#This Row],[Total centieme]]&gt;7,1,0)</f>
        <v>0</v>
      </c>
      <c r="N331" s="4" t="str">
        <f>IFERROR(INDEX($C$82:$C$403,MATCH(0,INDEX(COUNTIF(N$81:N330,$C$82:$C$403),,),0)),"")</f>
        <v/>
      </c>
      <c r="O331" s="23" cm="1">
        <f t="array" ref="O331">SUMPRODUCT(($F$82:$F$579=O$81)*($C$82:$C$579=$N331)*$G$82:$G$579)</f>
        <v>0</v>
      </c>
      <c r="P331" s="23">
        <f t="shared" si="38"/>
        <v>0</v>
      </c>
      <c r="Q331" s="22">
        <f t="shared" si="39"/>
        <v>0</v>
      </c>
      <c r="R331" s="18"/>
      <c r="S331" s="18">
        <f>Tableau1315[[#This Row],[Date2]]</f>
        <v>0</v>
      </c>
      <c r="T331" s="15">
        <f t="shared" si="40"/>
        <v>0</v>
      </c>
    </row>
    <row r="332" spans="4:20" ht="15.75" x14ac:dyDescent="0.25">
      <c r="D332" s="3"/>
      <c r="E332" s="3"/>
      <c r="G332" s="3">
        <f t="shared" si="37"/>
        <v>0</v>
      </c>
      <c r="I332" s="2">
        <f t="shared" si="33"/>
        <v>0</v>
      </c>
      <c r="J332" s="2">
        <f t="shared" si="34"/>
        <v>0</v>
      </c>
      <c r="K332" s="2">
        <f t="shared" si="35"/>
        <v>0</v>
      </c>
      <c r="L332" s="2">
        <f t="shared" si="36"/>
        <v>0</v>
      </c>
      <c r="M332" s="2">
        <f>IF(Tableau1315[[#This Row],[Total centieme]]&gt;7,1,0)</f>
        <v>0</v>
      </c>
      <c r="N332" s="4" t="str">
        <f>IFERROR(INDEX($C$82:$C$403,MATCH(0,INDEX(COUNTIF(N$81:N331,$C$82:$C$403),,),0)),"")</f>
        <v/>
      </c>
      <c r="O332" s="23" cm="1">
        <f t="array" ref="O332">SUMPRODUCT(($F$82:$F$579=O$81)*($C$82:$C$579=$N332)*$G$82:$G$579)</f>
        <v>0</v>
      </c>
      <c r="P332" s="23">
        <f t="shared" si="38"/>
        <v>0</v>
      </c>
      <c r="Q332" s="22">
        <f t="shared" si="39"/>
        <v>0</v>
      </c>
      <c r="R332" s="18"/>
      <c r="S332" s="18">
        <f>Tableau1315[[#This Row],[Date2]]</f>
        <v>0</v>
      </c>
      <c r="T332" s="15">
        <f t="shared" si="40"/>
        <v>0</v>
      </c>
    </row>
    <row r="333" spans="4:20" ht="15.75" x14ac:dyDescent="0.25">
      <c r="D333" s="3"/>
      <c r="E333" s="3"/>
      <c r="G333" s="3">
        <f t="shared" si="37"/>
        <v>0</v>
      </c>
      <c r="I333" s="2">
        <f t="shared" si="33"/>
        <v>0</v>
      </c>
      <c r="J333" s="2">
        <f t="shared" si="34"/>
        <v>0</v>
      </c>
      <c r="K333" s="2">
        <f t="shared" si="35"/>
        <v>0</v>
      </c>
      <c r="L333" s="2">
        <f t="shared" si="36"/>
        <v>0</v>
      </c>
      <c r="M333" s="2">
        <f>IF(Tableau1315[[#This Row],[Total centieme]]&gt;7,1,0)</f>
        <v>0</v>
      </c>
      <c r="N333" s="4" t="str">
        <f>IFERROR(INDEX($C$82:$C$403,MATCH(0,INDEX(COUNTIF(N$81:N332,$C$82:$C$403),,),0)),"")</f>
        <v/>
      </c>
      <c r="O333" s="23" cm="1">
        <f t="array" ref="O333">SUMPRODUCT(($F$82:$F$579=O$81)*($C$82:$C$579=$N333)*$G$82:$G$579)</f>
        <v>0</v>
      </c>
      <c r="P333" s="23">
        <f t="shared" si="38"/>
        <v>0</v>
      </c>
      <c r="Q333" s="22">
        <f t="shared" si="39"/>
        <v>0</v>
      </c>
      <c r="R333" s="18"/>
      <c r="S333" s="18">
        <f>Tableau1315[[#This Row],[Date2]]</f>
        <v>0</v>
      </c>
      <c r="T333" s="15">
        <f t="shared" si="40"/>
        <v>0</v>
      </c>
    </row>
    <row r="334" spans="4:20" ht="15.75" x14ac:dyDescent="0.25">
      <c r="D334" s="3"/>
      <c r="E334" s="3"/>
      <c r="G334" s="3">
        <f t="shared" si="37"/>
        <v>0</v>
      </c>
      <c r="I334" s="2">
        <f t="shared" si="33"/>
        <v>0</v>
      </c>
      <c r="J334" s="2">
        <f t="shared" si="34"/>
        <v>0</v>
      </c>
      <c r="K334" s="2">
        <f t="shared" si="35"/>
        <v>0</v>
      </c>
      <c r="L334" s="2">
        <f t="shared" si="36"/>
        <v>0</v>
      </c>
      <c r="M334" s="2">
        <f>IF(Tableau1315[[#This Row],[Total centieme]]&gt;7,1,0)</f>
        <v>0</v>
      </c>
      <c r="N334" s="4" t="str">
        <f>IFERROR(INDEX($C$82:$C$403,MATCH(0,INDEX(COUNTIF(N$81:N333,$C$82:$C$403),,),0)),"")</f>
        <v/>
      </c>
      <c r="O334" s="23" cm="1">
        <f t="array" ref="O334">SUMPRODUCT(($F$82:$F$579=O$81)*($C$82:$C$579=$N334)*$G$82:$G$579)</f>
        <v>0</v>
      </c>
      <c r="P334" s="23">
        <f t="shared" si="38"/>
        <v>0</v>
      </c>
      <c r="Q334" s="22">
        <f t="shared" si="39"/>
        <v>0</v>
      </c>
      <c r="R334" s="18"/>
      <c r="S334" s="18">
        <f>Tableau1315[[#This Row],[Date2]]</f>
        <v>0</v>
      </c>
      <c r="T334" s="15">
        <f t="shared" si="40"/>
        <v>0</v>
      </c>
    </row>
    <row r="335" spans="4:20" ht="15.75" x14ac:dyDescent="0.25">
      <c r="D335" s="3"/>
      <c r="E335" s="3"/>
      <c r="G335" s="3">
        <f t="shared" si="37"/>
        <v>0</v>
      </c>
      <c r="I335" s="2">
        <f t="shared" si="33"/>
        <v>0</v>
      </c>
      <c r="J335" s="2">
        <f t="shared" si="34"/>
        <v>0</v>
      </c>
      <c r="K335" s="2">
        <f t="shared" si="35"/>
        <v>0</v>
      </c>
      <c r="L335" s="2">
        <f t="shared" si="36"/>
        <v>0</v>
      </c>
      <c r="M335" s="2">
        <f>IF(Tableau1315[[#This Row],[Total centieme]]&gt;7,1,0)</f>
        <v>0</v>
      </c>
      <c r="N335" s="4" t="str">
        <f>IFERROR(INDEX($C$82:$C$403,MATCH(0,INDEX(COUNTIF(N$81:N334,$C$82:$C$403),,),0)),"")</f>
        <v/>
      </c>
      <c r="O335" s="23" cm="1">
        <f t="array" ref="O335">SUMPRODUCT(($F$82:$F$579=O$81)*($C$82:$C$579=$N335)*$G$82:$G$579)</f>
        <v>0</v>
      </c>
      <c r="P335" s="23">
        <f t="shared" si="38"/>
        <v>0</v>
      </c>
      <c r="Q335" s="22">
        <f t="shared" si="39"/>
        <v>0</v>
      </c>
      <c r="R335" s="18"/>
      <c r="S335" s="18">
        <f>Tableau1315[[#This Row],[Date2]]</f>
        <v>0</v>
      </c>
      <c r="T335" s="15">
        <f t="shared" si="40"/>
        <v>0</v>
      </c>
    </row>
    <row r="336" spans="4:20" ht="15.75" x14ac:dyDescent="0.25">
      <c r="D336" s="3"/>
      <c r="E336" s="3"/>
      <c r="G336" s="3">
        <f t="shared" si="37"/>
        <v>0</v>
      </c>
      <c r="I336" s="2">
        <f t="shared" si="33"/>
        <v>0</v>
      </c>
      <c r="J336" s="2">
        <f t="shared" si="34"/>
        <v>0</v>
      </c>
      <c r="K336" s="2">
        <f t="shared" si="35"/>
        <v>0</v>
      </c>
      <c r="L336" s="2">
        <f t="shared" si="36"/>
        <v>0</v>
      </c>
      <c r="M336" s="2">
        <f>IF(Tableau1315[[#This Row],[Total centieme]]&gt;7,1,0)</f>
        <v>0</v>
      </c>
      <c r="N336" s="4" t="str">
        <f>IFERROR(INDEX($C$82:$C$403,MATCH(0,INDEX(COUNTIF(N$81:N335,$C$82:$C$403),,),0)),"")</f>
        <v/>
      </c>
      <c r="O336" s="23" cm="1">
        <f t="array" ref="O336">SUMPRODUCT(($F$82:$F$579=O$81)*($C$82:$C$579=$N336)*$G$82:$G$579)</f>
        <v>0</v>
      </c>
      <c r="P336" s="23">
        <f t="shared" si="38"/>
        <v>0</v>
      </c>
      <c r="Q336" s="22">
        <f t="shared" si="39"/>
        <v>0</v>
      </c>
      <c r="R336" s="18"/>
      <c r="S336" s="18">
        <f>Tableau1315[[#This Row],[Date2]]</f>
        <v>0</v>
      </c>
      <c r="T336" s="15">
        <f t="shared" si="40"/>
        <v>0</v>
      </c>
    </row>
    <row r="337" spans="4:20" ht="15.75" x14ac:dyDescent="0.25">
      <c r="D337" s="3"/>
      <c r="E337" s="3"/>
      <c r="G337" s="3">
        <f t="shared" si="37"/>
        <v>0</v>
      </c>
      <c r="I337" s="2">
        <f t="shared" si="33"/>
        <v>0</v>
      </c>
      <c r="J337" s="2">
        <f t="shared" si="34"/>
        <v>0</v>
      </c>
      <c r="K337" s="2">
        <f t="shared" si="35"/>
        <v>0</v>
      </c>
      <c r="L337" s="2">
        <f t="shared" si="36"/>
        <v>0</v>
      </c>
      <c r="M337" s="2">
        <f>IF(Tableau1315[[#This Row],[Total centieme]]&gt;7,1,0)</f>
        <v>0</v>
      </c>
      <c r="N337" s="4" t="str">
        <f>IFERROR(INDEX($C$82:$C$403,MATCH(0,INDEX(COUNTIF(N$81:N336,$C$82:$C$403),,),0)),"")</f>
        <v/>
      </c>
      <c r="O337" s="23" cm="1">
        <f t="array" ref="O337">SUMPRODUCT(($F$82:$F$579=O$81)*($C$82:$C$579=$N337)*$G$82:$G$579)</f>
        <v>0</v>
      </c>
      <c r="P337" s="23">
        <f t="shared" si="38"/>
        <v>0</v>
      </c>
      <c r="Q337" s="22">
        <f t="shared" si="39"/>
        <v>0</v>
      </c>
      <c r="R337" s="18"/>
      <c r="S337" s="18">
        <f>Tableau1315[[#This Row],[Date2]]</f>
        <v>0</v>
      </c>
      <c r="T337" s="15">
        <f t="shared" si="40"/>
        <v>0</v>
      </c>
    </row>
    <row r="338" spans="4:20" ht="15.75" x14ac:dyDescent="0.25">
      <c r="D338" s="3"/>
      <c r="E338" s="3"/>
      <c r="G338" s="3">
        <f t="shared" si="37"/>
        <v>0</v>
      </c>
      <c r="I338" s="2">
        <f t="shared" ref="I338:I403" si="41">IF(AND(F338="Travail",TEXT(D338,"hh:mm:ss")&lt;"17:00:00"),1,0)</f>
        <v>0</v>
      </c>
      <c r="J338" s="2">
        <f t="shared" ref="J338:J403" si="42">IF(AND(F338="Travail",TEXT(D338,"hh:mm:ss")&gt;"17:00:00"),1,0)</f>
        <v>0</v>
      </c>
      <c r="K338" s="2">
        <f t="shared" ref="K338:K403" si="43">IF(AND(F338="Repas",TEXT(D338,"hh:mm:ss")&lt;"17:00:00"),1,0)</f>
        <v>0</v>
      </c>
      <c r="L338" s="2">
        <f t="shared" ref="L338:L403" si="44">IF(AND(F338="Repas",TEXT(D338,"hh:mm:ss")&gt;"17:00:00"),1,0)</f>
        <v>0</v>
      </c>
      <c r="M338" s="2">
        <f>IF(Tableau1315[[#This Row],[Total centieme]]&gt;7,1,0)</f>
        <v>0</v>
      </c>
      <c r="N338" s="4" t="str">
        <f>IFERROR(INDEX($C$82:$C$403,MATCH(0,INDEX(COUNTIF(N$81:N337,$C$82:$C$403),,),0)),"")</f>
        <v/>
      </c>
      <c r="O338" s="23" cm="1">
        <f t="array" ref="O338">SUMPRODUCT(($F$82:$F$579=O$81)*($C$82:$C$579=$N338)*$G$82:$G$579)</f>
        <v>0</v>
      </c>
      <c r="P338" s="23">
        <f t="shared" si="38"/>
        <v>0</v>
      </c>
      <c r="Q338" s="22">
        <f t="shared" si="39"/>
        <v>0</v>
      </c>
      <c r="R338" s="18"/>
      <c r="S338" s="18">
        <f>Tableau1315[[#This Row],[Date2]]</f>
        <v>0</v>
      </c>
      <c r="T338" s="15">
        <f t="shared" si="40"/>
        <v>0</v>
      </c>
    </row>
    <row r="339" spans="4:20" ht="15.75" x14ac:dyDescent="0.25">
      <c r="D339" s="3"/>
      <c r="E339" s="3"/>
      <c r="G339" s="3">
        <f t="shared" ref="G339:G402" si="45">E339-D339</f>
        <v>0</v>
      </c>
      <c r="I339" s="2">
        <f t="shared" si="41"/>
        <v>0</v>
      </c>
      <c r="J339" s="2">
        <f t="shared" si="42"/>
        <v>0</v>
      </c>
      <c r="K339" s="2">
        <f t="shared" si="43"/>
        <v>0</v>
      </c>
      <c r="L339" s="2">
        <f t="shared" si="44"/>
        <v>0</v>
      </c>
      <c r="M339" s="2">
        <f>IF(Tableau1315[[#This Row],[Total centieme]]&gt;7,1,0)</f>
        <v>0</v>
      </c>
      <c r="N339" s="4" t="str">
        <f>IFERROR(INDEX($C$82:$C$403,MATCH(0,INDEX(COUNTIF(N$81:N338,$C$82:$C$403),,),0)),"")</f>
        <v/>
      </c>
      <c r="O339" s="23" cm="1">
        <f t="array" ref="O339">SUMPRODUCT(($F$82:$F$579=O$81)*($C$82:$C$579=$N339)*$G$82:$G$579)</f>
        <v>0</v>
      </c>
      <c r="P339" s="23">
        <f t="shared" si="38"/>
        <v>0</v>
      </c>
      <c r="Q339" s="22">
        <f t="shared" si="39"/>
        <v>0</v>
      </c>
      <c r="R339" s="18"/>
      <c r="S339" s="18">
        <f>Tableau1315[[#This Row],[Date2]]</f>
        <v>0</v>
      </c>
      <c r="T339" s="15">
        <f t="shared" si="40"/>
        <v>0</v>
      </c>
    </row>
    <row r="340" spans="4:20" ht="15.75" x14ac:dyDescent="0.25">
      <c r="D340" s="3"/>
      <c r="E340" s="3"/>
      <c r="G340" s="3">
        <f t="shared" si="45"/>
        <v>0</v>
      </c>
      <c r="I340" s="2">
        <f t="shared" si="41"/>
        <v>0</v>
      </c>
      <c r="J340" s="2">
        <f t="shared" si="42"/>
        <v>0</v>
      </c>
      <c r="K340" s="2">
        <f t="shared" si="43"/>
        <v>0</v>
      </c>
      <c r="L340" s="2">
        <f t="shared" si="44"/>
        <v>0</v>
      </c>
      <c r="M340" s="2">
        <f>IF(Tableau1315[[#This Row],[Total centieme]]&gt;7,1,0)</f>
        <v>0</v>
      </c>
      <c r="N340" s="4" t="str">
        <f>IFERROR(INDEX($C$82:$C$403,MATCH(0,INDEX(COUNTIF(N$81:N339,$C$82:$C$403),,),0)),"")</f>
        <v/>
      </c>
      <c r="O340" s="23" cm="1">
        <f t="array" ref="O340">SUMPRODUCT(($F$82:$F$579=O$81)*($C$82:$C$579=$N340)*$G$82:$G$579)</f>
        <v>0</v>
      </c>
      <c r="P340" s="23">
        <f t="shared" si="38"/>
        <v>0</v>
      </c>
      <c r="Q340" s="22">
        <f t="shared" si="39"/>
        <v>0</v>
      </c>
      <c r="R340" s="18"/>
      <c r="S340" s="18">
        <f>Tableau1315[[#This Row],[Date2]]</f>
        <v>0</v>
      </c>
      <c r="T340" s="15">
        <f t="shared" si="40"/>
        <v>0</v>
      </c>
    </row>
    <row r="341" spans="4:20" ht="15.75" x14ac:dyDescent="0.25">
      <c r="D341" s="3"/>
      <c r="E341" s="3"/>
      <c r="G341" s="3">
        <f t="shared" si="45"/>
        <v>0</v>
      </c>
      <c r="I341" s="2">
        <f t="shared" si="41"/>
        <v>0</v>
      </c>
      <c r="J341" s="2">
        <f t="shared" si="42"/>
        <v>0</v>
      </c>
      <c r="K341" s="2">
        <f t="shared" si="43"/>
        <v>0</v>
      </c>
      <c r="L341" s="2">
        <f t="shared" si="44"/>
        <v>0</v>
      </c>
      <c r="M341" s="2">
        <f>IF(Tableau1315[[#This Row],[Total centieme]]&gt;7,1,0)</f>
        <v>0</v>
      </c>
      <c r="N341" s="4" t="str">
        <f>IFERROR(INDEX($C$82:$C$403,MATCH(0,INDEX(COUNTIF(N$81:N340,$C$82:$C$403),,),0)),"")</f>
        <v/>
      </c>
      <c r="O341" s="23" cm="1">
        <f t="array" ref="O341">SUMPRODUCT(($F$82:$F$579=O$81)*($C$82:$C$579=$N341)*$G$82:$G$579)</f>
        <v>0</v>
      </c>
      <c r="P341" s="23">
        <f t="shared" si="38"/>
        <v>0</v>
      </c>
      <c r="Q341" s="22">
        <f t="shared" si="39"/>
        <v>0</v>
      </c>
      <c r="R341" s="18"/>
      <c r="S341" s="18">
        <f>Tableau1315[[#This Row],[Date2]]</f>
        <v>0</v>
      </c>
      <c r="T341" s="15">
        <f t="shared" si="40"/>
        <v>0</v>
      </c>
    </row>
    <row r="342" spans="4:20" ht="15.75" x14ac:dyDescent="0.25">
      <c r="D342" s="3"/>
      <c r="E342" s="3"/>
      <c r="G342" s="3">
        <f t="shared" si="45"/>
        <v>0</v>
      </c>
      <c r="I342" s="2">
        <f t="shared" si="41"/>
        <v>0</v>
      </c>
      <c r="J342" s="2">
        <f t="shared" si="42"/>
        <v>0</v>
      </c>
      <c r="K342" s="2">
        <f t="shared" si="43"/>
        <v>0</v>
      </c>
      <c r="L342" s="2">
        <f t="shared" si="44"/>
        <v>0</v>
      </c>
      <c r="M342" s="2">
        <f>IF(Tableau1315[[#This Row],[Total centieme]]&gt;7,1,0)</f>
        <v>0</v>
      </c>
      <c r="N342" s="4" t="str">
        <f>IFERROR(INDEX($C$82:$C$403,MATCH(0,INDEX(COUNTIF(N$81:N341,$C$82:$C$403),,),0)),"")</f>
        <v/>
      </c>
      <c r="O342" s="23" cm="1">
        <f t="array" ref="O342">SUMPRODUCT(($F$82:$F$579=O$81)*($C$82:$C$579=$N342)*$G$82:$G$579)</f>
        <v>0</v>
      </c>
      <c r="P342" s="23">
        <f t="shared" si="38"/>
        <v>0</v>
      </c>
      <c r="Q342" s="22">
        <f t="shared" si="39"/>
        <v>0</v>
      </c>
      <c r="R342" s="18"/>
      <c r="S342" s="18">
        <f>Tableau1315[[#This Row],[Date2]]</f>
        <v>0</v>
      </c>
      <c r="T342" s="15">
        <f t="shared" si="40"/>
        <v>0</v>
      </c>
    </row>
    <row r="343" spans="4:20" ht="15.75" x14ac:dyDescent="0.25">
      <c r="D343" s="3"/>
      <c r="E343" s="3"/>
      <c r="G343" s="3">
        <f t="shared" si="45"/>
        <v>0</v>
      </c>
      <c r="I343" s="2">
        <f t="shared" si="41"/>
        <v>0</v>
      </c>
      <c r="J343" s="2">
        <f t="shared" si="42"/>
        <v>0</v>
      </c>
      <c r="K343" s="2">
        <f t="shared" si="43"/>
        <v>0</v>
      </c>
      <c r="L343" s="2">
        <f t="shared" si="44"/>
        <v>0</v>
      </c>
      <c r="M343" s="2">
        <f>IF(Tableau1315[[#This Row],[Total centieme]]&gt;7,1,0)</f>
        <v>0</v>
      </c>
      <c r="N343" s="4" t="str">
        <f>IFERROR(INDEX($C$82:$C$403,MATCH(0,INDEX(COUNTIF(N$81:N342,$C$82:$C$403),,),0)),"")</f>
        <v/>
      </c>
      <c r="O343" s="23" cm="1">
        <f t="array" ref="O343">SUMPRODUCT(($F$82:$F$579=O$81)*($C$82:$C$579=$N343)*$G$82:$G$579)</f>
        <v>0</v>
      </c>
      <c r="P343" s="23">
        <f t="shared" si="38"/>
        <v>0</v>
      </c>
      <c r="Q343" s="22">
        <f t="shared" si="39"/>
        <v>0</v>
      </c>
      <c r="R343" s="18"/>
      <c r="S343" s="18">
        <f>Tableau1315[[#This Row],[Date2]]</f>
        <v>0</v>
      </c>
      <c r="T343" s="15">
        <f t="shared" si="40"/>
        <v>0</v>
      </c>
    </row>
    <row r="344" spans="4:20" ht="15.75" x14ac:dyDescent="0.25">
      <c r="D344" s="3"/>
      <c r="E344" s="3"/>
      <c r="G344" s="3">
        <f t="shared" si="45"/>
        <v>0</v>
      </c>
      <c r="I344" s="2">
        <f t="shared" si="41"/>
        <v>0</v>
      </c>
      <c r="J344" s="2">
        <f t="shared" si="42"/>
        <v>0</v>
      </c>
      <c r="K344" s="2">
        <f t="shared" si="43"/>
        <v>0</v>
      </c>
      <c r="L344" s="2">
        <f t="shared" si="44"/>
        <v>0</v>
      </c>
      <c r="M344" s="2">
        <f>IF(Tableau1315[[#This Row],[Total centieme]]&gt;7,1,0)</f>
        <v>0</v>
      </c>
      <c r="N344" s="4" t="str">
        <f>IFERROR(INDEX($C$82:$C$403,MATCH(0,INDEX(COUNTIF(N$81:N343,$C$82:$C$403),,),0)),"")</f>
        <v/>
      </c>
      <c r="O344" s="23" cm="1">
        <f t="array" ref="O344">SUMPRODUCT(($F$82:$F$579=O$81)*($C$82:$C$579=$N344)*$G$82:$G$579)</f>
        <v>0</v>
      </c>
      <c r="P344" s="23">
        <f t="shared" si="38"/>
        <v>0</v>
      </c>
      <c r="Q344" s="22">
        <f t="shared" si="39"/>
        <v>0</v>
      </c>
      <c r="R344" s="18"/>
      <c r="S344" s="18">
        <f>Tableau1315[[#This Row],[Date2]]</f>
        <v>0</v>
      </c>
      <c r="T344" s="15">
        <f t="shared" si="40"/>
        <v>0</v>
      </c>
    </row>
    <row r="345" spans="4:20" ht="15.75" x14ac:dyDescent="0.25">
      <c r="D345" s="3"/>
      <c r="E345" s="3"/>
      <c r="G345" s="3">
        <f t="shared" si="45"/>
        <v>0</v>
      </c>
      <c r="I345" s="2">
        <f t="shared" si="41"/>
        <v>0</v>
      </c>
      <c r="J345" s="2">
        <f t="shared" si="42"/>
        <v>0</v>
      </c>
      <c r="K345" s="2">
        <f t="shared" si="43"/>
        <v>0</v>
      </c>
      <c r="L345" s="2">
        <f t="shared" si="44"/>
        <v>0</v>
      </c>
      <c r="M345" s="2">
        <f>IF(Tableau1315[[#This Row],[Total centieme]]&gt;7,1,0)</f>
        <v>0</v>
      </c>
      <c r="N345" s="4" t="str">
        <f>IFERROR(INDEX($C$82:$C$403,MATCH(0,INDEX(COUNTIF(N$81:N344,$C$82:$C$403),,),0)),"")</f>
        <v/>
      </c>
      <c r="O345" s="23" cm="1">
        <f t="array" ref="O345">SUMPRODUCT(($F$82:$F$579=O$81)*($C$82:$C$579=$N345)*$G$82:$G$579)</f>
        <v>0</v>
      </c>
      <c r="P345" s="23">
        <f t="shared" si="38"/>
        <v>0</v>
      </c>
      <c r="Q345" s="22">
        <f t="shared" si="39"/>
        <v>0</v>
      </c>
      <c r="R345" s="18"/>
      <c r="S345" s="18">
        <f>Tableau1315[[#This Row],[Date2]]</f>
        <v>0</v>
      </c>
      <c r="T345" s="15">
        <f t="shared" si="40"/>
        <v>0</v>
      </c>
    </row>
    <row r="346" spans="4:20" ht="15.75" x14ac:dyDescent="0.25">
      <c r="D346" s="3"/>
      <c r="E346" s="3"/>
      <c r="G346" s="3">
        <f t="shared" si="45"/>
        <v>0</v>
      </c>
      <c r="I346" s="2">
        <f t="shared" si="41"/>
        <v>0</v>
      </c>
      <c r="J346" s="2">
        <f t="shared" si="42"/>
        <v>0</v>
      </c>
      <c r="K346" s="2">
        <f t="shared" si="43"/>
        <v>0</v>
      </c>
      <c r="L346" s="2">
        <f t="shared" si="44"/>
        <v>0</v>
      </c>
      <c r="M346" s="2">
        <f>IF(Tableau1315[[#This Row],[Total centieme]]&gt;7,1,0)</f>
        <v>0</v>
      </c>
      <c r="N346" s="4" t="str">
        <f>IFERROR(INDEX($C$82:$C$403,MATCH(0,INDEX(COUNTIF(N$81:N345,$C$82:$C$403),,),0)),"")</f>
        <v/>
      </c>
      <c r="O346" s="23" cm="1">
        <f t="array" ref="O346">SUMPRODUCT(($F$82:$F$579=O$81)*($C$82:$C$579=$N346)*$G$82:$G$579)</f>
        <v>0</v>
      </c>
      <c r="P346" s="23">
        <f t="shared" si="38"/>
        <v>0</v>
      </c>
      <c r="Q346" s="22">
        <f t="shared" si="39"/>
        <v>0</v>
      </c>
      <c r="R346" s="18"/>
      <c r="S346" s="18">
        <f>Tableau1315[[#This Row],[Date2]]</f>
        <v>0</v>
      </c>
      <c r="T346" s="15">
        <f t="shared" si="40"/>
        <v>0</v>
      </c>
    </row>
    <row r="347" spans="4:20" ht="15.75" x14ac:dyDescent="0.25">
      <c r="D347" s="3"/>
      <c r="E347" s="3"/>
      <c r="G347" s="3">
        <f t="shared" si="45"/>
        <v>0</v>
      </c>
      <c r="I347" s="2">
        <f t="shared" si="41"/>
        <v>0</v>
      </c>
      <c r="J347" s="2">
        <f t="shared" si="42"/>
        <v>0</v>
      </c>
      <c r="K347" s="2">
        <f t="shared" si="43"/>
        <v>0</v>
      </c>
      <c r="L347" s="2">
        <f t="shared" si="44"/>
        <v>0</v>
      </c>
      <c r="M347" s="2">
        <f>IF(Tableau1315[[#This Row],[Total centieme]]&gt;7,1,0)</f>
        <v>0</v>
      </c>
      <c r="N347" s="4" t="str">
        <f>IFERROR(INDEX($C$82:$C$403,MATCH(0,INDEX(COUNTIF(N$81:N346,$C$82:$C$403),,),0)),"")</f>
        <v/>
      </c>
      <c r="O347" s="23" cm="1">
        <f t="array" ref="O347">SUMPRODUCT(($F$82:$F$579=O$81)*($C$82:$C$579=$N347)*$G$82:$G$579)</f>
        <v>0</v>
      </c>
      <c r="P347" s="23">
        <f t="shared" si="38"/>
        <v>0</v>
      </c>
      <c r="Q347" s="22">
        <f t="shared" si="39"/>
        <v>0</v>
      </c>
      <c r="R347" s="18"/>
      <c r="S347" s="18">
        <f>Tableau1315[[#This Row],[Date2]]</f>
        <v>0</v>
      </c>
      <c r="T347" s="15">
        <f t="shared" si="40"/>
        <v>0</v>
      </c>
    </row>
    <row r="348" spans="4:20" ht="15.75" x14ac:dyDescent="0.25">
      <c r="D348" s="3"/>
      <c r="E348" s="3"/>
      <c r="G348" s="3">
        <f t="shared" si="45"/>
        <v>0</v>
      </c>
      <c r="I348" s="2">
        <f t="shared" si="41"/>
        <v>0</v>
      </c>
      <c r="J348" s="2">
        <f t="shared" si="42"/>
        <v>0</v>
      </c>
      <c r="K348" s="2">
        <f t="shared" si="43"/>
        <v>0</v>
      </c>
      <c r="L348" s="2">
        <f t="shared" si="44"/>
        <v>0</v>
      </c>
      <c r="M348" s="2">
        <f>IF(Tableau1315[[#This Row],[Total centieme]]&gt;7,1,0)</f>
        <v>0</v>
      </c>
      <c r="N348" s="4" t="str">
        <f>IFERROR(INDEX($C$82:$C$403,MATCH(0,INDEX(COUNTIF(N$81:N347,$C$82:$C$403),,),0)),"")</f>
        <v/>
      </c>
      <c r="O348" s="23" cm="1">
        <f t="array" ref="O348">SUMPRODUCT(($F$82:$F$579=O$81)*($C$82:$C$579=$N348)*$G$82:$G$579)</f>
        <v>0</v>
      </c>
      <c r="P348" s="23">
        <f t="shared" si="38"/>
        <v>0</v>
      </c>
      <c r="Q348" s="22">
        <f t="shared" si="39"/>
        <v>0</v>
      </c>
      <c r="R348" s="18"/>
      <c r="S348" s="18">
        <f>Tableau1315[[#This Row],[Date2]]</f>
        <v>0</v>
      </c>
      <c r="T348" s="15">
        <f t="shared" si="40"/>
        <v>0</v>
      </c>
    </row>
    <row r="349" spans="4:20" ht="15.75" x14ac:dyDescent="0.25">
      <c r="D349" s="3"/>
      <c r="E349" s="3"/>
      <c r="G349" s="3">
        <f t="shared" si="45"/>
        <v>0</v>
      </c>
      <c r="I349" s="2">
        <f t="shared" si="41"/>
        <v>0</v>
      </c>
      <c r="J349" s="2">
        <f t="shared" si="42"/>
        <v>0</v>
      </c>
      <c r="K349" s="2">
        <f t="shared" si="43"/>
        <v>0</v>
      </c>
      <c r="L349" s="2">
        <f t="shared" si="44"/>
        <v>0</v>
      </c>
      <c r="M349" s="2">
        <f>IF(Tableau1315[[#This Row],[Total centieme]]&gt;7,1,0)</f>
        <v>0</v>
      </c>
      <c r="N349" s="4" t="str">
        <f>IFERROR(INDEX($C$82:$C$403,MATCH(0,INDEX(COUNTIF(N$81:N348,$C$82:$C$403),,),0)),"")</f>
        <v/>
      </c>
      <c r="O349" s="23" cm="1">
        <f t="array" ref="O349">SUMPRODUCT(($F$82:$F$579=O$81)*($C$82:$C$579=$N349)*$G$82:$G$579)</f>
        <v>0</v>
      </c>
      <c r="P349" s="23">
        <f t="shared" si="38"/>
        <v>0</v>
      </c>
      <c r="Q349" s="22">
        <f t="shared" si="39"/>
        <v>0</v>
      </c>
      <c r="R349" s="18"/>
      <c r="S349" s="18">
        <f>Tableau1315[[#This Row],[Date2]]</f>
        <v>0</v>
      </c>
      <c r="T349" s="15">
        <f t="shared" si="40"/>
        <v>0</v>
      </c>
    </row>
    <row r="350" spans="4:20" ht="15.75" x14ac:dyDescent="0.25">
      <c r="D350" s="3"/>
      <c r="E350" s="3"/>
      <c r="G350" s="3">
        <f t="shared" si="45"/>
        <v>0</v>
      </c>
      <c r="I350" s="2">
        <f t="shared" si="41"/>
        <v>0</v>
      </c>
      <c r="J350" s="2">
        <f t="shared" si="42"/>
        <v>0</v>
      </c>
      <c r="K350" s="2">
        <f t="shared" si="43"/>
        <v>0</v>
      </c>
      <c r="L350" s="2">
        <f t="shared" si="44"/>
        <v>0</v>
      </c>
      <c r="M350" s="2">
        <f>IF(Tableau1315[[#This Row],[Total centieme]]&gt;7,1,0)</f>
        <v>0</v>
      </c>
      <c r="N350" s="4" t="str">
        <f>IFERROR(INDEX($C$82:$C$403,MATCH(0,INDEX(COUNTIF(N$81:N349,$C$82:$C$403),,),0)),"")</f>
        <v/>
      </c>
      <c r="O350" s="23" cm="1">
        <f t="array" ref="O350">SUMPRODUCT(($F$82:$F$579=O$81)*($C$82:$C$579=$N350)*$G$82:$G$579)</f>
        <v>0</v>
      </c>
      <c r="P350" s="23">
        <f t="shared" si="38"/>
        <v>0</v>
      </c>
      <c r="Q350" s="22">
        <f t="shared" si="39"/>
        <v>0</v>
      </c>
      <c r="R350" s="18"/>
      <c r="S350" s="18">
        <f>Tableau1315[[#This Row],[Date2]]</f>
        <v>0</v>
      </c>
      <c r="T350" s="15">
        <f t="shared" si="40"/>
        <v>0</v>
      </c>
    </row>
    <row r="351" spans="4:20" ht="15.75" x14ac:dyDescent="0.25">
      <c r="D351" s="3"/>
      <c r="E351" s="3"/>
      <c r="G351" s="3">
        <f t="shared" si="45"/>
        <v>0</v>
      </c>
      <c r="I351" s="2">
        <f t="shared" si="41"/>
        <v>0</v>
      </c>
      <c r="J351" s="2">
        <f t="shared" si="42"/>
        <v>0</v>
      </c>
      <c r="K351" s="2">
        <f t="shared" si="43"/>
        <v>0</v>
      </c>
      <c r="L351" s="2">
        <f t="shared" si="44"/>
        <v>0</v>
      </c>
      <c r="M351" s="2">
        <f>IF(Tableau1315[[#This Row],[Total centieme]]&gt;7,1,0)</f>
        <v>0</v>
      </c>
      <c r="N351" s="4" t="str">
        <f>IFERROR(INDEX($C$82:$C$403,MATCH(0,INDEX(COUNTIF(N$81:N350,$C$82:$C$403),,),0)),"")</f>
        <v/>
      </c>
      <c r="O351" s="23" cm="1">
        <f t="array" ref="O351">SUMPRODUCT(($F$82:$F$579=O$81)*($C$82:$C$579=$N351)*$G$82:$G$579)</f>
        <v>0</v>
      </c>
      <c r="P351" s="23">
        <f t="shared" si="38"/>
        <v>0</v>
      </c>
      <c r="Q351" s="22">
        <f t="shared" si="39"/>
        <v>0</v>
      </c>
      <c r="R351" s="18"/>
      <c r="S351" s="18">
        <f>Tableau1315[[#This Row],[Date2]]</f>
        <v>0</v>
      </c>
      <c r="T351" s="15">
        <f t="shared" si="40"/>
        <v>0</v>
      </c>
    </row>
    <row r="352" spans="4:20" ht="15.75" x14ac:dyDescent="0.25">
      <c r="D352" s="3"/>
      <c r="E352" s="3"/>
      <c r="G352" s="3">
        <f t="shared" si="45"/>
        <v>0</v>
      </c>
      <c r="I352" s="2">
        <f t="shared" si="41"/>
        <v>0</v>
      </c>
      <c r="J352" s="2">
        <f t="shared" si="42"/>
        <v>0</v>
      </c>
      <c r="K352" s="2">
        <f t="shared" si="43"/>
        <v>0</v>
      </c>
      <c r="L352" s="2">
        <f t="shared" si="44"/>
        <v>0</v>
      </c>
      <c r="M352" s="2">
        <f>IF(Tableau1315[[#This Row],[Total centieme]]&gt;7,1,0)</f>
        <v>0</v>
      </c>
      <c r="N352" s="4" t="str">
        <f>IFERROR(INDEX($C$82:$C$403,MATCH(0,INDEX(COUNTIF(N$81:N351,$C$82:$C$403),,),0)),"")</f>
        <v/>
      </c>
      <c r="O352" s="23" cm="1">
        <f t="array" ref="O352">SUMPRODUCT(($F$82:$F$579=O$81)*($C$82:$C$579=$N352)*$G$82:$G$579)</f>
        <v>0</v>
      </c>
      <c r="P352" s="23">
        <f t="shared" si="38"/>
        <v>0</v>
      </c>
      <c r="Q352" s="22">
        <f t="shared" si="39"/>
        <v>0</v>
      </c>
      <c r="R352" s="18"/>
      <c r="S352" s="18">
        <f>Tableau1315[[#This Row],[Date2]]</f>
        <v>0</v>
      </c>
      <c r="T352" s="15">
        <f t="shared" si="40"/>
        <v>0</v>
      </c>
    </row>
    <row r="353" spans="4:20" ht="15.75" x14ac:dyDescent="0.25">
      <c r="D353" s="3"/>
      <c r="E353" s="3"/>
      <c r="G353" s="3">
        <f t="shared" si="45"/>
        <v>0</v>
      </c>
      <c r="I353" s="2">
        <f t="shared" si="41"/>
        <v>0</v>
      </c>
      <c r="J353" s="2">
        <f t="shared" si="42"/>
        <v>0</v>
      </c>
      <c r="K353" s="2">
        <f t="shared" si="43"/>
        <v>0</v>
      </c>
      <c r="L353" s="2">
        <f t="shared" si="44"/>
        <v>0</v>
      </c>
      <c r="M353" s="2">
        <f>IF(Tableau1315[[#This Row],[Total centieme]]&gt;7,1,0)</f>
        <v>0</v>
      </c>
      <c r="N353" s="4" t="str">
        <f>IFERROR(INDEX($C$82:$C$403,MATCH(0,INDEX(COUNTIF(N$81:N352,$C$82:$C$403),,),0)),"")</f>
        <v/>
      </c>
      <c r="O353" s="23" cm="1">
        <f t="array" ref="O353">SUMPRODUCT(($F$82:$F$579=O$81)*($C$82:$C$579=$N353)*$G$82:$G$579)</f>
        <v>0</v>
      </c>
      <c r="P353" s="23">
        <f t="shared" si="38"/>
        <v>0</v>
      </c>
      <c r="Q353" s="22">
        <f t="shared" si="39"/>
        <v>0</v>
      </c>
      <c r="R353" s="18"/>
      <c r="S353" s="18">
        <f>Tableau1315[[#This Row],[Date2]]</f>
        <v>0</v>
      </c>
      <c r="T353" s="15">
        <f t="shared" si="40"/>
        <v>0</v>
      </c>
    </row>
    <row r="354" spans="4:20" ht="15.75" x14ac:dyDescent="0.25">
      <c r="D354" s="3"/>
      <c r="E354" s="3"/>
      <c r="G354" s="3">
        <f t="shared" si="45"/>
        <v>0</v>
      </c>
      <c r="I354" s="2">
        <f t="shared" si="41"/>
        <v>0</v>
      </c>
      <c r="J354" s="2">
        <f t="shared" si="42"/>
        <v>0</v>
      </c>
      <c r="K354" s="2">
        <f t="shared" si="43"/>
        <v>0</v>
      </c>
      <c r="L354" s="2">
        <f t="shared" si="44"/>
        <v>0</v>
      </c>
      <c r="M354" s="2">
        <f>IF(Tableau1315[[#This Row],[Total centieme]]&gt;7,1,0)</f>
        <v>0</v>
      </c>
      <c r="N354" s="4" t="str">
        <f>IFERROR(INDEX($C$82:$C$403,MATCH(0,INDEX(COUNTIF(N$81:N353,$C$82:$C$403),,),0)),"")</f>
        <v/>
      </c>
      <c r="O354" s="23" cm="1">
        <f t="array" ref="O354">SUMPRODUCT(($F$82:$F$579=O$81)*($C$82:$C$579=$N354)*$G$82:$G$579)</f>
        <v>0</v>
      </c>
      <c r="P354" s="23">
        <f t="shared" si="38"/>
        <v>0</v>
      </c>
      <c r="Q354" s="22">
        <f t="shared" si="39"/>
        <v>0</v>
      </c>
      <c r="R354" s="18"/>
      <c r="S354" s="18">
        <f>Tableau1315[[#This Row],[Date2]]</f>
        <v>0</v>
      </c>
      <c r="T354" s="15">
        <f t="shared" si="40"/>
        <v>0</v>
      </c>
    </row>
    <row r="355" spans="4:20" ht="15.75" x14ac:dyDescent="0.25">
      <c r="D355" s="3"/>
      <c r="E355" s="3"/>
      <c r="G355" s="3">
        <f t="shared" si="45"/>
        <v>0</v>
      </c>
      <c r="I355" s="2">
        <f t="shared" si="41"/>
        <v>0</v>
      </c>
      <c r="J355" s="2">
        <f t="shared" si="42"/>
        <v>0</v>
      </c>
      <c r="K355" s="2">
        <f t="shared" si="43"/>
        <v>0</v>
      </c>
      <c r="L355" s="2">
        <f t="shared" si="44"/>
        <v>0</v>
      </c>
      <c r="M355" s="2">
        <f>IF(Tableau1315[[#This Row],[Total centieme]]&gt;7,1,0)</f>
        <v>0</v>
      </c>
      <c r="N355" s="4" t="str">
        <f>IFERROR(INDEX($C$82:$C$403,MATCH(0,INDEX(COUNTIF(N$81:N354,$C$82:$C$403),,),0)),"")</f>
        <v/>
      </c>
      <c r="O355" s="23" cm="1">
        <f t="array" ref="O355">SUMPRODUCT(($F$82:$F$579=O$81)*($C$82:$C$579=$N355)*$G$82:$G$579)</f>
        <v>0</v>
      </c>
      <c r="P355" s="23">
        <f t="shared" si="38"/>
        <v>0</v>
      </c>
      <c r="Q355" s="22">
        <f t="shared" si="39"/>
        <v>0</v>
      </c>
      <c r="R355" s="18"/>
      <c r="S355" s="18">
        <f>Tableau1315[[#This Row],[Date2]]</f>
        <v>0</v>
      </c>
      <c r="T355" s="15">
        <f t="shared" si="40"/>
        <v>0</v>
      </c>
    </row>
    <row r="356" spans="4:20" ht="15.75" x14ac:dyDescent="0.25">
      <c r="D356" s="3"/>
      <c r="E356" s="3"/>
      <c r="G356" s="3">
        <f t="shared" si="45"/>
        <v>0</v>
      </c>
      <c r="I356" s="2">
        <f t="shared" si="41"/>
        <v>0</v>
      </c>
      <c r="J356" s="2">
        <f t="shared" si="42"/>
        <v>0</v>
      </c>
      <c r="K356" s="2">
        <f t="shared" si="43"/>
        <v>0</v>
      </c>
      <c r="L356" s="2">
        <f t="shared" si="44"/>
        <v>0</v>
      </c>
      <c r="M356" s="2">
        <f>IF(Tableau1315[[#This Row],[Total centieme]]&gt;7,1,0)</f>
        <v>0</v>
      </c>
      <c r="N356" s="4" t="str">
        <f>IFERROR(INDEX($C$82:$C$403,MATCH(0,INDEX(COUNTIF(N$81:N355,$C$82:$C$403),,),0)),"")</f>
        <v/>
      </c>
      <c r="O356" s="23" cm="1">
        <f t="array" ref="O356">SUMPRODUCT(($F$82:$F$579=O$81)*($C$82:$C$579=$N356)*$G$82:$G$579)</f>
        <v>0</v>
      </c>
      <c r="P356" s="23">
        <f t="shared" si="38"/>
        <v>0</v>
      </c>
      <c r="Q356" s="22">
        <f t="shared" si="39"/>
        <v>0</v>
      </c>
      <c r="R356" s="18"/>
      <c r="S356" s="18">
        <f>Tableau1315[[#This Row],[Date2]]</f>
        <v>0</v>
      </c>
      <c r="T356" s="15">
        <f t="shared" si="40"/>
        <v>0</v>
      </c>
    </row>
    <row r="357" spans="4:20" ht="15.75" x14ac:dyDescent="0.25">
      <c r="D357" s="3"/>
      <c r="E357" s="3"/>
      <c r="G357" s="3">
        <f t="shared" si="45"/>
        <v>0</v>
      </c>
      <c r="I357" s="2">
        <f t="shared" si="41"/>
        <v>0</v>
      </c>
      <c r="J357" s="2">
        <f t="shared" si="42"/>
        <v>0</v>
      </c>
      <c r="K357" s="2">
        <f t="shared" si="43"/>
        <v>0</v>
      </c>
      <c r="L357" s="2">
        <f t="shared" si="44"/>
        <v>0</v>
      </c>
      <c r="M357" s="2">
        <f>IF(Tableau1315[[#This Row],[Total centieme]]&gt;7,1,0)</f>
        <v>0</v>
      </c>
      <c r="N357" s="4" t="str">
        <f>IFERROR(INDEX($C$82:$C$403,MATCH(0,INDEX(COUNTIF(N$81:N356,$C$82:$C$403),,),0)),"")</f>
        <v/>
      </c>
      <c r="O357" s="23" cm="1">
        <f t="array" ref="O357">SUMPRODUCT(($F$82:$F$579=O$81)*($C$82:$C$579=$N357)*$G$82:$G$579)</f>
        <v>0</v>
      </c>
      <c r="P357" s="23">
        <f t="shared" si="38"/>
        <v>0</v>
      </c>
      <c r="Q357" s="22">
        <f t="shared" si="39"/>
        <v>0</v>
      </c>
      <c r="R357" s="18"/>
      <c r="S357" s="18">
        <f>Tableau1315[[#This Row],[Date2]]</f>
        <v>0</v>
      </c>
      <c r="T357" s="15">
        <f t="shared" si="40"/>
        <v>0</v>
      </c>
    </row>
    <row r="358" spans="4:20" ht="15.75" x14ac:dyDescent="0.25">
      <c r="D358" s="3"/>
      <c r="E358" s="3"/>
      <c r="G358" s="3">
        <f t="shared" si="45"/>
        <v>0</v>
      </c>
      <c r="I358" s="2">
        <f t="shared" si="41"/>
        <v>0</v>
      </c>
      <c r="J358" s="2">
        <f t="shared" si="42"/>
        <v>0</v>
      </c>
      <c r="K358" s="2">
        <f t="shared" si="43"/>
        <v>0</v>
      </c>
      <c r="L358" s="2">
        <f t="shared" si="44"/>
        <v>0</v>
      </c>
      <c r="M358" s="2">
        <f>IF(Tableau1315[[#This Row],[Total centieme]]&gt;7,1,0)</f>
        <v>0</v>
      </c>
      <c r="N358" s="4" t="str">
        <f>IFERROR(INDEX($C$82:$C$403,MATCH(0,INDEX(COUNTIF(N$81:N357,$C$82:$C$403),,),0)),"")</f>
        <v/>
      </c>
      <c r="O358" s="23" cm="1">
        <f t="array" ref="O358">SUMPRODUCT(($F$82:$F$579=O$81)*($C$82:$C$579=$N358)*$G$82:$G$579)</f>
        <v>0</v>
      </c>
      <c r="P358" s="23">
        <f t="shared" si="38"/>
        <v>0</v>
      </c>
      <c r="Q358" s="22">
        <f t="shared" si="39"/>
        <v>0</v>
      </c>
      <c r="R358" s="18"/>
      <c r="S358" s="18">
        <f>Tableau1315[[#This Row],[Date2]]</f>
        <v>0</v>
      </c>
      <c r="T358" s="15">
        <f t="shared" si="40"/>
        <v>0</v>
      </c>
    </row>
    <row r="359" spans="4:20" ht="15.75" x14ac:dyDescent="0.25">
      <c r="D359" s="3"/>
      <c r="E359" s="3"/>
      <c r="G359" s="3">
        <f t="shared" si="45"/>
        <v>0</v>
      </c>
      <c r="I359" s="2">
        <f t="shared" si="41"/>
        <v>0</v>
      </c>
      <c r="J359" s="2">
        <f t="shared" si="42"/>
        <v>0</v>
      </c>
      <c r="K359" s="2">
        <f t="shared" si="43"/>
        <v>0</v>
      </c>
      <c r="L359" s="2">
        <f t="shared" si="44"/>
        <v>0</v>
      </c>
      <c r="M359" s="2">
        <f>IF(Tableau1315[[#This Row],[Total centieme]]&gt;7,1,0)</f>
        <v>0</v>
      </c>
      <c r="N359" s="4" t="str">
        <f>IFERROR(INDEX($C$82:$C$403,MATCH(0,INDEX(COUNTIF(N$81:N358,$C$82:$C$403),,),0)),"")</f>
        <v/>
      </c>
      <c r="O359" s="23" cm="1">
        <f t="array" ref="O359">SUMPRODUCT(($F$82:$F$579=O$81)*($C$82:$C$579=$N359)*$G$82:$G$579)</f>
        <v>0</v>
      </c>
      <c r="P359" s="23">
        <f t="shared" si="38"/>
        <v>0</v>
      </c>
      <c r="Q359" s="22">
        <f t="shared" si="39"/>
        <v>0</v>
      </c>
      <c r="R359" s="18"/>
      <c r="S359" s="18">
        <f>Tableau1315[[#This Row],[Date2]]</f>
        <v>0</v>
      </c>
      <c r="T359" s="15">
        <f t="shared" si="40"/>
        <v>0</v>
      </c>
    </row>
    <row r="360" spans="4:20" ht="15.75" x14ac:dyDescent="0.25">
      <c r="D360" s="3"/>
      <c r="E360" s="3"/>
      <c r="G360" s="3">
        <f t="shared" si="45"/>
        <v>0</v>
      </c>
      <c r="I360" s="2">
        <f t="shared" si="41"/>
        <v>0</v>
      </c>
      <c r="J360" s="2">
        <f t="shared" si="42"/>
        <v>0</v>
      </c>
      <c r="K360" s="2">
        <f t="shared" si="43"/>
        <v>0</v>
      </c>
      <c r="L360" s="2">
        <f t="shared" si="44"/>
        <v>0</v>
      </c>
      <c r="M360" s="2">
        <f>IF(Tableau1315[[#This Row],[Total centieme]]&gt;7,1,0)</f>
        <v>0</v>
      </c>
      <c r="N360" s="4" t="str">
        <f>IFERROR(INDEX($C$82:$C$403,MATCH(0,INDEX(COUNTIF(N$81:N359,$C$82:$C$403),,),0)),"")</f>
        <v/>
      </c>
      <c r="O360" s="23" cm="1">
        <f t="array" ref="O360">SUMPRODUCT(($F$82:$F$579=O$81)*($C$82:$C$579=$N360)*$G$82:$G$579)</f>
        <v>0</v>
      </c>
      <c r="P360" s="23">
        <f t="shared" si="38"/>
        <v>0</v>
      </c>
      <c r="Q360" s="22">
        <f t="shared" si="39"/>
        <v>0</v>
      </c>
      <c r="R360" s="18"/>
      <c r="S360" s="18">
        <f>Tableau1315[[#This Row],[Date2]]</f>
        <v>0</v>
      </c>
      <c r="T360" s="15">
        <f t="shared" si="40"/>
        <v>0</v>
      </c>
    </row>
    <row r="361" spans="4:20" ht="15.75" x14ac:dyDescent="0.25">
      <c r="D361" s="3"/>
      <c r="E361" s="3"/>
      <c r="G361" s="3">
        <f t="shared" si="45"/>
        <v>0</v>
      </c>
      <c r="I361" s="2">
        <f t="shared" si="41"/>
        <v>0</v>
      </c>
      <c r="J361" s="2">
        <f t="shared" si="42"/>
        <v>0</v>
      </c>
      <c r="K361" s="2">
        <f t="shared" si="43"/>
        <v>0</v>
      </c>
      <c r="L361" s="2">
        <f t="shared" si="44"/>
        <v>0</v>
      </c>
      <c r="M361" s="2">
        <f>IF(Tableau1315[[#This Row],[Total centieme]]&gt;7,1,0)</f>
        <v>0</v>
      </c>
      <c r="N361" s="4" t="str">
        <f>IFERROR(INDEX($C$82:$C$403,MATCH(0,INDEX(COUNTIF(N$81:N360,$C$82:$C$403),,),0)),"")</f>
        <v/>
      </c>
      <c r="O361" s="23" cm="1">
        <f t="array" ref="O361">SUMPRODUCT(($F$82:$F$579=O$81)*($C$82:$C$579=$N361)*$G$82:$G$579)</f>
        <v>0</v>
      </c>
      <c r="P361" s="23">
        <f t="shared" si="38"/>
        <v>0</v>
      </c>
      <c r="Q361" s="22">
        <f t="shared" si="39"/>
        <v>0</v>
      </c>
      <c r="R361" s="18"/>
      <c r="S361" s="18">
        <f>Tableau1315[[#This Row],[Date2]]</f>
        <v>0</v>
      </c>
      <c r="T361" s="15">
        <f t="shared" si="40"/>
        <v>0</v>
      </c>
    </row>
    <row r="362" spans="4:20" ht="15.75" x14ac:dyDescent="0.25">
      <c r="D362" s="3"/>
      <c r="E362" s="3"/>
      <c r="G362" s="3">
        <f t="shared" si="45"/>
        <v>0</v>
      </c>
      <c r="I362" s="2">
        <f t="shared" si="41"/>
        <v>0</v>
      </c>
      <c r="J362" s="2">
        <f t="shared" si="42"/>
        <v>0</v>
      </c>
      <c r="K362" s="2">
        <f t="shared" si="43"/>
        <v>0</v>
      </c>
      <c r="L362" s="2">
        <f t="shared" si="44"/>
        <v>0</v>
      </c>
      <c r="M362" s="2">
        <f>IF(Tableau1315[[#This Row],[Total centieme]]&gt;7,1,0)</f>
        <v>0</v>
      </c>
      <c r="N362" s="4" t="str">
        <f>IFERROR(INDEX($C$82:$C$403,MATCH(0,INDEX(COUNTIF(N$81:N361,$C$82:$C$403),,),0)),"")</f>
        <v/>
      </c>
      <c r="O362" s="23" cm="1">
        <f t="array" ref="O362">SUMPRODUCT(($F$82:$F$579=O$81)*($C$82:$C$579=$N362)*$G$82:$G$579)</f>
        <v>0</v>
      </c>
      <c r="P362" s="23">
        <f t="shared" si="38"/>
        <v>0</v>
      </c>
      <c r="Q362" s="22">
        <f t="shared" si="39"/>
        <v>0</v>
      </c>
      <c r="R362" s="18"/>
      <c r="S362" s="18">
        <f>Tableau1315[[#This Row],[Date2]]</f>
        <v>0</v>
      </c>
      <c r="T362" s="15">
        <f t="shared" si="40"/>
        <v>0</v>
      </c>
    </row>
    <row r="363" spans="4:20" ht="15.75" x14ac:dyDescent="0.25">
      <c r="D363" s="3"/>
      <c r="E363" s="3"/>
      <c r="G363" s="3">
        <f t="shared" si="45"/>
        <v>0</v>
      </c>
      <c r="I363" s="2">
        <f t="shared" si="41"/>
        <v>0</v>
      </c>
      <c r="J363" s="2">
        <f t="shared" si="42"/>
        <v>0</v>
      </c>
      <c r="K363" s="2">
        <f t="shared" si="43"/>
        <v>0</v>
      </c>
      <c r="L363" s="2">
        <f t="shared" si="44"/>
        <v>0</v>
      </c>
      <c r="M363" s="2">
        <f>IF(Tableau1315[[#This Row],[Total centieme]]&gt;7,1,0)</f>
        <v>0</v>
      </c>
      <c r="N363" s="4" t="str">
        <f>IFERROR(INDEX($C$82:$C$403,MATCH(0,INDEX(COUNTIF(N$81:N362,$C$82:$C$403),,),0)),"")</f>
        <v/>
      </c>
      <c r="O363" s="23" cm="1">
        <f t="array" ref="O363">SUMPRODUCT(($F$82:$F$579=O$81)*($C$82:$C$579=$N363)*$G$82:$G$579)</f>
        <v>0</v>
      </c>
      <c r="P363" s="23">
        <f t="shared" si="38"/>
        <v>0</v>
      </c>
      <c r="Q363" s="22">
        <f t="shared" si="39"/>
        <v>0</v>
      </c>
      <c r="R363" s="18"/>
      <c r="S363" s="18">
        <f>Tableau1315[[#This Row],[Date2]]</f>
        <v>0</v>
      </c>
      <c r="T363" s="15">
        <f t="shared" si="40"/>
        <v>0</v>
      </c>
    </row>
    <row r="364" spans="4:20" ht="15.75" x14ac:dyDescent="0.25">
      <c r="D364" s="3"/>
      <c r="E364" s="3"/>
      <c r="G364" s="3">
        <f t="shared" si="45"/>
        <v>0</v>
      </c>
      <c r="I364" s="2">
        <f t="shared" si="41"/>
        <v>0</v>
      </c>
      <c r="J364" s="2">
        <f t="shared" si="42"/>
        <v>0</v>
      </c>
      <c r="K364" s="2">
        <f t="shared" si="43"/>
        <v>0</v>
      </c>
      <c r="L364" s="2">
        <f t="shared" si="44"/>
        <v>0</v>
      </c>
      <c r="M364" s="2">
        <f>IF(Tableau1315[[#This Row],[Total centieme]]&gt;7,1,0)</f>
        <v>0</v>
      </c>
      <c r="N364" s="4" t="str">
        <f>IFERROR(INDEX($C$82:$C$403,MATCH(0,INDEX(COUNTIF(N$81:N363,$C$82:$C$403),,),0)),"")</f>
        <v/>
      </c>
      <c r="O364" s="23" cm="1">
        <f t="array" ref="O364">SUMPRODUCT(($F$82:$F$579=O$81)*($C$82:$C$579=$N364)*$G$82:$G$579)</f>
        <v>0</v>
      </c>
      <c r="P364" s="23">
        <f t="shared" si="38"/>
        <v>0</v>
      </c>
      <c r="Q364" s="22">
        <f t="shared" si="39"/>
        <v>0</v>
      </c>
      <c r="R364" s="18"/>
      <c r="S364" s="18">
        <f>Tableau1315[[#This Row],[Date2]]</f>
        <v>0</v>
      </c>
      <c r="T364" s="15">
        <f t="shared" si="40"/>
        <v>0</v>
      </c>
    </row>
    <row r="365" spans="4:20" ht="15.75" x14ac:dyDescent="0.25">
      <c r="D365" s="3"/>
      <c r="E365" s="3"/>
      <c r="G365" s="3">
        <f t="shared" si="45"/>
        <v>0</v>
      </c>
      <c r="I365" s="2">
        <f t="shared" si="41"/>
        <v>0</v>
      </c>
      <c r="J365" s="2">
        <f t="shared" si="42"/>
        <v>0</v>
      </c>
      <c r="K365" s="2">
        <f t="shared" si="43"/>
        <v>0</v>
      </c>
      <c r="L365" s="2">
        <f t="shared" si="44"/>
        <v>0</v>
      </c>
      <c r="M365" s="2">
        <f>IF(Tableau1315[[#This Row],[Total centieme]]&gt;7,1,0)</f>
        <v>0</v>
      </c>
      <c r="N365" s="4" t="str">
        <f>IFERROR(INDEX($C$82:$C$403,MATCH(0,INDEX(COUNTIF(N$81:N364,$C$82:$C$403),,),0)),"")</f>
        <v/>
      </c>
      <c r="O365" s="23" cm="1">
        <f t="array" ref="O365">SUMPRODUCT(($F$82:$F$579=O$81)*($C$82:$C$579=$N365)*$G$82:$G$579)</f>
        <v>0</v>
      </c>
      <c r="P365" s="23">
        <f t="shared" si="38"/>
        <v>0</v>
      </c>
      <c r="Q365" s="22">
        <f t="shared" si="39"/>
        <v>0</v>
      </c>
      <c r="R365" s="18"/>
      <c r="S365" s="18">
        <f>Tableau1315[[#This Row],[Date2]]</f>
        <v>0</v>
      </c>
      <c r="T365" s="15">
        <f t="shared" si="40"/>
        <v>0</v>
      </c>
    </row>
    <row r="366" spans="4:20" ht="15.75" x14ac:dyDescent="0.25">
      <c r="D366" s="3"/>
      <c r="E366" s="3"/>
      <c r="G366" s="3">
        <f t="shared" si="45"/>
        <v>0</v>
      </c>
      <c r="I366" s="2">
        <f t="shared" si="41"/>
        <v>0</v>
      </c>
      <c r="J366" s="2">
        <f t="shared" si="42"/>
        <v>0</v>
      </c>
      <c r="K366" s="2">
        <f t="shared" si="43"/>
        <v>0</v>
      </c>
      <c r="L366" s="2">
        <f t="shared" si="44"/>
        <v>0</v>
      </c>
      <c r="M366" s="2">
        <f>IF(Tableau1315[[#This Row],[Total centieme]]&gt;7,1,0)</f>
        <v>0</v>
      </c>
      <c r="N366" s="4" t="str">
        <f>IFERROR(INDEX($C$82:$C$403,MATCH(0,INDEX(COUNTIF(N$81:N365,$C$82:$C$403),,),0)),"")</f>
        <v/>
      </c>
      <c r="O366" s="23" cm="1">
        <f t="array" ref="O366">SUMPRODUCT(($F$82:$F$579=O$81)*($C$82:$C$579=$N366)*$G$82:$G$579)</f>
        <v>0</v>
      </c>
      <c r="P366" s="23">
        <f t="shared" si="38"/>
        <v>0</v>
      </c>
      <c r="Q366" s="22">
        <f t="shared" si="39"/>
        <v>0</v>
      </c>
      <c r="R366" s="18"/>
      <c r="S366" s="18">
        <f>Tableau1315[[#This Row],[Date2]]</f>
        <v>0</v>
      </c>
      <c r="T366" s="15">
        <f t="shared" si="40"/>
        <v>0</v>
      </c>
    </row>
    <row r="367" spans="4:20" ht="15.75" x14ac:dyDescent="0.25">
      <c r="D367" s="3"/>
      <c r="E367" s="3"/>
      <c r="G367" s="3">
        <f t="shared" si="45"/>
        <v>0</v>
      </c>
      <c r="I367" s="2">
        <f t="shared" si="41"/>
        <v>0</v>
      </c>
      <c r="J367" s="2">
        <f t="shared" si="42"/>
        <v>0</v>
      </c>
      <c r="K367" s="2">
        <f t="shared" si="43"/>
        <v>0</v>
      </c>
      <c r="L367" s="2">
        <f t="shared" si="44"/>
        <v>0</v>
      </c>
      <c r="M367" s="2">
        <f>IF(Tableau1315[[#This Row],[Total centieme]]&gt;7,1,0)</f>
        <v>0</v>
      </c>
      <c r="N367" s="4" t="str">
        <f>IFERROR(INDEX($C$82:$C$403,MATCH(0,INDEX(COUNTIF(N$81:N366,$C$82:$C$403),,),0)),"")</f>
        <v/>
      </c>
      <c r="O367" s="23" cm="1">
        <f t="array" ref="O367">SUMPRODUCT(($F$82:$F$579=O$81)*($C$82:$C$579=$N367)*$G$82:$G$579)</f>
        <v>0</v>
      </c>
      <c r="P367" s="23">
        <f t="shared" ref="P367:P403" si="46">SUMPRODUCT(($F$82:$F$579=P$81)*($C$82:$C$579=$N367)*$G$82:$G$579)</f>
        <v>0</v>
      </c>
      <c r="Q367" s="22">
        <f t="shared" ref="Q367:Q403" si="47">P367-O367</f>
        <v>0</v>
      </c>
      <c r="R367" s="18"/>
      <c r="S367" s="18">
        <f>Tableau1315[[#This Row],[Date2]]</f>
        <v>0</v>
      </c>
      <c r="T367" s="15">
        <f t="shared" ref="T367:T403" si="48">Q367*24</f>
        <v>0</v>
      </c>
    </row>
    <row r="368" spans="4:20" ht="15.75" x14ac:dyDescent="0.25">
      <c r="D368" s="3"/>
      <c r="E368" s="3"/>
      <c r="G368" s="3">
        <f t="shared" si="45"/>
        <v>0</v>
      </c>
      <c r="I368" s="2">
        <f t="shared" si="41"/>
        <v>0</v>
      </c>
      <c r="J368" s="2">
        <f t="shared" si="42"/>
        <v>0</v>
      </c>
      <c r="K368" s="2">
        <f t="shared" si="43"/>
        <v>0</v>
      </c>
      <c r="L368" s="2">
        <f t="shared" si="44"/>
        <v>0</v>
      </c>
      <c r="M368" s="2">
        <f>IF(Tableau1315[[#This Row],[Total centieme]]&gt;7,1,0)</f>
        <v>0</v>
      </c>
      <c r="N368" s="4" t="str">
        <f>IFERROR(INDEX($C$82:$C$403,MATCH(0,INDEX(COUNTIF(N$81:N367,$C$82:$C$403),,),0)),"")</f>
        <v/>
      </c>
      <c r="O368" s="23" cm="1">
        <f t="array" ref="O368">SUMPRODUCT(($F$82:$F$579=O$81)*($C$82:$C$579=$N368)*$G$82:$G$579)</f>
        <v>0</v>
      </c>
      <c r="P368" s="23">
        <f t="shared" si="46"/>
        <v>0</v>
      </c>
      <c r="Q368" s="22">
        <f t="shared" si="47"/>
        <v>0</v>
      </c>
      <c r="R368" s="18"/>
      <c r="S368" s="18">
        <f>Tableau1315[[#This Row],[Date2]]</f>
        <v>0</v>
      </c>
      <c r="T368" s="15">
        <f t="shared" si="48"/>
        <v>0</v>
      </c>
    </row>
    <row r="369" spans="4:20" ht="15.75" x14ac:dyDescent="0.25">
      <c r="D369" s="3"/>
      <c r="E369" s="3"/>
      <c r="G369" s="3">
        <f t="shared" si="45"/>
        <v>0</v>
      </c>
      <c r="I369" s="2">
        <f t="shared" si="41"/>
        <v>0</v>
      </c>
      <c r="J369" s="2">
        <f t="shared" si="42"/>
        <v>0</v>
      </c>
      <c r="K369" s="2">
        <f t="shared" si="43"/>
        <v>0</v>
      </c>
      <c r="L369" s="2">
        <f t="shared" si="44"/>
        <v>0</v>
      </c>
      <c r="M369" s="2">
        <f>IF(Tableau1315[[#This Row],[Total centieme]]&gt;7,1,0)</f>
        <v>0</v>
      </c>
      <c r="N369" s="4" t="str">
        <f>IFERROR(INDEX($C$82:$C$403,MATCH(0,INDEX(COUNTIF(N$81:N368,$C$82:$C$403),,),0)),"")</f>
        <v/>
      </c>
      <c r="O369" s="23" cm="1">
        <f t="array" ref="O369">SUMPRODUCT(($F$82:$F$579=O$81)*($C$82:$C$579=$N369)*$G$82:$G$579)</f>
        <v>0</v>
      </c>
      <c r="P369" s="23">
        <f t="shared" si="46"/>
        <v>0</v>
      </c>
      <c r="Q369" s="22">
        <f t="shared" si="47"/>
        <v>0</v>
      </c>
      <c r="R369" s="18"/>
      <c r="S369" s="18">
        <f>Tableau1315[[#This Row],[Date2]]</f>
        <v>0</v>
      </c>
      <c r="T369" s="15">
        <f t="shared" si="48"/>
        <v>0</v>
      </c>
    </row>
    <row r="370" spans="4:20" ht="15.75" x14ac:dyDescent="0.25">
      <c r="D370" s="3"/>
      <c r="E370" s="3"/>
      <c r="G370" s="3">
        <f t="shared" si="45"/>
        <v>0</v>
      </c>
      <c r="I370" s="2">
        <f t="shared" si="41"/>
        <v>0</v>
      </c>
      <c r="J370" s="2">
        <f t="shared" si="42"/>
        <v>0</v>
      </c>
      <c r="K370" s="2">
        <f t="shared" si="43"/>
        <v>0</v>
      </c>
      <c r="L370" s="2">
        <f t="shared" si="44"/>
        <v>0</v>
      </c>
      <c r="M370" s="2">
        <f>IF(Tableau1315[[#This Row],[Total centieme]]&gt;7,1,0)</f>
        <v>0</v>
      </c>
      <c r="N370" s="4" t="str">
        <f>IFERROR(INDEX($C$82:$C$403,MATCH(0,INDEX(COUNTIF(N$81:N369,$C$82:$C$403),,),0)),"")</f>
        <v/>
      </c>
      <c r="O370" s="23" cm="1">
        <f t="array" ref="O370">SUMPRODUCT(($F$82:$F$579=O$81)*($C$82:$C$579=$N370)*$G$82:$G$579)</f>
        <v>0</v>
      </c>
      <c r="P370" s="23">
        <f t="shared" si="46"/>
        <v>0</v>
      </c>
      <c r="Q370" s="22">
        <f t="shared" si="47"/>
        <v>0</v>
      </c>
      <c r="R370" s="18"/>
      <c r="S370" s="18">
        <f>Tableau1315[[#This Row],[Date2]]</f>
        <v>0</v>
      </c>
      <c r="T370" s="15">
        <f t="shared" si="48"/>
        <v>0</v>
      </c>
    </row>
    <row r="371" spans="4:20" ht="15.75" x14ac:dyDescent="0.25">
      <c r="D371" s="3"/>
      <c r="E371" s="3"/>
      <c r="G371" s="3">
        <f t="shared" si="45"/>
        <v>0</v>
      </c>
      <c r="I371" s="2">
        <f t="shared" si="41"/>
        <v>0</v>
      </c>
      <c r="J371" s="2">
        <f t="shared" si="42"/>
        <v>0</v>
      </c>
      <c r="K371" s="2">
        <f t="shared" si="43"/>
        <v>0</v>
      </c>
      <c r="L371" s="2">
        <f t="shared" si="44"/>
        <v>0</v>
      </c>
      <c r="M371" s="2">
        <f>IF(Tableau1315[[#This Row],[Total centieme]]&gt;7,1,0)</f>
        <v>0</v>
      </c>
      <c r="N371" s="4" t="str">
        <f>IFERROR(INDEX($C$82:$C$403,MATCH(0,INDEX(COUNTIF(N$81:N370,$C$82:$C$403),,),0)),"")</f>
        <v/>
      </c>
      <c r="O371" s="23" cm="1">
        <f t="array" ref="O371">SUMPRODUCT(($F$82:$F$579=O$81)*($C$82:$C$579=$N371)*$G$82:$G$579)</f>
        <v>0</v>
      </c>
      <c r="P371" s="23">
        <f t="shared" si="46"/>
        <v>0</v>
      </c>
      <c r="Q371" s="22">
        <f t="shared" si="47"/>
        <v>0</v>
      </c>
      <c r="R371" s="18"/>
      <c r="S371" s="18">
        <f>Tableau1315[[#This Row],[Date2]]</f>
        <v>0</v>
      </c>
      <c r="T371" s="15">
        <f t="shared" si="48"/>
        <v>0</v>
      </c>
    </row>
    <row r="372" spans="4:20" ht="15.75" x14ac:dyDescent="0.25">
      <c r="D372" s="3"/>
      <c r="E372" s="3"/>
      <c r="G372" s="3">
        <f t="shared" si="45"/>
        <v>0</v>
      </c>
      <c r="I372" s="2">
        <f t="shared" si="41"/>
        <v>0</v>
      </c>
      <c r="J372" s="2">
        <f t="shared" si="42"/>
        <v>0</v>
      </c>
      <c r="K372" s="2">
        <f t="shared" si="43"/>
        <v>0</v>
      </c>
      <c r="L372" s="2">
        <f t="shared" si="44"/>
        <v>0</v>
      </c>
      <c r="M372" s="2">
        <f>IF(Tableau1315[[#This Row],[Total centieme]]&gt;7,1,0)</f>
        <v>0</v>
      </c>
      <c r="N372" s="4" t="str">
        <f>IFERROR(INDEX($C$82:$C$403,MATCH(0,INDEX(COUNTIF(N$81:N371,$C$82:$C$403),,),0)),"")</f>
        <v/>
      </c>
      <c r="O372" s="23" cm="1">
        <f t="array" ref="O372">SUMPRODUCT(($F$82:$F$579=O$81)*($C$82:$C$579=$N372)*$G$82:$G$579)</f>
        <v>0</v>
      </c>
      <c r="P372" s="23">
        <f t="shared" si="46"/>
        <v>0</v>
      </c>
      <c r="Q372" s="22">
        <f t="shared" si="47"/>
        <v>0</v>
      </c>
      <c r="R372" s="18"/>
      <c r="S372" s="18">
        <f>Tableau1315[[#This Row],[Date2]]</f>
        <v>0</v>
      </c>
      <c r="T372" s="15">
        <f t="shared" si="48"/>
        <v>0</v>
      </c>
    </row>
    <row r="373" spans="4:20" ht="15.75" x14ac:dyDescent="0.25">
      <c r="D373" s="3"/>
      <c r="E373" s="3"/>
      <c r="G373" s="3">
        <f t="shared" si="45"/>
        <v>0</v>
      </c>
      <c r="I373" s="2">
        <f t="shared" si="41"/>
        <v>0</v>
      </c>
      <c r="J373" s="2">
        <f t="shared" si="42"/>
        <v>0</v>
      </c>
      <c r="K373" s="2">
        <f t="shared" si="43"/>
        <v>0</v>
      </c>
      <c r="L373" s="2">
        <f t="shared" si="44"/>
        <v>0</v>
      </c>
      <c r="M373" s="2">
        <f>IF(Tableau1315[[#This Row],[Total centieme]]&gt;7,1,0)</f>
        <v>0</v>
      </c>
      <c r="N373" s="4" t="str">
        <f>IFERROR(INDEX($C$82:$C$403,MATCH(0,INDEX(COUNTIF(N$81:N372,$C$82:$C$403),,),0)),"")</f>
        <v/>
      </c>
      <c r="O373" s="23" cm="1">
        <f t="array" ref="O373">SUMPRODUCT(($F$82:$F$579=O$81)*($C$82:$C$579=$N373)*$G$82:$G$579)</f>
        <v>0</v>
      </c>
      <c r="P373" s="23">
        <f t="shared" si="46"/>
        <v>0</v>
      </c>
      <c r="Q373" s="22">
        <f t="shared" si="47"/>
        <v>0</v>
      </c>
      <c r="R373" s="18"/>
      <c r="S373" s="18">
        <f>Tableau1315[[#This Row],[Date2]]</f>
        <v>0</v>
      </c>
      <c r="T373" s="15">
        <f t="shared" si="48"/>
        <v>0</v>
      </c>
    </row>
    <row r="374" spans="4:20" ht="15.75" x14ac:dyDescent="0.25">
      <c r="D374" s="3"/>
      <c r="E374" s="3"/>
      <c r="G374" s="3">
        <f t="shared" si="45"/>
        <v>0</v>
      </c>
      <c r="I374" s="2">
        <f t="shared" si="41"/>
        <v>0</v>
      </c>
      <c r="J374" s="2">
        <f t="shared" si="42"/>
        <v>0</v>
      </c>
      <c r="K374" s="2">
        <f t="shared" si="43"/>
        <v>0</v>
      </c>
      <c r="L374" s="2">
        <f t="shared" si="44"/>
        <v>0</v>
      </c>
      <c r="M374" s="2">
        <f>IF(Tableau1315[[#This Row],[Total centieme]]&gt;7,1,0)</f>
        <v>0</v>
      </c>
      <c r="N374" s="4" t="str">
        <f>IFERROR(INDEX($C$82:$C$403,MATCH(0,INDEX(COUNTIF(N$81:N373,$C$82:$C$403),,),0)),"")</f>
        <v/>
      </c>
      <c r="O374" s="23" cm="1">
        <f t="array" ref="O374">SUMPRODUCT(($F$82:$F$579=O$81)*($C$82:$C$579=$N374)*$G$82:$G$579)</f>
        <v>0</v>
      </c>
      <c r="P374" s="23">
        <f t="shared" si="46"/>
        <v>0</v>
      </c>
      <c r="Q374" s="22">
        <f t="shared" si="47"/>
        <v>0</v>
      </c>
      <c r="R374" s="18"/>
      <c r="S374" s="18">
        <f>Tableau1315[[#This Row],[Date2]]</f>
        <v>0</v>
      </c>
      <c r="T374" s="15">
        <f t="shared" si="48"/>
        <v>0</v>
      </c>
    </row>
    <row r="375" spans="4:20" ht="15.75" x14ac:dyDescent="0.25">
      <c r="D375" s="3"/>
      <c r="E375" s="3"/>
      <c r="G375" s="3">
        <f t="shared" si="45"/>
        <v>0</v>
      </c>
      <c r="I375" s="2">
        <f t="shared" si="41"/>
        <v>0</v>
      </c>
      <c r="J375" s="2">
        <f t="shared" si="42"/>
        <v>0</v>
      </c>
      <c r="K375" s="2">
        <f t="shared" si="43"/>
        <v>0</v>
      </c>
      <c r="L375" s="2">
        <f t="shared" si="44"/>
        <v>0</v>
      </c>
      <c r="M375" s="2">
        <f>IF(Tableau1315[[#This Row],[Total centieme]]&gt;7,1,0)</f>
        <v>0</v>
      </c>
      <c r="N375" s="4" t="str">
        <f>IFERROR(INDEX($C$82:$C$403,MATCH(0,INDEX(COUNTIF(N$81:N374,$C$82:$C$403),,),0)),"")</f>
        <v/>
      </c>
      <c r="O375" s="23" cm="1">
        <f t="array" ref="O375">SUMPRODUCT(($F$82:$F$579=O$81)*($C$82:$C$579=$N375)*$G$82:$G$579)</f>
        <v>0</v>
      </c>
      <c r="P375" s="23">
        <f t="shared" si="46"/>
        <v>0</v>
      </c>
      <c r="Q375" s="22">
        <f t="shared" si="47"/>
        <v>0</v>
      </c>
      <c r="R375" s="18"/>
      <c r="S375" s="18">
        <f>Tableau1315[[#This Row],[Date2]]</f>
        <v>0</v>
      </c>
      <c r="T375" s="15">
        <f t="shared" si="48"/>
        <v>0</v>
      </c>
    </row>
    <row r="376" spans="4:20" ht="15.75" x14ac:dyDescent="0.25">
      <c r="D376" s="3"/>
      <c r="E376" s="3"/>
      <c r="G376" s="3">
        <f t="shared" si="45"/>
        <v>0</v>
      </c>
      <c r="I376" s="2">
        <f t="shared" si="41"/>
        <v>0</v>
      </c>
      <c r="J376" s="2">
        <f t="shared" si="42"/>
        <v>0</v>
      </c>
      <c r="K376" s="2">
        <f t="shared" si="43"/>
        <v>0</v>
      </c>
      <c r="L376" s="2">
        <f t="shared" si="44"/>
        <v>0</v>
      </c>
      <c r="M376" s="2">
        <f>IF(Tableau1315[[#This Row],[Total centieme]]&gt;7,1,0)</f>
        <v>0</v>
      </c>
      <c r="N376" s="4" t="str">
        <f>IFERROR(INDEX($C$82:$C$403,MATCH(0,INDEX(COUNTIF(N$81:N375,$C$82:$C$403),,),0)),"")</f>
        <v/>
      </c>
      <c r="O376" s="23" cm="1">
        <f t="array" ref="O376">SUMPRODUCT(($F$82:$F$579=O$81)*($C$82:$C$579=$N376)*$G$82:$G$579)</f>
        <v>0</v>
      </c>
      <c r="P376" s="23">
        <f t="shared" si="46"/>
        <v>0</v>
      </c>
      <c r="Q376" s="22">
        <f t="shared" si="47"/>
        <v>0</v>
      </c>
      <c r="R376" s="18"/>
      <c r="S376" s="18">
        <f>Tableau1315[[#This Row],[Date2]]</f>
        <v>0</v>
      </c>
      <c r="T376" s="15">
        <f t="shared" si="48"/>
        <v>0</v>
      </c>
    </row>
    <row r="377" spans="4:20" ht="15.75" x14ac:dyDescent="0.25">
      <c r="D377" s="3"/>
      <c r="E377" s="3"/>
      <c r="G377" s="3">
        <f t="shared" si="45"/>
        <v>0</v>
      </c>
      <c r="I377" s="2">
        <f t="shared" si="41"/>
        <v>0</v>
      </c>
      <c r="J377" s="2">
        <f t="shared" si="42"/>
        <v>0</v>
      </c>
      <c r="K377" s="2">
        <f t="shared" si="43"/>
        <v>0</v>
      </c>
      <c r="L377" s="2">
        <f t="shared" si="44"/>
        <v>0</v>
      </c>
      <c r="M377" s="2">
        <f>IF(Tableau1315[[#This Row],[Total centieme]]&gt;7,1,0)</f>
        <v>0</v>
      </c>
      <c r="N377" s="4" t="str">
        <f>IFERROR(INDEX($C$82:$C$403,MATCH(0,INDEX(COUNTIF(N$81:N376,$C$82:$C$403),,),0)),"")</f>
        <v/>
      </c>
      <c r="O377" s="23" cm="1">
        <f t="array" ref="O377">SUMPRODUCT(($F$82:$F$579=O$81)*($C$82:$C$579=$N377)*$G$82:$G$579)</f>
        <v>0</v>
      </c>
      <c r="P377" s="23">
        <f t="shared" si="46"/>
        <v>0</v>
      </c>
      <c r="Q377" s="22">
        <f t="shared" si="47"/>
        <v>0</v>
      </c>
      <c r="R377" s="18"/>
      <c r="S377" s="18">
        <f>Tableau1315[[#This Row],[Date2]]</f>
        <v>0</v>
      </c>
      <c r="T377" s="15">
        <f t="shared" si="48"/>
        <v>0</v>
      </c>
    </row>
    <row r="378" spans="4:20" ht="15.75" x14ac:dyDescent="0.25">
      <c r="D378" s="3"/>
      <c r="E378" s="3"/>
      <c r="G378" s="3">
        <f t="shared" si="45"/>
        <v>0</v>
      </c>
      <c r="I378" s="2">
        <f t="shared" si="41"/>
        <v>0</v>
      </c>
      <c r="J378" s="2">
        <f t="shared" si="42"/>
        <v>0</v>
      </c>
      <c r="K378" s="2">
        <f t="shared" si="43"/>
        <v>0</v>
      </c>
      <c r="L378" s="2">
        <f t="shared" si="44"/>
        <v>0</v>
      </c>
      <c r="M378" s="2">
        <f>IF(Tableau1315[[#This Row],[Total centieme]]&gt;7,1,0)</f>
        <v>0</v>
      </c>
      <c r="N378" s="4" t="str">
        <f>IFERROR(INDEX($C$82:$C$403,MATCH(0,INDEX(COUNTIF(N$81:N377,$C$82:$C$403),,),0)),"")</f>
        <v/>
      </c>
      <c r="O378" s="23" cm="1">
        <f t="array" ref="O378">SUMPRODUCT(($F$82:$F$579=O$81)*($C$82:$C$579=$N378)*$G$82:$G$579)</f>
        <v>0</v>
      </c>
      <c r="P378" s="23">
        <f t="shared" si="46"/>
        <v>0</v>
      </c>
      <c r="Q378" s="22">
        <f t="shared" si="47"/>
        <v>0</v>
      </c>
      <c r="R378" s="18"/>
      <c r="S378" s="18">
        <f>Tableau1315[[#This Row],[Date2]]</f>
        <v>0</v>
      </c>
      <c r="T378" s="15">
        <f t="shared" si="48"/>
        <v>0</v>
      </c>
    </row>
    <row r="379" spans="4:20" ht="15.75" x14ac:dyDescent="0.25">
      <c r="D379" s="3"/>
      <c r="E379" s="3"/>
      <c r="G379" s="3">
        <f t="shared" si="45"/>
        <v>0</v>
      </c>
      <c r="I379" s="2">
        <f t="shared" si="41"/>
        <v>0</v>
      </c>
      <c r="J379" s="2">
        <f t="shared" si="42"/>
        <v>0</v>
      </c>
      <c r="K379" s="2">
        <f t="shared" si="43"/>
        <v>0</v>
      </c>
      <c r="L379" s="2">
        <f t="shared" si="44"/>
        <v>0</v>
      </c>
      <c r="M379" s="2">
        <f>IF(Tableau1315[[#This Row],[Total centieme]]&gt;7,1,0)</f>
        <v>0</v>
      </c>
      <c r="N379" s="4" t="str">
        <f>IFERROR(INDEX($C$82:$C$403,MATCH(0,INDEX(COUNTIF(N$81:N378,$C$82:$C$403),,),0)),"")</f>
        <v/>
      </c>
      <c r="O379" s="23" cm="1">
        <f t="array" ref="O379">SUMPRODUCT(($F$82:$F$579=O$81)*($C$82:$C$579=$N379)*$G$82:$G$579)</f>
        <v>0</v>
      </c>
      <c r="P379" s="23">
        <f t="shared" si="46"/>
        <v>0</v>
      </c>
      <c r="Q379" s="22">
        <f t="shared" si="47"/>
        <v>0</v>
      </c>
      <c r="R379" s="18"/>
      <c r="S379" s="18">
        <f>Tableau1315[[#This Row],[Date2]]</f>
        <v>0</v>
      </c>
      <c r="T379" s="15">
        <f t="shared" si="48"/>
        <v>0</v>
      </c>
    </row>
    <row r="380" spans="4:20" ht="15.75" x14ac:dyDescent="0.25">
      <c r="D380" s="3"/>
      <c r="E380" s="3"/>
      <c r="G380" s="3">
        <f t="shared" si="45"/>
        <v>0</v>
      </c>
      <c r="I380" s="2">
        <f t="shared" si="41"/>
        <v>0</v>
      </c>
      <c r="J380" s="2">
        <f t="shared" si="42"/>
        <v>0</v>
      </c>
      <c r="K380" s="2">
        <f t="shared" si="43"/>
        <v>0</v>
      </c>
      <c r="L380" s="2">
        <f t="shared" si="44"/>
        <v>0</v>
      </c>
      <c r="M380" s="2">
        <f>IF(Tableau1315[[#This Row],[Total centieme]]&gt;7,1,0)</f>
        <v>0</v>
      </c>
      <c r="N380" s="4" t="str">
        <f>IFERROR(INDEX($C$82:$C$403,MATCH(0,INDEX(COUNTIF(N$81:N379,$C$82:$C$403),,),0)),"")</f>
        <v/>
      </c>
      <c r="O380" s="23" cm="1">
        <f t="array" ref="O380">SUMPRODUCT(($F$82:$F$579=O$81)*($C$82:$C$579=$N380)*$G$82:$G$579)</f>
        <v>0</v>
      </c>
      <c r="P380" s="23">
        <f t="shared" si="46"/>
        <v>0</v>
      </c>
      <c r="Q380" s="22">
        <f t="shared" si="47"/>
        <v>0</v>
      </c>
      <c r="R380" s="18"/>
      <c r="S380" s="18">
        <f>Tableau1315[[#This Row],[Date2]]</f>
        <v>0</v>
      </c>
      <c r="T380" s="15">
        <f t="shared" si="48"/>
        <v>0</v>
      </c>
    </row>
    <row r="381" spans="4:20" ht="15.75" x14ac:dyDescent="0.25">
      <c r="D381" s="3"/>
      <c r="E381" s="3"/>
      <c r="G381" s="3">
        <f t="shared" si="45"/>
        <v>0</v>
      </c>
      <c r="I381" s="2">
        <f t="shared" si="41"/>
        <v>0</v>
      </c>
      <c r="J381" s="2">
        <f t="shared" si="42"/>
        <v>0</v>
      </c>
      <c r="K381" s="2">
        <f t="shared" si="43"/>
        <v>0</v>
      </c>
      <c r="L381" s="2">
        <f t="shared" si="44"/>
        <v>0</v>
      </c>
      <c r="M381" s="2">
        <f>IF(Tableau1315[[#This Row],[Total centieme]]&gt;7,1,0)</f>
        <v>0</v>
      </c>
      <c r="N381" s="4" t="str">
        <f>IFERROR(INDEX($C$82:$C$403,MATCH(0,INDEX(COUNTIF(N$81:N380,$C$82:$C$403),,),0)),"")</f>
        <v/>
      </c>
      <c r="O381" s="23" cm="1">
        <f t="array" ref="O381">SUMPRODUCT(($F$82:$F$579=O$81)*($C$82:$C$579=$N381)*$G$82:$G$579)</f>
        <v>0</v>
      </c>
      <c r="P381" s="23">
        <f t="shared" si="46"/>
        <v>0</v>
      </c>
      <c r="Q381" s="22">
        <f t="shared" si="47"/>
        <v>0</v>
      </c>
      <c r="R381" s="18"/>
      <c r="S381" s="18">
        <f>Tableau1315[[#This Row],[Date2]]</f>
        <v>0</v>
      </c>
      <c r="T381" s="15">
        <f t="shared" si="48"/>
        <v>0</v>
      </c>
    </row>
    <row r="382" spans="4:20" ht="15.75" x14ac:dyDescent="0.25">
      <c r="D382" s="3"/>
      <c r="E382" s="3"/>
      <c r="G382" s="3">
        <f t="shared" si="45"/>
        <v>0</v>
      </c>
      <c r="I382" s="2">
        <f t="shared" si="41"/>
        <v>0</v>
      </c>
      <c r="J382" s="2">
        <f t="shared" si="42"/>
        <v>0</v>
      </c>
      <c r="K382" s="2">
        <f t="shared" si="43"/>
        <v>0</v>
      </c>
      <c r="L382" s="2">
        <f t="shared" si="44"/>
        <v>0</v>
      </c>
      <c r="M382" s="2">
        <f>IF(Tableau1315[[#This Row],[Total centieme]]&gt;7,1,0)</f>
        <v>0</v>
      </c>
      <c r="N382" s="4" t="str">
        <f>IFERROR(INDEX($C$82:$C$403,MATCH(0,INDEX(COUNTIF(N$81:N381,$C$82:$C$403),,),0)),"")</f>
        <v/>
      </c>
      <c r="O382" s="23" cm="1">
        <f t="array" ref="O382">SUMPRODUCT(($F$82:$F$579=O$81)*($C$82:$C$579=$N382)*$G$82:$G$579)</f>
        <v>0</v>
      </c>
      <c r="P382" s="23">
        <f t="shared" si="46"/>
        <v>0</v>
      </c>
      <c r="Q382" s="22">
        <f t="shared" si="47"/>
        <v>0</v>
      </c>
      <c r="R382" s="18"/>
      <c r="S382" s="18">
        <f>Tableau1315[[#This Row],[Date2]]</f>
        <v>0</v>
      </c>
      <c r="T382" s="15">
        <f t="shared" si="48"/>
        <v>0</v>
      </c>
    </row>
    <row r="383" spans="4:20" ht="15.75" x14ac:dyDescent="0.25">
      <c r="D383" s="3"/>
      <c r="E383" s="3"/>
      <c r="G383" s="3">
        <f t="shared" si="45"/>
        <v>0</v>
      </c>
      <c r="I383" s="2">
        <f t="shared" si="41"/>
        <v>0</v>
      </c>
      <c r="J383" s="2">
        <f t="shared" si="42"/>
        <v>0</v>
      </c>
      <c r="K383" s="2">
        <f t="shared" si="43"/>
        <v>0</v>
      </c>
      <c r="L383" s="2">
        <f t="shared" si="44"/>
        <v>0</v>
      </c>
      <c r="M383" s="2">
        <f>IF(Tableau1315[[#This Row],[Total centieme]]&gt;7,1,0)</f>
        <v>0</v>
      </c>
      <c r="N383" s="4" t="str">
        <f>IFERROR(INDEX($C$82:$C$403,MATCH(0,INDEX(COUNTIF(N$81:N382,$C$82:$C$403),,),0)),"")</f>
        <v/>
      </c>
      <c r="O383" s="23" cm="1">
        <f t="array" ref="O383">SUMPRODUCT(($F$82:$F$579=O$81)*($C$82:$C$579=$N383)*$G$82:$G$579)</f>
        <v>0</v>
      </c>
      <c r="P383" s="23">
        <f t="shared" si="46"/>
        <v>0</v>
      </c>
      <c r="Q383" s="22">
        <f t="shared" si="47"/>
        <v>0</v>
      </c>
      <c r="R383" s="18"/>
      <c r="S383" s="18">
        <f>Tableau1315[[#This Row],[Date2]]</f>
        <v>0</v>
      </c>
      <c r="T383" s="15">
        <f t="shared" si="48"/>
        <v>0</v>
      </c>
    </row>
    <row r="384" spans="4:20" ht="15.75" x14ac:dyDescent="0.25">
      <c r="D384" s="3"/>
      <c r="E384" s="3"/>
      <c r="G384" s="3">
        <f t="shared" si="45"/>
        <v>0</v>
      </c>
      <c r="I384" s="2">
        <f t="shared" si="41"/>
        <v>0</v>
      </c>
      <c r="J384" s="2">
        <f t="shared" si="42"/>
        <v>0</v>
      </c>
      <c r="K384" s="2">
        <f t="shared" si="43"/>
        <v>0</v>
      </c>
      <c r="L384" s="2">
        <f t="shared" si="44"/>
        <v>0</v>
      </c>
      <c r="M384" s="2">
        <f>IF(Tableau1315[[#This Row],[Total centieme]]&gt;7,1,0)</f>
        <v>0</v>
      </c>
      <c r="N384" s="4" t="str">
        <f>IFERROR(INDEX($C$82:$C$403,MATCH(0,INDEX(COUNTIF(N$81:N383,$C$82:$C$403),,),0)),"")</f>
        <v/>
      </c>
      <c r="O384" s="23" cm="1">
        <f t="array" ref="O384">SUMPRODUCT(($F$82:$F$579=O$81)*($C$82:$C$579=$N384)*$G$82:$G$579)</f>
        <v>0</v>
      </c>
      <c r="P384" s="23">
        <f t="shared" si="46"/>
        <v>0</v>
      </c>
      <c r="Q384" s="22">
        <f t="shared" si="47"/>
        <v>0</v>
      </c>
      <c r="R384" s="18"/>
      <c r="S384" s="18">
        <f>Tableau1315[[#This Row],[Date2]]</f>
        <v>0</v>
      </c>
      <c r="T384" s="15">
        <f t="shared" si="48"/>
        <v>0</v>
      </c>
    </row>
    <row r="385" spans="4:20" ht="15.75" x14ac:dyDescent="0.25">
      <c r="D385" s="3"/>
      <c r="E385" s="3"/>
      <c r="G385" s="3">
        <f t="shared" si="45"/>
        <v>0</v>
      </c>
      <c r="I385" s="2">
        <f t="shared" si="41"/>
        <v>0</v>
      </c>
      <c r="J385" s="2">
        <f t="shared" si="42"/>
        <v>0</v>
      </c>
      <c r="K385" s="2">
        <f t="shared" si="43"/>
        <v>0</v>
      </c>
      <c r="L385" s="2">
        <f t="shared" si="44"/>
        <v>0</v>
      </c>
      <c r="M385" s="2">
        <f>IF(Tableau1315[[#This Row],[Total centieme]]&gt;7,1,0)</f>
        <v>0</v>
      </c>
      <c r="N385" s="4" t="str">
        <f>IFERROR(INDEX($C$82:$C$403,MATCH(0,INDEX(COUNTIF(N$81:N384,$C$82:$C$403),,),0)),"")</f>
        <v/>
      </c>
      <c r="O385" s="23" cm="1">
        <f t="array" ref="O385">SUMPRODUCT(($F$82:$F$579=O$81)*($C$82:$C$579=$N385)*$G$82:$G$579)</f>
        <v>0</v>
      </c>
      <c r="P385" s="23">
        <f t="shared" si="46"/>
        <v>0</v>
      </c>
      <c r="Q385" s="22">
        <f t="shared" si="47"/>
        <v>0</v>
      </c>
      <c r="R385" s="18"/>
      <c r="S385" s="18">
        <f>Tableau1315[[#This Row],[Date2]]</f>
        <v>0</v>
      </c>
      <c r="T385" s="15">
        <f t="shared" si="48"/>
        <v>0</v>
      </c>
    </row>
    <row r="386" spans="4:20" ht="15.75" x14ac:dyDescent="0.25">
      <c r="D386" s="3"/>
      <c r="E386" s="3"/>
      <c r="G386" s="3">
        <f t="shared" si="45"/>
        <v>0</v>
      </c>
      <c r="I386" s="2">
        <f t="shared" si="41"/>
        <v>0</v>
      </c>
      <c r="J386" s="2">
        <f t="shared" si="42"/>
        <v>0</v>
      </c>
      <c r="K386" s="2">
        <f t="shared" si="43"/>
        <v>0</v>
      </c>
      <c r="L386" s="2">
        <f t="shared" si="44"/>
        <v>0</v>
      </c>
      <c r="M386" s="2">
        <f>IF(Tableau1315[[#This Row],[Total centieme]]&gt;7,1,0)</f>
        <v>0</v>
      </c>
      <c r="N386" s="4" t="str">
        <f>IFERROR(INDEX($C$82:$C$403,MATCH(0,INDEX(COUNTIF(N$81:N385,$C$82:$C$403),,),0)),"")</f>
        <v/>
      </c>
      <c r="O386" s="23" cm="1">
        <f t="array" ref="O386">SUMPRODUCT(($F$82:$F$579=O$81)*($C$82:$C$579=$N386)*$G$82:$G$579)</f>
        <v>0</v>
      </c>
      <c r="P386" s="23">
        <f t="shared" si="46"/>
        <v>0</v>
      </c>
      <c r="Q386" s="22">
        <f t="shared" si="47"/>
        <v>0</v>
      </c>
      <c r="R386" s="18"/>
      <c r="S386" s="18">
        <f>Tableau1315[[#This Row],[Date2]]</f>
        <v>0</v>
      </c>
      <c r="T386" s="15">
        <f t="shared" si="48"/>
        <v>0</v>
      </c>
    </row>
    <row r="387" spans="4:20" ht="15.75" x14ac:dyDescent="0.25">
      <c r="D387" s="3"/>
      <c r="E387" s="3"/>
      <c r="G387" s="3">
        <f t="shared" si="45"/>
        <v>0</v>
      </c>
      <c r="I387" s="2">
        <f t="shared" si="41"/>
        <v>0</v>
      </c>
      <c r="J387" s="2">
        <f t="shared" si="42"/>
        <v>0</v>
      </c>
      <c r="K387" s="2">
        <f t="shared" si="43"/>
        <v>0</v>
      </c>
      <c r="L387" s="2">
        <f t="shared" si="44"/>
        <v>0</v>
      </c>
      <c r="M387" s="2">
        <f>IF(Tableau1315[[#This Row],[Total centieme]]&gt;7,1,0)</f>
        <v>0</v>
      </c>
      <c r="N387" s="4" t="str">
        <f>IFERROR(INDEX($C$82:$C$403,MATCH(0,INDEX(COUNTIF(N$81:N386,$C$82:$C$403),,),0)),"")</f>
        <v/>
      </c>
      <c r="O387" s="23" cm="1">
        <f t="array" ref="O387">SUMPRODUCT(($F$82:$F$579=O$81)*($C$82:$C$579=$N387)*$G$82:$G$579)</f>
        <v>0</v>
      </c>
      <c r="P387" s="23">
        <f t="shared" si="46"/>
        <v>0</v>
      </c>
      <c r="Q387" s="22">
        <f t="shared" si="47"/>
        <v>0</v>
      </c>
      <c r="R387" s="18"/>
      <c r="S387" s="18">
        <f>Tableau1315[[#This Row],[Date2]]</f>
        <v>0</v>
      </c>
      <c r="T387" s="15">
        <f t="shared" si="48"/>
        <v>0</v>
      </c>
    </row>
    <row r="388" spans="4:20" ht="15.75" x14ac:dyDescent="0.25">
      <c r="D388" s="3"/>
      <c r="E388" s="3"/>
      <c r="G388" s="3">
        <f t="shared" si="45"/>
        <v>0</v>
      </c>
      <c r="I388" s="2">
        <f t="shared" si="41"/>
        <v>0</v>
      </c>
      <c r="J388" s="2">
        <f t="shared" si="42"/>
        <v>0</v>
      </c>
      <c r="K388" s="2">
        <f t="shared" si="43"/>
        <v>0</v>
      </c>
      <c r="L388" s="2">
        <f t="shared" si="44"/>
        <v>0</v>
      </c>
      <c r="M388" s="2">
        <f>IF(Tableau1315[[#This Row],[Total centieme]]&gt;7,1,0)</f>
        <v>0</v>
      </c>
      <c r="N388" s="4" t="str">
        <f>IFERROR(INDEX($C$82:$C$403,MATCH(0,INDEX(COUNTIF(N$81:N387,$C$82:$C$403),,),0)),"")</f>
        <v/>
      </c>
      <c r="O388" s="23" cm="1">
        <f t="array" ref="O388">SUMPRODUCT(($F$82:$F$579=O$81)*($C$82:$C$579=$N388)*$G$82:$G$579)</f>
        <v>0</v>
      </c>
      <c r="P388" s="23">
        <f t="shared" si="46"/>
        <v>0</v>
      </c>
      <c r="Q388" s="22">
        <f t="shared" si="47"/>
        <v>0</v>
      </c>
      <c r="R388" s="18"/>
      <c r="S388" s="18">
        <f>Tableau1315[[#This Row],[Date2]]</f>
        <v>0</v>
      </c>
      <c r="T388" s="15">
        <f t="shared" si="48"/>
        <v>0</v>
      </c>
    </row>
    <row r="389" spans="4:20" ht="15.75" x14ac:dyDescent="0.25">
      <c r="D389" s="3"/>
      <c r="E389" s="3"/>
      <c r="G389" s="3">
        <f t="shared" si="45"/>
        <v>0</v>
      </c>
      <c r="I389" s="2">
        <f t="shared" si="41"/>
        <v>0</v>
      </c>
      <c r="J389" s="2">
        <f t="shared" si="42"/>
        <v>0</v>
      </c>
      <c r="K389" s="2">
        <f t="shared" si="43"/>
        <v>0</v>
      </c>
      <c r="L389" s="2">
        <f t="shared" si="44"/>
        <v>0</v>
      </c>
      <c r="M389" s="2">
        <f>IF(Tableau1315[[#This Row],[Total centieme]]&gt;7,1,0)</f>
        <v>0</v>
      </c>
      <c r="N389" s="4" t="str">
        <f>IFERROR(INDEX($C$82:$C$403,MATCH(0,INDEX(COUNTIF(N$81:N388,$C$82:$C$403),,),0)),"")</f>
        <v/>
      </c>
      <c r="O389" s="23" cm="1">
        <f t="array" ref="O389">SUMPRODUCT(($F$82:$F$579=O$81)*($C$82:$C$579=$N389)*$G$82:$G$579)</f>
        <v>0</v>
      </c>
      <c r="P389" s="23">
        <f t="shared" si="46"/>
        <v>0</v>
      </c>
      <c r="Q389" s="22">
        <f t="shared" si="47"/>
        <v>0</v>
      </c>
      <c r="R389" s="18"/>
      <c r="S389" s="18">
        <f>Tableau1315[[#This Row],[Date2]]</f>
        <v>0</v>
      </c>
      <c r="T389" s="15">
        <f t="shared" si="48"/>
        <v>0</v>
      </c>
    </row>
    <row r="390" spans="4:20" ht="15.75" x14ac:dyDescent="0.25">
      <c r="D390" s="3"/>
      <c r="E390" s="3"/>
      <c r="G390" s="3">
        <f t="shared" si="45"/>
        <v>0</v>
      </c>
      <c r="I390" s="2">
        <f t="shared" si="41"/>
        <v>0</v>
      </c>
      <c r="J390" s="2">
        <f t="shared" si="42"/>
        <v>0</v>
      </c>
      <c r="K390" s="2">
        <f t="shared" si="43"/>
        <v>0</v>
      </c>
      <c r="L390" s="2">
        <f t="shared" si="44"/>
        <v>0</v>
      </c>
      <c r="M390" s="2">
        <f>IF(Tableau1315[[#This Row],[Total centieme]]&gt;7,1,0)</f>
        <v>0</v>
      </c>
      <c r="N390" s="4" t="str">
        <f>IFERROR(INDEX($C$82:$C$403,MATCH(0,INDEX(COUNTIF(N$81:N389,$C$82:$C$403),,),0)),"")</f>
        <v/>
      </c>
      <c r="O390" s="23" cm="1">
        <f t="array" ref="O390">SUMPRODUCT(($F$82:$F$579=O$81)*($C$82:$C$579=$N390)*$G$82:$G$579)</f>
        <v>0</v>
      </c>
      <c r="P390" s="23">
        <f t="shared" si="46"/>
        <v>0</v>
      </c>
      <c r="Q390" s="22">
        <f t="shared" si="47"/>
        <v>0</v>
      </c>
      <c r="R390" s="18"/>
      <c r="S390" s="18">
        <f>Tableau1315[[#This Row],[Date2]]</f>
        <v>0</v>
      </c>
      <c r="T390" s="15">
        <f t="shared" si="48"/>
        <v>0</v>
      </c>
    </row>
    <row r="391" spans="4:20" ht="15.75" x14ac:dyDescent="0.25">
      <c r="D391" s="3"/>
      <c r="E391" s="3"/>
      <c r="G391" s="3">
        <f t="shared" si="45"/>
        <v>0</v>
      </c>
      <c r="I391" s="2">
        <f t="shared" si="41"/>
        <v>0</v>
      </c>
      <c r="J391" s="2">
        <f t="shared" si="42"/>
        <v>0</v>
      </c>
      <c r="K391" s="2">
        <f t="shared" si="43"/>
        <v>0</v>
      </c>
      <c r="L391" s="2">
        <f t="shared" si="44"/>
        <v>0</v>
      </c>
      <c r="M391" s="2">
        <f>IF(Tableau1315[[#This Row],[Total centieme]]&gt;7,1,0)</f>
        <v>0</v>
      </c>
      <c r="N391" s="4" t="str">
        <f>IFERROR(INDEX($C$82:$C$403,MATCH(0,INDEX(COUNTIF(N$81:N390,$C$82:$C$403),,),0)),"")</f>
        <v/>
      </c>
      <c r="O391" s="23" cm="1">
        <f t="array" ref="O391">SUMPRODUCT(($F$82:$F$579=O$81)*($C$82:$C$579=$N391)*$G$82:$G$579)</f>
        <v>0</v>
      </c>
      <c r="P391" s="23">
        <f t="shared" si="46"/>
        <v>0</v>
      </c>
      <c r="Q391" s="22">
        <f t="shared" si="47"/>
        <v>0</v>
      </c>
      <c r="R391" s="18"/>
      <c r="S391" s="18">
        <f>Tableau1315[[#This Row],[Date2]]</f>
        <v>0</v>
      </c>
      <c r="T391" s="15">
        <f t="shared" si="48"/>
        <v>0</v>
      </c>
    </row>
    <row r="392" spans="4:20" ht="15.75" x14ac:dyDescent="0.25">
      <c r="D392" s="3"/>
      <c r="E392" s="3"/>
      <c r="G392" s="3">
        <f t="shared" si="45"/>
        <v>0</v>
      </c>
      <c r="I392" s="2">
        <f t="shared" si="41"/>
        <v>0</v>
      </c>
      <c r="J392" s="2">
        <f t="shared" si="42"/>
        <v>0</v>
      </c>
      <c r="K392" s="2">
        <f t="shared" si="43"/>
        <v>0</v>
      </c>
      <c r="L392" s="2">
        <f t="shared" si="44"/>
        <v>0</v>
      </c>
      <c r="M392" s="2">
        <f>IF(Tableau1315[[#This Row],[Total centieme]]&gt;7,1,0)</f>
        <v>0</v>
      </c>
      <c r="N392" s="4" t="str">
        <f>IFERROR(INDEX($C$82:$C$403,MATCH(0,INDEX(COUNTIF(N$81:N391,$C$82:$C$403),,),0)),"")</f>
        <v/>
      </c>
      <c r="O392" s="23" cm="1">
        <f t="array" ref="O392">SUMPRODUCT(($F$82:$F$579=O$81)*($C$82:$C$579=$N392)*$G$82:$G$579)</f>
        <v>0</v>
      </c>
      <c r="P392" s="23">
        <f t="shared" si="46"/>
        <v>0</v>
      </c>
      <c r="Q392" s="22">
        <f t="shared" si="47"/>
        <v>0</v>
      </c>
      <c r="R392" s="18"/>
      <c r="S392" s="18">
        <f>Tableau1315[[#This Row],[Date2]]</f>
        <v>0</v>
      </c>
      <c r="T392" s="15">
        <f t="shared" si="48"/>
        <v>0</v>
      </c>
    </row>
    <row r="393" spans="4:20" ht="15.75" x14ac:dyDescent="0.25">
      <c r="D393" s="3"/>
      <c r="E393" s="3"/>
      <c r="G393" s="3">
        <f t="shared" si="45"/>
        <v>0</v>
      </c>
      <c r="I393" s="2">
        <f t="shared" si="41"/>
        <v>0</v>
      </c>
      <c r="J393" s="2">
        <f t="shared" si="42"/>
        <v>0</v>
      </c>
      <c r="K393" s="2">
        <f t="shared" si="43"/>
        <v>0</v>
      </c>
      <c r="L393" s="2">
        <f t="shared" si="44"/>
        <v>0</v>
      </c>
      <c r="M393" s="2">
        <f>IF(Tableau1315[[#This Row],[Total centieme]]&gt;7,1,0)</f>
        <v>0</v>
      </c>
      <c r="N393" s="4" t="str">
        <f>IFERROR(INDEX($C$82:$C$403,MATCH(0,INDEX(COUNTIF(N$81:N392,$C$82:$C$403),,),0)),"")</f>
        <v/>
      </c>
      <c r="O393" s="23" cm="1">
        <f t="array" ref="O393">SUMPRODUCT(($F$82:$F$579=O$81)*($C$82:$C$579=$N393)*$G$82:$G$579)</f>
        <v>0</v>
      </c>
      <c r="P393" s="23">
        <f t="shared" si="46"/>
        <v>0</v>
      </c>
      <c r="Q393" s="22">
        <f t="shared" si="47"/>
        <v>0</v>
      </c>
      <c r="R393" s="18"/>
      <c r="S393" s="18">
        <f>Tableau1315[[#This Row],[Date2]]</f>
        <v>0</v>
      </c>
      <c r="T393" s="15">
        <f t="shared" si="48"/>
        <v>0</v>
      </c>
    </row>
    <row r="394" spans="4:20" ht="15.75" x14ac:dyDescent="0.25">
      <c r="D394" s="3"/>
      <c r="E394" s="3"/>
      <c r="G394" s="3">
        <f t="shared" si="45"/>
        <v>0</v>
      </c>
      <c r="I394" s="2">
        <f t="shared" si="41"/>
        <v>0</v>
      </c>
      <c r="J394" s="2">
        <f t="shared" si="42"/>
        <v>0</v>
      </c>
      <c r="K394" s="2">
        <f t="shared" si="43"/>
        <v>0</v>
      </c>
      <c r="L394" s="2">
        <f t="shared" si="44"/>
        <v>0</v>
      </c>
      <c r="M394" s="2">
        <f>IF(Tableau1315[[#This Row],[Total centieme]]&gt;7,1,0)</f>
        <v>0</v>
      </c>
      <c r="N394" s="4" t="str">
        <f>IFERROR(INDEX($C$82:$C$403,MATCH(0,INDEX(COUNTIF(N$81:N393,$C$82:$C$403),,),0)),"")</f>
        <v/>
      </c>
      <c r="O394" s="23" cm="1">
        <f t="array" ref="O394">SUMPRODUCT(($F$82:$F$579=O$81)*($C$82:$C$579=$N394)*$G$82:$G$579)</f>
        <v>0</v>
      </c>
      <c r="P394" s="23">
        <f t="shared" si="46"/>
        <v>0</v>
      </c>
      <c r="Q394" s="22">
        <f t="shared" si="47"/>
        <v>0</v>
      </c>
      <c r="R394" s="18"/>
      <c r="S394" s="18">
        <f>Tableau1315[[#This Row],[Date2]]</f>
        <v>0</v>
      </c>
      <c r="T394" s="15">
        <f t="shared" si="48"/>
        <v>0</v>
      </c>
    </row>
    <row r="395" spans="4:20" ht="15.75" x14ac:dyDescent="0.25">
      <c r="D395" s="3"/>
      <c r="E395" s="3"/>
      <c r="G395" s="3">
        <f t="shared" si="45"/>
        <v>0</v>
      </c>
      <c r="I395" s="2">
        <f t="shared" si="41"/>
        <v>0</v>
      </c>
      <c r="J395" s="2">
        <f t="shared" si="42"/>
        <v>0</v>
      </c>
      <c r="K395" s="2">
        <f t="shared" si="43"/>
        <v>0</v>
      </c>
      <c r="L395" s="2">
        <f t="shared" si="44"/>
        <v>0</v>
      </c>
      <c r="M395" s="2">
        <f>IF(Tableau1315[[#This Row],[Total centieme]]&gt;7,1,0)</f>
        <v>0</v>
      </c>
      <c r="N395" s="4" t="str">
        <f>IFERROR(INDEX($C$82:$C$403,MATCH(0,INDEX(COUNTIF(N$81:N394,$C$82:$C$403),,),0)),"")</f>
        <v/>
      </c>
      <c r="O395" s="23" cm="1">
        <f t="array" ref="O395">SUMPRODUCT(($F$82:$F$579=O$81)*($C$82:$C$579=$N395)*$G$82:$G$579)</f>
        <v>0</v>
      </c>
      <c r="P395" s="23">
        <f t="shared" si="46"/>
        <v>0</v>
      </c>
      <c r="Q395" s="22">
        <f t="shared" si="47"/>
        <v>0</v>
      </c>
      <c r="R395" s="18"/>
      <c r="S395" s="18">
        <f>Tableau1315[[#This Row],[Date2]]</f>
        <v>0</v>
      </c>
      <c r="T395" s="15">
        <f t="shared" si="48"/>
        <v>0</v>
      </c>
    </row>
    <row r="396" spans="4:20" ht="15.75" x14ac:dyDescent="0.25">
      <c r="D396" s="3"/>
      <c r="E396" s="3"/>
      <c r="G396" s="3">
        <f t="shared" si="45"/>
        <v>0</v>
      </c>
      <c r="I396" s="2">
        <f t="shared" si="41"/>
        <v>0</v>
      </c>
      <c r="J396" s="2">
        <f t="shared" si="42"/>
        <v>0</v>
      </c>
      <c r="K396" s="2">
        <f t="shared" si="43"/>
        <v>0</v>
      </c>
      <c r="L396" s="2">
        <f t="shared" si="44"/>
        <v>0</v>
      </c>
      <c r="M396" s="2">
        <f>IF(Tableau1315[[#This Row],[Total centieme]]&gt;7,1,0)</f>
        <v>0</v>
      </c>
      <c r="N396" s="4" t="str">
        <f>IFERROR(INDEX($C$82:$C$403,MATCH(0,INDEX(COUNTIF(N$81:N395,$C$82:$C$403),,),0)),"")</f>
        <v/>
      </c>
      <c r="O396" s="23" cm="1">
        <f t="array" ref="O396">SUMPRODUCT(($F$82:$F$579=O$81)*($C$82:$C$579=$N396)*$G$82:$G$579)</f>
        <v>0</v>
      </c>
      <c r="P396" s="23">
        <f t="shared" si="46"/>
        <v>0</v>
      </c>
      <c r="Q396" s="22">
        <f t="shared" si="47"/>
        <v>0</v>
      </c>
      <c r="R396" s="18"/>
      <c r="S396" s="18">
        <f>Tableau1315[[#This Row],[Date2]]</f>
        <v>0</v>
      </c>
      <c r="T396" s="15">
        <f t="shared" si="48"/>
        <v>0</v>
      </c>
    </row>
    <row r="397" spans="4:20" ht="15.75" x14ac:dyDescent="0.25">
      <c r="D397" s="3"/>
      <c r="E397" s="3"/>
      <c r="G397" s="3">
        <f t="shared" si="45"/>
        <v>0</v>
      </c>
      <c r="I397" s="2">
        <f t="shared" si="41"/>
        <v>0</v>
      </c>
      <c r="J397" s="2">
        <f t="shared" si="42"/>
        <v>0</v>
      </c>
      <c r="K397" s="2">
        <f t="shared" si="43"/>
        <v>0</v>
      </c>
      <c r="L397" s="2">
        <f t="shared" si="44"/>
        <v>0</v>
      </c>
      <c r="M397" s="2">
        <f>IF(Tableau1315[[#This Row],[Total centieme]]&gt;7,1,0)</f>
        <v>0</v>
      </c>
      <c r="N397" s="4" t="str">
        <f>IFERROR(INDEX($C$82:$C$403,MATCH(0,INDEX(COUNTIF(N$81:N396,$C$82:$C$403),,),0)),"")</f>
        <v/>
      </c>
      <c r="O397" s="23" cm="1">
        <f t="array" ref="O397">SUMPRODUCT(($F$82:$F$579=O$81)*($C$82:$C$579=$N397)*$G$82:$G$579)</f>
        <v>0</v>
      </c>
      <c r="P397" s="23">
        <f t="shared" si="46"/>
        <v>0</v>
      </c>
      <c r="Q397" s="22">
        <f t="shared" si="47"/>
        <v>0</v>
      </c>
      <c r="R397" s="18"/>
      <c r="S397" s="18">
        <f>Tableau1315[[#This Row],[Date2]]</f>
        <v>0</v>
      </c>
      <c r="T397" s="15">
        <f t="shared" si="48"/>
        <v>0</v>
      </c>
    </row>
    <row r="398" spans="4:20" ht="15.75" x14ac:dyDescent="0.25">
      <c r="D398" s="3"/>
      <c r="E398" s="3"/>
      <c r="G398" s="3">
        <f t="shared" si="45"/>
        <v>0</v>
      </c>
      <c r="I398" s="2">
        <f t="shared" si="41"/>
        <v>0</v>
      </c>
      <c r="J398" s="2">
        <f t="shared" si="42"/>
        <v>0</v>
      </c>
      <c r="K398" s="2">
        <f t="shared" si="43"/>
        <v>0</v>
      </c>
      <c r="L398" s="2">
        <f t="shared" si="44"/>
        <v>0</v>
      </c>
      <c r="M398" s="2">
        <f>IF(Tableau1315[[#This Row],[Total centieme]]&gt;7,1,0)</f>
        <v>0</v>
      </c>
      <c r="N398" s="4" t="str">
        <f>IFERROR(INDEX($C$82:$C$403,MATCH(0,INDEX(COUNTIF(N$81:N397,$C$82:$C$403),,),0)),"")</f>
        <v/>
      </c>
      <c r="O398" s="23" cm="1">
        <f t="array" ref="O398">SUMPRODUCT(($F$82:$F$579=O$81)*($C$82:$C$579=$N398)*$G$82:$G$579)</f>
        <v>0</v>
      </c>
      <c r="P398" s="23">
        <f t="shared" si="46"/>
        <v>0</v>
      </c>
      <c r="Q398" s="22">
        <f t="shared" si="47"/>
        <v>0</v>
      </c>
      <c r="R398" s="19"/>
      <c r="S398" s="19">
        <f>Tableau1315[[#This Row],[Date2]]</f>
        <v>0</v>
      </c>
      <c r="T398" s="15">
        <f t="shared" si="48"/>
        <v>0</v>
      </c>
    </row>
    <row r="399" spans="4:20" ht="15.75" x14ac:dyDescent="0.25">
      <c r="D399" s="3"/>
      <c r="E399" s="3"/>
      <c r="G399" s="3">
        <f t="shared" si="45"/>
        <v>0</v>
      </c>
      <c r="I399" s="2">
        <f t="shared" si="41"/>
        <v>0</v>
      </c>
      <c r="J399" s="2">
        <f t="shared" si="42"/>
        <v>0</v>
      </c>
      <c r="K399" s="2">
        <f t="shared" si="43"/>
        <v>0</v>
      </c>
      <c r="L399" s="2">
        <f t="shared" si="44"/>
        <v>0</v>
      </c>
      <c r="M399" s="2">
        <f>IF(Tableau1315[[#This Row],[Total centieme]]&gt;7,1,0)</f>
        <v>0</v>
      </c>
      <c r="N399" s="4" t="str">
        <f>IFERROR(INDEX($C$82:$C$403,MATCH(0,INDEX(COUNTIF(N$81:N398,$C$82:$C$403),,),0)),"")</f>
        <v/>
      </c>
      <c r="O399" s="23" cm="1">
        <f t="array" ref="O399">SUMPRODUCT(($F$82:$F$579=O$81)*($C$82:$C$579=$N399)*$G$82:$G$579)</f>
        <v>0</v>
      </c>
      <c r="P399" s="23">
        <f t="shared" si="46"/>
        <v>0</v>
      </c>
      <c r="Q399" s="22">
        <f t="shared" si="47"/>
        <v>0</v>
      </c>
      <c r="R399" s="19"/>
      <c r="S399" s="19">
        <f>Tableau1315[[#This Row],[Date2]]</f>
        <v>0</v>
      </c>
      <c r="T399" s="15">
        <f t="shared" si="48"/>
        <v>0</v>
      </c>
    </row>
    <row r="400" spans="4:20" ht="15.75" x14ac:dyDescent="0.25">
      <c r="D400" s="3"/>
      <c r="E400" s="3"/>
      <c r="G400" s="3">
        <f t="shared" si="45"/>
        <v>0</v>
      </c>
      <c r="I400" s="2">
        <f t="shared" si="41"/>
        <v>0</v>
      </c>
      <c r="J400" s="2">
        <f t="shared" si="42"/>
        <v>0</v>
      </c>
      <c r="K400" s="2">
        <f t="shared" si="43"/>
        <v>0</v>
      </c>
      <c r="L400" s="2">
        <f t="shared" si="44"/>
        <v>0</v>
      </c>
      <c r="M400" s="2">
        <f>IF(Tableau1315[[#This Row],[Total centieme]]&gt;7,1,0)</f>
        <v>0</v>
      </c>
      <c r="N400" s="4" t="str">
        <f>IFERROR(INDEX($C$82:$C$403,MATCH(0,INDEX(COUNTIF(N$81:N399,$C$82:$C$403),,),0)),"")</f>
        <v/>
      </c>
      <c r="O400" s="23" cm="1">
        <f t="array" ref="O400">SUMPRODUCT(($F$82:$F$579=O$81)*($C$82:$C$579=$N400)*$G$82:$G$579)</f>
        <v>0</v>
      </c>
      <c r="P400" s="23">
        <f t="shared" si="46"/>
        <v>0</v>
      </c>
      <c r="Q400" s="22">
        <f t="shared" si="47"/>
        <v>0</v>
      </c>
      <c r="R400" s="19"/>
      <c r="S400" s="19">
        <f>Tableau1315[[#This Row],[Date2]]</f>
        <v>0</v>
      </c>
      <c r="T400" s="15">
        <f t="shared" si="48"/>
        <v>0</v>
      </c>
    </row>
    <row r="401" spans="1:20" ht="15.75" x14ac:dyDescent="0.25">
      <c r="D401" s="3"/>
      <c r="E401" s="3"/>
      <c r="G401" s="3">
        <f t="shared" si="45"/>
        <v>0</v>
      </c>
      <c r="I401" s="2">
        <f t="shared" si="41"/>
        <v>0</v>
      </c>
      <c r="J401" s="2">
        <f t="shared" si="42"/>
        <v>0</v>
      </c>
      <c r="K401" s="2">
        <f t="shared" si="43"/>
        <v>0</v>
      </c>
      <c r="L401" s="2">
        <f t="shared" si="44"/>
        <v>0</v>
      </c>
      <c r="M401" s="2">
        <f>IF(Tableau1315[[#This Row],[Total centieme]]&gt;7,1,0)</f>
        <v>0</v>
      </c>
      <c r="N401" s="4" t="str">
        <f>IFERROR(INDEX($C$82:$C$403,MATCH(0,INDEX(COUNTIF(N$81:N400,$C$82:$C$403),,),0)),"")</f>
        <v/>
      </c>
      <c r="O401" s="23" cm="1">
        <f t="array" ref="O401">SUMPRODUCT(($F$82:$F$579=O$81)*($C$82:$C$579=$N401)*$G$82:$G$579)</f>
        <v>0</v>
      </c>
      <c r="P401" s="23">
        <f t="shared" si="46"/>
        <v>0</v>
      </c>
      <c r="Q401" s="22">
        <f t="shared" si="47"/>
        <v>0</v>
      </c>
      <c r="R401" s="19"/>
      <c r="S401" s="19">
        <f>Tableau1315[[#This Row],[Date2]]</f>
        <v>0</v>
      </c>
      <c r="T401" s="15">
        <f t="shared" si="48"/>
        <v>0</v>
      </c>
    </row>
    <row r="402" spans="1:20" ht="15.75" x14ac:dyDescent="0.25">
      <c r="D402" s="3"/>
      <c r="E402" s="3"/>
      <c r="G402" s="3">
        <f t="shared" si="45"/>
        <v>0</v>
      </c>
      <c r="I402" s="2">
        <f t="shared" si="41"/>
        <v>0</v>
      </c>
      <c r="J402" s="2">
        <f t="shared" si="42"/>
        <v>0</v>
      </c>
      <c r="K402" s="2">
        <f t="shared" si="43"/>
        <v>0</v>
      </c>
      <c r="L402" s="2">
        <f t="shared" si="44"/>
        <v>0</v>
      </c>
      <c r="M402" s="2">
        <f>IF(Tableau1315[[#This Row],[Total centieme]]&gt;7,1,0)</f>
        <v>0</v>
      </c>
      <c r="N402" s="4" t="str">
        <f>IFERROR(INDEX($C$82:$C$403,MATCH(0,INDEX(COUNTIF(N$81:N401,$C$82:$C$403),,),0)),"")</f>
        <v/>
      </c>
      <c r="O402" s="23" cm="1">
        <f t="array" ref="O402">SUMPRODUCT(($F$82:$F$579=O$81)*($C$82:$C$579=$N402)*$G$82:$G$579)</f>
        <v>0</v>
      </c>
      <c r="P402" s="23">
        <f t="shared" si="46"/>
        <v>0</v>
      </c>
      <c r="Q402" s="22">
        <f t="shared" si="47"/>
        <v>0</v>
      </c>
      <c r="R402" s="19"/>
      <c r="S402" s="19">
        <f>Tableau1315[[#This Row],[Date2]]</f>
        <v>0</v>
      </c>
      <c r="T402" s="15">
        <f t="shared" si="48"/>
        <v>0</v>
      </c>
    </row>
    <row r="403" spans="1:20" ht="15.75" x14ac:dyDescent="0.25">
      <c r="D403" s="3"/>
      <c r="E403" s="3"/>
      <c r="G403" s="3">
        <f t="shared" ref="G403" si="49">E403-D403</f>
        <v>0</v>
      </c>
      <c r="I403" s="2">
        <f t="shared" si="41"/>
        <v>0</v>
      </c>
      <c r="J403" s="2">
        <f t="shared" si="42"/>
        <v>0</v>
      </c>
      <c r="K403" s="2">
        <f t="shared" si="43"/>
        <v>0</v>
      </c>
      <c r="L403" s="2">
        <f t="shared" si="44"/>
        <v>0</v>
      </c>
      <c r="M403" s="2">
        <f>IF(Tableau1315[[#This Row],[Total centieme]]&gt;7,1,0)</f>
        <v>0</v>
      </c>
      <c r="N403" s="4" t="str">
        <f>IFERROR(INDEX($C$82:$C$403,MATCH(0,INDEX(COUNTIF(N$81:N402,$C$82:$C$403),,),0)),"")</f>
        <v/>
      </c>
      <c r="O403" s="23" cm="1">
        <f t="array" ref="O403">SUMPRODUCT(($F$82:$F$579=O$81)*($C$82:$C$579=$N403)*$G$82:$G$579)</f>
        <v>0</v>
      </c>
      <c r="P403" s="23">
        <f t="shared" si="46"/>
        <v>0</v>
      </c>
      <c r="Q403" s="22">
        <f t="shared" si="47"/>
        <v>0</v>
      </c>
      <c r="R403" s="19"/>
      <c r="S403" s="19">
        <f>Tableau1315[[#This Row],[Date2]]</f>
        <v>0</v>
      </c>
      <c r="T403" s="15">
        <f t="shared" si="48"/>
        <v>0</v>
      </c>
    </row>
    <row r="404" spans="1:20" ht="15.75" x14ac:dyDescent="0.25">
      <c r="R404" s="20"/>
      <c r="S404" s="20">
        <f>Tableau1315[[#This Row],[Date2]]</f>
        <v>0</v>
      </c>
      <c r="T404" s="16"/>
    </row>
    <row r="405" spans="1:20" s="12" customFormat="1" ht="15.75" x14ac:dyDescent="0.25">
      <c r="A405" s="13"/>
      <c r="B405" s="13"/>
      <c r="C405" s="14"/>
      <c r="D405" s="13"/>
      <c r="E405" s="13"/>
      <c r="F405" s="13"/>
      <c r="G405" s="13"/>
      <c r="H405" s="13"/>
      <c r="I405" s="13">
        <f>SUM(I82:I404)</f>
        <v>19</v>
      </c>
      <c r="J405" s="13">
        <f>SUM(J82:J404)</f>
        <v>15</v>
      </c>
      <c r="K405" s="13">
        <f>SUM(K82:K404)</f>
        <v>15</v>
      </c>
      <c r="L405" s="13">
        <f>SUM(L82:L404)</f>
        <v>10</v>
      </c>
      <c r="M405" s="13">
        <f>SUM(M82:M403)</f>
        <v>14</v>
      </c>
      <c r="N405" s="14"/>
      <c r="O405" s="13"/>
      <c r="P405" s="13"/>
      <c r="Q405" s="13"/>
      <c r="R405" s="21"/>
      <c r="S405" s="21">
        <f>Tableau1315[[#This Row],[Date2]]</f>
        <v>0</v>
      </c>
      <c r="T405" s="17"/>
    </row>
  </sheetData>
  <mergeCells count="115">
    <mergeCell ref="A72:B72"/>
    <mergeCell ref="F73:H73"/>
    <mergeCell ref="E65:F65"/>
    <mergeCell ref="H65:J65"/>
    <mergeCell ref="H66:J66"/>
    <mergeCell ref="H67:J67"/>
    <mergeCell ref="E68:F68"/>
    <mergeCell ref="H68:J68"/>
    <mergeCell ref="H58:J58"/>
    <mergeCell ref="H59:J59"/>
    <mergeCell ref="H60:J60"/>
    <mergeCell ref="H61:J61"/>
    <mergeCell ref="H64:J64"/>
    <mergeCell ref="A55:C55"/>
    <mergeCell ref="H55:J55"/>
    <mergeCell ref="H56:J56"/>
    <mergeCell ref="E57:F57"/>
    <mergeCell ref="H57:J57"/>
    <mergeCell ref="H50:J50"/>
    <mergeCell ref="H51:J51"/>
    <mergeCell ref="H52:J52"/>
    <mergeCell ref="A53:C53"/>
    <mergeCell ref="H53:J53"/>
    <mergeCell ref="A54:C54"/>
    <mergeCell ref="H54:J54"/>
    <mergeCell ref="A46:C46"/>
    <mergeCell ref="H46:J46"/>
    <mergeCell ref="A47:D47"/>
    <mergeCell ref="H47:J47"/>
    <mergeCell ref="H48:J48"/>
    <mergeCell ref="E49:F49"/>
    <mergeCell ref="H49:J49"/>
    <mergeCell ref="A43:D43"/>
    <mergeCell ref="H43:J43"/>
    <mergeCell ref="A44:C44"/>
    <mergeCell ref="H44:J44"/>
    <mergeCell ref="A45:C45"/>
    <mergeCell ref="H45:J45"/>
    <mergeCell ref="A40:C40"/>
    <mergeCell ref="H40:J40"/>
    <mergeCell ref="A41:C41"/>
    <mergeCell ref="E41:F41"/>
    <mergeCell ref="H41:J41"/>
    <mergeCell ref="A42:D42"/>
    <mergeCell ref="H42:J42"/>
    <mergeCell ref="A37:D37"/>
    <mergeCell ref="H37:J37"/>
    <mergeCell ref="A38:D38"/>
    <mergeCell ref="H38:J38"/>
    <mergeCell ref="A39:C39"/>
    <mergeCell ref="H39:J39"/>
    <mergeCell ref="H33:J33"/>
    <mergeCell ref="A34:A36"/>
    <mergeCell ref="B34:C34"/>
    <mergeCell ref="H34:J34"/>
    <mergeCell ref="B35:C35"/>
    <mergeCell ref="H35:J35"/>
    <mergeCell ref="B36:C36"/>
    <mergeCell ref="H36:J36"/>
    <mergeCell ref="H29:J29"/>
    <mergeCell ref="A30:D30"/>
    <mergeCell ref="H30:J30"/>
    <mergeCell ref="A31:C31"/>
    <mergeCell ref="H31:J31"/>
    <mergeCell ref="A32:A33"/>
    <mergeCell ref="B32:C32"/>
    <mergeCell ref="H32:J32"/>
    <mergeCell ref="B33:C33"/>
    <mergeCell ref="E33:F33"/>
    <mergeCell ref="A26:C26"/>
    <mergeCell ref="H26:J26"/>
    <mergeCell ref="A27:C27"/>
    <mergeCell ref="H27:J27"/>
    <mergeCell ref="A28:D28"/>
    <mergeCell ref="H28:J28"/>
    <mergeCell ref="C22:E22"/>
    <mergeCell ref="H22:J22"/>
    <mergeCell ref="C23:E23"/>
    <mergeCell ref="H23:J23"/>
    <mergeCell ref="A24:J24"/>
    <mergeCell ref="A25:D25"/>
    <mergeCell ref="H25:J25"/>
    <mergeCell ref="F21:G21"/>
    <mergeCell ref="H21:J21"/>
    <mergeCell ref="C15:E15"/>
    <mergeCell ref="A17:B17"/>
    <mergeCell ref="C17:E17"/>
    <mergeCell ref="F17:G17"/>
    <mergeCell ref="H17:J17"/>
    <mergeCell ref="C18:E18"/>
    <mergeCell ref="H18:J18"/>
    <mergeCell ref="B1:G1"/>
    <mergeCell ref="I1:J1"/>
    <mergeCell ref="A3:J3"/>
    <mergeCell ref="A4:J4"/>
    <mergeCell ref="A6:E6"/>
    <mergeCell ref="A7:E7"/>
    <mergeCell ref="F7:J7"/>
    <mergeCell ref="E70:F70"/>
    <mergeCell ref="F10:G10"/>
    <mergeCell ref="H10:J10"/>
    <mergeCell ref="C11:E11"/>
    <mergeCell ref="C12:E12"/>
    <mergeCell ref="C13:E13"/>
    <mergeCell ref="C14:E14"/>
    <mergeCell ref="A8:B8"/>
    <mergeCell ref="C8:E8"/>
    <mergeCell ref="A9:B9"/>
    <mergeCell ref="C9:E9"/>
    <mergeCell ref="A10:B10"/>
    <mergeCell ref="C10:E10"/>
    <mergeCell ref="C19:E19"/>
    <mergeCell ref="H19:J19"/>
    <mergeCell ref="A21:B21"/>
    <mergeCell ref="C21:E21"/>
  </mergeCells>
  <phoneticPr fontId="20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4</xdr:col>
                    <xdr:colOff>142875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4</xdr:col>
                    <xdr:colOff>152400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7</xdr:col>
                    <xdr:colOff>9525</xdr:colOff>
                    <xdr:row>16</xdr:row>
                    <xdr:rowOff>9525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0</xdr:rowOff>
                  </from>
                  <to>
                    <xdr:col>4</xdr:col>
                    <xdr:colOff>152400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autoLine="0" autoPict="0">
                <anchor mov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9</xdr:col>
                    <xdr:colOff>0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v</dc:creator>
  <cp:lastModifiedBy>joffrey v</cp:lastModifiedBy>
  <dcterms:created xsi:type="dcterms:W3CDTF">2015-06-05T18:19:34Z</dcterms:created>
  <dcterms:modified xsi:type="dcterms:W3CDTF">2023-06-01T19:57:55Z</dcterms:modified>
</cp:coreProperties>
</file>