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6250" windowHeight="11355" tabRatio="794" activeTab="1"/>
  </bookViews>
  <sheets>
    <sheet name="Calculateur" sheetId="4" r:id="rId1"/>
    <sheet name="PRIX" sheetId="1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7" i="4" l="1"/>
  <c r="S26" i="4"/>
  <c r="S25" i="4"/>
  <c r="S24" i="4"/>
  <c r="S23" i="4"/>
  <c r="S22" i="4"/>
  <c r="S21" i="4"/>
  <c r="S20" i="4"/>
  <c r="S19" i="4"/>
  <c r="S14" i="4"/>
  <c r="S15" i="4" s="1"/>
  <c r="S6" i="4"/>
  <c r="B74" i="1"/>
  <c r="B73" i="1" l="1"/>
  <c r="B72" i="1"/>
  <c r="B71" i="1"/>
  <c r="B70" i="1"/>
  <c r="B75" i="1" l="1"/>
  <c r="AH10" i="1"/>
  <c r="AH3" i="1"/>
  <c r="AH15" i="1"/>
  <c r="S35" i="4" l="1"/>
  <c r="S36" i="4"/>
  <c r="Q35" i="4"/>
  <c r="Q36" i="4"/>
  <c r="S4" i="4" l="1"/>
  <c r="Q4" i="4"/>
  <c r="Q28" i="4" l="1"/>
  <c r="S32" i="4"/>
  <c r="S31" i="4"/>
  <c r="Q32" i="4"/>
  <c r="S12" i="4" l="1"/>
  <c r="S13" i="4"/>
  <c r="S11" i="4"/>
  <c r="Q13" i="4"/>
  <c r="Q12" i="4"/>
  <c r="Q11" i="4"/>
  <c r="S8" i="4"/>
  <c r="S5" i="4"/>
  <c r="G7" i="4"/>
  <c r="G6" i="4"/>
  <c r="G5" i="4"/>
  <c r="G4" i="4"/>
  <c r="Q6" i="4"/>
  <c r="Q14" i="4" l="1"/>
  <c r="AI46" i="1" l="1"/>
  <c r="AI45" i="1"/>
  <c r="AH46" i="1"/>
  <c r="AH45" i="1"/>
  <c r="Q34" i="4"/>
  <c r="AI47" i="1" l="1"/>
  <c r="M14" i="4" s="1"/>
  <c r="AH47" i="1"/>
  <c r="K14" i="4" s="1"/>
  <c r="Q31" i="4"/>
  <c r="Q5" i="4"/>
  <c r="B14" i="4" l="1"/>
  <c r="B13" i="4"/>
  <c r="C14" i="4"/>
  <c r="AF13" i="1"/>
  <c r="AE13" i="1"/>
  <c r="AD13" i="1"/>
  <c r="AB13" i="1"/>
  <c r="T12" i="1"/>
  <c r="R12" i="1"/>
  <c r="S12" i="1" s="1"/>
  <c r="P12" i="1"/>
  <c r="Q15" i="4"/>
  <c r="AH5" i="1" l="1"/>
  <c r="AI15" i="1"/>
  <c r="AI10" i="1"/>
  <c r="F6" i="4" l="1"/>
  <c r="F7" i="4"/>
  <c r="F5" i="4"/>
  <c r="F4" i="4"/>
  <c r="AB20" i="1"/>
  <c r="AD20" i="1"/>
  <c r="AE20" i="1"/>
  <c r="AF20" i="1"/>
  <c r="AB18" i="1"/>
  <c r="AD18" i="1"/>
  <c r="AE18" i="1"/>
  <c r="AF18" i="1"/>
  <c r="P22" i="1"/>
  <c r="R22" i="1"/>
  <c r="S22" i="1"/>
  <c r="T22" i="1"/>
  <c r="P19" i="1"/>
  <c r="R19" i="1"/>
  <c r="S19" i="1"/>
  <c r="T19" i="1"/>
  <c r="C10" i="4"/>
  <c r="C9" i="4"/>
  <c r="B10" i="4"/>
  <c r="C5" i="4"/>
  <c r="C4" i="4"/>
  <c r="B4" i="4"/>
  <c r="B5" i="4"/>
  <c r="AB6" i="1"/>
  <c r="AD6" i="1"/>
  <c r="AE6" i="1"/>
  <c r="AF6" i="1"/>
  <c r="AB8" i="1"/>
  <c r="AD8" i="1"/>
  <c r="AE8" i="1"/>
  <c r="AF8" i="1"/>
  <c r="P6" i="1"/>
  <c r="R6" i="1"/>
  <c r="S6" i="1"/>
  <c r="T6" i="1"/>
  <c r="P8" i="1"/>
  <c r="R8" i="1"/>
  <c r="S8" i="1" s="1"/>
  <c r="T8" i="1"/>
  <c r="T42" i="4" l="1"/>
  <c r="T41" i="4"/>
  <c r="G40" i="4" l="1"/>
  <c r="R42" i="4" l="1"/>
  <c r="R41" i="4"/>
  <c r="F40" i="4" l="1"/>
  <c r="M26" i="4"/>
  <c r="M23" i="4"/>
  <c r="M20" i="4"/>
  <c r="M17" i="4"/>
  <c r="K26" i="4"/>
  <c r="K23" i="4"/>
  <c r="K20" i="4"/>
  <c r="K17" i="4"/>
  <c r="G39" i="4" l="1"/>
  <c r="F39" i="4"/>
  <c r="M9" i="4"/>
  <c r="M4" i="4"/>
  <c r="K9" i="4"/>
  <c r="K4" i="4"/>
  <c r="AB7" i="1"/>
  <c r="AD7" i="1"/>
  <c r="AE7" i="1"/>
  <c r="AF7" i="1"/>
  <c r="P7" i="1"/>
  <c r="R7" i="1"/>
  <c r="S7" i="1"/>
  <c r="T7" i="1"/>
  <c r="AF10" i="1" l="1"/>
  <c r="AF11" i="1"/>
  <c r="AF12" i="1"/>
  <c r="AF17" i="1"/>
  <c r="AF19" i="1"/>
  <c r="AF21" i="1"/>
  <c r="AF22" i="1"/>
  <c r="AF23" i="1"/>
  <c r="AF24" i="1"/>
  <c r="AF25" i="1"/>
  <c r="AF26" i="1"/>
  <c r="AF27" i="1"/>
  <c r="AF28" i="1"/>
  <c r="AF41" i="1"/>
  <c r="AF42" i="1"/>
  <c r="AF43" i="1"/>
  <c r="AF44" i="1"/>
  <c r="AF45" i="1"/>
  <c r="AF9" i="1"/>
  <c r="AE10" i="1"/>
  <c r="AE11" i="1"/>
  <c r="AE12" i="1"/>
  <c r="AE17" i="1"/>
  <c r="AE19" i="1"/>
  <c r="AE21" i="1"/>
  <c r="AE22" i="1"/>
  <c r="AE23" i="1"/>
  <c r="AE24" i="1"/>
  <c r="AE25" i="1"/>
  <c r="AE26" i="1"/>
  <c r="AE27" i="1"/>
  <c r="AE28" i="1"/>
  <c r="AE41" i="1"/>
  <c r="AE42" i="1"/>
  <c r="AE43" i="1"/>
  <c r="AE44" i="1"/>
  <c r="AE45" i="1"/>
  <c r="AF60" i="1" l="1"/>
  <c r="AD41" i="1"/>
  <c r="AD42" i="1"/>
  <c r="AD43" i="1"/>
  <c r="AD44" i="1"/>
  <c r="AD45" i="1"/>
  <c r="AD17" i="1"/>
  <c r="AD19" i="1"/>
  <c r="AD21" i="1"/>
  <c r="AD22" i="1"/>
  <c r="AD23" i="1"/>
  <c r="AD24" i="1"/>
  <c r="AD25" i="1"/>
  <c r="AD26" i="1"/>
  <c r="AD27" i="1"/>
  <c r="AD28" i="1"/>
  <c r="AD10" i="1"/>
  <c r="AD11" i="1"/>
  <c r="AD12" i="1"/>
  <c r="AD9" i="1"/>
  <c r="AE9" i="1" s="1"/>
  <c r="AE60" i="1" s="1"/>
  <c r="G34" i="4" l="1"/>
  <c r="G33" i="4"/>
  <c r="T10" i="1"/>
  <c r="T11" i="1"/>
  <c r="T13" i="1"/>
  <c r="T14" i="1"/>
  <c r="T15" i="1"/>
  <c r="T16" i="1"/>
  <c r="T17" i="1"/>
  <c r="T18" i="1"/>
  <c r="T20" i="1"/>
  <c r="T21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9" i="1"/>
  <c r="S10" i="1"/>
  <c r="S11" i="1"/>
  <c r="S14" i="1"/>
  <c r="S15" i="1"/>
  <c r="S16" i="1"/>
  <c r="S17" i="1"/>
  <c r="S18" i="1"/>
  <c r="S20" i="1"/>
  <c r="S21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9" i="1"/>
  <c r="R56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10" i="1"/>
  <c r="R11" i="1"/>
  <c r="R13" i="1"/>
  <c r="S13" i="1" s="1"/>
  <c r="R14" i="1"/>
  <c r="R15" i="1"/>
  <c r="R16" i="1"/>
  <c r="R17" i="1"/>
  <c r="R18" i="1"/>
  <c r="R20" i="1"/>
  <c r="R21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9" i="1"/>
  <c r="T61" i="1" l="1"/>
  <c r="F34" i="4" s="1"/>
  <c r="S61" i="1"/>
  <c r="F33" i="4" s="1"/>
  <c r="E49" i="1" l="1"/>
  <c r="D49" i="1"/>
  <c r="S40" i="4" l="1"/>
  <c r="S39" i="4"/>
  <c r="S38" i="4"/>
  <c r="S37" i="4"/>
  <c r="Q38" i="4"/>
  <c r="Q37" i="4"/>
  <c r="Q40" i="4"/>
  <c r="Q39" i="4"/>
  <c r="G24" i="1"/>
  <c r="Q21" i="4" s="1"/>
  <c r="Q44" i="4" l="1"/>
  <c r="S44" i="4"/>
  <c r="G15" i="4" l="1"/>
  <c r="F15" i="4"/>
  <c r="AB28" i="1"/>
  <c r="C13" i="4"/>
  <c r="AB12" i="1"/>
  <c r="P13" i="1"/>
  <c r="B29" i="4" l="1"/>
  <c r="AB41" i="1" l="1"/>
  <c r="AB42" i="1"/>
  <c r="AB43" i="1"/>
  <c r="AB45" i="1" l="1"/>
  <c r="AB10" i="1"/>
  <c r="AB11" i="1"/>
  <c r="AB9" i="1"/>
  <c r="AB17" i="1"/>
  <c r="AB19" i="1"/>
  <c r="AB21" i="1"/>
  <c r="AB22" i="1"/>
  <c r="AB23" i="1"/>
  <c r="AB24" i="1"/>
  <c r="AB25" i="1"/>
  <c r="AB26" i="1"/>
  <c r="P44" i="1"/>
  <c r="P45" i="1"/>
  <c r="P46" i="1"/>
  <c r="P31" i="1"/>
  <c r="P32" i="1"/>
  <c r="P33" i="1"/>
  <c r="P34" i="1"/>
  <c r="P35" i="1"/>
  <c r="P36" i="1"/>
  <c r="P37" i="1"/>
  <c r="P38" i="1"/>
  <c r="P39" i="1"/>
  <c r="P40" i="1"/>
  <c r="P41" i="1"/>
  <c r="P42" i="1"/>
  <c r="P9" i="1"/>
  <c r="P10" i="1"/>
  <c r="P11" i="1"/>
  <c r="P14" i="1"/>
  <c r="P15" i="1"/>
  <c r="P16" i="1"/>
  <c r="P17" i="1"/>
  <c r="P18" i="1"/>
  <c r="P20" i="1"/>
  <c r="P21" i="1"/>
  <c r="P23" i="1"/>
  <c r="P24" i="1"/>
  <c r="P25" i="1"/>
  <c r="P26" i="1"/>
  <c r="P27" i="1"/>
  <c r="P28" i="1"/>
  <c r="AB44" i="1"/>
  <c r="AB27" i="1"/>
  <c r="AH35" i="1" l="1"/>
  <c r="AH36" i="1" s="1"/>
  <c r="AH32" i="1"/>
  <c r="X54" i="1" l="1"/>
  <c r="L58" i="1"/>
  <c r="E48" i="1" l="1"/>
  <c r="D48" i="1"/>
  <c r="Q25" i="4" l="1"/>
  <c r="Q27" i="4"/>
  <c r="Q26" i="4"/>
  <c r="Q23" i="4"/>
  <c r="Q24" i="4"/>
  <c r="H25" i="1"/>
  <c r="H24" i="1"/>
  <c r="H23" i="1"/>
  <c r="H22" i="1"/>
  <c r="H21" i="1"/>
  <c r="S18" i="4" s="1"/>
  <c r="H20" i="1"/>
  <c r="S17" i="4" s="1"/>
  <c r="G25" i="1"/>
  <c r="Q22" i="4" s="1"/>
  <c r="G23" i="1"/>
  <c r="Q20" i="4" s="1"/>
  <c r="G22" i="1"/>
  <c r="Q19" i="4" s="1"/>
  <c r="G21" i="1"/>
  <c r="Q18" i="4" s="1"/>
  <c r="G20" i="1"/>
  <c r="Q17" i="4" s="1"/>
  <c r="S29" i="4" l="1"/>
  <c r="S30" i="4"/>
  <c r="Q29" i="4"/>
  <c r="Q30" i="4"/>
  <c r="C12" i="4" l="1"/>
  <c r="S43" i="4" l="1"/>
  <c r="Q43" i="4"/>
  <c r="F38" i="4" l="1"/>
  <c r="G38" i="4"/>
  <c r="F16" i="4"/>
  <c r="F8" i="4"/>
  <c r="C23" i="4"/>
  <c r="G14" i="4"/>
  <c r="G13" i="4"/>
  <c r="G12" i="4"/>
  <c r="G11" i="4"/>
  <c r="G10" i="4"/>
  <c r="G9" i="4"/>
  <c r="G8" i="4"/>
  <c r="G36" i="4" l="1"/>
  <c r="D59" i="1"/>
  <c r="F36" i="4" l="1"/>
  <c r="S7" i="4"/>
  <c r="S9" i="4"/>
  <c r="S10" i="4"/>
  <c r="S3" i="4"/>
  <c r="Q8" i="4"/>
  <c r="Q7" i="4"/>
  <c r="Q9" i="4"/>
  <c r="Q10" i="4"/>
  <c r="Q3" i="4"/>
  <c r="C24" i="4"/>
  <c r="C25" i="4"/>
  <c r="C26" i="4"/>
  <c r="C27" i="4"/>
  <c r="C59" i="1" l="1"/>
  <c r="C11" i="4"/>
  <c r="D52" i="1" l="1"/>
  <c r="D53" i="1" l="1"/>
  <c r="B24" i="4"/>
  <c r="B25" i="4"/>
  <c r="B26" i="4"/>
  <c r="B27" i="4"/>
  <c r="B28" i="4"/>
  <c r="B30" i="4"/>
  <c r="B31" i="4"/>
  <c r="B32" i="4"/>
  <c r="B33" i="4"/>
  <c r="B34" i="4"/>
  <c r="B35" i="4"/>
  <c r="B23" i="4"/>
  <c r="F17" i="4"/>
  <c r="F18" i="4"/>
  <c r="F19" i="4"/>
  <c r="F20" i="4"/>
  <c r="F21" i="4"/>
  <c r="F22" i="4"/>
  <c r="F23" i="4"/>
  <c r="F24" i="4"/>
  <c r="F25" i="4"/>
  <c r="F26" i="4"/>
  <c r="F27" i="4"/>
  <c r="F28" i="4"/>
  <c r="F14" i="4"/>
  <c r="F12" i="4"/>
  <c r="F13" i="4"/>
  <c r="F9" i="4"/>
  <c r="F10" i="4"/>
  <c r="F11" i="4"/>
  <c r="B19" i="4"/>
  <c r="B18" i="4"/>
  <c r="B17" i="4"/>
  <c r="B16" i="4"/>
  <c r="B15" i="4"/>
  <c r="S2" i="4" l="1"/>
  <c r="B12" i="4"/>
  <c r="S33" i="4"/>
  <c r="S34" i="4"/>
  <c r="S28" i="4"/>
  <c r="Q33" i="4"/>
  <c r="Q2" i="4" l="1"/>
  <c r="F35" i="4" s="1"/>
  <c r="F32" i="4" s="1"/>
  <c r="K33" i="4" s="1"/>
  <c r="C58" i="1" l="1"/>
  <c r="C60" i="1" s="1"/>
  <c r="B11" i="4"/>
  <c r="C52" i="1" l="1"/>
  <c r="C53" i="1" l="1"/>
  <c r="B64" i="1"/>
  <c r="D58" i="1" l="1"/>
  <c r="D60" i="1" s="1"/>
  <c r="G35" i="4"/>
  <c r="G32" i="4" s="1"/>
  <c r="B65" i="1"/>
  <c r="L33" i="4" l="1"/>
  <c r="K36" i="4" s="1"/>
  <c r="K37" i="4" s="1"/>
</calcChain>
</file>

<file path=xl/comments1.xml><?xml version="1.0" encoding="utf-8"?>
<comments xmlns="http://schemas.openxmlformats.org/spreadsheetml/2006/main">
  <authors>
    <author>Cedric Franceschetti</author>
  </authors>
  <commentList>
    <comment ref="AH43" authorId="0" shapeId="0">
      <text>
        <r>
          <rPr>
            <b/>
            <sz val="9"/>
            <color indexed="81"/>
            <rFont val="Tahoma"/>
            <family val="2"/>
          </rPr>
          <t>la condition pour mettre un mobile one en plus k14 et m14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 xml:space="preserve">Sert à mettre la couleur rouge sur les options seconde ligne
</t>
        </r>
      </text>
    </comment>
  </commentList>
</comments>
</file>

<file path=xl/sharedStrings.xml><?xml version="1.0" encoding="utf-8"?>
<sst xmlns="http://schemas.openxmlformats.org/spreadsheetml/2006/main" count="79" uniqueCount="27">
  <si>
    <t>VCD</t>
  </si>
  <si>
    <t>Old</t>
  </si>
  <si>
    <t>New</t>
  </si>
  <si>
    <t>Prix mensuel</t>
  </si>
  <si>
    <t>Voofoot</t>
  </si>
  <si>
    <t>Options</t>
  </si>
  <si>
    <t>OLD</t>
  </si>
  <si>
    <t>Evasion</t>
  </si>
  <si>
    <t>&amp;H00D79BFF&amp;</t>
  </si>
  <si>
    <t>NEW</t>
  </si>
  <si>
    <t>Economie</t>
  </si>
  <si>
    <t>Mensuelle</t>
  </si>
  <si>
    <t>Annuelle</t>
  </si>
  <si>
    <t>PROM</t>
  </si>
  <si>
    <t>&amp;HF2C6CF</t>
  </si>
  <si>
    <t>Select Fast Old</t>
  </si>
  <si>
    <t>Fast Old 2 B</t>
  </si>
  <si>
    <t>Fast Old 1 B</t>
  </si>
  <si>
    <t>2b</t>
  </si>
  <si>
    <t>Télédis</t>
  </si>
  <si>
    <t>new</t>
  </si>
  <si>
    <t>Total:</t>
  </si>
  <si>
    <t>Commentaires conditionnel des totaux</t>
  </si>
  <si>
    <t>Pack hors tv</t>
  </si>
  <si>
    <t>Formule pack</t>
  </si>
  <si>
    <t>Formule TV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</si>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</sst>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;[Red]\-#,##0.00\ [$€-1]"/>
    <numFmt numFmtId="165" formatCode="#,##0.00_-\ [$€-1];[Red]#,##0.00\-\ [$€-1]"/>
    <numFmt numFmtId="166" formatCode="#,##0.00_-\ [$€-1]"/>
    <numFmt numFmtId="167" formatCode="#,##0.00\ &quot;€&quot;"/>
    <numFmt numFmtId="168" formatCode="#,##0.00\ [$€-80C];\-#,##0.00\ [$€-80C]"/>
    <numFmt numFmtId="169" formatCode="#,##0.00\ _€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Walt Disney Script v4.1"/>
      <family val="4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3"/>
      <color rgb="FF000000"/>
      <name val="Calibri"/>
      <family val="2"/>
    </font>
    <font>
      <b/>
      <sz val="16"/>
      <color theme="0"/>
      <name val="Calibri"/>
      <family val="2"/>
      <scheme val="minor"/>
    </font>
    <font>
      <b/>
      <sz val="1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DEB"/>
        <bgColor indexed="64"/>
      </patternFill>
    </fill>
    <fill>
      <patternFill patternType="solid">
        <fgColor rgb="FFFF9BD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lightUp"/>
    </fill>
    <fill>
      <patternFill patternType="lightUp">
        <bgColor rgb="FFFF9BD7"/>
      </patternFill>
    </fill>
    <fill>
      <patternFill patternType="lightUp">
        <bgColor rgb="FFFFCDEB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59996337778862885"/>
      </patternFill>
    </fill>
    <fill>
      <patternFill patternType="solid">
        <fgColor rgb="FFFF006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/>
      <right/>
      <top/>
      <bottom style="double">
        <color theme="0"/>
      </bottom>
      <diagonal/>
    </border>
    <border>
      <left style="double">
        <color theme="0"/>
      </left>
      <right style="medium">
        <color theme="0"/>
      </right>
      <top/>
      <bottom/>
      <diagonal/>
    </border>
    <border>
      <left/>
      <right/>
      <top style="double">
        <color theme="0"/>
      </top>
      <bottom/>
      <diagonal/>
    </border>
    <border>
      <left/>
      <right style="dotted">
        <color indexed="64"/>
      </right>
      <top style="double">
        <color theme="0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thin">
        <color theme="0"/>
      </bottom>
      <diagonal/>
    </border>
    <border>
      <left/>
      <right/>
      <top style="double">
        <color theme="0"/>
      </top>
      <bottom style="thin">
        <color theme="0"/>
      </bottom>
      <diagonal/>
    </border>
    <border>
      <left/>
      <right style="medium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double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tted">
        <color indexed="64"/>
      </left>
      <right/>
      <top style="double">
        <color theme="0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5" fillId="0" borderId="0"/>
  </cellStyleXfs>
  <cellXfs count="2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applyNumberFormat="1" applyFont="1" applyFill="1"/>
    <xf numFmtId="167" fontId="4" fillId="0" borderId="0" xfId="0" applyNumberFormat="1" applyFont="1" applyFill="1"/>
    <xf numFmtId="0" fontId="0" fillId="0" borderId="0" xfId="0" applyAlignment="1"/>
    <xf numFmtId="0" fontId="4" fillId="2" borderId="1" xfId="0" applyFont="1" applyFill="1" applyBorder="1"/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2" borderId="3" xfId="0" applyFont="1" applyFill="1" applyBorder="1"/>
    <xf numFmtId="166" fontId="4" fillId="3" borderId="4" xfId="0" applyNumberFormat="1" applyFont="1" applyFill="1" applyBorder="1"/>
    <xf numFmtId="166" fontId="4" fillId="3" borderId="2" xfId="0" applyNumberFormat="1" applyFont="1" applyFill="1" applyBorder="1"/>
    <xf numFmtId="166" fontId="4" fillId="0" borderId="0" xfId="0" applyNumberFormat="1" applyFont="1" applyFill="1" applyBorder="1"/>
    <xf numFmtId="0" fontId="4" fillId="2" borderId="8" xfId="0" applyFont="1" applyFill="1" applyBorder="1"/>
    <xf numFmtId="0" fontId="4" fillId="4" borderId="4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13" xfId="0" applyFont="1" applyFill="1" applyBorder="1"/>
    <xf numFmtId="0" fontId="4" fillId="0" borderId="5" xfId="0" applyFont="1" applyFill="1" applyBorder="1"/>
    <xf numFmtId="0" fontId="4" fillId="0" borderId="14" xfId="0" applyFont="1" applyFill="1" applyBorder="1"/>
    <xf numFmtId="0" fontId="4" fillId="0" borderId="6" xfId="0" applyFont="1" applyFill="1" applyBorder="1"/>
    <xf numFmtId="0" fontId="4" fillId="0" borderId="16" xfId="0" applyFont="1" applyFill="1" applyBorder="1"/>
    <xf numFmtId="0" fontId="4" fillId="0" borderId="0" xfId="0" applyFont="1" applyFill="1" applyBorder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8" fontId="4" fillId="0" borderId="0" xfId="0" applyNumberFormat="1" applyFont="1" applyFill="1" applyBorder="1"/>
    <xf numFmtId="0" fontId="10" fillId="0" borderId="0" xfId="0" applyFont="1" applyFill="1" applyBorder="1" applyAlignment="1"/>
    <xf numFmtId="0" fontId="11" fillId="0" borderId="0" xfId="0" applyFont="1" applyFill="1" applyBorder="1" applyAlignment="1">
      <alignment vertical="center"/>
    </xf>
    <xf numFmtId="0" fontId="4" fillId="9" borderId="8" xfId="0" applyFont="1" applyFill="1" applyBorder="1"/>
    <xf numFmtId="0" fontId="4" fillId="9" borderId="15" xfId="0" applyFont="1" applyFill="1" applyBorder="1"/>
    <xf numFmtId="166" fontId="4" fillId="3" borderId="14" xfId="0" applyNumberFormat="1" applyFont="1" applyFill="1" applyBorder="1"/>
    <xf numFmtId="166" fontId="4" fillId="3" borderId="14" xfId="0" applyNumberFormat="1" applyFont="1" applyFill="1" applyBorder="1" applyAlignment="1" applyProtection="1">
      <alignment horizontal="right"/>
    </xf>
    <xf numFmtId="166" fontId="4" fillId="3" borderId="13" xfId="0" applyNumberFormat="1" applyFont="1" applyFill="1" applyBorder="1" applyAlignment="1" applyProtection="1">
      <alignment horizontal="right"/>
    </xf>
    <xf numFmtId="166" fontId="4" fillId="10" borderId="14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3" borderId="4" xfId="0" applyNumberFormat="1" applyFont="1" applyFill="1" applyBorder="1" applyProtection="1"/>
    <xf numFmtId="166" fontId="4" fillId="3" borderId="2" xfId="0" applyNumberFormat="1" applyFont="1" applyFill="1" applyBorder="1" applyProtection="1"/>
    <xf numFmtId="166" fontId="4" fillId="11" borderId="2" xfId="0" applyNumberFormat="1" applyFont="1" applyFill="1" applyBorder="1"/>
    <xf numFmtId="166" fontId="4" fillId="11" borderId="3" xfId="0" applyNumberFormat="1" applyFont="1" applyFill="1" applyBorder="1"/>
    <xf numFmtId="166" fontId="4" fillId="3" borderId="13" xfId="0" applyNumberFormat="1" applyFont="1" applyFill="1" applyBorder="1"/>
    <xf numFmtId="166" fontId="4" fillId="10" borderId="14" xfId="0" applyNumberFormat="1" applyFont="1" applyFill="1" applyBorder="1"/>
    <xf numFmtId="166" fontId="4" fillId="10" borderId="15" xfId="0" applyNumberFormat="1" applyFont="1" applyFill="1" applyBorder="1"/>
    <xf numFmtId="0" fontId="0" fillId="0" borderId="12" xfId="0" applyBorder="1" applyAlignment="1">
      <alignment horizontal="center"/>
    </xf>
    <xf numFmtId="166" fontId="7" fillId="7" borderId="2" xfId="0" applyNumberFormat="1" applyFont="1" applyFill="1" applyBorder="1" applyAlignment="1">
      <alignment horizontal="center" vertical="center"/>
    </xf>
    <xf numFmtId="166" fontId="7" fillId="7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7" fillId="7" borderId="4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4" fillId="7" borderId="0" xfId="0" applyFont="1" applyFill="1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/>
    <xf numFmtId="0" fontId="0" fillId="8" borderId="7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2" fillId="0" borderId="0" xfId="0" applyFont="1" applyBorder="1" applyAlignment="1"/>
    <xf numFmtId="0" fontId="12" fillId="3" borderId="1" xfId="0" applyFont="1" applyFill="1" applyBorder="1" applyAlignment="1">
      <alignment horizontal="center"/>
    </xf>
    <xf numFmtId="0" fontId="0" fillId="0" borderId="0" xfId="0" applyBorder="1" applyAlignment="1"/>
    <xf numFmtId="0" fontId="0" fillId="8" borderId="1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2" fontId="0" fillId="14" borderId="7" xfId="0" applyNumberFormat="1" applyFill="1" applyBorder="1" applyAlignment="1">
      <alignment horizontal="center"/>
    </xf>
    <xf numFmtId="4" fontId="0" fillId="14" borderId="4" xfId="0" applyNumberFormat="1" applyFill="1" applyBorder="1" applyAlignment="1">
      <alignment horizontal="center"/>
    </xf>
    <xf numFmtId="4" fontId="0" fillId="14" borderId="1" xfId="0" applyNumberFormat="1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2" fontId="0" fillId="14" borderId="1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0" xfId="0" applyNumberFormat="1" applyFont="1" applyFill="1" applyBorder="1" applyProtection="1"/>
    <xf numFmtId="0" fontId="10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21" xfId="0" applyFont="1" applyFill="1" applyBorder="1"/>
    <xf numFmtId="0" fontId="4" fillId="7" borderId="20" xfId="0" applyFont="1" applyFill="1" applyBorder="1"/>
    <xf numFmtId="166" fontId="4" fillId="0" borderId="23" xfId="0" applyNumberFormat="1" applyFont="1" applyFill="1" applyBorder="1"/>
    <xf numFmtId="0" fontId="6" fillId="6" borderId="24" xfId="0" applyFont="1" applyFill="1" applyBorder="1" applyAlignment="1">
      <alignment horizontal="center" vertical="center"/>
    </xf>
    <xf numFmtId="166" fontId="6" fillId="6" borderId="25" xfId="0" applyNumberFormat="1" applyFont="1" applyFill="1" applyBorder="1" applyAlignment="1">
      <alignment horizontal="center" vertical="center"/>
    </xf>
    <xf numFmtId="0" fontId="4" fillId="7" borderId="27" xfId="0" applyFont="1" applyFill="1" applyBorder="1"/>
    <xf numFmtId="0" fontId="4" fillId="7" borderId="28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4" borderId="35" xfId="0" applyFont="1" applyFill="1" applyBorder="1" applyAlignment="1">
      <alignment horizontal="center"/>
    </xf>
    <xf numFmtId="166" fontId="7" fillId="3" borderId="36" xfId="0" applyNumberFormat="1" applyFont="1" applyFill="1" applyBorder="1" applyAlignment="1">
      <alignment horizontal="center" vertical="center"/>
    </xf>
    <xf numFmtId="166" fontId="7" fillId="3" borderId="25" xfId="0" applyNumberFormat="1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/>
    </xf>
    <xf numFmtId="166" fontId="6" fillId="6" borderId="0" xfId="0" applyNumberFormat="1" applyFont="1" applyFill="1" applyBorder="1" applyAlignment="1">
      <alignment horizontal="center" vertical="center"/>
    </xf>
    <xf numFmtId="0" fontId="4" fillId="7" borderId="38" xfId="0" applyFont="1" applyFill="1" applyBorder="1"/>
    <xf numFmtId="166" fontId="6" fillId="6" borderId="39" xfId="0" applyNumberFormat="1" applyFont="1" applyFill="1" applyBorder="1" applyAlignment="1">
      <alignment horizontal="center" vertical="center"/>
    </xf>
    <xf numFmtId="166" fontId="7" fillId="3" borderId="40" xfId="0" applyNumberFormat="1" applyFont="1" applyFill="1" applyBorder="1" applyAlignment="1">
      <alignment horizontal="center" vertical="center"/>
    </xf>
    <xf numFmtId="166" fontId="7" fillId="3" borderId="39" xfId="0" applyNumberFormat="1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/>
    </xf>
    <xf numFmtId="166" fontId="7" fillId="3" borderId="27" xfId="0" applyNumberFormat="1" applyFont="1" applyFill="1" applyBorder="1" applyAlignment="1">
      <alignment horizontal="right" vertical="center"/>
    </xf>
    <xf numFmtId="166" fontId="7" fillId="3" borderId="44" xfId="0" applyNumberFormat="1" applyFont="1" applyFill="1" applyBorder="1" applyAlignment="1">
      <alignment horizontal="right" vertical="center"/>
    </xf>
    <xf numFmtId="0" fontId="4" fillId="4" borderId="43" xfId="0" applyFont="1" applyFill="1" applyBorder="1" applyAlignment="1">
      <alignment horizontal="center"/>
    </xf>
    <xf numFmtId="0" fontId="4" fillId="3" borderId="13" xfId="0" applyNumberFormat="1" applyFont="1" applyFill="1" applyBorder="1" applyAlignment="1" applyProtection="1">
      <alignment horizontal="right"/>
      <protection locked="0"/>
    </xf>
    <xf numFmtId="166" fontId="4" fillId="3" borderId="5" xfId="0" applyNumberFormat="1" applyFont="1" applyFill="1" applyBorder="1" applyAlignment="1" applyProtection="1">
      <alignment horizontal="right"/>
      <protection locked="0"/>
    </xf>
    <xf numFmtId="0" fontId="4" fillId="3" borderId="14" xfId="0" applyNumberFormat="1" applyFont="1" applyFill="1" applyBorder="1" applyAlignment="1" applyProtection="1">
      <alignment horizontal="right"/>
      <protection locked="0"/>
    </xf>
    <xf numFmtId="166" fontId="4" fillId="3" borderId="6" xfId="0" applyNumberFormat="1" applyFont="1" applyFill="1" applyBorder="1" applyAlignment="1" applyProtection="1">
      <alignment horizontal="right"/>
      <protection locked="0"/>
    </xf>
    <xf numFmtId="0" fontId="4" fillId="0" borderId="13" xfId="0" applyFont="1" applyFill="1" applyBorder="1" applyProtection="1">
      <protection locked="0"/>
    </xf>
    <xf numFmtId="0" fontId="4" fillId="0" borderId="16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166" fontId="4" fillId="10" borderId="14" xfId="0" applyNumberFormat="1" applyFont="1" applyFill="1" applyBorder="1" applyAlignment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166" fontId="4" fillId="0" borderId="1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right"/>
    </xf>
    <xf numFmtId="166" fontId="4" fillId="3" borderId="3" xfId="0" applyNumberFormat="1" applyFont="1" applyFill="1" applyBorder="1" applyProtection="1"/>
    <xf numFmtId="166" fontId="4" fillId="0" borderId="16" xfId="0" applyNumberFormat="1" applyFont="1" applyFill="1" applyBorder="1" applyAlignment="1" applyProtection="1">
      <alignment horizontal="right"/>
    </xf>
    <xf numFmtId="166" fontId="4" fillId="3" borderId="2" xfId="0" applyNumberFormat="1" applyFont="1" applyFill="1" applyBorder="1" applyAlignment="1" applyProtection="1">
      <alignment horizontal="right"/>
    </xf>
    <xf numFmtId="0" fontId="10" fillId="15" borderId="0" xfId="0" applyFont="1" applyFill="1" applyBorder="1" applyAlignment="1">
      <alignment horizontal="center" vertical="center" textRotation="90" wrapText="1"/>
    </xf>
    <xf numFmtId="0" fontId="4" fillId="15" borderId="16" xfId="0" applyFont="1" applyFill="1" applyBorder="1" applyAlignment="1" applyProtection="1">
      <alignment horizontal="center" vertical="center"/>
      <protection locked="0"/>
    </xf>
    <xf numFmtId="166" fontId="4" fillId="15" borderId="16" xfId="0" applyNumberFormat="1" applyFont="1" applyFill="1" applyBorder="1" applyAlignment="1">
      <alignment horizontal="center" vertical="center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166" fontId="4" fillId="1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4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13" xfId="0" applyFill="1" applyBorder="1" applyAlignment="1">
      <alignment vertical="center"/>
    </xf>
    <xf numFmtId="0" fontId="0" fillId="0" borderId="16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5" xfId="0" applyFill="1" applyBorder="1" applyAlignment="1">
      <alignment vertical="center"/>
    </xf>
    <xf numFmtId="2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17" borderId="0" xfId="0" applyNumberFormat="1" applyFill="1" applyAlignment="1">
      <alignment horizontal="center"/>
    </xf>
    <xf numFmtId="166" fontId="4" fillId="10" borderId="14" xfId="0" applyNumberFormat="1" applyFont="1" applyFill="1" applyBorder="1" applyAlignment="1">
      <alignment horizontal="right"/>
    </xf>
    <xf numFmtId="166" fontId="4" fillId="10" borderId="6" xfId="0" applyNumberFormat="1" applyFont="1" applyFill="1" applyBorder="1" applyAlignment="1">
      <alignment horizontal="right"/>
    </xf>
    <xf numFmtId="166" fontId="4" fillId="3" borderId="13" xfId="0" applyNumberFormat="1" applyFont="1" applyFill="1" applyBorder="1" applyAlignment="1">
      <alignment horizontal="right"/>
    </xf>
    <xf numFmtId="166" fontId="4" fillId="3" borderId="5" xfId="0" applyNumberFormat="1" applyFont="1" applyFill="1" applyBorder="1" applyAlignment="1">
      <alignment horizontal="right"/>
    </xf>
    <xf numFmtId="166" fontId="4" fillId="3" borderId="14" xfId="0" applyNumberFormat="1" applyFont="1" applyFill="1" applyBorder="1" applyAlignment="1">
      <alignment horizontal="right"/>
    </xf>
    <xf numFmtId="166" fontId="4" fillId="3" borderId="6" xfId="0" applyNumberFormat="1" applyFont="1" applyFill="1" applyBorder="1" applyAlignment="1">
      <alignment horizontal="right"/>
    </xf>
    <xf numFmtId="166" fontId="4" fillId="3" borderId="15" xfId="0" applyNumberFormat="1" applyFont="1" applyFill="1" applyBorder="1" applyAlignment="1">
      <alignment horizontal="right"/>
    </xf>
    <xf numFmtId="166" fontId="4" fillId="3" borderId="7" xfId="0" applyNumberFormat="1" applyFont="1" applyFill="1" applyBorder="1" applyAlignment="1">
      <alignment horizontal="right"/>
    </xf>
    <xf numFmtId="166" fontId="4" fillId="12" borderId="14" xfId="0" applyNumberFormat="1" applyFont="1" applyFill="1" applyBorder="1" applyAlignment="1">
      <alignment horizontal="center"/>
    </xf>
    <xf numFmtId="166" fontId="4" fillId="12" borderId="6" xfId="0" applyNumberFormat="1" applyFont="1" applyFill="1" applyBorder="1" applyAlignment="1">
      <alignment horizontal="center"/>
    </xf>
    <xf numFmtId="166" fontId="4" fillId="12" borderId="15" xfId="0" applyNumberFormat="1" applyFont="1" applyFill="1" applyBorder="1" applyAlignment="1">
      <alignment horizontal="center"/>
    </xf>
    <xf numFmtId="166" fontId="4" fillId="12" borderId="7" xfId="0" applyNumberFormat="1" applyFont="1" applyFill="1" applyBorder="1" applyAlignment="1">
      <alignment horizontal="center"/>
    </xf>
    <xf numFmtId="166" fontId="4" fillId="16" borderId="14" xfId="0" applyNumberFormat="1" applyFont="1" applyFill="1" applyBorder="1" applyAlignment="1">
      <alignment horizontal="right"/>
    </xf>
    <xf numFmtId="166" fontId="4" fillId="16" borderId="6" xfId="0" applyNumberFormat="1" applyFont="1" applyFill="1" applyBorder="1" applyAlignment="1">
      <alignment horizontal="right"/>
    </xf>
    <xf numFmtId="166" fontId="4" fillId="3" borderId="0" xfId="0" applyNumberFormat="1" applyFont="1" applyFill="1" applyBorder="1" applyAlignment="1">
      <alignment horizontal="right"/>
    </xf>
    <xf numFmtId="166" fontId="4" fillId="10" borderId="15" xfId="0" applyNumberFormat="1" applyFont="1" applyFill="1" applyBorder="1" applyAlignment="1">
      <alignment horizontal="right"/>
    </xf>
    <xf numFmtId="166" fontId="4" fillId="10" borderId="7" xfId="0" applyNumberFormat="1" applyFont="1" applyFill="1" applyBorder="1" applyAlignment="1">
      <alignment horizontal="right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166" fontId="4" fillId="3" borderId="16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center" textRotation="90"/>
    </xf>
    <xf numFmtId="0" fontId="10" fillId="4" borderId="2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3" xfId="0" applyNumberFormat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>
      <alignment horizontal="center" vertical="center" textRotation="255"/>
    </xf>
    <xf numFmtId="0" fontId="10" fillId="4" borderId="2" xfId="0" applyFont="1" applyFill="1" applyBorder="1" applyAlignment="1">
      <alignment horizontal="center" vertical="center" textRotation="255"/>
    </xf>
    <xf numFmtId="0" fontId="10" fillId="4" borderId="3" xfId="0" applyFont="1" applyFill="1" applyBorder="1" applyAlignment="1">
      <alignment horizontal="center" vertical="center" textRotation="255"/>
    </xf>
    <xf numFmtId="0" fontId="10" fillId="4" borderId="4" xfId="0" applyFont="1" applyFill="1" applyBorder="1" applyAlignment="1">
      <alignment horizontal="center" vertical="center" textRotation="90" wrapText="1"/>
    </xf>
    <xf numFmtId="0" fontId="10" fillId="4" borderId="2" xfId="0" applyFont="1" applyFill="1" applyBorder="1" applyAlignment="1">
      <alignment horizontal="center" vertical="center" textRotation="90" wrapText="1"/>
    </xf>
    <xf numFmtId="0" fontId="10" fillId="4" borderId="3" xfId="0" applyFont="1" applyFill="1" applyBorder="1" applyAlignment="1">
      <alignment horizontal="center" vertical="center" textRotation="90" wrapText="1"/>
    </xf>
    <xf numFmtId="0" fontId="13" fillId="0" borderId="21" xfId="0" applyFont="1" applyFill="1" applyBorder="1" applyAlignment="1">
      <alignment horizontal="center" vertical="center" textRotation="255"/>
    </xf>
    <xf numFmtId="0" fontId="13" fillId="0" borderId="0" xfId="0" applyFont="1" applyFill="1" applyBorder="1" applyAlignment="1">
      <alignment horizontal="center" vertical="center" textRotation="255"/>
    </xf>
    <xf numFmtId="0" fontId="13" fillId="0" borderId="22" xfId="0" applyFont="1" applyFill="1" applyBorder="1" applyAlignment="1">
      <alignment horizontal="center" vertical="center" textRotation="255"/>
    </xf>
    <xf numFmtId="0" fontId="13" fillId="0" borderId="19" xfId="0" applyFont="1" applyFill="1" applyBorder="1" applyAlignment="1">
      <alignment horizontal="center" vertical="center" textRotation="255"/>
    </xf>
    <xf numFmtId="0" fontId="11" fillId="0" borderId="0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166" fontId="4" fillId="3" borderId="4" xfId="0" applyNumberFormat="1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 wrapText="1"/>
    </xf>
    <xf numFmtId="0" fontId="16" fillId="7" borderId="41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6" fillId="7" borderId="42" xfId="0" applyFont="1" applyFill="1" applyBorder="1" applyAlignment="1">
      <alignment horizontal="center" vertical="center" wrapText="1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166" fontId="7" fillId="3" borderId="48" xfId="0" applyNumberFormat="1" applyFont="1" applyFill="1" applyBorder="1" applyAlignment="1">
      <alignment horizontal="center" vertical="center"/>
    </xf>
    <xf numFmtId="166" fontId="7" fillId="3" borderId="49" xfId="0" applyNumberFormat="1" applyFont="1" applyFill="1" applyBorder="1" applyAlignment="1">
      <alignment horizontal="center" vertical="center"/>
    </xf>
    <xf numFmtId="166" fontId="7" fillId="3" borderId="27" xfId="0" applyNumberFormat="1" applyFont="1" applyFill="1" applyBorder="1" applyAlignment="1">
      <alignment horizontal="center" vertical="center"/>
    </xf>
    <xf numFmtId="166" fontId="7" fillId="3" borderId="46" xfId="0" applyNumberFormat="1" applyFont="1" applyFill="1" applyBorder="1" applyAlignment="1">
      <alignment horizontal="center" vertical="center"/>
    </xf>
    <xf numFmtId="166" fontId="4" fillId="12" borderId="14" xfId="0" applyNumberFormat="1" applyFont="1" applyFill="1" applyBorder="1" applyAlignment="1">
      <alignment horizontal="right"/>
    </xf>
    <xf numFmtId="166" fontId="4" fillId="12" borderId="6" xfId="0" applyNumberFormat="1" applyFont="1" applyFill="1" applyBorder="1" applyAlignment="1">
      <alignment horizontal="right"/>
    </xf>
    <xf numFmtId="166" fontId="4" fillId="12" borderId="15" xfId="0" applyNumberFormat="1" applyFont="1" applyFill="1" applyBorder="1" applyAlignment="1">
      <alignment horizontal="right"/>
    </xf>
    <xf numFmtId="166" fontId="4" fillId="12" borderId="7" xfId="0" applyNumberFormat="1" applyFont="1" applyFill="1" applyBorder="1" applyAlignment="1">
      <alignment horizontal="right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Normal" xfId="0" builtinId="0"/>
    <cellStyle name="Normal 2" xfId="1"/>
  </cellStyles>
  <dxfs count="46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 patternType="solid">
          <bgColor theme="1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/>
        <color theme="0"/>
      </font>
    </dxf>
    <dxf>
      <font>
        <b val="0"/>
        <i/>
        <color theme="0"/>
      </font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ont>
        <b val="0"/>
        <i/>
        <color theme="0"/>
      </font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ont>
        <b/>
        <i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0066"/>
      <color rgb="FFFF9BD7"/>
      <color rgb="FFFFCDEB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8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59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0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1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2" Type="http://schemas.openxmlformats.org/officeDocument/2006/relationships/image" Target="../media/image9.emf"/><Relationship Id="rId1" Type="http://schemas.openxmlformats.org/officeDocument/2006/relationships/image" Target="../media/image3.emf"/><Relationship Id="rId6" Type="http://schemas.openxmlformats.org/officeDocument/2006/relationships/image" Target="../media/image5.emf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image" Target="../media/image11.emf"/><Relationship Id="rId4" Type="http://schemas.openxmlformats.org/officeDocument/2006/relationships/image" Target="../media/image8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13</xdr:row>
          <xdr:rowOff>0</xdr:rowOff>
        </xdr:from>
        <xdr:to>
          <xdr:col>16</xdr:col>
          <xdr:colOff>209550</xdr:colOff>
          <xdr:row>13</xdr:row>
          <xdr:rowOff>180975</xdr:rowOff>
        </xdr:to>
        <xdr:sp macro="" textlink="">
          <xdr:nvSpPr>
            <xdr:cNvPr id="2243" name="CheckBox4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14</xdr:row>
          <xdr:rowOff>0</xdr:rowOff>
        </xdr:from>
        <xdr:to>
          <xdr:col>16</xdr:col>
          <xdr:colOff>209550</xdr:colOff>
          <xdr:row>14</xdr:row>
          <xdr:rowOff>180975</xdr:rowOff>
        </xdr:to>
        <xdr:sp macro="" textlink="">
          <xdr:nvSpPr>
            <xdr:cNvPr id="2244" name="CheckBox5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0</xdr:rowOff>
        </xdr:from>
        <xdr:to>
          <xdr:col>16</xdr:col>
          <xdr:colOff>209550</xdr:colOff>
          <xdr:row>16</xdr:row>
          <xdr:rowOff>180975</xdr:rowOff>
        </xdr:to>
        <xdr:sp macro="" textlink="">
          <xdr:nvSpPr>
            <xdr:cNvPr id="2250" name="CheckBox11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17</xdr:row>
          <xdr:rowOff>0</xdr:rowOff>
        </xdr:from>
        <xdr:to>
          <xdr:col>16</xdr:col>
          <xdr:colOff>209550</xdr:colOff>
          <xdr:row>17</xdr:row>
          <xdr:rowOff>180975</xdr:rowOff>
        </xdr:to>
        <xdr:sp macro="" textlink="">
          <xdr:nvSpPr>
            <xdr:cNvPr id="2251" name="CheckBox12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20</xdr:row>
          <xdr:rowOff>0</xdr:rowOff>
        </xdr:from>
        <xdr:to>
          <xdr:col>16</xdr:col>
          <xdr:colOff>209550</xdr:colOff>
          <xdr:row>20</xdr:row>
          <xdr:rowOff>180975</xdr:rowOff>
        </xdr:to>
        <xdr:sp macro="" textlink="">
          <xdr:nvSpPr>
            <xdr:cNvPr id="2252" name="CheckBox13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18</xdr:row>
          <xdr:rowOff>0</xdr:rowOff>
        </xdr:from>
        <xdr:to>
          <xdr:col>16</xdr:col>
          <xdr:colOff>209550</xdr:colOff>
          <xdr:row>18</xdr:row>
          <xdr:rowOff>180975</xdr:rowOff>
        </xdr:to>
        <xdr:sp macro="" textlink="">
          <xdr:nvSpPr>
            <xdr:cNvPr id="2253" name="CheckBox14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4" name="CheckBox15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22</xdr:row>
          <xdr:rowOff>0</xdr:rowOff>
        </xdr:from>
        <xdr:to>
          <xdr:col>16</xdr:col>
          <xdr:colOff>209550</xdr:colOff>
          <xdr:row>22</xdr:row>
          <xdr:rowOff>180975</xdr:rowOff>
        </xdr:to>
        <xdr:sp macro="" textlink="">
          <xdr:nvSpPr>
            <xdr:cNvPr id="2255" name="CheckBox16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23</xdr:row>
          <xdr:rowOff>0</xdr:rowOff>
        </xdr:from>
        <xdr:to>
          <xdr:col>16</xdr:col>
          <xdr:colOff>209550</xdr:colOff>
          <xdr:row>23</xdr:row>
          <xdr:rowOff>180975</xdr:rowOff>
        </xdr:to>
        <xdr:sp macro="" textlink="">
          <xdr:nvSpPr>
            <xdr:cNvPr id="2256" name="CheckBox17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24</xdr:row>
          <xdr:rowOff>0</xdr:rowOff>
        </xdr:from>
        <xdr:to>
          <xdr:col>16</xdr:col>
          <xdr:colOff>209550</xdr:colOff>
          <xdr:row>24</xdr:row>
          <xdr:rowOff>180975</xdr:rowOff>
        </xdr:to>
        <xdr:sp macro="" textlink="">
          <xdr:nvSpPr>
            <xdr:cNvPr id="2257" name="CheckBox18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25</xdr:row>
          <xdr:rowOff>0</xdr:rowOff>
        </xdr:from>
        <xdr:to>
          <xdr:col>16</xdr:col>
          <xdr:colOff>209550</xdr:colOff>
          <xdr:row>25</xdr:row>
          <xdr:rowOff>180975</xdr:rowOff>
        </xdr:to>
        <xdr:sp macro="" textlink="">
          <xdr:nvSpPr>
            <xdr:cNvPr id="2258" name="CheckBox19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26</xdr:row>
          <xdr:rowOff>0</xdr:rowOff>
        </xdr:from>
        <xdr:to>
          <xdr:col>16</xdr:col>
          <xdr:colOff>209550</xdr:colOff>
          <xdr:row>26</xdr:row>
          <xdr:rowOff>180975</xdr:rowOff>
        </xdr:to>
        <xdr:sp macro="" textlink="">
          <xdr:nvSpPr>
            <xdr:cNvPr id="2259" name="CheckBox20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13</xdr:row>
          <xdr:rowOff>0</xdr:rowOff>
        </xdr:from>
        <xdr:to>
          <xdr:col>18</xdr:col>
          <xdr:colOff>209550</xdr:colOff>
          <xdr:row>13</xdr:row>
          <xdr:rowOff>180975</xdr:rowOff>
        </xdr:to>
        <xdr:sp macro="" textlink="">
          <xdr:nvSpPr>
            <xdr:cNvPr id="2272" name="CheckBox33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14</xdr:row>
          <xdr:rowOff>0</xdr:rowOff>
        </xdr:from>
        <xdr:to>
          <xdr:col>18</xdr:col>
          <xdr:colOff>209550</xdr:colOff>
          <xdr:row>14</xdr:row>
          <xdr:rowOff>180975</xdr:rowOff>
        </xdr:to>
        <xdr:sp macro="" textlink="">
          <xdr:nvSpPr>
            <xdr:cNvPr id="2273" name="CheckBox34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16</xdr:row>
          <xdr:rowOff>0</xdr:rowOff>
        </xdr:from>
        <xdr:to>
          <xdr:col>18</xdr:col>
          <xdr:colOff>209550</xdr:colOff>
          <xdr:row>16</xdr:row>
          <xdr:rowOff>180975</xdr:rowOff>
        </xdr:to>
        <xdr:sp macro="" textlink="">
          <xdr:nvSpPr>
            <xdr:cNvPr id="2279" name="CheckBox40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17</xdr:row>
          <xdr:rowOff>0</xdr:rowOff>
        </xdr:from>
        <xdr:to>
          <xdr:col>18</xdr:col>
          <xdr:colOff>209550</xdr:colOff>
          <xdr:row>17</xdr:row>
          <xdr:rowOff>180975</xdr:rowOff>
        </xdr:to>
        <xdr:sp macro="" textlink="">
          <xdr:nvSpPr>
            <xdr:cNvPr id="2280" name="CheckBox41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20</xdr:row>
          <xdr:rowOff>0</xdr:rowOff>
        </xdr:from>
        <xdr:to>
          <xdr:col>18</xdr:col>
          <xdr:colOff>209550</xdr:colOff>
          <xdr:row>20</xdr:row>
          <xdr:rowOff>180975</xdr:rowOff>
        </xdr:to>
        <xdr:sp macro="" textlink="">
          <xdr:nvSpPr>
            <xdr:cNvPr id="2281" name="CheckBox42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18</xdr:row>
          <xdr:rowOff>0</xdr:rowOff>
        </xdr:from>
        <xdr:to>
          <xdr:col>18</xdr:col>
          <xdr:colOff>209550</xdr:colOff>
          <xdr:row>18</xdr:row>
          <xdr:rowOff>180975</xdr:rowOff>
        </xdr:to>
        <xdr:sp macro="" textlink="">
          <xdr:nvSpPr>
            <xdr:cNvPr id="2282" name="CheckBox43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21</xdr:row>
          <xdr:rowOff>0</xdr:rowOff>
        </xdr:from>
        <xdr:to>
          <xdr:col>18</xdr:col>
          <xdr:colOff>209550</xdr:colOff>
          <xdr:row>21</xdr:row>
          <xdr:rowOff>180975</xdr:rowOff>
        </xdr:to>
        <xdr:sp macro="" textlink="">
          <xdr:nvSpPr>
            <xdr:cNvPr id="2283" name="CheckBox44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22</xdr:row>
          <xdr:rowOff>0</xdr:rowOff>
        </xdr:from>
        <xdr:to>
          <xdr:col>18</xdr:col>
          <xdr:colOff>209550</xdr:colOff>
          <xdr:row>22</xdr:row>
          <xdr:rowOff>180975</xdr:rowOff>
        </xdr:to>
        <xdr:sp macro="" textlink="">
          <xdr:nvSpPr>
            <xdr:cNvPr id="2284" name="CheckBox45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23</xdr:row>
          <xdr:rowOff>0</xdr:rowOff>
        </xdr:from>
        <xdr:to>
          <xdr:col>18</xdr:col>
          <xdr:colOff>209550</xdr:colOff>
          <xdr:row>23</xdr:row>
          <xdr:rowOff>180975</xdr:rowOff>
        </xdr:to>
        <xdr:sp macro="" textlink="">
          <xdr:nvSpPr>
            <xdr:cNvPr id="2285" name="CheckBox46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0</xdr:rowOff>
        </xdr:from>
        <xdr:to>
          <xdr:col>18</xdr:col>
          <xdr:colOff>209550</xdr:colOff>
          <xdr:row>24</xdr:row>
          <xdr:rowOff>180975</xdr:rowOff>
        </xdr:to>
        <xdr:sp macro="" textlink="">
          <xdr:nvSpPr>
            <xdr:cNvPr id="2286" name="CheckBox47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25</xdr:row>
          <xdr:rowOff>0</xdr:rowOff>
        </xdr:from>
        <xdr:to>
          <xdr:col>18</xdr:col>
          <xdr:colOff>209550</xdr:colOff>
          <xdr:row>25</xdr:row>
          <xdr:rowOff>180975</xdr:rowOff>
        </xdr:to>
        <xdr:sp macro="" textlink="">
          <xdr:nvSpPr>
            <xdr:cNvPr id="2287" name="CheckBox48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26</xdr:row>
          <xdr:rowOff>0</xdr:rowOff>
        </xdr:from>
        <xdr:to>
          <xdr:col>18</xdr:col>
          <xdr:colOff>209550</xdr:colOff>
          <xdr:row>26</xdr:row>
          <xdr:rowOff>180975</xdr:rowOff>
        </xdr:to>
        <xdr:sp macro="" textlink="">
          <xdr:nvSpPr>
            <xdr:cNvPr id="2288" name="CheckBox49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37</xdr:row>
          <xdr:rowOff>95250</xdr:rowOff>
        </xdr:from>
        <xdr:to>
          <xdr:col>11</xdr:col>
          <xdr:colOff>485775</xdr:colOff>
          <xdr:row>39</xdr:row>
          <xdr:rowOff>114300</xdr:rowOff>
        </xdr:to>
        <xdr:sp macro="" textlink="">
          <xdr:nvSpPr>
            <xdr:cNvPr id="2300" name="Button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300" b="1" i="0" u="none" strike="noStrike" baseline="0">
                  <a:solidFill>
                    <a:srgbClr val="000000"/>
                  </a:solidFill>
                  <a:latin typeface="Calibri"/>
                </a:rPr>
                <a:t>REMISE A ZERO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3</xdr:row>
          <xdr:rowOff>19050</xdr:rowOff>
        </xdr:from>
        <xdr:to>
          <xdr:col>6</xdr:col>
          <xdr:colOff>171450</xdr:colOff>
          <xdr:row>4</xdr:row>
          <xdr:rowOff>9525</xdr:rowOff>
        </xdr:to>
        <xdr:sp macro="" textlink="">
          <xdr:nvSpPr>
            <xdr:cNvPr id="2301" name="OptionButton50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2" name="OptionButton51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19050</xdr:rowOff>
        </xdr:from>
        <xdr:to>
          <xdr:col>6</xdr:col>
          <xdr:colOff>171450</xdr:colOff>
          <xdr:row>7</xdr:row>
          <xdr:rowOff>9525</xdr:rowOff>
        </xdr:to>
        <xdr:sp macro="" textlink="">
          <xdr:nvSpPr>
            <xdr:cNvPr id="2303" name="OptionButton52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19050</xdr:rowOff>
        </xdr:from>
        <xdr:to>
          <xdr:col>6</xdr:col>
          <xdr:colOff>171450</xdr:colOff>
          <xdr:row>8</xdr:row>
          <xdr:rowOff>9525</xdr:rowOff>
        </xdr:to>
        <xdr:sp macro="" textlink="">
          <xdr:nvSpPr>
            <xdr:cNvPr id="2304" name="OptionButton53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19050</xdr:rowOff>
        </xdr:from>
        <xdr:to>
          <xdr:col>6</xdr:col>
          <xdr:colOff>171450</xdr:colOff>
          <xdr:row>9</xdr:row>
          <xdr:rowOff>9525</xdr:rowOff>
        </xdr:to>
        <xdr:sp macro="" textlink="">
          <xdr:nvSpPr>
            <xdr:cNvPr id="2305" name="OptionButton54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19050</xdr:rowOff>
        </xdr:from>
        <xdr:to>
          <xdr:col>6</xdr:col>
          <xdr:colOff>171450</xdr:colOff>
          <xdr:row>10</xdr:row>
          <xdr:rowOff>9525</xdr:rowOff>
        </xdr:to>
        <xdr:sp macro="" textlink="">
          <xdr:nvSpPr>
            <xdr:cNvPr id="2306" name="OptionButton55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19050</xdr:rowOff>
        </xdr:from>
        <xdr:to>
          <xdr:col>6</xdr:col>
          <xdr:colOff>171450</xdr:colOff>
          <xdr:row>11</xdr:row>
          <xdr:rowOff>9525</xdr:rowOff>
        </xdr:to>
        <xdr:sp macro="" textlink="">
          <xdr:nvSpPr>
            <xdr:cNvPr id="2307" name="OptionButton56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19050</xdr:rowOff>
        </xdr:from>
        <xdr:to>
          <xdr:col>6</xdr:col>
          <xdr:colOff>171450</xdr:colOff>
          <xdr:row>12</xdr:row>
          <xdr:rowOff>9525</xdr:rowOff>
        </xdr:to>
        <xdr:sp macro="" textlink="">
          <xdr:nvSpPr>
            <xdr:cNvPr id="2308" name="OptionButton57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19050</xdr:rowOff>
        </xdr:from>
        <xdr:to>
          <xdr:col>6</xdr:col>
          <xdr:colOff>171450</xdr:colOff>
          <xdr:row>13</xdr:row>
          <xdr:rowOff>9525</xdr:rowOff>
        </xdr:to>
        <xdr:sp macro="" textlink="">
          <xdr:nvSpPr>
            <xdr:cNvPr id="2309" name="OptionButton58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0</xdr:rowOff>
        </xdr:from>
        <xdr:to>
          <xdr:col>6</xdr:col>
          <xdr:colOff>171450</xdr:colOff>
          <xdr:row>13</xdr:row>
          <xdr:rowOff>190500</xdr:rowOff>
        </xdr:to>
        <xdr:sp macro="" textlink="">
          <xdr:nvSpPr>
            <xdr:cNvPr id="2310" name="OptionButton59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47625</xdr:rowOff>
        </xdr:from>
        <xdr:to>
          <xdr:col>2</xdr:col>
          <xdr:colOff>190500</xdr:colOff>
          <xdr:row>23</xdr:row>
          <xdr:rowOff>38100</xdr:rowOff>
        </xdr:to>
        <xdr:sp macro="" textlink="">
          <xdr:nvSpPr>
            <xdr:cNvPr id="2311" name="OptionButton60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23</xdr:row>
          <xdr:rowOff>57150</xdr:rowOff>
        </xdr:from>
        <xdr:to>
          <xdr:col>2</xdr:col>
          <xdr:colOff>190500</xdr:colOff>
          <xdr:row>24</xdr:row>
          <xdr:rowOff>47625</xdr:rowOff>
        </xdr:to>
        <xdr:sp macro="" textlink="">
          <xdr:nvSpPr>
            <xdr:cNvPr id="2312" name="OptionButton61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24</xdr:row>
          <xdr:rowOff>47625</xdr:rowOff>
        </xdr:from>
        <xdr:to>
          <xdr:col>2</xdr:col>
          <xdr:colOff>200025</xdr:colOff>
          <xdr:row>25</xdr:row>
          <xdr:rowOff>28575</xdr:rowOff>
        </xdr:to>
        <xdr:sp macro="" textlink="">
          <xdr:nvSpPr>
            <xdr:cNvPr id="2313" name="OptionButton62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25</xdr:row>
          <xdr:rowOff>38100</xdr:rowOff>
        </xdr:from>
        <xdr:to>
          <xdr:col>2</xdr:col>
          <xdr:colOff>200025</xdr:colOff>
          <xdr:row>26</xdr:row>
          <xdr:rowOff>28575</xdr:rowOff>
        </xdr:to>
        <xdr:sp macro="" textlink="">
          <xdr:nvSpPr>
            <xdr:cNvPr id="2314" name="OptionButton63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28575</xdr:rowOff>
        </xdr:from>
        <xdr:to>
          <xdr:col>2</xdr:col>
          <xdr:colOff>190500</xdr:colOff>
          <xdr:row>27</xdr:row>
          <xdr:rowOff>9525</xdr:rowOff>
        </xdr:to>
        <xdr:sp macro="" textlink="">
          <xdr:nvSpPr>
            <xdr:cNvPr id="2315" name="OptionButton64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8</xdr:row>
          <xdr:rowOff>28575</xdr:rowOff>
        </xdr:from>
        <xdr:to>
          <xdr:col>2</xdr:col>
          <xdr:colOff>190500</xdr:colOff>
          <xdr:row>9</xdr:row>
          <xdr:rowOff>9525</xdr:rowOff>
        </xdr:to>
        <xdr:sp macro="" textlink="">
          <xdr:nvSpPr>
            <xdr:cNvPr id="2324" name="OptionButton44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10</xdr:row>
          <xdr:rowOff>19050</xdr:rowOff>
        </xdr:from>
        <xdr:to>
          <xdr:col>2</xdr:col>
          <xdr:colOff>190500</xdr:colOff>
          <xdr:row>11</xdr:row>
          <xdr:rowOff>0</xdr:rowOff>
        </xdr:to>
        <xdr:sp macro="" textlink="">
          <xdr:nvSpPr>
            <xdr:cNvPr id="2325" name="OptionButton45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38100</xdr:rowOff>
        </xdr:from>
        <xdr:to>
          <xdr:col>1</xdr:col>
          <xdr:colOff>228600</xdr:colOff>
          <xdr:row>9</xdr:row>
          <xdr:rowOff>19050</xdr:rowOff>
        </xdr:to>
        <xdr:sp macro="" textlink="">
          <xdr:nvSpPr>
            <xdr:cNvPr id="2327" name="OptionButton1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38100</xdr:rowOff>
        </xdr:from>
        <xdr:to>
          <xdr:col>1</xdr:col>
          <xdr:colOff>228600</xdr:colOff>
          <xdr:row>11</xdr:row>
          <xdr:rowOff>19050</xdr:rowOff>
        </xdr:to>
        <xdr:sp macro="" textlink="">
          <xdr:nvSpPr>
            <xdr:cNvPr id="2335" name="OptionButton2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11</xdr:row>
          <xdr:rowOff>0</xdr:rowOff>
        </xdr:from>
        <xdr:to>
          <xdr:col>1</xdr:col>
          <xdr:colOff>228600</xdr:colOff>
          <xdr:row>11</xdr:row>
          <xdr:rowOff>180975</xdr:rowOff>
        </xdr:to>
        <xdr:sp macro="" textlink="">
          <xdr:nvSpPr>
            <xdr:cNvPr id="2336" name="OptionButton3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38100</xdr:rowOff>
        </xdr:from>
        <xdr:to>
          <xdr:col>1</xdr:col>
          <xdr:colOff>228600</xdr:colOff>
          <xdr:row>15</xdr:row>
          <xdr:rowOff>19050</xdr:rowOff>
        </xdr:to>
        <xdr:sp macro="" textlink="">
          <xdr:nvSpPr>
            <xdr:cNvPr id="2337" name="OptionButton4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15</xdr:row>
          <xdr:rowOff>38100</xdr:rowOff>
        </xdr:from>
        <xdr:to>
          <xdr:col>1</xdr:col>
          <xdr:colOff>228600</xdr:colOff>
          <xdr:row>16</xdr:row>
          <xdr:rowOff>19050</xdr:rowOff>
        </xdr:to>
        <xdr:sp macro="" textlink="">
          <xdr:nvSpPr>
            <xdr:cNvPr id="2338" name="OptionButton5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16</xdr:row>
          <xdr:rowOff>38100</xdr:rowOff>
        </xdr:from>
        <xdr:to>
          <xdr:col>1</xdr:col>
          <xdr:colOff>228600</xdr:colOff>
          <xdr:row>17</xdr:row>
          <xdr:rowOff>9525</xdr:rowOff>
        </xdr:to>
        <xdr:sp macro="" textlink="">
          <xdr:nvSpPr>
            <xdr:cNvPr id="2339" name="OptionButton6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38100</xdr:rowOff>
        </xdr:from>
        <xdr:to>
          <xdr:col>1</xdr:col>
          <xdr:colOff>228600</xdr:colOff>
          <xdr:row>18</xdr:row>
          <xdr:rowOff>19050</xdr:rowOff>
        </xdr:to>
        <xdr:sp macro="" textlink="">
          <xdr:nvSpPr>
            <xdr:cNvPr id="2340" name="OptionButton7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18</xdr:row>
          <xdr:rowOff>9525</xdr:rowOff>
        </xdr:from>
        <xdr:to>
          <xdr:col>1</xdr:col>
          <xdr:colOff>228600</xdr:colOff>
          <xdr:row>18</xdr:row>
          <xdr:rowOff>190500</xdr:rowOff>
        </xdr:to>
        <xdr:sp macro="" textlink="">
          <xdr:nvSpPr>
            <xdr:cNvPr id="2341" name="OptionButton8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</xdr:row>
          <xdr:rowOff>28575</xdr:rowOff>
        </xdr:from>
        <xdr:to>
          <xdr:col>5</xdr:col>
          <xdr:colOff>228600</xdr:colOff>
          <xdr:row>4</xdr:row>
          <xdr:rowOff>0</xdr:rowOff>
        </xdr:to>
        <xdr:sp macro="" textlink="">
          <xdr:nvSpPr>
            <xdr:cNvPr id="2350" name="OptionButton14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6</xdr:row>
          <xdr:rowOff>28575</xdr:rowOff>
        </xdr:from>
        <xdr:to>
          <xdr:col>5</xdr:col>
          <xdr:colOff>228600</xdr:colOff>
          <xdr:row>7</xdr:row>
          <xdr:rowOff>0</xdr:rowOff>
        </xdr:to>
        <xdr:sp macro="" textlink="">
          <xdr:nvSpPr>
            <xdr:cNvPr id="2351" name="OptionButton15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5</xdr:col>
          <xdr:colOff>228600</xdr:colOff>
          <xdr:row>8</xdr:row>
          <xdr:rowOff>0</xdr:rowOff>
        </xdr:to>
        <xdr:sp macro="" textlink="">
          <xdr:nvSpPr>
            <xdr:cNvPr id="2352" name="OptionButton16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28575</xdr:rowOff>
        </xdr:from>
        <xdr:to>
          <xdr:col>5</xdr:col>
          <xdr:colOff>228600</xdr:colOff>
          <xdr:row>9</xdr:row>
          <xdr:rowOff>0</xdr:rowOff>
        </xdr:to>
        <xdr:sp macro="" textlink="">
          <xdr:nvSpPr>
            <xdr:cNvPr id="2353" name="OptionButton17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28575</xdr:rowOff>
        </xdr:from>
        <xdr:to>
          <xdr:col>5</xdr:col>
          <xdr:colOff>228600</xdr:colOff>
          <xdr:row>10</xdr:row>
          <xdr:rowOff>0</xdr:rowOff>
        </xdr:to>
        <xdr:sp macro="" textlink="">
          <xdr:nvSpPr>
            <xdr:cNvPr id="2354" name="OptionButton18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28575</xdr:rowOff>
        </xdr:from>
        <xdr:to>
          <xdr:col>5</xdr:col>
          <xdr:colOff>228600</xdr:colOff>
          <xdr:row>12</xdr:row>
          <xdr:rowOff>0</xdr:rowOff>
        </xdr:to>
        <xdr:sp macro="" textlink="">
          <xdr:nvSpPr>
            <xdr:cNvPr id="2355" name="OptionButton19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10</xdr:row>
          <xdr:rowOff>28575</xdr:rowOff>
        </xdr:from>
        <xdr:to>
          <xdr:col>5</xdr:col>
          <xdr:colOff>228600</xdr:colOff>
          <xdr:row>11</xdr:row>
          <xdr:rowOff>0</xdr:rowOff>
        </xdr:to>
        <xdr:sp macro="" textlink="">
          <xdr:nvSpPr>
            <xdr:cNvPr id="2356" name="OptionButton20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28575</xdr:rowOff>
        </xdr:from>
        <xdr:to>
          <xdr:col>5</xdr:col>
          <xdr:colOff>228600</xdr:colOff>
          <xdr:row>16</xdr:row>
          <xdr:rowOff>0</xdr:rowOff>
        </xdr:to>
        <xdr:sp macro="" textlink="">
          <xdr:nvSpPr>
            <xdr:cNvPr id="2357" name="OptionButton21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28575</xdr:rowOff>
        </xdr:from>
        <xdr:to>
          <xdr:col>5</xdr:col>
          <xdr:colOff>228600</xdr:colOff>
          <xdr:row>16</xdr:row>
          <xdr:rowOff>200025</xdr:rowOff>
        </xdr:to>
        <xdr:sp macro="" textlink="">
          <xdr:nvSpPr>
            <xdr:cNvPr id="2358" name="OptionButton22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28575</xdr:rowOff>
        </xdr:from>
        <xdr:to>
          <xdr:col>5</xdr:col>
          <xdr:colOff>228600</xdr:colOff>
          <xdr:row>18</xdr:row>
          <xdr:rowOff>0</xdr:rowOff>
        </xdr:to>
        <xdr:sp macro="" textlink="">
          <xdr:nvSpPr>
            <xdr:cNvPr id="2359" name="OptionButton23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28575</xdr:rowOff>
        </xdr:from>
        <xdr:to>
          <xdr:col>5</xdr:col>
          <xdr:colOff>228600</xdr:colOff>
          <xdr:row>19</xdr:row>
          <xdr:rowOff>0</xdr:rowOff>
        </xdr:to>
        <xdr:sp macro="" textlink="">
          <xdr:nvSpPr>
            <xdr:cNvPr id="2360" name="OptionButton24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28575</xdr:rowOff>
        </xdr:from>
        <xdr:to>
          <xdr:col>5</xdr:col>
          <xdr:colOff>228600</xdr:colOff>
          <xdr:row>20</xdr:row>
          <xdr:rowOff>0</xdr:rowOff>
        </xdr:to>
        <xdr:sp macro="" textlink="">
          <xdr:nvSpPr>
            <xdr:cNvPr id="2361" name="OptionButton25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28575</xdr:rowOff>
        </xdr:from>
        <xdr:to>
          <xdr:col>5</xdr:col>
          <xdr:colOff>228600</xdr:colOff>
          <xdr:row>21</xdr:row>
          <xdr:rowOff>0</xdr:rowOff>
        </xdr:to>
        <xdr:sp macro="" textlink="">
          <xdr:nvSpPr>
            <xdr:cNvPr id="2362" name="OptionButton26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28575</xdr:rowOff>
        </xdr:from>
        <xdr:to>
          <xdr:col>5</xdr:col>
          <xdr:colOff>228600</xdr:colOff>
          <xdr:row>22</xdr:row>
          <xdr:rowOff>0</xdr:rowOff>
        </xdr:to>
        <xdr:sp macro="" textlink="">
          <xdr:nvSpPr>
            <xdr:cNvPr id="2363" name="OptionButton27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22</xdr:row>
          <xdr:rowOff>28575</xdr:rowOff>
        </xdr:from>
        <xdr:to>
          <xdr:col>5</xdr:col>
          <xdr:colOff>228600</xdr:colOff>
          <xdr:row>23</xdr:row>
          <xdr:rowOff>0</xdr:rowOff>
        </xdr:to>
        <xdr:sp macro="" textlink="">
          <xdr:nvSpPr>
            <xdr:cNvPr id="2364" name="OptionButton28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28575</xdr:rowOff>
        </xdr:from>
        <xdr:to>
          <xdr:col>5</xdr:col>
          <xdr:colOff>228600</xdr:colOff>
          <xdr:row>24</xdr:row>
          <xdr:rowOff>0</xdr:rowOff>
        </xdr:to>
        <xdr:sp macro="" textlink="">
          <xdr:nvSpPr>
            <xdr:cNvPr id="2365" name="OptionButton29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28575</xdr:rowOff>
        </xdr:from>
        <xdr:to>
          <xdr:col>5</xdr:col>
          <xdr:colOff>228600</xdr:colOff>
          <xdr:row>25</xdr:row>
          <xdr:rowOff>0</xdr:rowOff>
        </xdr:to>
        <xdr:sp macro="" textlink="">
          <xdr:nvSpPr>
            <xdr:cNvPr id="2366" name="OptionButton30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28575</xdr:rowOff>
        </xdr:from>
        <xdr:to>
          <xdr:col>5</xdr:col>
          <xdr:colOff>228600</xdr:colOff>
          <xdr:row>26</xdr:row>
          <xdr:rowOff>0</xdr:rowOff>
        </xdr:to>
        <xdr:sp macro="" textlink="">
          <xdr:nvSpPr>
            <xdr:cNvPr id="2367" name="OptionButton47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28575</xdr:rowOff>
        </xdr:from>
        <xdr:to>
          <xdr:col>5</xdr:col>
          <xdr:colOff>228600</xdr:colOff>
          <xdr:row>27</xdr:row>
          <xdr:rowOff>0</xdr:rowOff>
        </xdr:to>
        <xdr:sp macro="" textlink="">
          <xdr:nvSpPr>
            <xdr:cNvPr id="2368" name="OptionButton48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19050</xdr:rowOff>
        </xdr:from>
        <xdr:to>
          <xdr:col>5</xdr:col>
          <xdr:colOff>228600</xdr:colOff>
          <xdr:row>27</xdr:row>
          <xdr:rowOff>190500</xdr:rowOff>
        </xdr:to>
        <xdr:sp macro="" textlink="">
          <xdr:nvSpPr>
            <xdr:cNvPr id="2369" name="OptionButton65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28575</xdr:rowOff>
        </xdr:from>
        <xdr:to>
          <xdr:col>5</xdr:col>
          <xdr:colOff>228600</xdr:colOff>
          <xdr:row>13</xdr:row>
          <xdr:rowOff>0</xdr:rowOff>
        </xdr:to>
        <xdr:sp macro="" textlink="">
          <xdr:nvSpPr>
            <xdr:cNvPr id="2370" name="OptionButton66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19050</xdr:rowOff>
        </xdr:from>
        <xdr:to>
          <xdr:col>5</xdr:col>
          <xdr:colOff>228600</xdr:colOff>
          <xdr:row>13</xdr:row>
          <xdr:rowOff>190500</xdr:rowOff>
        </xdr:to>
        <xdr:sp macro="" textlink="">
          <xdr:nvSpPr>
            <xdr:cNvPr id="2371" name="OptionButton67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22</xdr:row>
          <xdr:rowOff>47625</xdr:rowOff>
        </xdr:from>
        <xdr:to>
          <xdr:col>1</xdr:col>
          <xdr:colOff>228600</xdr:colOff>
          <xdr:row>23</xdr:row>
          <xdr:rowOff>28575</xdr:rowOff>
        </xdr:to>
        <xdr:sp macro="" textlink="">
          <xdr:nvSpPr>
            <xdr:cNvPr id="2372" name="OptionButton31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57150</xdr:rowOff>
        </xdr:from>
        <xdr:to>
          <xdr:col>1</xdr:col>
          <xdr:colOff>228600</xdr:colOff>
          <xdr:row>24</xdr:row>
          <xdr:rowOff>38100</xdr:rowOff>
        </xdr:to>
        <xdr:sp macro="" textlink="">
          <xdr:nvSpPr>
            <xdr:cNvPr id="2373" name="OptionButton32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24</xdr:row>
          <xdr:rowOff>47625</xdr:rowOff>
        </xdr:from>
        <xdr:to>
          <xdr:col>1</xdr:col>
          <xdr:colOff>228600</xdr:colOff>
          <xdr:row>25</xdr:row>
          <xdr:rowOff>28575</xdr:rowOff>
        </xdr:to>
        <xdr:sp macro="" textlink="">
          <xdr:nvSpPr>
            <xdr:cNvPr id="2374" name="OptionButton33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25</xdr:row>
          <xdr:rowOff>47625</xdr:rowOff>
        </xdr:from>
        <xdr:to>
          <xdr:col>1</xdr:col>
          <xdr:colOff>228600</xdr:colOff>
          <xdr:row>26</xdr:row>
          <xdr:rowOff>28575</xdr:rowOff>
        </xdr:to>
        <xdr:sp macro="" textlink="">
          <xdr:nvSpPr>
            <xdr:cNvPr id="2375" name="OptionButton34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26</xdr:row>
          <xdr:rowOff>28575</xdr:rowOff>
        </xdr:from>
        <xdr:to>
          <xdr:col>1</xdr:col>
          <xdr:colOff>228600</xdr:colOff>
          <xdr:row>27</xdr:row>
          <xdr:rowOff>9525</xdr:rowOff>
        </xdr:to>
        <xdr:sp macro="" textlink="">
          <xdr:nvSpPr>
            <xdr:cNvPr id="2376" name="OptionButton35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27</xdr:row>
          <xdr:rowOff>9525</xdr:rowOff>
        </xdr:from>
        <xdr:to>
          <xdr:col>16</xdr:col>
          <xdr:colOff>209550</xdr:colOff>
          <xdr:row>27</xdr:row>
          <xdr:rowOff>190500</xdr:rowOff>
        </xdr:to>
        <xdr:sp macro="" textlink="">
          <xdr:nvSpPr>
            <xdr:cNvPr id="2386" name="CheckBox21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30</xdr:row>
          <xdr:rowOff>9525</xdr:rowOff>
        </xdr:from>
        <xdr:to>
          <xdr:col>16</xdr:col>
          <xdr:colOff>209550</xdr:colOff>
          <xdr:row>30</xdr:row>
          <xdr:rowOff>190500</xdr:rowOff>
        </xdr:to>
        <xdr:sp macro="" textlink="">
          <xdr:nvSpPr>
            <xdr:cNvPr id="2387" name="CheckBox22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31</xdr:row>
          <xdr:rowOff>0</xdr:rowOff>
        </xdr:from>
        <xdr:to>
          <xdr:col>16</xdr:col>
          <xdr:colOff>209550</xdr:colOff>
          <xdr:row>31</xdr:row>
          <xdr:rowOff>180975</xdr:rowOff>
        </xdr:to>
        <xdr:sp macro="" textlink="">
          <xdr:nvSpPr>
            <xdr:cNvPr id="2388" name="CheckBox23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32</xdr:row>
          <xdr:rowOff>0</xdr:rowOff>
        </xdr:from>
        <xdr:to>
          <xdr:col>16</xdr:col>
          <xdr:colOff>209550</xdr:colOff>
          <xdr:row>32</xdr:row>
          <xdr:rowOff>180975</xdr:rowOff>
        </xdr:to>
        <xdr:sp macro="" textlink="">
          <xdr:nvSpPr>
            <xdr:cNvPr id="2389" name="CheckBox24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27</xdr:row>
          <xdr:rowOff>9525</xdr:rowOff>
        </xdr:from>
        <xdr:to>
          <xdr:col>18</xdr:col>
          <xdr:colOff>209550</xdr:colOff>
          <xdr:row>27</xdr:row>
          <xdr:rowOff>190500</xdr:rowOff>
        </xdr:to>
        <xdr:sp macro="" textlink="">
          <xdr:nvSpPr>
            <xdr:cNvPr id="2393" name="CheckBox28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9525</xdr:rowOff>
        </xdr:from>
        <xdr:to>
          <xdr:col>18</xdr:col>
          <xdr:colOff>209550</xdr:colOff>
          <xdr:row>30</xdr:row>
          <xdr:rowOff>190500</xdr:rowOff>
        </xdr:to>
        <xdr:sp macro="" textlink="">
          <xdr:nvSpPr>
            <xdr:cNvPr id="2394" name="CheckBox29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31</xdr:row>
          <xdr:rowOff>0</xdr:rowOff>
        </xdr:from>
        <xdr:to>
          <xdr:col>18</xdr:col>
          <xdr:colOff>209550</xdr:colOff>
          <xdr:row>31</xdr:row>
          <xdr:rowOff>180975</xdr:rowOff>
        </xdr:to>
        <xdr:sp macro="" textlink="">
          <xdr:nvSpPr>
            <xdr:cNvPr id="2395" name="CheckBox50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32</xdr:row>
          <xdr:rowOff>0</xdr:rowOff>
        </xdr:from>
        <xdr:to>
          <xdr:col>18</xdr:col>
          <xdr:colOff>209550</xdr:colOff>
          <xdr:row>32</xdr:row>
          <xdr:rowOff>180975</xdr:rowOff>
        </xdr:to>
        <xdr:sp macro="" textlink="">
          <xdr:nvSpPr>
            <xdr:cNvPr id="2396" name="CheckBox51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34</xdr:row>
          <xdr:rowOff>9525</xdr:rowOff>
        </xdr:from>
        <xdr:to>
          <xdr:col>1</xdr:col>
          <xdr:colOff>228600</xdr:colOff>
          <xdr:row>34</xdr:row>
          <xdr:rowOff>190500</xdr:rowOff>
        </xdr:to>
        <xdr:sp macro="" textlink="">
          <xdr:nvSpPr>
            <xdr:cNvPr id="2400" name="OptionButton43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28</xdr:row>
          <xdr:rowOff>47625</xdr:rowOff>
        </xdr:from>
        <xdr:to>
          <xdr:col>1</xdr:col>
          <xdr:colOff>228600</xdr:colOff>
          <xdr:row>29</xdr:row>
          <xdr:rowOff>28575</xdr:rowOff>
        </xdr:to>
        <xdr:sp macro="" textlink="">
          <xdr:nvSpPr>
            <xdr:cNvPr id="2401" name="OptionButton37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29</xdr:row>
          <xdr:rowOff>47625</xdr:rowOff>
        </xdr:from>
        <xdr:to>
          <xdr:col>1</xdr:col>
          <xdr:colOff>228600</xdr:colOff>
          <xdr:row>30</xdr:row>
          <xdr:rowOff>28575</xdr:rowOff>
        </xdr:to>
        <xdr:sp macro="" textlink="">
          <xdr:nvSpPr>
            <xdr:cNvPr id="2402" name="OptionButton38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30</xdr:row>
          <xdr:rowOff>47625</xdr:rowOff>
        </xdr:from>
        <xdr:to>
          <xdr:col>1</xdr:col>
          <xdr:colOff>228600</xdr:colOff>
          <xdr:row>31</xdr:row>
          <xdr:rowOff>28575</xdr:rowOff>
        </xdr:to>
        <xdr:sp macro="" textlink="">
          <xdr:nvSpPr>
            <xdr:cNvPr id="2403" name="OptionButton39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31</xdr:row>
          <xdr:rowOff>47625</xdr:rowOff>
        </xdr:from>
        <xdr:to>
          <xdr:col>1</xdr:col>
          <xdr:colOff>228600</xdr:colOff>
          <xdr:row>32</xdr:row>
          <xdr:rowOff>28575</xdr:rowOff>
        </xdr:to>
        <xdr:sp macro="" textlink="">
          <xdr:nvSpPr>
            <xdr:cNvPr id="2404" name="OptionButton40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32</xdr:row>
          <xdr:rowOff>47625</xdr:rowOff>
        </xdr:from>
        <xdr:to>
          <xdr:col>1</xdr:col>
          <xdr:colOff>228600</xdr:colOff>
          <xdr:row>33</xdr:row>
          <xdr:rowOff>28575</xdr:rowOff>
        </xdr:to>
        <xdr:sp macro="" textlink="">
          <xdr:nvSpPr>
            <xdr:cNvPr id="2405" name="OptionButton41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47625</xdr:rowOff>
        </xdr:from>
        <xdr:to>
          <xdr:col>1</xdr:col>
          <xdr:colOff>228600</xdr:colOff>
          <xdr:row>34</xdr:row>
          <xdr:rowOff>28575</xdr:rowOff>
        </xdr:to>
        <xdr:sp macro="" textlink="">
          <xdr:nvSpPr>
            <xdr:cNvPr id="2406" name="OptionButton42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27</xdr:row>
          <xdr:rowOff>47625</xdr:rowOff>
        </xdr:from>
        <xdr:to>
          <xdr:col>1</xdr:col>
          <xdr:colOff>228600</xdr:colOff>
          <xdr:row>28</xdr:row>
          <xdr:rowOff>28575</xdr:rowOff>
        </xdr:to>
        <xdr:sp macro="" textlink="">
          <xdr:nvSpPr>
            <xdr:cNvPr id="2407" name="OptionButton36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11</xdr:row>
          <xdr:rowOff>0</xdr:rowOff>
        </xdr:from>
        <xdr:to>
          <xdr:col>2</xdr:col>
          <xdr:colOff>190500</xdr:colOff>
          <xdr:row>11</xdr:row>
          <xdr:rowOff>180975</xdr:rowOff>
        </xdr:to>
        <xdr:sp macro="" textlink="">
          <xdr:nvSpPr>
            <xdr:cNvPr id="2433" name="OptionButton49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28</xdr:row>
          <xdr:rowOff>0</xdr:rowOff>
        </xdr:from>
        <xdr:to>
          <xdr:col>16</xdr:col>
          <xdr:colOff>209550</xdr:colOff>
          <xdr:row>28</xdr:row>
          <xdr:rowOff>180975</xdr:rowOff>
        </xdr:to>
        <xdr:sp macro="" textlink="">
          <xdr:nvSpPr>
            <xdr:cNvPr id="2440" name="CheckBox64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29</xdr:row>
          <xdr:rowOff>0</xdr:rowOff>
        </xdr:from>
        <xdr:to>
          <xdr:col>16</xdr:col>
          <xdr:colOff>209550</xdr:colOff>
          <xdr:row>29</xdr:row>
          <xdr:rowOff>180975</xdr:rowOff>
        </xdr:to>
        <xdr:sp macro="" textlink="">
          <xdr:nvSpPr>
            <xdr:cNvPr id="2441" name="CheckBox65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28</xdr:row>
          <xdr:rowOff>0</xdr:rowOff>
        </xdr:from>
        <xdr:to>
          <xdr:col>18</xdr:col>
          <xdr:colOff>209550</xdr:colOff>
          <xdr:row>28</xdr:row>
          <xdr:rowOff>180975</xdr:rowOff>
        </xdr:to>
        <xdr:sp macro="" textlink="">
          <xdr:nvSpPr>
            <xdr:cNvPr id="2442" name="CheckBox66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29</xdr:row>
          <xdr:rowOff>0</xdr:rowOff>
        </xdr:from>
        <xdr:to>
          <xdr:col>18</xdr:col>
          <xdr:colOff>209550</xdr:colOff>
          <xdr:row>29</xdr:row>
          <xdr:rowOff>180975</xdr:rowOff>
        </xdr:to>
        <xdr:sp macro="" textlink="">
          <xdr:nvSpPr>
            <xdr:cNvPr id="2443" name="CheckBox67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16</xdr:col>
          <xdr:colOff>209550</xdr:colOff>
          <xdr:row>19</xdr:row>
          <xdr:rowOff>180975</xdr:rowOff>
        </xdr:to>
        <xdr:sp macro="" textlink="">
          <xdr:nvSpPr>
            <xdr:cNvPr id="2476" name="CheckBox6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19</xdr:row>
          <xdr:rowOff>0</xdr:rowOff>
        </xdr:from>
        <xdr:to>
          <xdr:col>18</xdr:col>
          <xdr:colOff>209550</xdr:colOff>
          <xdr:row>19</xdr:row>
          <xdr:rowOff>180975</xdr:rowOff>
        </xdr:to>
        <xdr:sp macro="" textlink="">
          <xdr:nvSpPr>
            <xdr:cNvPr id="2477" name="CheckBox6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38100</xdr:rowOff>
        </xdr:from>
        <xdr:to>
          <xdr:col>9</xdr:col>
          <xdr:colOff>238125</xdr:colOff>
          <xdr:row>4</xdr:row>
          <xdr:rowOff>171450</xdr:rowOff>
        </xdr:to>
        <xdr:sp macro="" textlink="">
          <xdr:nvSpPr>
            <xdr:cNvPr id="2538" name="SpinButton1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47625</xdr:rowOff>
        </xdr:from>
        <xdr:to>
          <xdr:col>9</xdr:col>
          <xdr:colOff>238125</xdr:colOff>
          <xdr:row>9</xdr:row>
          <xdr:rowOff>180975</xdr:rowOff>
        </xdr:to>
        <xdr:sp macro="" textlink="">
          <xdr:nvSpPr>
            <xdr:cNvPr id="2539" name="SpinButton2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3</xdr:row>
          <xdr:rowOff>38100</xdr:rowOff>
        </xdr:from>
        <xdr:to>
          <xdr:col>11</xdr:col>
          <xdr:colOff>238125</xdr:colOff>
          <xdr:row>4</xdr:row>
          <xdr:rowOff>171450</xdr:rowOff>
        </xdr:to>
        <xdr:sp macro="" textlink="">
          <xdr:nvSpPr>
            <xdr:cNvPr id="2540" name="SpinButton3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38100</xdr:rowOff>
        </xdr:from>
        <xdr:to>
          <xdr:col>11</xdr:col>
          <xdr:colOff>238125</xdr:colOff>
          <xdr:row>9</xdr:row>
          <xdr:rowOff>171450</xdr:rowOff>
        </xdr:to>
        <xdr:sp macro="" textlink="">
          <xdr:nvSpPr>
            <xdr:cNvPr id="2541" name="SpinButton4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38100</xdr:rowOff>
        </xdr:from>
        <xdr:to>
          <xdr:col>9</xdr:col>
          <xdr:colOff>238125</xdr:colOff>
          <xdr:row>17</xdr:row>
          <xdr:rowOff>161925</xdr:rowOff>
        </xdr:to>
        <xdr:sp macro="" textlink="">
          <xdr:nvSpPr>
            <xdr:cNvPr id="2542" name="SpinButton5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38100</xdr:rowOff>
        </xdr:from>
        <xdr:to>
          <xdr:col>9</xdr:col>
          <xdr:colOff>238125</xdr:colOff>
          <xdr:row>20</xdr:row>
          <xdr:rowOff>171450</xdr:rowOff>
        </xdr:to>
        <xdr:sp macro="" textlink="">
          <xdr:nvSpPr>
            <xdr:cNvPr id="2543" name="SpinButton6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38100</xdr:rowOff>
        </xdr:from>
        <xdr:to>
          <xdr:col>9</xdr:col>
          <xdr:colOff>238125</xdr:colOff>
          <xdr:row>23</xdr:row>
          <xdr:rowOff>171450</xdr:rowOff>
        </xdr:to>
        <xdr:sp macro="" textlink="">
          <xdr:nvSpPr>
            <xdr:cNvPr id="2544" name="SpinButton7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38100</xdr:rowOff>
        </xdr:from>
        <xdr:to>
          <xdr:col>9</xdr:col>
          <xdr:colOff>238125</xdr:colOff>
          <xdr:row>26</xdr:row>
          <xdr:rowOff>171450</xdr:rowOff>
        </xdr:to>
        <xdr:sp macro="" textlink="">
          <xdr:nvSpPr>
            <xdr:cNvPr id="2545" name="SpinButton8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38100</xdr:rowOff>
        </xdr:from>
        <xdr:to>
          <xdr:col>11</xdr:col>
          <xdr:colOff>238125</xdr:colOff>
          <xdr:row>17</xdr:row>
          <xdr:rowOff>161925</xdr:rowOff>
        </xdr:to>
        <xdr:sp macro="" textlink="">
          <xdr:nvSpPr>
            <xdr:cNvPr id="2546" name="SpinButton9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38100</xdr:rowOff>
        </xdr:from>
        <xdr:to>
          <xdr:col>11</xdr:col>
          <xdr:colOff>238125</xdr:colOff>
          <xdr:row>20</xdr:row>
          <xdr:rowOff>171450</xdr:rowOff>
        </xdr:to>
        <xdr:sp macro="" textlink="">
          <xdr:nvSpPr>
            <xdr:cNvPr id="2547" name="SpinButton10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38100</xdr:rowOff>
        </xdr:from>
        <xdr:to>
          <xdr:col>11</xdr:col>
          <xdr:colOff>238125</xdr:colOff>
          <xdr:row>23</xdr:row>
          <xdr:rowOff>171450</xdr:rowOff>
        </xdr:to>
        <xdr:sp macro="" textlink="">
          <xdr:nvSpPr>
            <xdr:cNvPr id="2548" name="SpinButton11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38100</xdr:rowOff>
        </xdr:from>
        <xdr:to>
          <xdr:col>11</xdr:col>
          <xdr:colOff>238125</xdr:colOff>
          <xdr:row>26</xdr:row>
          <xdr:rowOff>171450</xdr:rowOff>
        </xdr:to>
        <xdr:sp macro="" textlink="">
          <xdr:nvSpPr>
            <xdr:cNvPr id="2549" name="SpinButton12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4" name="CheckBox70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21</xdr:row>
          <xdr:rowOff>0</xdr:rowOff>
        </xdr:from>
        <xdr:to>
          <xdr:col>16</xdr:col>
          <xdr:colOff>209550</xdr:colOff>
          <xdr:row>21</xdr:row>
          <xdr:rowOff>180975</xdr:rowOff>
        </xdr:to>
        <xdr:sp macro="" textlink="">
          <xdr:nvSpPr>
            <xdr:cNvPr id="2555" name="CheckBox71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9</xdr:col>
      <xdr:colOff>127653</xdr:colOff>
      <xdr:row>14</xdr:row>
      <xdr:rowOff>176752</xdr:rowOff>
    </xdr:from>
    <xdr:to>
      <xdr:col>13</xdr:col>
      <xdr:colOff>166932</xdr:colOff>
      <xdr:row>33</xdr:row>
      <xdr:rowOff>19639</xdr:rowOff>
    </xdr:to>
    <xdr:sp macro="" textlink="">
      <xdr:nvSpPr>
        <xdr:cNvPr id="6" name="monshape2" hidden="1"/>
        <xdr:cNvSpPr txBox="1"/>
      </xdr:nvSpPr>
      <xdr:spPr>
        <a:xfrm>
          <a:off x="6638040" y="2906597"/>
          <a:ext cx="2454897" cy="279858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Blocage Mobile - 2 €/mois
Permet de limiter les appels vers les mobiles à la convenance du client
Activation: 
Composez sur les touches de votre téléphone le code suivant: *99*
Une voix préenregistrée vous demandera alors d’introduire le code PIN. Ce Il correspond aux 4 derniers chiffres du numéro client. 
Désactivation: Même procédure mais en utilisant le code: #99#
</a:t>
          </a:r>
        </a:p>
      </xdr:txBody>
    </xdr:sp>
    <xdr:clientData/>
  </xdr:twoCellAnchor>
  <xdr:twoCellAnchor>
    <xdr:from>
      <xdr:col>8</xdr:col>
      <xdr:colOff>29459</xdr:colOff>
      <xdr:row>19</xdr:row>
      <xdr:rowOff>186571</xdr:rowOff>
    </xdr:from>
    <xdr:to>
      <xdr:col>13</xdr:col>
      <xdr:colOff>108016</xdr:colOff>
      <xdr:row>28</xdr:row>
      <xdr:rowOff>196391</xdr:rowOff>
    </xdr:to>
    <xdr:sp macro="" textlink="">
      <xdr:nvSpPr>
        <xdr:cNvPr id="10" name="monshape6" hidden="1"/>
        <xdr:cNvSpPr txBox="1"/>
      </xdr:nvSpPr>
      <xdr:spPr>
        <a:xfrm>
          <a:off x="6294356" y="3908195"/>
          <a:ext cx="2739665" cy="17773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CC" mc:Ignorable="a14" a14:legacySpreadsheetColorIndex="2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Day Pass Europe
2€/jour d'utilisation quand client est dans un pays de l'UE (sauf: Andorre, les Iles de Guernesey, Ténérife, Canaries, Féroé, Jersey et de Man ainsi que Saint-Marin et la Suisse)
Forfait quotidien: 60 min appelés ET 60 min reçus, 60 SMS, 100 Mb de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0</xdr:rowOff>
        </xdr:from>
        <xdr:to>
          <xdr:col>1</xdr:col>
          <xdr:colOff>228600</xdr:colOff>
          <xdr:row>12</xdr:row>
          <xdr:rowOff>180975</xdr:rowOff>
        </xdr:to>
        <xdr:sp macro="" textlink="">
          <xdr:nvSpPr>
            <xdr:cNvPr id="2689" name="OptionButton9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0</xdr:rowOff>
        </xdr:from>
        <xdr:to>
          <xdr:col>2</xdr:col>
          <xdr:colOff>190500</xdr:colOff>
          <xdr:row>12</xdr:row>
          <xdr:rowOff>180975</xdr:rowOff>
        </xdr:to>
        <xdr:sp macro="" textlink="">
          <xdr:nvSpPr>
            <xdr:cNvPr id="2705" name="OptionButton11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19050</xdr:rowOff>
        </xdr:from>
        <xdr:to>
          <xdr:col>5</xdr:col>
          <xdr:colOff>228600</xdr:colOff>
          <xdr:row>14</xdr:row>
          <xdr:rowOff>190500</xdr:rowOff>
        </xdr:to>
        <xdr:sp macro="" textlink="">
          <xdr:nvSpPr>
            <xdr:cNvPr id="2804" name="OptionButton10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171450</xdr:colOff>
          <xdr:row>14</xdr:row>
          <xdr:rowOff>190500</xdr:rowOff>
        </xdr:to>
        <xdr:sp macro="" textlink="">
          <xdr:nvSpPr>
            <xdr:cNvPr id="2805" name="OptionButton12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34</xdr:row>
          <xdr:rowOff>0</xdr:rowOff>
        </xdr:from>
        <xdr:to>
          <xdr:col>16</xdr:col>
          <xdr:colOff>209550</xdr:colOff>
          <xdr:row>34</xdr:row>
          <xdr:rowOff>180975</xdr:rowOff>
        </xdr:to>
        <xdr:sp macro="" textlink="">
          <xdr:nvSpPr>
            <xdr:cNvPr id="3026" name="CheckBox26" hidden="1">
              <a:extLst>
                <a:ext uri="{63B3BB69-23CF-44E3-9099-C40C66FF867C}">
                  <a14:compatExt spid="_x0000_s3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35</xdr:row>
          <xdr:rowOff>0</xdr:rowOff>
        </xdr:from>
        <xdr:to>
          <xdr:col>16</xdr:col>
          <xdr:colOff>209550</xdr:colOff>
          <xdr:row>35</xdr:row>
          <xdr:rowOff>180975</xdr:rowOff>
        </xdr:to>
        <xdr:sp macro="" textlink="">
          <xdr:nvSpPr>
            <xdr:cNvPr id="3027" name="CheckBox27" hidden="1">
              <a:extLst>
                <a:ext uri="{63B3BB69-23CF-44E3-9099-C40C66FF867C}">
                  <a14:compatExt spid="_x0000_s3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34</xdr:row>
          <xdr:rowOff>0</xdr:rowOff>
        </xdr:from>
        <xdr:to>
          <xdr:col>18</xdr:col>
          <xdr:colOff>209550</xdr:colOff>
          <xdr:row>34</xdr:row>
          <xdr:rowOff>180975</xdr:rowOff>
        </xdr:to>
        <xdr:sp macro="" textlink="">
          <xdr:nvSpPr>
            <xdr:cNvPr id="3028" name="CheckBox53" hidden="1">
              <a:extLst>
                <a:ext uri="{63B3BB69-23CF-44E3-9099-C40C66FF867C}">
                  <a14:compatExt spid="_x0000_s3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35</xdr:row>
          <xdr:rowOff>0</xdr:rowOff>
        </xdr:from>
        <xdr:to>
          <xdr:col>18</xdr:col>
          <xdr:colOff>209550</xdr:colOff>
          <xdr:row>35</xdr:row>
          <xdr:rowOff>180975</xdr:rowOff>
        </xdr:to>
        <xdr:sp macro="" textlink="">
          <xdr:nvSpPr>
            <xdr:cNvPr id="3029" name="CheckBox54" hidden="1">
              <a:extLst>
                <a:ext uri="{63B3BB69-23CF-44E3-9099-C40C66FF867C}">
                  <a14:compatExt spid="_x0000_s3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33</xdr:row>
          <xdr:rowOff>0</xdr:rowOff>
        </xdr:from>
        <xdr:to>
          <xdr:col>16</xdr:col>
          <xdr:colOff>209550</xdr:colOff>
          <xdr:row>33</xdr:row>
          <xdr:rowOff>180975</xdr:rowOff>
        </xdr:to>
        <xdr:sp macro="" textlink="">
          <xdr:nvSpPr>
            <xdr:cNvPr id="3048" name="CheckBox25" hidden="1">
              <a:extLst>
                <a:ext uri="{63B3BB69-23CF-44E3-9099-C40C66FF867C}">
                  <a14:compatExt spid="_x0000_s3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33</xdr:row>
          <xdr:rowOff>0</xdr:rowOff>
        </xdr:from>
        <xdr:to>
          <xdr:col>18</xdr:col>
          <xdr:colOff>209550</xdr:colOff>
          <xdr:row>33</xdr:row>
          <xdr:rowOff>180975</xdr:rowOff>
        </xdr:to>
        <xdr:sp macro="" textlink="">
          <xdr:nvSpPr>
            <xdr:cNvPr id="3049" name="CheckBox52" hidden="1">
              <a:extLst>
                <a:ext uri="{63B3BB69-23CF-44E3-9099-C40C66FF867C}">
                  <a14:compatExt spid="_x0000_s3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36</xdr:row>
          <xdr:rowOff>9525</xdr:rowOff>
        </xdr:from>
        <xdr:to>
          <xdr:col>16</xdr:col>
          <xdr:colOff>209550</xdr:colOff>
          <xdr:row>36</xdr:row>
          <xdr:rowOff>190500</xdr:rowOff>
        </xdr:to>
        <xdr:sp macro="" textlink="">
          <xdr:nvSpPr>
            <xdr:cNvPr id="3050" name="CheckBox59" hidden="1">
              <a:extLst>
                <a:ext uri="{63B3BB69-23CF-44E3-9099-C40C66FF867C}">
                  <a14:compatExt spid="_x0000_s3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36</xdr:row>
          <xdr:rowOff>9525</xdr:rowOff>
        </xdr:from>
        <xdr:to>
          <xdr:col>18</xdr:col>
          <xdr:colOff>209550</xdr:colOff>
          <xdr:row>36</xdr:row>
          <xdr:rowOff>190500</xdr:rowOff>
        </xdr:to>
        <xdr:sp macro="" textlink="">
          <xdr:nvSpPr>
            <xdr:cNvPr id="3051" name="CheckBox60" hidden="1">
              <a:extLst>
                <a:ext uri="{63B3BB69-23CF-44E3-9099-C40C66FF867C}">
                  <a14:compatExt spid="_x0000_s3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37</xdr:row>
          <xdr:rowOff>0</xdr:rowOff>
        </xdr:from>
        <xdr:to>
          <xdr:col>16</xdr:col>
          <xdr:colOff>209550</xdr:colOff>
          <xdr:row>37</xdr:row>
          <xdr:rowOff>180975</xdr:rowOff>
        </xdr:to>
        <xdr:sp macro="" textlink="">
          <xdr:nvSpPr>
            <xdr:cNvPr id="3052" name="CheckBox73" hidden="1">
              <a:extLst>
                <a:ext uri="{63B3BB69-23CF-44E3-9099-C40C66FF867C}">
                  <a14:compatExt spid="_x0000_s3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37</xdr:row>
          <xdr:rowOff>0</xdr:rowOff>
        </xdr:from>
        <xdr:to>
          <xdr:col>18</xdr:col>
          <xdr:colOff>209550</xdr:colOff>
          <xdr:row>37</xdr:row>
          <xdr:rowOff>180975</xdr:rowOff>
        </xdr:to>
        <xdr:sp macro="" textlink="">
          <xdr:nvSpPr>
            <xdr:cNvPr id="3053" name="CheckBox74" hidden="1">
              <a:extLst>
                <a:ext uri="{63B3BB69-23CF-44E3-9099-C40C66FF867C}">
                  <a14:compatExt spid="_x0000_s3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38</xdr:row>
          <xdr:rowOff>0</xdr:rowOff>
        </xdr:from>
        <xdr:to>
          <xdr:col>16</xdr:col>
          <xdr:colOff>209550</xdr:colOff>
          <xdr:row>38</xdr:row>
          <xdr:rowOff>180975</xdr:rowOff>
        </xdr:to>
        <xdr:sp macro="" textlink="">
          <xdr:nvSpPr>
            <xdr:cNvPr id="3054" name="CheckBox75" hidden="1">
              <a:extLst>
                <a:ext uri="{63B3BB69-23CF-44E3-9099-C40C66FF867C}">
                  <a14:compatExt spid="_x0000_s3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38</xdr:row>
          <xdr:rowOff>0</xdr:rowOff>
        </xdr:from>
        <xdr:to>
          <xdr:col>18</xdr:col>
          <xdr:colOff>209550</xdr:colOff>
          <xdr:row>38</xdr:row>
          <xdr:rowOff>180975</xdr:rowOff>
        </xdr:to>
        <xdr:sp macro="" textlink="">
          <xdr:nvSpPr>
            <xdr:cNvPr id="3055" name="CheckBox76" hidden="1">
              <a:extLst>
                <a:ext uri="{63B3BB69-23CF-44E3-9099-C40C66FF867C}">
                  <a14:compatExt spid="_x0000_s3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39</xdr:row>
          <xdr:rowOff>0</xdr:rowOff>
        </xdr:from>
        <xdr:to>
          <xdr:col>16</xdr:col>
          <xdr:colOff>209550</xdr:colOff>
          <xdr:row>39</xdr:row>
          <xdr:rowOff>180975</xdr:rowOff>
        </xdr:to>
        <xdr:sp macro="" textlink="">
          <xdr:nvSpPr>
            <xdr:cNvPr id="3056" name="CheckBox77" hidden="1">
              <a:extLst>
                <a:ext uri="{63B3BB69-23CF-44E3-9099-C40C66FF867C}">
                  <a14:compatExt spid="_x0000_s3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39</xdr:row>
          <xdr:rowOff>0</xdr:rowOff>
        </xdr:from>
        <xdr:to>
          <xdr:col>18</xdr:col>
          <xdr:colOff>209550</xdr:colOff>
          <xdr:row>39</xdr:row>
          <xdr:rowOff>180975</xdr:rowOff>
        </xdr:to>
        <xdr:sp macro="" textlink="">
          <xdr:nvSpPr>
            <xdr:cNvPr id="3057" name="CheckBox78" hidden="1">
              <a:extLst>
                <a:ext uri="{63B3BB69-23CF-44E3-9099-C40C66FF867C}">
                  <a14:compatExt spid="_x0000_s3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159011</xdr:colOff>
      <xdr:row>0</xdr:row>
      <xdr:rowOff>19639</xdr:rowOff>
    </xdr:from>
    <xdr:to>
      <xdr:col>15</xdr:col>
      <xdr:colOff>1394890</xdr:colOff>
      <xdr:row>0</xdr:row>
      <xdr:rowOff>186572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4011" y="19639"/>
          <a:ext cx="1235879" cy="166933"/>
        </a:xfrm>
        <a:prstGeom prst="rect">
          <a:avLst/>
        </a:prstGeom>
      </xdr:spPr>
    </xdr:pic>
    <xdr:clientData/>
  </xdr:twoCellAnchor>
  <xdr:twoCellAnchor>
    <xdr:from>
      <xdr:col>3</xdr:col>
      <xdr:colOff>209550</xdr:colOff>
      <xdr:row>28</xdr:row>
      <xdr:rowOff>190500</xdr:rowOff>
    </xdr:from>
    <xdr:to>
      <xdr:col>13</xdr:col>
      <xdr:colOff>9525</xdr:colOff>
      <xdr:row>40</xdr:row>
      <xdr:rowOff>9525</xdr:rowOff>
    </xdr:to>
    <xdr:sp macro="" textlink="">
      <xdr:nvSpPr>
        <xdr:cNvPr id="9" name="Rectangle à coins arrondis 8"/>
        <xdr:cNvSpPr/>
      </xdr:nvSpPr>
      <xdr:spPr>
        <a:xfrm>
          <a:off x="3028950" y="5800725"/>
          <a:ext cx="6543675" cy="2209800"/>
        </a:xfrm>
        <a:prstGeom prst="roundRect">
          <a:avLst>
            <a:gd name="adj" fmla="val 3991"/>
          </a:avLst>
        </a:prstGeom>
        <a:noFill/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600075</xdr:colOff>
      <xdr:row>35</xdr:row>
      <xdr:rowOff>180978</xdr:rowOff>
    </xdr:from>
    <xdr:to>
      <xdr:col>2</xdr:col>
      <xdr:colOff>428625</xdr:colOff>
      <xdr:row>40</xdr:row>
      <xdr:rowOff>95251</xdr:rowOff>
    </xdr:to>
    <xdr:sp macro="" textlink="">
      <xdr:nvSpPr>
        <xdr:cNvPr id="174" name="Rectangle à coins arrondis 173"/>
        <xdr:cNvSpPr/>
      </xdr:nvSpPr>
      <xdr:spPr>
        <a:xfrm>
          <a:off x="600075" y="6591303"/>
          <a:ext cx="1819275" cy="914398"/>
        </a:xfrm>
        <a:prstGeom prst="roundRect">
          <a:avLst>
            <a:gd name="adj" fmla="val 3991"/>
          </a:avLst>
        </a:prstGeom>
        <a:noFill/>
        <a:ln w="38100" cap="flat" cmpd="sng" algn="ctr">
          <a:solidFill>
            <a:srgbClr val="E32D91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B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9525</xdr:rowOff>
        </xdr:from>
        <xdr:to>
          <xdr:col>2</xdr:col>
          <xdr:colOff>180975</xdr:colOff>
          <xdr:row>3</xdr:row>
          <xdr:rowOff>190500</xdr:rowOff>
        </xdr:to>
        <xdr:sp macro="" textlink="">
          <xdr:nvSpPr>
            <xdr:cNvPr id="9280" name="OptionButton001" hidden="1">
              <a:extLst>
                <a:ext uri="{63B3BB69-23CF-44E3-9099-C40C66FF867C}">
                  <a14:compatExt spid="_x0000_s9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3</xdr:row>
          <xdr:rowOff>9525</xdr:rowOff>
        </xdr:from>
        <xdr:to>
          <xdr:col>1</xdr:col>
          <xdr:colOff>200025</xdr:colOff>
          <xdr:row>3</xdr:row>
          <xdr:rowOff>190500</xdr:rowOff>
        </xdr:to>
        <xdr:sp macro="" textlink="">
          <xdr:nvSpPr>
            <xdr:cNvPr id="9281" name="OptionButton00" hidden="1">
              <a:extLst>
                <a:ext uri="{63B3BB69-23CF-44E3-9099-C40C66FF867C}">
                  <a14:compatExt spid="_x0000_s9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38100</xdr:rowOff>
        </xdr:from>
        <xdr:to>
          <xdr:col>9</xdr:col>
          <xdr:colOff>238125</xdr:colOff>
          <xdr:row>14</xdr:row>
          <xdr:rowOff>171450</xdr:rowOff>
        </xdr:to>
        <xdr:sp macro="" textlink="">
          <xdr:nvSpPr>
            <xdr:cNvPr id="9283" name="SpinButton13" hidden="1">
              <a:extLst>
                <a:ext uri="{63B3BB69-23CF-44E3-9099-C40C66FF867C}">
                  <a14:compatExt spid="_x0000_s9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38100</xdr:rowOff>
        </xdr:from>
        <xdr:to>
          <xdr:col>11</xdr:col>
          <xdr:colOff>238125</xdr:colOff>
          <xdr:row>14</xdr:row>
          <xdr:rowOff>171450</xdr:rowOff>
        </xdr:to>
        <xdr:sp macro="" textlink="">
          <xdr:nvSpPr>
            <xdr:cNvPr id="9285" name="SpinButton14" hidden="1">
              <a:extLst>
                <a:ext uri="{63B3BB69-23CF-44E3-9099-C40C66FF867C}">
                  <a14:compatExt spid="_x0000_s9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40</xdr:row>
          <xdr:rowOff>38100</xdr:rowOff>
        </xdr:from>
        <xdr:to>
          <xdr:col>16</xdr:col>
          <xdr:colOff>323850</xdr:colOff>
          <xdr:row>41</xdr:row>
          <xdr:rowOff>0</xdr:rowOff>
        </xdr:to>
        <xdr:sp macro="" textlink="">
          <xdr:nvSpPr>
            <xdr:cNvPr id="9344" name="SpinButton15" hidden="1">
              <a:extLst>
                <a:ext uri="{63B3BB69-23CF-44E3-9099-C40C66FF867C}">
                  <a14:compatExt spid="_x0000_s9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41</xdr:row>
          <xdr:rowOff>28575</xdr:rowOff>
        </xdr:from>
        <xdr:to>
          <xdr:col>16</xdr:col>
          <xdr:colOff>323850</xdr:colOff>
          <xdr:row>41</xdr:row>
          <xdr:rowOff>180975</xdr:rowOff>
        </xdr:to>
        <xdr:sp macro="" textlink="">
          <xdr:nvSpPr>
            <xdr:cNvPr id="9350" name="SpinButton16" hidden="1">
              <a:extLst>
                <a:ext uri="{63B3BB69-23CF-44E3-9099-C40C66FF867C}">
                  <a14:compatExt spid="_x0000_s9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40</xdr:row>
          <xdr:rowOff>38100</xdr:rowOff>
        </xdr:from>
        <xdr:to>
          <xdr:col>18</xdr:col>
          <xdr:colOff>333375</xdr:colOff>
          <xdr:row>40</xdr:row>
          <xdr:rowOff>190500</xdr:rowOff>
        </xdr:to>
        <xdr:sp macro="" textlink="">
          <xdr:nvSpPr>
            <xdr:cNvPr id="9357" name="SpinButton17" hidden="1">
              <a:extLst>
                <a:ext uri="{63B3BB69-23CF-44E3-9099-C40C66FF867C}">
                  <a14:compatExt spid="_x0000_s9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41</xdr:row>
          <xdr:rowOff>28575</xdr:rowOff>
        </xdr:from>
        <xdr:to>
          <xdr:col>18</xdr:col>
          <xdr:colOff>333375</xdr:colOff>
          <xdr:row>41</xdr:row>
          <xdr:rowOff>180975</xdr:rowOff>
        </xdr:to>
        <xdr:sp macro="" textlink="">
          <xdr:nvSpPr>
            <xdr:cNvPr id="9359" name="SpinButton18" hidden="1">
              <a:extLst>
                <a:ext uri="{63B3BB69-23CF-44E3-9099-C40C66FF867C}">
                  <a14:compatExt spid="_x0000_s9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9</xdr:row>
          <xdr:rowOff>28575</xdr:rowOff>
        </xdr:from>
        <xdr:to>
          <xdr:col>2</xdr:col>
          <xdr:colOff>190500</xdr:colOff>
          <xdr:row>10</xdr:row>
          <xdr:rowOff>9525</xdr:rowOff>
        </xdr:to>
        <xdr:sp macro="" textlink="">
          <xdr:nvSpPr>
            <xdr:cNvPr id="9361" name="OptionButton13" hidden="1">
              <a:extLst>
                <a:ext uri="{63B3BB69-23CF-44E3-9099-C40C66FF867C}">
                  <a14:compatExt spid="_x0000_s9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38100</xdr:rowOff>
        </xdr:from>
        <xdr:to>
          <xdr:col>1</xdr:col>
          <xdr:colOff>228600</xdr:colOff>
          <xdr:row>10</xdr:row>
          <xdr:rowOff>19050</xdr:rowOff>
        </xdr:to>
        <xdr:sp macro="" textlink="">
          <xdr:nvSpPr>
            <xdr:cNvPr id="9362" name="OptionButton46" hidden="1">
              <a:extLst>
                <a:ext uri="{63B3BB69-23CF-44E3-9099-C40C66FF867C}">
                  <a14:compatExt spid="_x0000_s9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4</xdr:row>
          <xdr:rowOff>9525</xdr:rowOff>
        </xdr:from>
        <xdr:to>
          <xdr:col>2</xdr:col>
          <xdr:colOff>180975</xdr:colOff>
          <xdr:row>4</xdr:row>
          <xdr:rowOff>190500</xdr:rowOff>
        </xdr:to>
        <xdr:sp macro="" textlink="">
          <xdr:nvSpPr>
            <xdr:cNvPr id="9366" name="OptionButton68" hidden="1">
              <a:extLst>
                <a:ext uri="{63B3BB69-23CF-44E3-9099-C40C66FF867C}">
                  <a14:compatExt spid="_x0000_s9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</xdr:row>
          <xdr:rowOff>9525</xdr:rowOff>
        </xdr:from>
        <xdr:to>
          <xdr:col>1</xdr:col>
          <xdr:colOff>200025</xdr:colOff>
          <xdr:row>4</xdr:row>
          <xdr:rowOff>190500</xdr:rowOff>
        </xdr:to>
        <xdr:sp macro="" textlink="">
          <xdr:nvSpPr>
            <xdr:cNvPr id="9367" name="OptionButton69" hidden="1">
              <a:extLst>
                <a:ext uri="{63B3BB69-23CF-44E3-9099-C40C66FF867C}">
                  <a14:compatExt spid="_x0000_s9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4</xdr:row>
          <xdr:rowOff>19050</xdr:rowOff>
        </xdr:from>
        <xdr:to>
          <xdr:col>6</xdr:col>
          <xdr:colOff>171450</xdr:colOff>
          <xdr:row>5</xdr:row>
          <xdr:rowOff>9525</xdr:rowOff>
        </xdr:to>
        <xdr:sp macro="" textlink="">
          <xdr:nvSpPr>
            <xdr:cNvPr id="9452" name="OptionButton70" hidden="1">
              <a:extLst>
                <a:ext uri="{63B3BB69-23CF-44E3-9099-C40C66FF867C}">
                  <a14:compatExt spid="_x0000_s9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28575</xdr:rowOff>
        </xdr:from>
        <xdr:to>
          <xdr:col>5</xdr:col>
          <xdr:colOff>228600</xdr:colOff>
          <xdr:row>5</xdr:row>
          <xdr:rowOff>0</xdr:rowOff>
        </xdr:to>
        <xdr:sp macro="" textlink="">
          <xdr:nvSpPr>
            <xdr:cNvPr id="9453" name="OptionButton71" hidden="1">
              <a:extLst>
                <a:ext uri="{63B3BB69-23CF-44E3-9099-C40C66FF867C}">
                  <a14:compatExt spid="_x0000_s9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19050</xdr:rowOff>
        </xdr:from>
        <xdr:to>
          <xdr:col>6</xdr:col>
          <xdr:colOff>171450</xdr:colOff>
          <xdr:row>6</xdr:row>
          <xdr:rowOff>19050</xdr:rowOff>
        </xdr:to>
        <xdr:sp macro="" textlink="">
          <xdr:nvSpPr>
            <xdr:cNvPr id="9454" name="OptionButton72" hidden="1">
              <a:extLst>
                <a:ext uri="{63B3BB69-23CF-44E3-9099-C40C66FF867C}">
                  <a14:compatExt spid="_x0000_s9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28575</xdr:rowOff>
        </xdr:from>
        <xdr:to>
          <xdr:col>5</xdr:col>
          <xdr:colOff>228600</xdr:colOff>
          <xdr:row>6</xdr:row>
          <xdr:rowOff>9525</xdr:rowOff>
        </xdr:to>
        <xdr:sp macro="" textlink="">
          <xdr:nvSpPr>
            <xdr:cNvPr id="9455" name="OptionButton73" hidden="1">
              <a:extLst>
                <a:ext uri="{63B3BB69-23CF-44E3-9099-C40C66FF867C}">
                  <a14:compatExt spid="_x0000_s9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</xdr:row>
          <xdr:rowOff>9525</xdr:rowOff>
        </xdr:from>
        <xdr:to>
          <xdr:col>16</xdr:col>
          <xdr:colOff>209550</xdr:colOff>
          <xdr:row>1</xdr:row>
          <xdr:rowOff>190500</xdr:rowOff>
        </xdr:to>
        <xdr:sp macro="" textlink="">
          <xdr:nvSpPr>
            <xdr:cNvPr id="9498" name="CheckBox1" hidden="1">
              <a:extLst>
                <a:ext uri="{63B3BB69-23CF-44E3-9099-C40C66FF867C}">
                  <a14:compatExt spid="_x0000_s9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2</xdr:row>
          <xdr:rowOff>0</xdr:rowOff>
        </xdr:from>
        <xdr:to>
          <xdr:col>16</xdr:col>
          <xdr:colOff>209550</xdr:colOff>
          <xdr:row>2</xdr:row>
          <xdr:rowOff>180975</xdr:rowOff>
        </xdr:to>
        <xdr:sp macro="" textlink="">
          <xdr:nvSpPr>
            <xdr:cNvPr id="9499" name="CheckBox2" hidden="1">
              <a:extLst>
                <a:ext uri="{63B3BB69-23CF-44E3-9099-C40C66FF867C}">
                  <a14:compatExt spid="_x0000_s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3</xdr:row>
          <xdr:rowOff>0</xdr:rowOff>
        </xdr:from>
        <xdr:to>
          <xdr:col>16</xdr:col>
          <xdr:colOff>209550</xdr:colOff>
          <xdr:row>3</xdr:row>
          <xdr:rowOff>180975</xdr:rowOff>
        </xdr:to>
        <xdr:sp macro="" textlink="">
          <xdr:nvSpPr>
            <xdr:cNvPr id="9500" name="CheckBox3" hidden="1">
              <a:extLst>
                <a:ext uri="{63B3BB69-23CF-44E3-9099-C40C66FF867C}">
                  <a14:compatExt spid="_x0000_s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</xdr:row>
          <xdr:rowOff>19050</xdr:rowOff>
        </xdr:from>
        <xdr:to>
          <xdr:col>18</xdr:col>
          <xdr:colOff>209550</xdr:colOff>
          <xdr:row>2</xdr:row>
          <xdr:rowOff>0</xdr:rowOff>
        </xdr:to>
        <xdr:sp macro="" textlink="">
          <xdr:nvSpPr>
            <xdr:cNvPr id="9501" name="CheckBox30" hidden="1">
              <a:extLst>
                <a:ext uri="{63B3BB69-23CF-44E3-9099-C40C66FF867C}">
                  <a14:compatExt spid="_x0000_s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0</xdr:rowOff>
        </xdr:from>
        <xdr:to>
          <xdr:col>18</xdr:col>
          <xdr:colOff>209550</xdr:colOff>
          <xdr:row>2</xdr:row>
          <xdr:rowOff>180975</xdr:rowOff>
        </xdr:to>
        <xdr:sp macro="" textlink="">
          <xdr:nvSpPr>
            <xdr:cNvPr id="9502" name="CheckBox31" hidden="1">
              <a:extLst>
                <a:ext uri="{63B3BB69-23CF-44E3-9099-C40C66FF867C}">
                  <a14:compatExt spid="_x0000_s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</xdr:row>
          <xdr:rowOff>0</xdr:rowOff>
        </xdr:from>
        <xdr:to>
          <xdr:col>18</xdr:col>
          <xdr:colOff>209550</xdr:colOff>
          <xdr:row>3</xdr:row>
          <xdr:rowOff>180975</xdr:rowOff>
        </xdr:to>
        <xdr:sp macro="" textlink="">
          <xdr:nvSpPr>
            <xdr:cNvPr id="9503" name="CheckBox32" hidden="1">
              <a:extLst>
                <a:ext uri="{63B3BB69-23CF-44E3-9099-C40C66FF867C}">
                  <a14:compatExt spid="_x0000_s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6</xdr:row>
          <xdr:rowOff>0</xdr:rowOff>
        </xdr:from>
        <xdr:to>
          <xdr:col>16</xdr:col>
          <xdr:colOff>209550</xdr:colOff>
          <xdr:row>6</xdr:row>
          <xdr:rowOff>180975</xdr:rowOff>
        </xdr:to>
        <xdr:sp macro="" textlink="">
          <xdr:nvSpPr>
            <xdr:cNvPr id="9553" name="CheckBox7" hidden="1">
              <a:extLst>
                <a:ext uri="{63B3BB69-23CF-44E3-9099-C40C66FF867C}">
                  <a14:compatExt spid="_x0000_s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6</xdr:row>
          <xdr:rowOff>0</xdr:rowOff>
        </xdr:from>
        <xdr:to>
          <xdr:col>18</xdr:col>
          <xdr:colOff>209550</xdr:colOff>
          <xdr:row>6</xdr:row>
          <xdr:rowOff>180975</xdr:rowOff>
        </xdr:to>
        <xdr:sp macro="" textlink="">
          <xdr:nvSpPr>
            <xdr:cNvPr id="9554" name="CheckBox36" hidden="1">
              <a:extLst>
                <a:ext uri="{63B3BB69-23CF-44E3-9099-C40C66FF867C}">
                  <a14:compatExt spid="_x0000_s9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7</xdr:row>
          <xdr:rowOff>0</xdr:rowOff>
        </xdr:from>
        <xdr:to>
          <xdr:col>16</xdr:col>
          <xdr:colOff>209550</xdr:colOff>
          <xdr:row>7</xdr:row>
          <xdr:rowOff>180975</xdr:rowOff>
        </xdr:to>
        <xdr:sp macro="" textlink="">
          <xdr:nvSpPr>
            <xdr:cNvPr id="9565" name="CheckBox6" hidden="1">
              <a:extLst>
                <a:ext uri="{63B3BB69-23CF-44E3-9099-C40C66FF867C}">
                  <a14:compatExt spid="_x0000_s9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7</xdr:row>
          <xdr:rowOff>0</xdr:rowOff>
        </xdr:from>
        <xdr:to>
          <xdr:col>18</xdr:col>
          <xdr:colOff>209550</xdr:colOff>
          <xdr:row>7</xdr:row>
          <xdr:rowOff>180975</xdr:rowOff>
        </xdr:to>
        <xdr:sp macro="" textlink="">
          <xdr:nvSpPr>
            <xdr:cNvPr id="9566" name="CheckBox35" hidden="1">
              <a:extLst>
                <a:ext uri="{63B3BB69-23CF-44E3-9099-C40C66FF867C}">
                  <a14:compatExt spid="_x0000_s9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8</xdr:row>
          <xdr:rowOff>0</xdr:rowOff>
        </xdr:from>
        <xdr:to>
          <xdr:col>16</xdr:col>
          <xdr:colOff>209550</xdr:colOff>
          <xdr:row>8</xdr:row>
          <xdr:rowOff>180975</xdr:rowOff>
        </xdr:to>
        <xdr:sp macro="" textlink="">
          <xdr:nvSpPr>
            <xdr:cNvPr id="9577" name="CheckBox8" hidden="1">
              <a:extLst>
                <a:ext uri="{63B3BB69-23CF-44E3-9099-C40C66FF867C}">
                  <a14:compatExt spid="_x0000_s9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9</xdr:row>
          <xdr:rowOff>0</xdr:rowOff>
        </xdr:from>
        <xdr:to>
          <xdr:col>16</xdr:col>
          <xdr:colOff>209550</xdr:colOff>
          <xdr:row>9</xdr:row>
          <xdr:rowOff>180975</xdr:rowOff>
        </xdr:to>
        <xdr:sp macro="" textlink="">
          <xdr:nvSpPr>
            <xdr:cNvPr id="9578" name="CheckBox9" hidden="1">
              <a:extLst>
                <a:ext uri="{63B3BB69-23CF-44E3-9099-C40C66FF867C}">
                  <a14:compatExt spid="_x0000_s9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10</xdr:row>
          <xdr:rowOff>0</xdr:rowOff>
        </xdr:from>
        <xdr:to>
          <xdr:col>16</xdr:col>
          <xdr:colOff>209550</xdr:colOff>
          <xdr:row>10</xdr:row>
          <xdr:rowOff>180975</xdr:rowOff>
        </xdr:to>
        <xdr:sp macro="" textlink="">
          <xdr:nvSpPr>
            <xdr:cNvPr id="9579" name="CheckBox10" hidden="1">
              <a:extLst>
                <a:ext uri="{63B3BB69-23CF-44E3-9099-C40C66FF867C}">
                  <a14:compatExt spid="_x0000_s9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8</xdr:row>
          <xdr:rowOff>0</xdr:rowOff>
        </xdr:from>
        <xdr:to>
          <xdr:col>18</xdr:col>
          <xdr:colOff>209550</xdr:colOff>
          <xdr:row>8</xdr:row>
          <xdr:rowOff>180975</xdr:rowOff>
        </xdr:to>
        <xdr:sp macro="" textlink="">
          <xdr:nvSpPr>
            <xdr:cNvPr id="9580" name="CheckBox37" hidden="1">
              <a:extLst>
                <a:ext uri="{63B3BB69-23CF-44E3-9099-C40C66FF867C}">
                  <a14:compatExt spid="_x0000_s9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9</xdr:row>
          <xdr:rowOff>0</xdr:rowOff>
        </xdr:from>
        <xdr:to>
          <xdr:col>18</xdr:col>
          <xdr:colOff>209550</xdr:colOff>
          <xdr:row>9</xdr:row>
          <xdr:rowOff>180975</xdr:rowOff>
        </xdr:to>
        <xdr:sp macro="" textlink="">
          <xdr:nvSpPr>
            <xdr:cNvPr id="9581" name="CheckBox38" hidden="1">
              <a:extLst>
                <a:ext uri="{63B3BB69-23CF-44E3-9099-C40C66FF867C}">
                  <a14:compatExt spid="_x0000_s9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10</xdr:row>
          <xdr:rowOff>0</xdr:rowOff>
        </xdr:from>
        <xdr:to>
          <xdr:col>18</xdr:col>
          <xdr:colOff>209550</xdr:colOff>
          <xdr:row>10</xdr:row>
          <xdr:rowOff>180975</xdr:rowOff>
        </xdr:to>
        <xdr:sp macro="" textlink="">
          <xdr:nvSpPr>
            <xdr:cNvPr id="9582" name="CheckBox39" hidden="1">
              <a:extLst>
                <a:ext uri="{63B3BB69-23CF-44E3-9099-C40C66FF867C}">
                  <a14:compatExt spid="_x0000_s9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4</xdr:row>
          <xdr:rowOff>0</xdr:rowOff>
        </xdr:from>
        <xdr:to>
          <xdr:col>16</xdr:col>
          <xdr:colOff>209550</xdr:colOff>
          <xdr:row>4</xdr:row>
          <xdr:rowOff>180975</xdr:rowOff>
        </xdr:to>
        <xdr:sp macro="" textlink="">
          <xdr:nvSpPr>
            <xdr:cNvPr id="9686" name="CheckBox55" hidden="1">
              <a:extLst>
                <a:ext uri="{63B3BB69-23CF-44E3-9099-C40C66FF867C}">
                  <a14:compatExt spid="_x0000_s9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5</xdr:row>
          <xdr:rowOff>0</xdr:rowOff>
        </xdr:from>
        <xdr:to>
          <xdr:col>16</xdr:col>
          <xdr:colOff>209550</xdr:colOff>
          <xdr:row>5</xdr:row>
          <xdr:rowOff>180975</xdr:rowOff>
        </xdr:to>
        <xdr:sp macro="" textlink="">
          <xdr:nvSpPr>
            <xdr:cNvPr id="9687" name="CheckBox56" hidden="1">
              <a:extLst>
                <a:ext uri="{63B3BB69-23CF-44E3-9099-C40C66FF867C}">
                  <a14:compatExt spid="_x0000_s9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4</xdr:row>
          <xdr:rowOff>0</xdr:rowOff>
        </xdr:from>
        <xdr:to>
          <xdr:col>18</xdr:col>
          <xdr:colOff>209550</xdr:colOff>
          <xdr:row>4</xdr:row>
          <xdr:rowOff>180975</xdr:rowOff>
        </xdr:to>
        <xdr:sp macro="" textlink="">
          <xdr:nvSpPr>
            <xdr:cNvPr id="9688" name="CheckBox57" hidden="1">
              <a:extLst>
                <a:ext uri="{63B3BB69-23CF-44E3-9099-C40C66FF867C}">
                  <a14:compatExt spid="_x0000_s9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5</xdr:row>
          <xdr:rowOff>0</xdr:rowOff>
        </xdr:from>
        <xdr:to>
          <xdr:col>18</xdr:col>
          <xdr:colOff>209550</xdr:colOff>
          <xdr:row>5</xdr:row>
          <xdr:rowOff>180975</xdr:rowOff>
        </xdr:to>
        <xdr:sp macro="" textlink="">
          <xdr:nvSpPr>
            <xdr:cNvPr id="9689" name="CheckBox58" hidden="1">
              <a:extLst>
                <a:ext uri="{63B3BB69-23CF-44E3-9099-C40C66FF867C}">
                  <a14:compatExt spid="_x0000_s9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0</xdr:rowOff>
        </xdr:from>
        <xdr:to>
          <xdr:col>1</xdr:col>
          <xdr:colOff>228600</xdr:colOff>
          <xdr:row>13</xdr:row>
          <xdr:rowOff>180975</xdr:rowOff>
        </xdr:to>
        <xdr:sp macro="" textlink="">
          <xdr:nvSpPr>
            <xdr:cNvPr id="9829" name="OptionButton74" hidden="1">
              <a:extLst>
                <a:ext uri="{63B3BB69-23CF-44E3-9099-C40C66FF867C}">
                  <a14:compatExt spid="_x0000_s9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13</xdr:row>
          <xdr:rowOff>0</xdr:rowOff>
        </xdr:from>
        <xdr:to>
          <xdr:col>2</xdr:col>
          <xdr:colOff>190500</xdr:colOff>
          <xdr:row>13</xdr:row>
          <xdr:rowOff>180975</xdr:rowOff>
        </xdr:to>
        <xdr:sp macro="" textlink="">
          <xdr:nvSpPr>
            <xdr:cNvPr id="9841" name="OptionButton75" hidden="1">
              <a:extLst>
                <a:ext uri="{63B3BB69-23CF-44E3-9099-C40C66FF867C}">
                  <a14:compatExt spid="_x0000_s9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11</xdr:row>
          <xdr:rowOff>0</xdr:rowOff>
        </xdr:from>
        <xdr:to>
          <xdr:col>16</xdr:col>
          <xdr:colOff>209550</xdr:colOff>
          <xdr:row>11</xdr:row>
          <xdr:rowOff>180975</xdr:rowOff>
        </xdr:to>
        <xdr:sp macro="" textlink="">
          <xdr:nvSpPr>
            <xdr:cNvPr id="10117" name="CheckBox61" hidden="1">
              <a:extLst>
                <a:ext uri="{63B3BB69-23CF-44E3-9099-C40C66FF867C}">
                  <a14:compatExt spid="_x0000_s10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12</xdr:row>
          <xdr:rowOff>0</xdr:rowOff>
        </xdr:from>
        <xdr:to>
          <xdr:col>16</xdr:col>
          <xdr:colOff>209550</xdr:colOff>
          <xdr:row>12</xdr:row>
          <xdr:rowOff>180975</xdr:rowOff>
        </xdr:to>
        <xdr:sp macro="" textlink="">
          <xdr:nvSpPr>
            <xdr:cNvPr id="10118" name="CheckBox62" hidden="1">
              <a:extLst>
                <a:ext uri="{63B3BB69-23CF-44E3-9099-C40C66FF867C}">
                  <a14:compatExt spid="_x0000_s10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11</xdr:row>
          <xdr:rowOff>0</xdr:rowOff>
        </xdr:from>
        <xdr:to>
          <xdr:col>18</xdr:col>
          <xdr:colOff>209550</xdr:colOff>
          <xdr:row>11</xdr:row>
          <xdr:rowOff>180975</xdr:rowOff>
        </xdr:to>
        <xdr:sp macro="" textlink="">
          <xdr:nvSpPr>
            <xdr:cNvPr id="10229" name="CheckBox63" hidden="1">
              <a:extLst>
                <a:ext uri="{63B3BB69-23CF-44E3-9099-C40C66FF867C}">
                  <a14:compatExt spid="_x0000_s10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12</xdr:row>
          <xdr:rowOff>0</xdr:rowOff>
        </xdr:from>
        <xdr:to>
          <xdr:col>18</xdr:col>
          <xdr:colOff>209550</xdr:colOff>
          <xdr:row>12</xdr:row>
          <xdr:rowOff>180975</xdr:rowOff>
        </xdr:to>
        <xdr:sp macro="" textlink="">
          <xdr:nvSpPr>
            <xdr:cNvPr id="10230" name="CheckBox72" hidden="1">
              <a:extLst>
                <a:ext uri="{63B3BB69-23CF-44E3-9099-C40C66FF867C}">
                  <a14:compatExt spid="_x0000_s10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0.xml"/><Relationship Id="rId117" Type="http://schemas.openxmlformats.org/officeDocument/2006/relationships/control" Target="../activeX/activeX105.xml"/><Relationship Id="rId21" Type="http://schemas.openxmlformats.org/officeDocument/2006/relationships/control" Target="../activeX/activeX15.xml"/><Relationship Id="rId42" Type="http://schemas.openxmlformats.org/officeDocument/2006/relationships/control" Target="../activeX/activeX35.xml"/><Relationship Id="rId47" Type="http://schemas.openxmlformats.org/officeDocument/2006/relationships/control" Target="../activeX/activeX39.xml"/><Relationship Id="rId63" Type="http://schemas.openxmlformats.org/officeDocument/2006/relationships/control" Target="../activeX/activeX55.xml"/><Relationship Id="rId68" Type="http://schemas.openxmlformats.org/officeDocument/2006/relationships/image" Target="../media/image7.emf"/><Relationship Id="rId84" Type="http://schemas.openxmlformats.org/officeDocument/2006/relationships/control" Target="../activeX/activeX74.xml"/><Relationship Id="rId89" Type="http://schemas.openxmlformats.org/officeDocument/2006/relationships/control" Target="../activeX/activeX79.xml"/><Relationship Id="rId112" Type="http://schemas.openxmlformats.org/officeDocument/2006/relationships/control" Target="../activeX/activeX100.xml"/><Relationship Id="rId133" Type="http://schemas.openxmlformats.org/officeDocument/2006/relationships/control" Target="../activeX/activeX121.xml"/><Relationship Id="rId138" Type="http://schemas.openxmlformats.org/officeDocument/2006/relationships/control" Target="../activeX/activeX126.xml"/><Relationship Id="rId154" Type="http://schemas.openxmlformats.org/officeDocument/2006/relationships/control" Target="../activeX/activeX141.xml"/><Relationship Id="rId159" Type="http://schemas.openxmlformats.org/officeDocument/2006/relationships/control" Target="../activeX/activeX146.xml"/><Relationship Id="rId175" Type="http://schemas.openxmlformats.org/officeDocument/2006/relationships/control" Target="../activeX/activeX161.xml"/><Relationship Id="rId170" Type="http://schemas.openxmlformats.org/officeDocument/2006/relationships/control" Target="../activeX/activeX157.xml"/><Relationship Id="rId16" Type="http://schemas.openxmlformats.org/officeDocument/2006/relationships/control" Target="../activeX/activeX10.xml"/><Relationship Id="rId107" Type="http://schemas.openxmlformats.org/officeDocument/2006/relationships/control" Target="../activeX/activeX95.xml"/><Relationship Id="rId11" Type="http://schemas.openxmlformats.org/officeDocument/2006/relationships/control" Target="../activeX/activeX5.xml"/><Relationship Id="rId32" Type="http://schemas.openxmlformats.org/officeDocument/2006/relationships/control" Target="../activeX/activeX25.xml"/><Relationship Id="rId37" Type="http://schemas.openxmlformats.org/officeDocument/2006/relationships/control" Target="../activeX/activeX30.xml"/><Relationship Id="rId53" Type="http://schemas.openxmlformats.org/officeDocument/2006/relationships/control" Target="../activeX/activeX45.xml"/><Relationship Id="rId58" Type="http://schemas.openxmlformats.org/officeDocument/2006/relationships/control" Target="../activeX/activeX50.xml"/><Relationship Id="rId74" Type="http://schemas.openxmlformats.org/officeDocument/2006/relationships/control" Target="../activeX/activeX64.xml"/><Relationship Id="rId79" Type="http://schemas.openxmlformats.org/officeDocument/2006/relationships/control" Target="../activeX/activeX69.xml"/><Relationship Id="rId102" Type="http://schemas.openxmlformats.org/officeDocument/2006/relationships/control" Target="../activeX/activeX91.xml"/><Relationship Id="rId123" Type="http://schemas.openxmlformats.org/officeDocument/2006/relationships/control" Target="../activeX/activeX111.xml"/><Relationship Id="rId128" Type="http://schemas.openxmlformats.org/officeDocument/2006/relationships/control" Target="../activeX/activeX116.xml"/><Relationship Id="rId144" Type="http://schemas.openxmlformats.org/officeDocument/2006/relationships/control" Target="../activeX/activeX131.xml"/><Relationship Id="rId149" Type="http://schemas.openxmlformats.org/officeDocument/2006/relationships/control" Target="../activeX/activeX136.xml"/><Relationship Id="rId5" Type="http://schemas.openxmlformats.org/officeDocument/2006/relationships/image" Target="../media/image1.emf"/><Relationship Id="rId90" Type="http://schemas.openxmlformats.org/officeDocument/2006/relationships/control" Target="../activeX/activeX80.xml"/><Relationship Id="rId95" Type="http://schemas.openxmlformats.org/officeDocument/2006/relationships/control" Target="../activeX/activeX85.xml"/><Relationship Id="rId160" Type="http://schemas.openxmlformats.org/officeDocument/2006/relationships/control" Target="../activeX/activeX147.xml"/><Relationship Id="rId165" Type="http://schemas.openxmlformats.org/officeDocument/2006/relationships/control" Target="../activeX/activeX152.xml"/><Relationship Id="rId181" Type="http://schemas.openxmlformats.org/officeDocument/2006/relationships/control" Target="../activeX/activeX167.xml"/><Relationship Id="rId186" Type="http://schemas.openxmlformats.org/officeDocument/2006/relationships/control" Target="../activeX/activeX172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43" Type="http://schemas.openxmlformats.org/officeDocument/2006/relationships/image" Target="../media/image5.emf"/><Relationship Id="rId48" Type="http://schemas.openxmlformats.org/officeDocument/2006/relationships/control" Target="../activeX/activeX40.xml"/><Relationship Id="rId64" Type="http://schemas.openxmlformats.org/officeDocument/2006/relationships/control" Target="../activeX/activeX56.xml"/><Relationship Id="rId69" Type="http://schemas.openxmlformats.org/officeDocument/2006/relationships/control" Target="../activeX/activeX59.xml"/><Relationship Id="rId113" Type="http://schemas.openxmlformats.org/officeDocument/2006/relationships/control" Target="../activeX/activeX101.xml"/><Relationship Id="rId118" Type="http://schemas.openxmlformats.org/officeDocument/2006/relationships/control" Target="../activeX/activeX106.xml"/><Relationship Id="rId134" Type="http://schemas.openxmlformats.org/officeDocument/2006/relationships/control" Target="../activeX/activeX122.xml"/><Relationship Id="rId139" Type="http://schemas.openxmlformats.org/officeDocument/2006/relationships/control" Target="../activeX/activeX127.xml"/><Relationship Id="rId80" Type="http://schemas.openxmlformats.org/officeDocument/2006/relationships/control" Target="../activeX/activeX70.xml"/><Relationship Id="rId85" Type="http://schemas.openxmlformats.org/officeDocument/2006/relationships/control" Target="../activeX/activeX75.xml"/><Relationship Id="rId150" Type="http://schemas.openxmlformats.org/officeDocument/2006/relationships/control" Target="../activeX/activeX137.xml"/><Relationship Id="rId155" Type="http://schemas.openxmlformats.org/officeDocument/2006/relationships/control" Target="../activeX/activeX142.xml"/><Relationship Id="rId171" Type="http://schemas.openxmlformats.org/officeDocument/2006/relationships/control" Target="../activeX/activeX158.xml"/><Relationship Id="rId176" Type="http://schemas.openxmlformats.org/officeDocument/2006/relationships/control" Target="../activeX/activeX162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33" Type="http://schemas.openxmlformats.org/officeDocument/2006/relationships/control" Target="../activeX/activeX26.xml"/><Relationship Id="rId38" Type="http://schemas.openxmlformats.org/officeDocument/2006/relationships/control" Target="../activeX/activeX31.xml"/><Relationship Id="rId59" Type="http://schemas.openxmlformats.org/officeDocument/2006/relationships/control" Target="../activeX/activeX51.xml"/><Relationship Id="rId103" Type="http://schemas.openxmlformats.org/officeDocument/2006/relationships/image" Target="../media/image9.emf"/><Relationship Id="rId108" Type="http://schemas.openxmlformats.org/officeDocument/2006/relationships/control" Target="../activeX/activeX96.xml"/><Relationship Id="rId124" Type="http://schemas.openxmlformats.org/officeDocument/2006/relationships/control" Target="../activeX/activeX112.xml"/><Relationship Id="rId129" Type="http://schemas.openxmlformats.org/officeDocument/2006/relationships/control" Target="../activeX/activeX117.xml"/><Relationship Id="rId54" Type="http://schemas.openxmlformats.org/officeDocument/2006/relationships/control" Target="../activeX/activeX46.xml"/><Relationship Id="rId70" Type="http://schemas.openxmlformats.org/officeDocument/2006/relationships/control" Target="../activeX/activeX60.xml"/><Relationship Id="rId75" Type="http://schemas.openxmlformats.org/officeDocument/2006/relationships/control" Target="../activeX/activeX65.xml"/><Relationship Id="rId91" Type="http://schemas.openxmlformats.org/officeDocument/2006/relationships/control" Target="../activeX/activeX81.xml"/><Relationship Id="rId96" Type="http://schemas.openxmlformats.org/officeDocument/2006/relationships/control" Target="../activeX/activeX86.xml"/><Relationship Id="rId140" Type="http://schemas.openxmlformats.org/officeDocument/2006/relationships/control" Target="../activeX/activeX128.xml"/><Relationship Id="rId145" Type="http://schemas.openxmlformats.org/officeDocument/2006/relationships/control" Target="../activeX/activeX132.xml"/><Relationship Id="rId161" Type="http://schemas.openxmlformats.org/officeDocument/2006/relationships/control" Target="../activeX/activeX148.xml"/><Relationship Id="rId166" Type="http://schemas.openxmlformats.org/officeDocument/2006/relationships/control" Target="../activeX/activeX153.xml"/><Relationship Id="rId182" Type="http://schemas.openxmlformats.org/officeDocument/2006/relationships/control" Target="../activeX/activeX168.xml"/><Relationship Id="rId187" Type="http://schemas.openxmlformats.org/officeDocument/2006/relationships/control" Target="../activeX/activeX17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1.xml"/><Relationship Id="rId114" Type="http://schemas.openxmlformats.org/officeDocument/2006/relationships/control" Target="../activeX/activeX102.xml"/><Relationship Id="rId119" Type="http://schemas.openxmlformats.org/officeDocument/2006/relationships/control" Target="../activeX/activeX107.xml"/><Relationship Id="rId44" Type="http://schemas.openxmlformats.org/officeDocument/2006/relationships/control" Target="../activeX/activeX36.xml"/><Relationship Id="rId60" Type="http://schemas.openxmlformats.org/officeDocument/2006/relationships/control" Target="../activeX/activeX52.xml"/><Relationship Id="rId65" Type="http://schemas.openxmlformats.org/officeDocument/2006/relationships/image" Target="../media/image6.emf"/><Relationship Id="rId81" Type="http://schemas.openxmlformats.org/officeDocument/2006/relationships/control" Target="../activeX/activeX71.xml"/><Relationship Id="rId86" Type="http://schemas.openxmlformats.org/officeDocument/2006/relationships/control" Target="../activeX/activeX76.xml"/><Relationship Id="rId130" Type="http://schemas.openxmlformats.org/officeDocument/2006/relationships/control" Target="../activeX/activeX118.xml"/><Relationship Id="rId135" Type="http://schemas.openxmlformats.org/officeDocument/2006/relationships/control" Target="../activeX/activeX123.xml"/><Relationship Id="rId151" Type="http://schemas.openxmlformats.org/officeDocument/2006/relationships/control" Target="../activeX/activeX138.xml"/><Relationship Id="rId156" Type="http://schemas.openxmlformats.org/officeDocument/2006/relationships/control" Target="../activeX/activeX143.xml"/><Relationship Id="rId177" Type="http://schemas.openxmlformats.org/officeDocument/2006/relationships/control" Target="../activeX/activeX163.xml"/><Relationship Id="rId172" Type="http://schemas.openxmlformats.org/officeDocument/2006/relationships/control" Target="../activeX/activeX159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2.xml"/><Relationship Id="rId109" Type="http://schemas.openxmlformats.org/officeDocument/2006/relationships/control" Target="../activeX/activeX97.xml"/><Relationship Id="rId34" Type="http://schemas.openxmlformats.org/officeDocument/2006/relationships/control" Target="../activeX/activeX27.xml"/><Relationship Id="rId50" Type="http://schemas.openxmlformats.org/officeDocument/2006/relationships/control" Target="../activeX/activeX42.xml"/><Relationship Id="rId55" Type="http://schemas.openxmlformats.org/officeDocument/2006/relationships/control" Target="../activeX/activeX47.xml"/><Relationship Id="rId76" Type="http://schemas.openxmlformats.org/officeDocument/2006/relationships/control" Target="../activeX/activeX66.xml"/><Relationship Id="rId97" Type="http://schemas.openxmlformats.org/officeDocument/2006/relationships/control" Target="../activeX/activeX87.xml"/><Relationship Id="rId104" Type="http://schemas.openxmlformats.org/officeDocument/2006/relationships/control" Target="../activeX/activeX92.xml"/><Relationship Id="rId120" Type="http://schemas.openxmlformats.org/officeDocument/2006/relationships/control" Target="../activeX/activeX108.xml"/><Relationship Id="rId125" Type="http://schemas.openxmlformats.org/officeDocument/2006/relationships/control" Target="../activeX/activeX113.xml"/><Relationship Id="rId141" Type="http://schemas.openxmlformats.org/officeDocument/2006/relationships/image" Target="../media/image10.emf"/><Relationship Id="rId146" Type="http://schemas.openxmlformats.org/officeDocument/2006/relationships/control" Target="../activeX/activeX133.xml"/><Relationship Id="rId167" Type="http://schemas.openxmlformats.org/officeDocument/2006/relationships/control" Target="../activeX/activeX154.xml"/><Relationship Id="rId188" Type="http://schemas.openxmlformats.org/officeDocument/2006/relationships/ctrlProp" Target="../ctrlProps/ctrlProp1.xml"/><Relationship Id="rId7" Type="http://schemas.openxmlformats.org/officeDocument/2006/relationships/image" Target="../media/image2.emf"/><Relationship Id="rId71" Type="http://schemas.openxmlformats.org/officeDocument/2006/relationships/control" Target="../activeX/activeX61.xml"/><Relationship Id="rId92" Type="http://schemas.openxmlformats.org/officeDocument/2006/relationships/control" Target="../activeX/activeX82.xml"/><Relationship Id="rId162" Type="http://schemas.openxmlformats.org/officeDocument/2006/relationships/control" Target="../activeX/activeX149.xml"/><Relationship Id="rId183" Type="http://schemas.openxmlformats.org/officeDocument/2006/relationships/control" Target="../activeX/activeX169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4" Type="http://schemas.openxmlformats.org/officeDocument/2006/relationships/control" Target="../activeX/activeX18.xml"/><Relationship Id="rId40" Type="http://schemas.openxmlformats.org/officeDocument/2006/relationships/control" Target="../activeX/activeX33.xml"/><Relationship Id="rId45" Type="http://schemas.openxmlformats.org/officeDocument/2006/relationships/control" Target="../activeX/activeX37.xml"/><Relationship Id="rId66" Type="http://schemas.openxmlformats.org/officeDocument/2006/relationships/control" Target="../activeX/activeX57.xml"/><Relationship Id="rId87" Type="http://schemas.openxmlformats.org/officeDocument/2006/relationships/control" Target="../activeX/activeX77.xml"/><Relationship Id="rId110" Type="http://schemas.openxmlformats.org/officeDocument/2006/relationships/control" Target="../activeX/activeX98.xml"/><Relationship Id="rId115" Type="http://schemas.openxmlformats.org/officeDocument/2006/relationships/control" Target="../activeX/activeX103.xml"/><Relationship Id="rId131" Type="http://schemas.openxmlformats.org/officeDocument/2006/relationships/control" Target="../activeX/activeX119.xml"/><Relationship Id="rId136" Type="http://schemas.openxmlformats.org/officeDocument/2006/relationships/control" Target="../activeX/activeX124.xml"/><Relationship Id="rId157" Type="http://schemas.openxmlformats.org/officeDocument/2006/relationships/control" Target="../activeX/activeX144.xml"/><Relationship Id="rId178" Type="http://schemas.openxmlformats.org/officeDocument/2006/relationships/control" Target="../activeX/activeX164.xml"/><Relationship Id="rId61" Type="http://schemas.openxmlformats.org/officeDocument/2006/relationships/control" Target="../activeX/activeX53.xml"/><Relationship Id="rId82" Type="http://schemas.openxmlformats.org/officeDocument/2006/relationships/control" Target="../activeX/activeX72.xml"/><Relationship Id="rId152" Type="http://schemas.openxmlformats.org/officeDocument/2006/relationships/control" Target="../activeX/activeX139.xml"/><Relationship Id="rId173" Type="http://schemas.openxmlformats.org/officeDocument/2006/relationships/control" Target="../activeX/activeX160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30" Type="http://schemas.openxmlformats.org/officeDocument/2006/relationships/image" Target="../media/image4.emf"/><Relationship Id="rId35" Type="http://schemas.openxmlformats.org/officeDocument/2006/relationships/control" Target="../activeX/activeX28.xml"/><Relationship Id="rId56" Type="http://schemas.openxmlformats.org/officeDocument/2006/relationships/control" Target="../activeX/activeX48.xml"/><Relationship Id="rId77" Type="http://schemas.openxmlformats.org/officeDocument/2006/relationships/control" Target="../activeX/activeX67.xml"/><Relationship Id="rId100" Type="http://schemas.openxmlformats.org/officeDocument/2006/relationships/image" Target="../media/image8.emf"/><Relationship Id="rId105" Type="http://schemas.openxmlformats.org/officeDocument/2006/relationships/control" Target="../activeX/activeX93.xml"/><Relationship Id="rId126" Type="http://schemas.openxmlformats.org/officeDocument/2006/relationships/control" Target="../activeX/activeX114.xml"/><Relationship Id="rId147" Type="http://schemas.openxmlformats.org/officeDocument/2006/relationships/control" Target="../activeX/activeX134.xml"/><Relationship Id="rId168" Type="http://schemas.openxmlformats.org/officeDocument/2006/relationships/control" Target="../activeX/activeX155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3.xml"/><Relationship Id="rId72" Type="http://schemas.openxmlformats.org/officeDocument/2006/relationships/control" Target="../activeX/activeX62.xml"/><Relationship Id="rId93" Type="http://schemas.openxmlformats.org/officeDocument/2006/relationships/control" Target="../activeX/activeX83.xml"/><Relationship Id="rId98" Type="http://schemas.openxmlformats.org/officeDocument/2006/relationships/control" Target="../activeX/activeX88.xml"/><Relationship Id="rId121" Type="http://schemas.openxmlformats.org/officeDocument/2006/relationships/control" Target="../activeX/activeX109.xml"/><Relationship Id="rId142" Type="http://schemas.openxmlformats.org/officeDocument/2006/relationships/control" Target="../activeX/activeX129.xml"/><Relationship Id="rId163" Type="http://schemas.openxmlformats.org/officeDocument/2006/relationships/control" Target="../activeX/activeX150.xml"/><Relationship Id="rId184" Type="http://schemas.openxmlformats.org/officeDocument/2006/relationships/control" Target="../activeX/activeX170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9.xml"/><Relationship Id="rId46" Type="http://schemas.openxmlformats.org/officeDocument/2006/relationships/control" Target="../activeX/activeX38.xml"/><Relationship Id="rId67" Type="http://schemas.openxmlformats.org/officeDocument/2006/relationships/control" Target="../activeX/activeX58.xml"/><Relationship Id="rId116" Type="http://schemas.openxmlformats.org/officeDocument/2006/relationships/control" Target="../activeX/activeX104.xml"/><Relationship Id="rId137" Type="http://schemas.openxmlformats.org/officeDocument/2006/relationships/control" Target="../activeX/activeX125.xml"/><Relationship Id="rId158" Type="http://schemas.openxmlformats.org/officeDocument/2006/relationships/control" Target="../activeX/activeX145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4.xml"/><Relationship Id="rId62" Type="http://schemas.openxmlformats.org/officeDocument/2006/relationships/control" Target="../activeX/activeX54.xml"/><Relationship Id="rId83" Type="http://schemas.openxmlformats.org/officeDocument/2006/relationships/control" Target="../activeX/activeX73.xml"/><Relationship Id="rId88" Type="http://schemas.openxmlformats.org/officeDocument/2006/relationships/control" Target="../activeX/activeX78.xml"/><Relationship Id="rId111" Type="http://schemas.openxmlformats.org/officeDocument/2006/relationships/control" Target="../activeX/activeX99.xml"/><Relationship Id="rId132" Type="http://schemas.openxmlformats.org/officeDocument/2006/relationships/control" Target="../activeX/activeX120.xml"/><Relationship Id="rId153" Type="http://schemas.openxmlformats.org/officeDocument/2006/relationships/control" Target="../activeX/activeX140.xml"/><Relationship Id="rId174" Type="http://schemas.openxmlformats.org/officeDocument/2006/relationships/image" Target="../media/image11.emf"/><Relationship Id="rId179" Type="http://schemas.openxmlformats.org/officeDocument/2006/relationships/control" Target="../activeX/activeX165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29.xml"/><Relationship Id="rId57" Type="http://schemas.openxmlformats.org/officeDocument/2006/relationships/control" Target="../activeX/activeX49.xml"/><Relationship Id="rId106" Type="http://schemas.openxmlformats.org/officeDocument/2006/relationships/control" Target="../activeX/activeX94.xml"/><Relationship Id="rId127" Type="http://schemas.openxmlformats.org/officeDocument/2006/relationships/control" Target="../activeX/activeX115.xml"/><Relationship Id="rId10" Type="http://schemas.openxmlformats.org/officeDocument/2006/relationships/control" Target="../activeX/activeX4.xml"/><Relationship Id="rId31" Type="http://schemas.openxmlformats.org/officeDocument/2006/relationships/control" Target="../activeX/activeX24.xml"/><Relationship Id="rId52" Type="http://schemas.openxmlformats.org/officeDocument/2006/relationships/control" Target="../activeX/activeX44.xml"/><Relationship Id="rId73" Type="http://schemas.openxmlformats.org/officeDocument/2006/relationships/control" Target="../activeX/activeX63.xml"/><Relationship Id="rId78" Type="http://schemas.openxmlformats.org/officeDocument/2006/relationships/control" Target="../activeX/activeX68.xml"/><Relationship Id="rId94" Type="http://schemas.openxmlformats.org/officeDocument/2006/relationships/control" Target="../activeX/activeX84.xml"/><Relationship Id="rId99" Type="http://schemas.openxmlformats.org/officeDocument/2006/relationships/control" Target="../activeX/activeX89.xml"/><Relationship Id="rId101" Type="http://schemas.openxmlformats.org/officeDocument/2006/relationships/control" Target="../activeX/activeX90.xml"/><Relationship Id="rId122" Type="http://schemas.openxmlformats.org/officeDocument/2006/relationships/control" Target="../activeX/activeX110.xml"/><Relationship Id="rId143" Type="http://schemas.openxmlformats.org/officeDocument/2006/relationships/control" Target="../activeX/activeX130.xml"/><Relationship Id="rId148" Type="http://schemas.openxmlformats.org/officeDocument/2006/relationships/control" Target="../activeX/activeX135.xml"/><Relationship Id="rId164" Type="http://schemas.openxmlformats.org/officeDocument/2006/relationships/control" Target="../activeX/activeX151.xml"/><Relationship Id="rId169" Type="http://schemas.openxmlformats.org/officeDocument/2006/relationships/control" Target="../activeX/activeX156.xml"/><Relationship Id="rId185" Type="http://schemas.openxmlformats.org/officeDocument/2006/relationships/control" Target="../activeX/activeX17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80" Type="http://schemas.openxmlformats.org/officeDocument/2006/relationships/control" Target="../activeX/activeX16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A49"/>
  <sheetViews>
    <sheetView showGridLines="0" topLeftCell="A7" zoomScale="90" zoomScaleNormal="90" workbookViewId="0">
      <selection activeCell="K11" sqref="K11"/>
    </sheetView>
  </sheetViews>
  <sheetFormatPr baseColWidth="10" defaultRowHeight="15"/>
  <cols>
    <col min="1" max="1" width="17.28515625" style="5" customWidth="1"/>
    <col min="2" max="2" width="12.5703125" style="5" customWidth="1"/>
    <col min="3" max="3" width="12.42578125" style="5" customWidth="1"/>
    <col min="4" max="4" width="3.28515625" style="5" customWidth="1"/>
    <col min="5" max="5" width="23.28515625" style="5" bestFit="1" customWidth="1"/>
    <col min="6" max="7" width="12.42578125" style="5" customWidth="1"/>
    <col min="8" max="8" width="3.28515625" style="5" customWidth="1"/>
    <col min="9" max="9" width="3.7109375" style="5" bestFit="1" customWidth="1"/>
    <col min="10" max="10" width="10.42578125" style="5" customWidth="1"/>
    <col min="11" max="12" width="12" style="5" bestFit="1" customWidth="1"/>
    <col min="13" max="13" width="10" style="5" customWidth="1"/>
    <col min="14" max="14" width="3.28515625" style="5" customWidth="1"/>
    <col min="15" max="15" width="5.7109375" style="5" customWidth="1"/>
    <col min="16" max="16" width="27.140625" style="5" bestFit="1" customWidth="1"/>
    <col min="17" max="17" width="7.5703125" style="5" customWidth="1"/>
    <col min="18" max="18" width="8.28515625" style="5" bestFit="1" customWidth="1"/>
    <col min="19" max="19" width="7.5703125" style="5" customWidth="1"/>
    <col min="20" max="20" width="8.28515625" style="5" bestFit="1" customWidth="1"/>
    <col min="21" max="21" width="14.42578125" style="5" bestFit="1" customWidth="1"/>
    <col min="22" max="23" width="12" style="5" bestFit="1" customWidth="1"/>
    <col min="24" max="16384" width="11.42578125" style="5"/>
  </cols>
  <sheetData>
    <row r="1" spans="1:27" ht="16.5" customHeight="1" thickBot="1">
      <c r="I1" s="234"/>
      <c r="J1" s="42"/>
      <c r="K1" s="46"/>
      <c r="L1" s="46"/>
      <c r="M1" s="43"/>
      <c r="P1" s="6"/>
      <c r="Q1" s="221" t="s">
        <v>6</v>
      </c>
      <c r="R1" s="222"/>
      <c r="S1" s="221" t="s">
        <v>9</v>
      </c>
      <c r="T1" s="222"/>
    </row>
    <row r="2" spans="1:27" ht="15.75" customHeight="1" thickBot="1">
      <c r="I2" s="235"/>
      <c r="J2" s="44"/>
      <c r="K2" s="47"/>
      <c r="L2" s="47"/>
      <c r="M2" s="45"/>
      <c r="O2" s="234"/>
      <c r="P2" s="19"/>
      <c r="Q2" s="206" t="str">
        <f>IF(PRIX!AI3=TRUE,PRIX!AH3," ")</f>
        <v xml:space="preserve"> </v>
      </c>
      <c r="R2" s="223"/>
      <c r="S2" s="206" t="str">
        <f>IF(PRIX!AI5=TRUE,PRIX!AH5," ")</f>
        <v xml:space="preserve"> </v>
      </c>
      <c r="T2" s="207"/>
      <c r="U2" s="47"/>
      <c r="V2" s="47"/>
      <c r="W2" s="47"/>
    </row>
    <row r="3" spans="1:27" ht="15.75" customHeight="1" thickBot="1">
      <c r="B3" s="12" t="s">
        <v>6</v>
      </c>
      <c r="C3" s="12" t="s">
        <v>9</v>
      </c>
      <c r="F3" s="18" t="s">
        <v>6</v>
      </c>
      <c r="G3" s="18" t="s">
        <v>9</v>
      </c>
      <c r="H3" s="49"/>
      <c r="I3" s="235"/>
      <c r="J3" s="244" t="s">
        <v>6</v>
      </c>
      <c r="K3" s="245"/>
      <c r="L3" s="221" t="s">
        <v>9</v>
      </c>
      <c r="M3" s="222"/>
      <c r="O3" s="235"/>
      <c r="P3" s="19"/>
      <c r="Q3" s="208" t="str">
        <f>IF(PRIX!D6=TRUE,PRIX!C6," ")</f>
        <v xml:space="preserve"> </v>
      </c>
      <c r="R3" s="218"/>
      <c r="S3" s="208" t="str">
        <f>IF(PRIX!E6=TRUE,PRIX!C6," ")</f>
        <v xml:space="preserve"> </v>
      </c>
      <c r="T3" s="209"/>
      <c r="U3" s="47"/>
      <c r="V3" s="47"/>
      <c r="W3" s="47"/>
    </row>
    <row r="4" spans="1:27" ht="15.75" thickBot="1">
      <c r="A4" s="17"/>
      <c r="B4" s="57" t="str">
        <f>IF(PRIX!L6=TRUE,PRIX!K6," ")</f>
        <v xml:space="preserve"> </v>
      </c>
      <c r="C4" s="60" t="str">
        <f>IF(PRIX!X6=TRUE,PRIX!W6," ")</f>
        <v xml:space="preserve"> </v>
      </c>
      <c r="E4" s="17"/>
      <c r="F4" s="64" t="str">
        <f>IF(PRIX!L19=TRUE,PRIX!K19," ")</f>
        <v xml:space="preserve"> </v>
      </c>
      <c r="G4" s="14" t="str">
        <f>IF(PRIX!X17=TRUE,PRIX!W17," ")</f>
        <v xml:space="preserve"> </v>
      </c>
      <c r="H4" s="16"/>
      <c r="I4" s="235"/>
      <c r="J4" s="227"/>
      <c r="K4" s="246">
        <f>J4*PRIX!AH10</f>
        <v>0</v>
      </c>
      <c r="L4" s="227"/>
      <c r="M4" s="246">
        <f>L4*PRIX!AI10</f>
        <v>0</v>
      </c>
      <c r="N4" s="8"/>
      <c r="O4" s="235"/>
      <c r="P4" s="19"/>
      <c r="Q4" s="208" t="str">
        <f>IF(PRIX!D6=TRUE,"INCLUS",IF(PRIX!D7=TRUE,PRIX!C7," "))</f>
        <v xml:space="preserve"> </v>
      </c>
      <c r="R4" s="218"/>
      <c r="S4" s="208" t="str">
        <f>IF(PRIX!E6=TRUE,"INCLUS",IF(PRIX!E7=TRUE,PRIX!C7," "))</f>
        <v xml:space="preserve"> </v>
      </c>
      <c r="T4" s="209"/>
      <c r="U4" s="47"/>
      <c r="V4" s="47"/>
      <c r="W4" s="47"/>
    </row>
    <row r="5" spans="1:27" ht="15.75" customHeight="1" thickBot="1">
      <c r="A5" s="17"/>
      <c r="B5" s="171" t="str">
        <f>IF(PRIX!L7=TRUE,PRIX!K7," ")</f>
        <v xml:space="preserve"> </v>
      </c>
      <c r="C5" s="172" t="str">
        <f>IF(PRIX!X7=TRUE,PRIX!W7," ")</f>
        <v xml:space="preserve"> </v>
      </c>
      <c r="E5" s="17"/>
      <c r="F5" s="15" t="str">
        <f>IF(PRIX!L20=TRUE,PRIX!K20," ")</f>
        <v xml:space="preserve"> </v>
      </c>
      <c r="G5" s="15" t="str">
        <f>IF(PRIX!X18=TRUE,PRIX!W18," ")</f>
        <v xml:space="preserve"> </v>
      </c>
      <c r="H5" s="16"/>
      <c r="I5" s="235"/>
      <c r="J5" s="228"/>
      <c r="K5" s="247"/>
      <c r="L5" s="228"/>
      <c r="M5" s="247"/>
      <c r="N5" s="8"/>
      <c r="O5" s="235"/>
      <c r="P5" s="19"/>
      <c r="Q5" s="208" t="str">
        <f>IF(PRIX!D8=TRUE,PRIX!C8,IF(PRIX!L6=TRUE,"OFFERT",IF(PRIX!L8=TRUE,"OFFERT", IF(PRIX!L19=TRUE,"OFFERT",IF(PRIX!L21=TRUE,"OFFERT",IF(PRIX!L6=TRUE,"OFFERT",IF(PRIX!L12=TRUE,"OFFERT"," ")))))))</f>
        <v xml:space="preserve"> </v>
      </c>
      <c r="R5" s="218"/>
      <c r="S5" s="208" t="str">
        <f>IF(PRIX!E8=TRUE,PRIX!C8,IF(PRIX!X6=TRUE,"OFFERT",IF(PRIX!X8=TRUE,"OFFERT", IF(PRIX!X17=TRUE,"OFFERT",IF(PRIX!X19=TRUE,"OFFERT",IF(PRIX!X6=TRUE,"OFFERT",IF(PRIX!X12=TRUE,"OFFERT"," ")))))))</f>
        <v xml:space="preserve"> </v>
      </c>
      <c r="T5" s="209"/>
      <c r="U5" s="47"/>
      <c r="V5" s="47"/>
      <c r="W5" s="47"/>
    </row>
    <row r="6" spans="1:27" ht="15" customHeight="1" thickBot="1">
      <c r="A6" s="47"/>
      <c r="B6" s="173"/>
      <c r="C6" s="128"/>
      <c r="E6" s="17"/>
      <c r="F6" s="15" t="str">
        <f>IF(PRIX!L21=TRUE,PRIX!K21," ")</f>
        <v xml:space="preserve"> </v>
      </c>
      <c r="G6" s="15" t="str">
        <f>IF(PRIX!X19=TRUE,PRIX!W19," ")</f>
        <v xml:space="preserve"> </v>
      </c>
      <c r="H6" s="16"/>
      <c r="I6" s="235"/>
      <c r="J6" s="161"/>
      <c r="K6" s="46"/>
      <c r="L6" s="162"/>
      <c r="M6" s="43"/>
      <c r="N6" s="8"/>
      <c r="O6" s="235"/>
      <c r="P6" s="19"/>
      <c r="Q6" s="208" t="str">
        <f>IF(PRIX!D9=TRUE,IF(PRIX!L6=TRUE,PRIX!F9,IF(PRIX!L8=TRUE,PRIX!F9,IF(PRIX!L12=TRUE,PRIX!F9,IF(PRIX!L19=TRUE,PRIX!F9,IF(PRIX!L21=TRUE,PRIX!F9,IF(PRIX!D9=TRUE,IF(PRIX!D8=TRUE,PRIX!F9,PRIX!C9)))))))," ")</f>
        <v xml:space="preserve"> </v>
      </c>
      <c r="R6" s="218"/>
      <c r="S6" s="208" t="str">
        <f>IF(PRIX!E9=TRUE,IF(PRIX!X6=TRUE,PRIX!G9,IF(PRIX!X8=TRUE,PRIX!G9,IF(PRIX!X12=TRUE,PRIX!G9,IF(PRIX!X17=TRUE,PRIX!G9,IF(PRIX!X19=TRUE,PRIX!G9,IF(PRIX!E8=TRUE,PRIX!G9,PRIX!C9))))))," ")</f>
        <v xml:space="preserve"> </v>
      </c>
      <c r="T6" s="209"/>
      <c r="U6" s="47"/>
      <c r="V6" s="51"/>
      <c r="W6" s="51"/>
    </row>
    <row r="7" spans="1:27" ht="15.75" customHeight="1" thickBot="1">
      <c r="E7" s="17"/>
      <c r="F7" s="15" t="str">
        <f>IF(PRIX!L22=TRUE,PRIX!K22," ")</f>
        <v xml:space="preserve"> </v>
      </c>
      <c r="G7" s="15" t="str">
        <f>IF(PRIX!X20=TRUE,PRIX!W20," ")</f>
        <v xml:space="preserve"> </v>
      </c>
      <c r="H7" s="16"/>
      <c r="I7" s="235"/>
      <c r="J7" s="44"/>
      <c r="K7" s="47"/>
      <c r="L7" s="47"/>
      <c r="M7" s="45"/>
      <c r="N7" s="8"/>
      <c r="O7" s="235"/>
      <c r="P7" s="19"/>
      <c r="Q7" s="208" t="str">
        <f>IF(PRIX!D14=TRUE,PRIX!C14," ")</f>
        <v xml:space="preserve"> </v>
      </c>
      <c r="R7" s="218"/>
      <c r="S7" s="208" t="str">
        <f>IF(PRIX!E14=TRUE,PRIX!C14," ")</f>
        <v xml:space="preserve"> </v>
      </c>
      <c r="T7" s="209"/>
      <c r="U7" s="52"/>
      <c r="V7" s="52"/>
      <c r="W7" s="52"/>
    </row>
    <row r="8" spans="1:27" ht="15.75" thickBot="1">
      <c r="B8" s="12" t="s">
        <v>6</v>
      </c>
      <c r="C8" s="12" t="s">
        <v>9</v>
      </c>
      <c r="E8" s="17"/>
      <c r="F8" s="55" t="str">
        <f>IF(PRIX!L23=TRUE,PRIX!K23," ")</f>
        <v xml:space="preserve"> </v>
      </c>
      <c r="G8" s="15" t="str">
        <f>IF(PRIX!X21=TRUE,PRIX!W21," ")</f>
        <v xml:space="preserve"> </v>
      </c>
      <c r="H8" s="16"/>
      <c r="I8" s="235"/>
      <c r="J8" s="221" t="s">
        <v>6</v>
      </c>
      <c r="K8" s="222"/>
      <c r="L8" s="221" t="s">
        <v>9</v>
      </c>
      <c r="M8" s="222"/>
      <c r="N8" s="8"/>
      <c r="O8" s="235"/>
      <c r="P8" s="19"/>
      <c r="Q8" s="208" t="str">
        <f>IF(PRIX!D12=TRUE,PRIX!C12," ")</f>
        <v xml:space="preserve"> </v>
      </c>
      <c r="R8" s="218"/>
      <c r="S8" s="208" t="str">
        <f>IF(PRIX!E12=TRUE,PRIX!C12," ")</f>
        <v xml:space="preserve"> </v>
      </c>
      <c r="T8" s="209"/>
    </row>
    <row r="9" spans="1:27" ht="15.75" thickBot="1">
      <c r="A9" s="17"/>
      <c r="B9" s="57"/>
      <c r="C9" s="60" t="str">
        <f>IF(PRIX!X8=TRUE,PRIX!W8," ")</f>
        <v xml:space="preserve"> </v>
      </c>
      <c r="E9" s="17"/>
      <c r="F9" s="55" t="str">
        <f>IF(PRIX!L24=TRUE,PRIX!K24," ")</f>
        <v xml:space="preserve"> </v>
      </c>
      <c r="G9" s="15" t="str">
        <f>IF(PRIX!X22=TRUE,PRIX!W22," ")</f>
        <v xml:space="preserve"> </v>
      </c>
      <c r="H9" s="16"/>
      <c r="I9" s="235"/>
      <c r="J9" s="227"/>
      <c r="K9" s="246">
        <f>J9*PRIX!AH15</f>
        <v>0</v>
      </c>
      <c r="L9" s="227"/>
      <c r="M9" s="246">
        <f>L9*PRIX!AI15</f>
        <v>0</v>
      </c>
      <c r="N9" s="8"/>
      <c r="O9" s="235"/>
      <c r="P9" s="19"/>
      <c r="Q9" s="208" t="str">
        <f>IF(PRIX!D15=TRUE,PRIX!C15," ")</f>
        <v xml:space="preserve"> </v>
      </c>
      <c r="R9" s="218"/>
      <c r="S9" s="208" t="str">
        <f>IF(PRIX!E15=TRUE,PRIX!C15," ")</f>
        <v xml:space="preserve"> </v>
      </c>
      <c r="T9" s="209"/>
    </row>
    <row r="10" spans="1:27" ht="15.75" thickBot="1">
      <c r="A10" s="17"/>
      <c r="B10" s="174" t="str">
        <f>IF(PRIX!L9=TRUE,PRIX!K9," ")</f>
        <v xml:space="preserve"> </v>
      </c>
      <c r="C10" s="61" t="str">
        <f>IF(PRIX!X9=TRUE,PRIX!W9," ")</f>
        <v xml:space="preserve"> </v>
      </c>
      <c r="E10" s="17"/>
      <c r="F10" s="55" t="str">
        <f>IF(PRIX!L25=TRUE,PRIX!K25," ")</f>
        <v xml:space="preserve"> </v>
      </c>
      <c r="G10" s="15" t="str">
        <f>IF(PRIX!X23=TRUE,PRIX!W23," ")</f>
        <v xml:space="preserve"> </v>
      </c>
      <c r="H10" s="16"/>
      <c r="I10" s="236"/>
      <c r="J10" s="228"/>
      <c r="K10" s="247"/>
      <c r="L10" s="228"/>
      <c r="M10" s="247"/>
      <c r="N10" s="8"/>
      <c r="O10" s="235"/>
      <c r="P10" s="19"/>
      <c r="Q10" s="208" t="str">
        <f>IF(PRIX!D16=TRUE,PRIX!C16," ")</f>
        <v xml:space="preserve"> </v>
      </c>
      <c r="R10" s="218"/>
      <c r="S10" s="208" t="str">
        <f>IF(PRIX!E16=TRUE,PRIX!C16," ")</f>
        <v xml:space="preserve"> </v>
      </c>
      <c r="T10" s="209"/>
    </row>
    <row r="11" spans="1:27" ht="15.75" thickBot="1">
      <c r="A11" s="17"/>
      <c r="B11" s="56" t="str">
        <f>IF(PRIX!L10,PRIX!K10," ")</f>
        <v xml:space="preserve"> </v>
      </c>
      <c r="C11" s="61" t="str">
        <f>IF(PRIX!X10,PRIX!W10," ")</f>
        <v xml:space="preserve"> </v>
      </c>
      <c r="E11" s="17"/>
      <c r="F11" s="55" t="str">
        <f>IF(PRIX!L26=TRUE,PRIX!K26," ")</f>
        <v xml:space="preserve"> </v>
      </c>
      <c r="G11" s="15" t="str">
        <f>IF(PRIX!X24=TRUE,PRIX!W24," ")</f>
        <v xml:space="preserve"> </v>
      </c>
      <c r="H11" s="16"/>
      <c r="I11" s="129"/>
      <c r="J11" s="130"/>
      <c r="K11" s="170"/>
      <c r="L11" s="130"/>
      <c r="M11" s="131"/>
      <c r="N11" s="8"/>
      <c r="O11" s="235"/>
      <c r="P11" s="19"/>
      <c r="Q11" s="208" t="str">
        <f>IF(PRIX!D17=TRUE,PRIX!C17," ")</f>
        <v xml:space="preserve"> </v>
      </c>
      <c r="R11" s="218"/>
      <c r="S11" s="208" t="str">
        <f>IF(PRIX!E17=TRUE,PRIX!C17," ")</f>
        <v xml:space="preserve"> </v>
      </c>
      <c r="T11" s="209"/>
    </row>
    <row r="12" spans="1:27" ht="15.75" thickBot="1">
      <c r="A12" s="17"/>
      <c r="B12" s="56" t="str">
        <f>IF(PRIX!L11=TRUE,PRIX!K11," ")</f>
        <v xml:space="preserve"> </v>
      </c>
      <c r="C12" s="61" t="str">
        <f>IF(PRIX!X11=TRUE,PRIX!W11," ")</f>
        <v xml:space="preserve"> </v>
      </c>
      <c r="E12" s="17"/>
      <c r="F12" s="55" t="str">
        <f>IF(PRIX!L27=TRUE,PRIX!K27," ")</f>
        <v xml:space="preserve"> </v>
      </c>
      <c r="G12" s="15" t="str">
        <f>IF(PRIX!X25=TRUE,PRIX!W25," ")</f>
        <v xml:space="preserve"> </v>
      </c>
      <c r="H12" s="16"/>
      <c r="I12" s="7"/>
      <c r="J12" s="7"/>
      <c r="K12" s="7"/>
      <c r="L12" s="7"/>
      <c r="M12" s="7"/>
      <c r="N12" s="8"/>
      <c r="O12" s="235"/>
      <c r="P12" s="10"/>
      <c r="Q12" s="208" t="str">
        <f>IF(PRIX!D18=TRUE,PRIX!C18," ")</f>
        <v xml:space="preserve"> </v>
      </c>
      <c r="R12" s="218"/>
      <c r="S12" s="208" t="str">
        <f>IF(PRIX!E18=TRUE,PRIX!C18," ")</f>
        <v xml:space="preserve"> </v>
      </c>
      <c r="T12" s="209"/>
    </row>
    <row r="13" spans="1:27" ht="15.75" customHeight="1" thickBot="1">
      <c r="A13" s="17"/>
      <c r="B13" s="56" t="str">
        <f>IF(PRIX!L12=TRUE,PRIX!K12," ")</f>
        <v xml:space="preserve"> </v>
      </c>
      <c r="C13" s="61" t="str">
        <f>IF(PRIX!X12=TRUE,PRIX!W12," ")</f>
        <v xml:space="preserve"> </v>
      </c>
      <c r="E13" s="17"/>
      <c r="F13" s="55" t="str">
        <f>IF(PRIX!L28=TRUE,PRIX!K28," ")</f>
        <v xml:space="preserve"> </v>
      </c>
      <c r="G13" s="15" t="str">
        <f>IF(PRIX!X26=TRUE,PRIX!W26," ")</f>
        <v xml:space="preserve"> </v>
      </c>
      <c r="H13" s="7"/>
      <c r="I13" s="224"/>
      <c r="J13" s="221" t="s">
        <v>6</v>
      </c>
      <c r="K13" s="222"/>
      <c r="L13" s="221" t="s">
        <v>9</v>
      </c>
      <c r="M13" s="222"/>
      <c r="N13" s="8"/>
      <c r="O13" s="236"/>
      <c r="P13" s="10"/>
      <c r="Q13" s="208" t="str">
        <f>IF(PRIX!D19=TRUE,PRIX!C19," ")</f>
        <v xml:space="preserve"> </v>
      </c>
      <c r="R13" s="218"/>
      <c r="S13" s="208" t="str">
        <f>IF(PRIX!E19=TRUE,PRIX!C19," ")</f>
        <v xml:space="preserve"> </v>
      </c>
      <c r="T13" s="209"/>
      <c r="Y13" s="47"/>
      <c r="Z13" s="49"/>
      <c r="AA13" s="49"/>
    </row>
    <row r="14" spans="1:27" ht="15.75" customHeight="1" thickBot="1">
      <c r="A14" s="17"/>
      <c r="B14" s="56" t="str">
        <f>IF(PRIX!L13=TRUE,PRIX!K13," ")</f>
        <v xml:space="preserve"> </v>
      </c>
      <c r="C14" s="61" t="str">
        <f>IF(PRIX!X13=TRUE,PRIX!W13," ")</f>
        <v xml:space="preserve"> </v>
      </c>
      <c r="E14" s="17"/>
      <c r="F14" s="55" t="str">
        <f>IF(PRIX!L29=TRUE,PRIX!K29," ")</f>
        <v xml:space="preserve"> </v>
      </c>
      <c r="G14" s="15" t="str">
        <f>IF(PRIX!X27=TRUE,PRIX!W27," ")</f>
        <v xml:space="preserve"> </v>
      </c>
      <c r="H14" s="7"/>
      <c r="I14" s="225"/>
      <c r="J14" s="227"/>
      <c r="K14" s="229" t="str">
        <f>IF(PRIX!AH47=0,"ONE!",J14*PRIX!K61)</f>
        <v>ONE!</v>
      </c>
      <c r="L14" s="227"/>
      <c r="M14" s="229" t="str">
        <f>IF(PRIX!AI47=0,"ONE!",L14*PRIX!W58)</f>
        <v>ONE!</v>
      </c>
      <c r="N14" s="8"/>
      <c r="O14" s="231"/>
      <c r="P14" s="53"/>
      <c r="Q14" s="204" t="str">
        <f>IF(PRIX!D10=TRUE,PRIX!C10,IF(PRIX!L7=TRUE,"OFFERT",IF(PRIX!L9=TRUE,"OFFERT", IF(PRIX!L13=TRUE,"OFFERT",IF(PRIX!L20=TRUE,"OFFERT",IF(PRIX!L22=TRUE,"OFFERT"," "))))))</f>
        <v xml:space="preserve"> </v>
      </c>
      <c r="R14" s="205"/>
      <c r="S14" s="204" t="str">
        <f>IF(PRIX!X6=TRUE,"PERTE",IF(PRIX!X8=TRUE,"PERTE",IF(PRIX!X12=TRUE,"PERTE",IF(PRIX!X17=TRUE,"PERTE",IF(PRIX!X19=TRUE,"PERTE",IF(PRIX!E8=TRUE,"PERTE",IF(PRIX!E9=TRUE,"PERTE",IF(PRIX!E10=TRUE,PRIX!C10,IF(PRIX!X7=TRUE,"OFFERT",IF(PRIX!X9=TRUE,"OFFERT", IF(PRIX!X13=TRUE,"OFFERT",IF(PRIX!X18=TRUE,"OFFERT",IF(PRIX!X20=TRUE,"OFFERT","LEGACY")))))))))))))</f>
        <v>LEGACY</v>
      </c>
      <c r="T14" s="205"/>
      <c r="Y14" s="47"/>
      <c r="Z14" s="50"/>
      <c r="AA14" s="16"/>
    </row>
    <row r="15" spans="1:27" ht="15.75" customHeight="1" thickBot="1">
      <c r="A15" s="53"/>
      <c r="B15" s="58" t="str">
        <f>IF(PRIX!L14=TRUE,PRIX!K14," ")</f>
        <v xml:space="preserve"> </v>
      </c>
      <c r="C15" s="62"/>
      <c r="E15" s="17"/>
      <c r="F15" s="55" t="str">
        <f>IF(PRIX!L31=TRUE,PRIX!K30," ")</f>
        <v xml:space="preserve"> </v>
      </c>
      <c r="G15" s="15" t="str">
        <f>IF(PRIX!X28=TRUE,PRIX!W28," ")</f>
        <v xml:space="preserve"> </v>
      </c>
      <c r="H15" s="7"/>
      <c r="I15" s="226"/>
      <c r="J15" s="228"/>
      <c r="K15" s="230"/>
      <c r="L15" s="228"/>
      <c r="M15" s="230"/>
      <c r="N15" s="8"/>
      <c r="O15" s="232"/>
      <c r="P15" s="53"/>
      <c r="Q15" s="204" t="str">
        <f>IF(Q14=" ","CONDITION",IF(PRIX!D11=TRUE,PRIX!C11," "))</f>
        <v>CONDITION</v>
      </c>
      <c r="R15" s="205"/>
      <c r="S15" s="204" t="str">
        <f>IF(PRIX!X6=TRUE,"PERTE",IF(PRIX!X8=TRUE,"PERTE",IF(PRIX!X12=TRUE,"PERTE",IF(PRIX!X17=TRUE,"PERTE",IF(PRIX!X19=TRUE,"PERTE",IF(PRIX!E8=TRUE,"PERTE",IF(PRIX!E9=TRUE,"PERTE",IF(S14=" LEGACY","LEGACY",IF(PRIX!E11=TRUE,PRIX!C11," LEGACY")))))))))</f>
        <v xml:space="preserve"> LEGACY</v>
      </c>
      <c r="T15" s="205"/>
      <c r="Y15" s="47"/>
      <c r="Z15" s="50"/>
      <c r="AA15" s="16"/>
    </row>
    <row r="16" spans="1:27" ht="15.75" customHeight="1" thickBot="1">
      <c r="A16" s="54"/>
      <c r="B16" s="58" t="str">
        <f>IF(PRIX!L15=TRUE,PRIX!K15," ")</f>
        <v xml:space="preserve"> </v>
      </c>
      <c r="C16" s="62"/>
      <c r="E16" s="53"/>
      <c r="F16" s="65" t="str">
        <f>IF(PRIX!L32=TRUE,PRIX!K31," ")</f>
        <v xml:space="preserve"> </v>
      </c>
      <c r="G16" s="62"/>
      <c r="H16" s="7"/>
      <c r="I16" s="224"/>
      <c r="J16" s="221" t="s">
        <v>6</v>
      </c>
      <c r="K16" s="222"/>
      <c r="L16" s="221" t="s">
        <v>9</v>
      </c>
      <c r="M16" s="222"/>
      <c r="N16" s="8"/>
      <c r="O16" s="232"/>
      <c r="P16" s="53"/>
      <c r="Q16" s="216"/>
      <c r="R16" s="217"/>
      <c r="S16" s="216"/>
      <c r="T16" s="217"/>
      <c r="Y16" s="47"/>
      <c r="Z16" s="50"/>
      <c r="AA16" s="16"/>
    </row>
    <row r="17" spans="1:27" ht="16.5" customHeight="1" thickBot="1">
      <c r="A17" s="53"/>
      <c r="B17" s="58" t="str">
        <f>IF(PRIX!L16=TRUE,PRIX!K16," ")</f>
        <v xml:space="preserve"> </v>
      </c>
      <c r="C17" s="62"/>
      <c r="E17" s="53"/>
      <c r="F17" s="65" t="str">
        <f>IF(PRIX!L33=TRUE,PRIX!K32," ")</f>
        <v xml:space="preserve"> </v>
      </c>
      <c r="G17" s="62"/>
      <c r="H17" s="7"/>
      <c r="I17" s="225"/>
      <c r="J17" s="227"/>
      <c r="K17" s="246">
        <f>J17*PRIX!K57</f>
        <v>0</v>
      </c>
      <c r="L17" s="227"/>
      <c r="M17" s="246">
        <f>L17*PRIX!W54</f>
        <v>0</v>
      </c>
      <c r="N17" s="8"/>
      <c r="O17" s="232"/>
      <c r="P17" s="53"/>
      <c r="Q17" s="204" t="str">
        <f>IF(PRIX!D20=TRUE,PRIX!G20," ")</f>
        <v xml:space="preserve"> </v>
      </c>
      <c r="R17" s="205"/>
      <c r="S17" s="204" t="str">
        <f>IF(PRIX!X6=TRUE,"PERTE",IF(PRIX!X8=TRUE,"PERTE",IF(PRIX!X12=TRUE,"PERTE",IF(PRIX!X17=TRUE,"PERTE",IF(PRIX!X19=TRUE,"PERTE",IF(PRIX!E8=TRUE,"PERTE",IF(PRIX!E9=TRUE,"PERTE",IF(PRIX!E20=FALSE,"LEGACY",PRIX!H20))))))))</f>
        <v>LEGACY</v>
      </c>
      <c r="T17" s="205"/>
      <c r="Y17" s="47"/>
      <c r="Z17" s="50"/>
      <c r="AA17" s="16"/>
    </row>
    <row r="18" spans="1:27" ht="15.75" thickBot="1">
      <c r="A18" s="53"/>
      <c r="B18" s="58" t="str">
        <f>IF(PRIX!L17=TRUE,PRIX!K17," ")</f>
        <v xml:space="preserve"> </v>
      </c>
      <c r="C18" s="62"/>
      <c r="E18" s="53"/>
      <c r="F18" s="65" t="str">
        <f>IF(PRIX!L34=TRUE,PRIX!K33," ")</f>
        <v xml:space="preserve"> </v>
      </c>
      <c r="G18" s="62"/>
      <c r="H18" s="7"/>
      <c r="I18" s="226"/>
      <c r="J18" s="228"/>
      <c r="K18" s="247"/>
      <c r="L18" s="228"/>
      <c r="M18" s="247"/>
      <c r="N18" s="8"/>
      <c r="O18" s="232"/>
      <c r="P18" s="53"/>
      <c r="Q18" s="204" t="str">
        <f>IF(PRIX!D21=TRUE,PRIX!G21," ")</f>
        <v xml:space="preserve"> </v>
      </c>
      <c r="R18" s="205"/>
      <c r="S18" s="204" t="str">
        <f>IF(PRIX!X6=TRUE,"PERTE",IF(PRIX!X8=TRUE,"PERTE",IF(PRIX!X12=TRUE,"PERTE",IF(PRIX!X17=TRUE,"PERTE",IF(PRIX!X19=TRUE,"PERTE",IF(PRIX!E8=TRUE,"PERTE",IF(PRIX!E9=TRUE,"PERTE",IF(PRIX!E21=FALSE,"LEGACY",PRIX!H21))))))))</f>
        <v>LEGACY</v>
      </c>
      <c r="T18" s="205"/>
    </row>
    <row r="19" spans="1:27" ht="15.75" thickBot="1">
      <c r="A19" s="53"/>
      <c r="B19" s="59" t="str">
        <f>IF(PRIX!L18=TRUE,PRIX!K18," ")</f>
        <v xml:space="preserve"> </v>
      </c>
      <c r="C19" s="63"/>
      <c r="E19" s="53"/>
      <c r="F19" s="65" t="str">
        <f>IF(PRIX!L35=TRUE,PRIX!K34," ")</f>
        <v xml:space="preserve"> </v>
      </c>
      <c r="G19" s="62"/>
      <c r="H19" s="7"/>
      <c r="I19" s="224"/>
      <c r="J19" s="221" t="s">
        <v>6</v>
      </c>
      <c r="K19" s="222"/>
      <c r="L19" s="221" t="s">
        <v>9</v>
      </c>
      <c r="M19" s="222"/>
      <c r="N19" s="8"/>
      <c r="O19" s="232"/>
      <c r="P19" s="53"/>
      <c r="Q19" s="204" t="str">
        <f>IF(PRIX!D22=TRUE,PRIX!G22," ")</f>
        <v xml:space="preserve"> </v>
      </c>
      <c r="R19" s="205"/>
      <c r="S19" s="204" t="str">
        <f>IF(PRIX!X6=TRUE,"PERTE",IF(PRIX!X8=TRUE,"PERTE",IF(PRIX!X12=TRUE,"PERTE",IF(PRIX!X17=TRUE,"PERTE",IF(PRIX!X19=TRUE,"PERTE",IF(PRIX!E8=TRUE,"PERTE",IF(PRIX!E9=TRUE,"PERTE",IF(PRIX!E22=FALSE,"LEGACY",PRIX!H22))))))))</f>
        <v>LEGACY</v>
      </c>
      <c r="T19" s="205"/>
    </row>
    <row r="20" spans="1:27" ht="15.75" customHeight="1" thickBot="1">
      <c r="A20" s="47"/>
      <c r="B20" s="133"/>
      <c r="C20" s="16"/>
      <c r="E20" s="53"/>
      <c r="F20" s="65" t="str">
        <f>IF(PRIX!L36=TRUE,PRIX!K35," ")</f>
        <v xml:space="preserve"> </v>
      </c>
      <c r="G20" s="62"/>
      <c r="H20" s="7"/>
      <c r="I20" s="225"/>
      <c r="J20" s="227"/>
      <c r="K20" s="246">
        <f>J20*PRIX!K58</f>
        <v>0</v>
      </c>
      <c r="L20" s="227"/>
      <c r="M20" s="246">
        <f>L20*PRIX!W55</f>
        <v>0</v>
      </c>
      <c r="N20" s="8"/>
      <c r="O20" s="232"/>
      <c r="P20" s="53"/>
      <c r="Q20" s="204" t="str">
        <f>IF(PRIX!D23=TRUE,PRIX!G23," ")</f>
        <v xml:space="preserve"> </v>
      </c>
      <c r="R20" s="205"/>
      <c r="S20" s="204" t="str">
        <f>IF(PRIX!X6=TRUE,"PERTE",IF(PRIX!X8=TRUE,"PERTE",IF(PRIX!X12=TRUE,"PERTE",IF(PRIX!X17=TRUE,"PERTE",IF(PRIX!X19=TRUE,"PERTE",IF(PRIX!E8=TRUE,"PERTE",IF(PRIX!E9=TRUE,"PERTE",IF(PRIX!E23=FALSE,"LEGACY",PRIX!H23))))))))</f>
        <v>LEGACY</v>
      </c>
      <c r="T20" s="205"/>
      <c r="V20" s="47"/>
    </row>
    <row r="21" spans="1:27" ht="15.75" customHeight="1" thickBot="1">
      <c r="E21" s="53"/>
      <c r="F21" s="65" t="str">
        <f>IF(PRIX!L37=TRUE,PRIX!K36," ")</f>
        <v xml:space="preserve"> </v>
      </c>
      <c r="G21" s="62"/>
      <c r="H21" s="7"/>
      <c r="I21" s="226"/>
      <c r="J21" s="228"/>
      <c r="K21" s="247"/>
      <c r="L21" s="228"/>
      <c r="M21" s="247"/>
      <c r="N21" s="8"/>
      <c r="O21" s="232"/>
      <c r="P21" s="53"/>
      <c r="Q21" s="204" t="str">
        <f>IF(PRIX!D24=TRUE,PRIX!G24," ")</f>
        <v xml:space="preserve"> </v>
      </c>
      <c r="R21" s="205"/>
      <c r="S21" s="204" t="str">
        <f>IF(PRIX!X6=TRUE,"PERTE",IF(PRIX!X8=TRUE,"PERTE",IF(PRIX!X12=TRUE,"PERTE",IF(PRIX!X17=TRUE,"PERTE",IF(PRIX!X19=TRUE,"PERTE",IF(PRIX!E8=TRUE,"PERTE",IF(PRIX!E9=TRUE,"PERTE",IF(PRIX!E24=FALSE,"LEGACY",PRIX!H24))))))))</f>
        <v>LEGACY</v>
      </c>
      <c r="T21" s="205"/>
      <c r="V21" s="47"/>
    </row>
    <row r="22" spans="1:27" ht="15.75" customHeight="1" thickBot="1">
      <c r="B22" s="18" t="s">
        <v>6</v>
      </c>
      <c r="C22" s="18" t="s">
        <v>9</v>
      </c>
      <c r="E22" s="53"/>
      <c r="F22" s="65" t="str">
        <f>IF(PRIX!L38=TRUE,PRIX!K37," ")</f>
        <v xml:space="preserve"> </v>
      </c>
      <c r="G22" s="62"/>
      <c r="H22" s="7"/>
      <c r="I22" s="224"/>
      <c r="J22" s="221" t="s">
        <v>6</v>
      </c>
      <c r="K22" s="222"/>
      <c r="L22" s="221" t="s">
        <v>9</v>
      </c>
      <c r="M22" s="222"/>
      <c r="N22" s="8"/>
      <c r="O22" s="232"/>
      <c r="P22" s="53"/>
      <c r="Q22" s="204" t="str">
        <f>IF(PRIX!D25=TRUE,PRIX!G25," ")</f>
        <v xml:space="preserve"> </v>
      </c>
      <c r="R22" s="205"/>
      <c r="S22" s="204" t="str">
        <f>IF(PRIX!X6=TRUE,"PERTE",IF(PRIX!X8=TRUE,"PERTE",IF(PRIX!X12=TRUE,"PERTE",IF(PRIX!X17=TRUE,"PERTE",IF(PRIX!X19=TRUE,"PERTE",IF(PRIX!E8=TRUE,"PERTE",IF(PRIX!E9=TRUE,"PERTE",IF(PRIX!E25=FALSE,"LEGACY",PRIX!H25))))))))</f>
        <v>LEGACY</v>
      </c>
      <c r="T22" s="205"/>
    </row>
    <row r="23" spans="1:27" ht="15.75" customHeight="1" thickBot="1">
      <c r="A23" s="17"/>
      <c r="B23" s="64" t="str">
        <f>IF(PRIX!L45=TRUE,PRIX!K44," ")</f>
        <v xml:space="preserve"> </v>
      </c>
      <c r="C23" s="14" t="str">
        <f>IF(PRIX!X41=TRUE,PRIX!W41," ")</f>
        <v xml:space="preserve"> </v>
      </c>
      <c r="E23" s="53"/>
      <c r="F23" s="65" t="str">
        <f>IF(PRIX!L39=TRUE,PRIX!K38," ")</f>
        <v xml:space="preserve"> </v>
      </c>
      <c r="G23" s="62"/>
      <c r="H23" s="7"/>
      <c r="I23" s="225"/>
      <c r="J23" s="227"/>
      <c r="K23" s="246">
        <f>J23*PRIX!K59</f>
        <v>0</v>
      </c>
      <c r="L23" s="227"/>
      <c r="M23" s="246">
        <f>L23*PRIX!W56</f>
        <v>0</v>
      </c>
      <c r="N23" s="8"/>
      <c r="O23" s="232"/>
      <c r="P23" s="53"/>
      <c r="Q23" s="204" t="str">
        <f>IF(PRIX!D48=FALSE,"CONDITION",IF(PRIX!D26=TRUE,PRIX!C26," "))</f>
        <v>CONDITION</v>
      </c>
      <c r="R23" s="205"/>
      <c r="S23" s="204" t="str">
        <f>IF(PRIX!X6=TRUE,"PERTE",IF(PRIX!X8=TRUE,"PERTE",IF(PRIX!X12=TRUE,"PERTE",IF(PRIX!X17=TRUE,"PERTE",IF(PRIX!X19=TRUE,"PERTE",IF(PRIX!E8=TRUE,"PERTE",IF(PRIX!E9=TRUE,"PERTE",IF(PRIX!E26=FALSE,"LEGACY",PRIX!C26))))))))</f>
        <v>LEGACY</v>
      </c>
      <c r="T23" s="205"/>
    </row>
    <row r="24" spans="1:27" ht="15.75" thickBot="1">
      <c r="A24" s="17"/>
      <c r="B24" s="55" t="str">
        <f>IF(PRIX!L46=TRUE,PRIX!K45," ")</f>
        <v xml:space="preserve"> </v>
      </c>
      <c r="C24" s="15" t="str">
        <f>IF(PRIX!X42=TRUE,PRIX!W42," ")</f>
        <v xml:space="preserve"> </v>
      </c>
      <c r="E24" s="53"/>
      <c r="F24" s="65" t="str">
        <f>IF(PRIX!L40=TRUE,PRIX!K39," ")</f>
        <v xml:space="preserve"> </v>
      </c>
      <c r="G24" s="62"/>
      <c r="H24" s="7"/>
      <c r="I24" s="226"/>
      <c r="J24" s="228"/>
      <c r="K24" s="247"/>
      <c r="L24" s="228"/>
      <c r="M24" s="247"/>
      <c r="N24" s="8"/>
      <c r="O24" s="232"/>
      <c r="P24" s="53"/>
      <c r="Q24" s="204" t="str">
        <f>IF(PRIX!D48=FALSE,"CONDITION",IF(PRIX!D27=TRUE,PRIX!C27," "))</f>
        <v>CONDITION</v>
      </c>
      <c r="R24" s="205"/>
      <c r="S24" s="204" t="str">
        <f>IF(PRIX!X6=TRUE,"PERTE",IF(PRIX!X8=TRUE,"PERTE",IF(PRIX!X12=TRUE,"PERTE",IF(PRIX!X17=TRUE,"PERTE",IF(PRIX!X19=TRUE,"PERTE",IF(PRIX!E8=TRUE,"PERTE",IF(PRIX!E9=TRUE,"PERTE",IF(PRIX!E27=FALSE,"LEGACY",PRIX!C27))))))))</f>
        <v>LEGACY</v>
      </c>
      <c r="T24" s="205"/>
    </row>
    <row r="25" spans="1:27" ht="15.75" customHeight="1" thickBot="1">
      <c r="A25" s="17"/>
      <c r="B25" s="55" t="str">
        <f>IF(PRIX!L47=TRUE,PRIX!K46," ")</f>
        <v xml:space="preserve"> </v>
      </c>
      <c r="C25" s="15" t="str">
        <f>IF(PRIX!X43=TRUE,PRIX!W43," ")</f>
        <v xml:space="preserve"> </v>
      </c>
      <c r="E25" s="53"/>
      <c r="F25" s="65" t="str">
        <f>IF(PRIX!L41=TRUE,PRIX!K40," ")</f>
        <v xml:space="preserve"> </v>
      </c>
      <c r="G25" s="62"/>
      <c r="H25" s="7"/>
      <c r="I25" s="234"/>
      <c r="J25" s="221" t="s">
        <v>6</v>
      </c>
      <c r="K25" s="222"/>
      <c r="L25" s="221" t="s">
        <v>9</v>
      </c>
      <c r="M25" s="222"/>
      <c r="N25" s="8"/>
      <c r="O25" s="232"/>
      <c r="P25" s="53"/>
      <c r="Q25" s="204" t="str">
        <f>IF(PRIX!D48=FALSE,"CONDITION",IF(PRIX!D28=TRUE,PRIX!C28," "))</f>
        <v>CONDITION</v>
      </c>
      <c r="R25" s="205"/>
      <c r="S25" s="204" t="str">
        <f>IF(PRIX!X6=TRUE,"PERTE",IF(PRIX!X8=TRUE,"PERTE",IF(PRIX!X12=TRUE,"PERTE",IF(PRIX!X17=TRUE,"PERTE",IF(PRIX!X19=TRUE,"PERTE",IF(PRIX!E8=TRUE,"PERTE",IF(PRIX!E9=TRUE,"PERTE",IF(PRIX!E28=FALSE,"LEGACY",PRIX!C28))))))))</f>
        <v>LEGACY</v>
      </c>
      <c r="T25" s="205"/>
    </row>
    <row r="26" spans="1:27" ht="15.75" thickBot="1">
      <c r="A26" s="17"/>
      <c r="B26" s="55" t="str">
        <f>IF(PRIX!L48=TRUE,PRIX!K47," ")</f>
        <v xml:space="preserve"> </v>
      </c>
      <c r="C26" s="15" t="str">
        <f>IF(PRIX!X44=TRUE,PRIX!W44," ")</f>
        <v xml:space="preserve"> </v>
      </c>
      <c r="E26" s="53"/>
      <c r="F26" s="65" t="str">
        <f>IF(PRIX!L42=TRUE,PRIX!K41," ")</f>
        <v xml:space="preserve"> </v>
      </c>
      <c r="G26" s="62"/>
      <c r="H26" s="7"/>
      <c r="I26" s="235"/>
      <c r="J26" s="227"/>
      <c r="K26" s="246">
        <f>J26*PRIX!K60</f>
        <v>0</v>
      </c>
      <c r="L26" s="227"/>
      <c r="M26" s="246">
        <f>L26*PRIX!W57</f>
        <v>0</v>
      </c>
      <c r="N26" s="8"/>
      <c r="O26" s="232"/>
      <c r="P26" s="53"/>
      <c r="Q26" s="204" t="str">
        <f>IF(PRIX!D48=FALSE,"CONDITION",IF(PRIX!D29=TRUE,PRIX!C29," "))</f>
        <v>CONDITION</v>
      </c>
      <c r="R26" s="205"/>
      <c r="S26" s="204" t="str">
        <f>IF(PRIX!X6=TRUE,"PERTE",IF(PRIX!X8=TRUE,"PERTE",IF(PRIX!X12=TRUE,"PERTE",IF(PRIX!X17=TRUE,"PERTE",IF(PRIX!X19=TRUE,"PERTE",IF(PRIX!E8=TRUE,"PERTE",IF(PRIX!E9=TRUE,"PERTE",IF(PRIX!E29=FALSE,"LEGACY",PRIX!C29))))))))</f>
        <v>LEGACY</v>
      </c>
      <c r="T26" s="205"/>
    </row>
    <row r="27" spans="1:27" ht="15.75" customHeight="1" thickBot="1">
      <c r="A27" s="17"/>
      <c r="B27" s="55" t="str">
        <f>IF(PRIX!L49=TRUE,PRIX!K48," ")</f>
        <v xml:space="preserve"> </v>
      </c>
      <c r="C27" s="15" t="str">
        <f>IF(PRIX!X45=TRUE,PRIX!W45," ")</f>
        <v xml:space="preserve"> </v>
      </c>
      <c r="D27" s="47"/>
      <c r="E27" s="53"/>
      <c r="F27" s="65" t="str">
        <f>IF(PRIX!L43=TRUE,PRIX!K42," ")</f>
        <v xml:space="preserve"> </v>
      </c>
      <c r="G27" s="62"/>
      <c r="H27" s="7"/>
      <c r="I27" s="236"/>
      <c r="J27" s="228"/>
      <c r="K27" s="247"/>
      <c r="L27" s="228"/>
      <c r="M27" s="247"/>
      <c r="N27" s="8"/>
      <c r="O27" s="233"/>
      <c r="P27" s="53"/>
      <c r="Q27" s="219" t="str">
        <f>IF(PRIX!D48=FALSE,"CONDITION",IF(PRIX!D30=TRUE,PRIX!C30," "))</f>
        <v>CONDITION</v>
      </c>
      <c r="R27" s="220"/>
      <c r="S27" s="204" t="str">
        <f>IF(PRIX!X6=TRUE,"PERTE",IF(PRIX!X8=TRUE,"PERTE",IF(PRIX!X12=TRUE,"PERTE",IF(PRIX!X17=TRUE,"PERTE",IF(PRIX!X19=TRUE,"PERTE",IF(PRIX!E8=TRUE,"PERTE",IF(PRIX!E9=TRUE,"PERTE",IF(PRIX!E30=FALSE,"LEGACY",PRIX!C30))))))))</f>
        <v>LEGACY</v>
      </c>
      <c r="T27" s="205"/>
    </row>
    <row r="28" spans="1:27" ht="15.75" customHeight="1" thickBot="1">
      <c r="A28" s="53"/>
      <c r="B28" s="65" t="str">
        <f>IF(PRIX!L50=TRUE,PRIX!K49," ")</f>
        <v xml:space="preserve"> </v>
      </c>
      <c r="C28" s="62"/>
      <c r="D28" s="237"/>
      <c r="E28" s="53"/>
      <c r="F28" s="66" t="str">
        <f>IF(PRIX!L44=TRUE,PRIX!K43," ")</f>
        <v xml:space="preserve"> </v>
      </c>
      <c r="G28" s="63"/>
      <c r="H28" s="7"/>
      <c r="I28" s="175"/>
      <c r="J28" s="176"/>
      <c r="K28" s="177"/>
      <c r="L28" s="178"/>
      <c r="M28" s="179"/>
      <c r="O28" s="181"/>
      <c r="P28" s="35"/>
      <c r="Q28" s="206" t="str">
        <f>IF(PRIX!D31=TRUE,PRIX!C31," ")</f>
        <v xml:space="preserve"> </v>
      </c>
      <c r="R28" s="207"/>
      <c r="S28" s="206" t="str">
        <f>IF(PRIX!E31=TRUE,PRIX!C31," ")</f>
        <v xml:space="preserve"> </v>
      </c>
      <c r="T28" s="207"/>
    </row>
    <row r="29" spans="1:27" ht="15.75" customHeight="1" thickBot="1">
      <c r="A29" s="53"/>
      <c r="B29" s="65" t="str">
        <f>IF(PRIX!L51=TRUE,PRIX!K50," ")</f>
        <v xml:space="preserve"> </v>
      </c>
      <c r="C29" s="62"/>
      <c r="D29" s="238"/>
      <c r="E29" s="135"/>
      <c r="F29" s="135"/>
      <c r="G29" s="135"/>
      <c r="H29" s="135"/>
      <c r="I29" s="47"/>
      <c r="J29" s="47"/>
      <c r="K29" s="47"/>
      <c r="L29" s="47"/>
      <c r="M29" s="143"/>
      <c r="O29" s="183"/>
      <c r="P29" s="35"/>
      <c r="Q29" s="208" t="str">
        <f>IF(PRIX!D32=TRUE,PRIX!C32," ")</f>
        <v xml:space="preserve"> </v>
      </c>
      <c r="R29" s="209"/>
      <c r="S29" s="208" t="str">
        <f>IF(PRIX!E32=TRUE,PRIX!C32," ")</f>
        <v xml:space="preserve"> </v>
      </c>
      <c r="T29" s="209"/>
      <c r="W29" s="47"/>
    </row>
    <row r="30" spans="1:27" ht="15.75" customHeight="1" thickBot="1">
      <c r="A30" s="53"/>
      <c r="B30" s="65" t="str">
        <f>IF(PRIX!L52=TRUE,PRIX!K51," ")</f>
        <v xml:space="preserve"> </v>
      </c>
      <c r="C30" s="62"/>
      <c r="D30" s="238"/>
      <c r="E30" s="248" t="s">
        <v>3</v>
      </c>
      <c r="F30" s="248"/>
      <c r="G30" s="248"/>
      <c r="H30" s="248"/>
      <c r="I30" s="248"/>
      <c r="J30" s="248"/>
      <c r="K30" s="248"/>
      <c r="L30" s="248"/>
      <c r="M30" s="249"/>
      <c r="O30" s="182"/>
      <c r="P30" s="35"/>
      <c r="Q30" s="210" t="str">
        <f>IF(PRIX!D33=TRUE,PRIX!C33," ")</f>
        <v xml:space="preserve"> </v>
      </c>
      <c r="R30" s="211"/>
      <c r="S30" s="210" t="str">
        <f>IF(PRIX!E33=TRUE,PRIX!C33," ")</f>
        <v xml:space="preserve"> </v>
      </c>
      <c r="T30" s="211"/>
      <c r="V30" s="47"/>
    </row>
    <row r="31" spans="1:27" ht="15.75" customHeight="1" thickBot="1">
      <c r="A31" s="53"/>
      <c r="B31" s="167" t="str">
        <f>IF(PRIX!L53=TRUE,PRIX!K52," ")</f>
        <v xml:space="preserve"> </v>
      </c>
      <c r="C31" s="62"/>
      <c r="D31" s="238"/>
      <c r="E31" s="243"/>
      <c r="F31" s="144" t="s">
        <v>6</v>
      </c>
      <c r="G31" s="147" t="s">
        <v>9</v>
      </c>
      <c r="H31" s="76"/>
      <c r="I31" s="140"/>
      <c r="J31" s="140"/>
      <c r="K31" s="140"/>
      <c r="L31" s="140"/>
      <c r="M31" s="136"/>
      <c r="O31" s="250"/>
      <c r="P31" s="13"/>
      <c r="Q31" s="208" t="str">
        <f>IF(PRIX!D34=TRUE,PRIX!C34,IF(PRIX!L6=TRUE,"OFFERT",IF(PRIX!L7=TRUE,"OFFERT",IF(PRIX!L8=TRUE,"OFFERT",IF(PRIX!L9=TRUE,"OFFERT",IF(PRIX!L10=TRUE,"OFFERT",IF(PRIX!L12=TRUE,"OFFERT",IF(PRIX!L13=TRUE,"OFFERT"," " ))))))))</f>
        <v xml:space="preserve"> </v>
      </c>
      <c r="R31" s="209"/>
      <c r="S31" s="206" t="str">
        <f>IF(PRIX!E34=TRUE,PRIX!C34,IF(PRIX!X6=TRUE,"OFFERT",IF(PRIX!X7=TRUE,"OFFERT",IF(PRIX!X8=TRUE,"OFFERT",IF(PRIX!X9=TRUE,"OFFERT",IF(PRIX!X10=TRUE,"OFFERT",IF(PRIX!X12=TRUE,"OFFERT",IF(PRIX!X13=TRUE,"OFFERT"," " ))))))))</f>
        <v xml:space="preserve"> </v>
      </c>
      <c r="T31" s="207"/>
    </row>
    <row r="32" spans="1:27" ht="15.75" customHeight="1" thickTop="1" thickBot="1">
      <c r="A32" s="53"/>
      <c r="B32" s="65" t="str">
        <f>IF(PRIX!L54=TRUE,PRIX!K53," ")</f>
        <v xml:space="preserve"> </v>
      </c>
      <c r="C32" s="62"/>
      <c r="D32" s="238"/>
      <c r="E32" s="243"/>
      <c r="F32" s="145">
        <f>SUM(F33:F36)</f>
        <v>0</v>
      </c>
      <c r="G32" s="151">
        <f>SUM(G33:G36)</f>
        <v>0</v>
      </c>
      <c r="H32" s="149"/>
      <c r="I32" s="253" t="s">
        <v>26</v>
      </c>
      <c r="J32" s="254"/>
      <c r="K32" s="153" t="s">
        <v>6</v>
      </c>
      <c r="L32" s="156" t="s">
        <v>9</v>
      </c>
      <c r="M32" s="141"/>
      <c r="O32" s="251"/>
      <c r="P32" s="10"/>
      <c r="Q32" s="208" t="str">
        <f>IF(PRIX!D36=TRUE,PRIX!C36,IF(PRIX!L8=TRUE,"OFFERT",IF(PRIX!L9=TRUE,"OFFERT",IF(PRIX!L12=TRUE,"OFFERT",IF(PRIX!L13=TRUE,"OFFERT",IF(PRIX!L53="VRAI",IF(PRIX!L8=TRUE,"OFFERT",IF(PRIX!L9=TRUE,"OFFERT"," "))," "))))))</f>
        <v xml:space="preserve"> </v>
      </c>
      <c r="R32" s="209"/>
      <c r="S32" s="208" t="str">
        <f>IF(PRIX!E36=TRUE,PRIX!C36,IF(PRIX!X8=TRUE,"OFFERT",IF(PRIX!X9=TRUE,"OFFERT",IF(PRIX!X12=TRUE,"OFFERT",IF(PRIX!X13=TRUE,"OFFERT",IF(PRIX!X52="VRAI",IF(PRIX!X8=TRUE,"OFFERT",IF(PRIX!X9=TRUE,"OFFERT"," "))," "))))))</f>
        <v xml:space="preserve"> </v>
      </c>
      <c r="T32" s="209"/>
    </row>
    <row r="33" spans="1:20" ht="15.75" customHeight="1" thickBot="1">
      <c r="A33" s="53"/>
      <c r="B33" s="65" t="str">
        <f>IF(PRIX!L55=TRUE,PRIX!K54," ")</f>
        <v xml:space="preserve"> </v>
      </c>
      <c r="C33" s="62"/>
      <c r="D33" s="239"/>
      <c r="E33" s="138"/>
      <c r="F33" s="139">
        <f>PRIX!S61</f>
        <v>0</v>
      </c>
      <c r="G33" s="150">
        <f>PRIX!AE60</f>
        <v>0</v>
      </c>
      <c r="H33" s="149"/>
      <c r="I33" s="255"/>
      <c r="J33" s="256"/>
      <c r="K33" s="154">
        <f>SUM(F32,F38)</f>
        <v>0</v>
      </c>
      <c r="L33" s="155">
        <f>SUM(G32,G38)</f>
        <v>0</v>
      </c>
      <c r="M33" s="141"/>
      <c r="O33" s="251"/>
      <c r="P33" s="10"/>
      <c r="Q33" s="208" t="str">
        <f>IF(PRIX!D38=TRUE,PRIX!C38," ")</f>
        <v xml:space="preserve"> </v>
      </c>
      <c r="R33" s="209"/>
      <c r="S33" s="208" t="str">
        <f>IF(PRIX!E38=TRUE,PRIX!C38," ")</f>
        <v xml:space="preserve"> </v>
      </c>
      <c r="T33" s="209"/>
    </row>
    <row r="34" spans="1:20" ht="15.75" customHeight="1" thickBot="1">
      <c r="A34" s="53"/>
      <c r="B34" s="65" t="str">
        <f>IF(PRIX!L56=TRUE,PRIX!K55," ")</f>
        <v xml:space="preserve"> </v>
      </c>
      <c r="C34" s="62"/>
      <c r="D34" s="239"/>
      <c r="E34" s="138"/>
      <c r="F34" s="139">
        <f>PRIX!T61</f>
        <v>0</v>
      </c>
      <c r="G34" s="150">
        <f>PRIX!AF60</f>
        <v>0</v>
      </c>
      <c r="H34" s="76"/>
      <c r="I34" s="76"/>
      <c r="J34" s="76"/>
      <c r="K34" s="76"/>
      <c r="L34" s="76"/>
      <c r="M34" s="136"/>
      <c r="O34" s="251"/>
      <c r="P34" s="10"/>
      <c r="Q34" s="208" t="str">
        <f>IF(PRIX!D40=TRUE,PRIX!C40," ")</f>
        <v xml:space="preserve"> </v>
      </c>
      <c r="R34" s="209"/>
      <c r="S34" s="208" t="str">
        <f>IF(PRIX!E40=TRUE,PRIX!C40," ")</f>
        <v xml:space="preserve"> </v>
      </c>
      <c r="T34" s="209"/>
    </row>
    <row r="35" spans="1:20" ht="15.75" customHeight="1" thickTop="1" thickBot="1">
      <c r="A35" s="53"/>
      <c r="B35" s="66" t="str">
        <f>IF(PRIX!L57=TRUE,PRIX!K56," ")</f>
        <v xml:space="preserve"> </v>
      </c>
      <c r="C35" s="63"/>
      <c r="D35" s="239"/>
      <c r="E35" s="138"/>
      <c r="F35" s="139">
        <f>SUM(Q2:Q40)</f>
        <v>0</v>
      </c>
      <c r="G35" s="150">
        <f>SUM(S2:S40)</f>
        <v>0</v>
      </c>
      <c r="H35" s="149"/>
      <c r="I35" s="261" t="s">
        <v>10</v>
      </c>
      <c r="J35" s="262"/>
      <c r="K35" s="262"/>
      <c r="L35" s="263"/>
      <c r="M35" s="136"/>
      <c r="O35" s="251"/>
      <c r="P35" s="20"/>
      <c r="Q35" s="208" t="str">
        <f>IF(PRIX!D42=TRUE,PRIX!C42,IF(PRIX!L10=TRUE,"INDISPO",IF(PRIX!L9=TRUE,"INDISPO",IF(PRIX!L13=TRUE,"INDISPO",IF(PRIX!L31=TRUE,"INDISPO",IF(PRIX!L7=TRUE,"INDISPO",IF(PRIX!L6=TRUE,"INDISPO",IF(PRIX!L8=TRUE,"INDISPO",IF(PRIX!L12=TRUE,"INDISPO",IF(PRIX!L13=TRUE,"INDISPO",IF(PRIX!L14=TRUE,"INDISPO",IF(PRIX!L15=TRUE,"INDISPO",IF(PRIX!L16=TRUE,"INDISPO",IF(PRIX!L56=TRUE,"INDISPO"," "))))))))))))))</f>
        <v xml:space="preserve"> </v>
      </c>
      <c r="R35" s="209"/>
      <c r="S35" s="208" t="str">
        <f>IF(PRIX!E42=TRUE,PRIX!C42,IF(PRIX!X10=TRUE,"INDISPO",IF(PRIX!X9=TRUE,"INDISPO",IF(PRIX!X13=TRUE,"INDISPO",IF(PRIX!X28=TRUE,"INDISPO",IF(PRIX!X7=TRUE,"INDISPO",IF(PRIX!X6=TRUE,"INDISPO",IF(PRIX!X8=TRUE,"INDISPO",IF(PRIX!X12=TRUE,"INDISPO",IF(PRIX!X13=TRUE,"INDISPO",IF(PRIX!X14=TRUE,"INDISPO",IF(PRIX!X15=TRUE,"INDISPO",IF(PRIX!X16=TRUE,"INDISPO"," ")))))))))))))</f>
        <v xml:space="preserve"> </v>
      </c>
      <c r="T35" s="209"/>
    </row>
    <row r="36" spans="1:20" ht="15.75" customHeight="1" thickBot="1">
      <c r="D36" s="239"/>
      <c r="E36" s="138"/>
      <c r="F36" s="139">
        <f>SUM(K4,K9)</f>
        <v>0</v>
      </c>
      <c r="G36" s="150">
        <f>SUM(M4,M9)</f>
        <v>0</v>
      </c>
      <c r="H36" s="149"/>
      <c r="I36" s="257" t="s">
        <v>11</v>
      </c>
      <c r="J36" s="258"/>
      <c r="K36" s="264">
        <f>L33-K33</f>
        <v>0</v>
      </c>
      <c r="L36" s="265"/>
      <c r="M36" s="136"/>
      <c r="O36" s="251"/>
      <c r="P36" s="184"/>
      <c r="Q36" s="208" t="str">
        <f>IF(PRIX!D43=TRUE,PRIX!C43,IF(PRIX!L11=TRUE,"INDISPO",IF(PRIX!L29=TRUE,"INDISPO",IF(PRIX!L17=TRUE,"INDISPO",IF(PRIX!L18=TRUE,"INDISPO",IF(PRIX!L27=TRUE,"INDISPO",IF(PRIX!L28=TRUE,"INDISPO",IF(PRIX!L42=TRUE,"INDISPO",IF(PRIX!L43=TRUE,"INDISPO",IF(PRIX!L44=TRUE,"INDISPO",IF(PRIX!L57=TRUE,"INDISPO"," ")))))))))))</f>
        <v xml:space="preserve"> </v>
      </c>
      <c r="R36" s="209"/>
      <c r="S36" s="208" t="str">
        <f>IF(PRIX!E43=TRUE,PRIX!C43,IF(PRIX!X11=TRUE,"INDISPO",IF(PRIX!X29=TRUE,"INDISPO",IF(PRIX!X17=TRUE,"INDISPO",IF(PRIX!X18=TRUE,"INDISPO",IF(PRIX!X25=TRUE,"INDISPO",IF(PRIX!X29=TRUE,"INDISPO",IF(PRIX!X41=TRUE,"INDISPO",IF(PRIX!X42=TRUE,"INDISPO",IF(PRIX!X43=TRUE,"INDISPO",IF(PRIX!X26=TRUE,"INDISPO"," ")))))))))))</f>
        <v xml:space="preserve"> </v>
      </c>
      <c r="T36" s="209"/>
    </row>
    <row r="37" spans="1:20" ht="15.75" customHeight="1" thickBot="1">
      <c r="A37" s="47"/>
      <c r="B37" s="47"/>
      <c r="C37" s="47"/>
      <c r="D37" s="240"/>
      <c r="E37" s="242"/>
      <c r="F37" s="144" t="s">
        <v>6</v>
      </c>
      <c r="G37" s="147" t="s">
        <v>9</v>
      </c>
      <c r="H37" s="76"/>
      <c r="I37" s="259" t="s">
        <v>12</v>
      </c>
      <c r="J37" s="260"/>
      <c r="K37" s="266">
        <f>K36*12</f>
        <v>0</v>
      </c>
      <c r="L37" s="267"/>
      <c r="M37" s="136"/>
      <c r="O37" s="251"/>
      <c r="P37" s="10"/>
      <c r="Q37" s="206" t="str">
        <f>IF(PRIX!D49=FALSE,"CONDITION", IF(PRIX!D35=TRUE,PRIX!C35," "))</f>
        <v>CONDITION</v>
      </c>
      <c r="R37" s="207"/>
      <c r="S37" s="206" t="str">
        <f>IF(PRIX!E49=FALSE,"CONDITION", IF(PRIX!E35=TRUE,PRIX!C35," "))</f>
        <v>CONDITION</v>
      </c>
      <c r="T37" s="207"/>
    </row>
    <row r="38" spans="1:20" ht="15.75" customHeight="1" thickBot="1">
      <c r="A38" s="47"/>
      <c r="B38" s="47"/>
      <c r="C38" s="47"/>
      <c r="D38" s="47"/>
      <c r="E38" s="242"/>
      <c r="F38" s="146">
        <f>SUM(F39:F40)</f>
        <v>0</v>
      </c>
      <c r="G38" s="152">
        <f>SUM(G39:G40)</f>
        <v>0</v>
      </c>
      <c r="H38" s="76"/>
      <c r="I38" s="76"/>
      <c r="J38" s="76"/>
      <c r="K38" s="76"/>
      <c r="L38" s="76"/>
      <c r="M38" s="76"/>
      <c r="O38" s="251"/>
      <c r="P38" s="10"/>
      <c r="Q38" s="208" t="str">
        <f>IF(PRIX!D49=FALSE,"CONDITION", IF(PRIX!D37=TRUE,PRIX!C37," "))</f>
        <v>CONDITION</v>
      </c>
      <c r="R38" s="209"/>
      <c r="S38" s="208" t="str">
        <f>IF(PRIX!E49=FALSE,"CONDITION", IF(PRIX!E37=TRUE,PRIX!C37," "))</f>
        <v>CONDITION</v>
      </c>
      <c r="T38" s="209"/>
    </row>
    <row r="39" spans="1:20" ht="15" customHeight="1" thickBot="1">
      <c r="A39" s="47"/>
      <c r="B39" s="47"/>
      <c r="C39" s="47"/>
      <c r="D39" s="47"/>
      <c r="E39" s="138"/>
      <c r="F39" s="139">
        <f>SUM(K14,K17,K20,K23,K26)</f>
        <v>0</v>
      </c>
      <c r="G39" s="150">
        <f>SUM(M14,M17,M20,M23,M26)</f>
        <v>0</v>
      </c>
      <c r="H39" s="76"/>
      <c r="I39" s="76"/>
      <c r="J39" s="76"/>
      <c r="K39" s="163"/>
      <c r="L39" s="76"/>
      <c r="M39" s="76"/>
      <c r="O39" s="251"/>
      <c r="P39" s="103"/>
      <c r="Q39" s="208" t="str">
        <f>IF(PRIX!D49=FALSE,"CONDITION", IF(PRIX!D39=TRUE,PRIX!C39," "))</f>
        <v>CONDITION</v>
      </c>
      <c r="R39" s="209"/>
      <c r="S39" s="208" t="str">
        <f>IF(PRIX!E49=FALSE,"CONDITION", IF(PRIX!E39=TRUE,PRIX!C39," "))</f>
        <v>CONDITION</v>
      </c>
      <c r="T39" s="209"/>
    </row>
    <row r="40" spans="1:20" ht="15.75" thickBot="1">
      <c r="A40" s="47"/>
      <c r="B40" s="47"/>
      <c r="C40" s="47"/>
      <c r="E40" s="138"/>
      <c r="F40" s="139">
        <f>SUM(R41:R42)</f>
        <v>0</v>
      </c>
      <c r="G40" s="148">
        <f>SUM(T41:T42)</f>
        <v>0</v>
      </c>
      <c r="H40" s="76"/>
      <c r="I40" s="76"/>
      <c r="J40" s="76"/>
      <c r="K40" s="76"/>
      <c r="L40" s="76"/>
      <c r="M40" s="76"/>
      <c r="O40" s="252"/>
      <c r="P40" s="10"/>
      <c r="Q40" s="210" t="str">
        <f>IF(PRIX!D49=FALSE,"CONDITION", IF(PRIX!D41=TRUE,PRIX!C41," "))</f>
        <v>CONDITION</v>
      </c>
      <c r="R40" s="211"/>
      <c r="S40" s="210" t="str">
        <f>IF(PRIX!E49=FALSE,"CONDITION", IF(PRIX!E41=TRUE,PRIX!C41," "))</f>
        <v>CONDITION</v>
      </c>
      <c r="T40" s="211"/>
    </row>
    <row r="41" spans="1:20" ht="15.75" thickBot="1">
      <c r="A41" s="47"/>
      <c r="B41" s="47"/>
      <c r="C41" s="47"/>
      <c r="E41" s="47"/>
      <c r="F41" s="137"/>
      <c r="G41" s="47"/>
      <c r="H41" s="47"/>
      <c r="O41" s="250"/>
      <c r="P41" s="99"/>
      <c r="Q41" s="157"/>
      <c r="R41" s="158">
        <f>Q41*PRIX!C44</f>
        <v>0</v>
      </c>
      <c r="S41" s="157"/>
      <c r="T41" s="158">
        <f>S41*PRIX!C44</f>
        <v>0</v>
      </c>
    </row>
    <row r="42" spans="1:20" ht="15.75" thickBot="1">
      <c r="A42" s="47"/>
      <c r="B42" s="47"/>
      <c r="C42" s="47"/>
      <c r="E42" s="47"/>
      <c r="F42" s="47"/>
      <c r="G42" s="47"/>
      <c r="L42" s="142"/>
      <c r="O42" s="251"/>
      <c r="P42" s="99"/>
      <c r="Q42" s="159"/>
      <c r="R42" s="160">
        <f>Q42*PRIX!C45</f>
        <v>0</v>
      </c>
      <c r="S42" s="159"/>
      <c r="T42" s="160">
        <f>S42*PRIX!C45</f>
        <v>0</v>
      </c>
    </row>
    <row r="43" spans="1:20" ht="16.5" thickBot="1">
      <c r="A43" s="47"/>
      <c r="B43" s="47"/>
      <c r="C43" s="52"/>
      <c r="O43" s="251"/>
      <c r="P43" s="100"/>
      <c r="Q43" s="268" t="str">
        <f>IF(PRIX!D46=TRUE,PRIX!C46," ")</f>
        <v xml:space="preserve"> </v>
      </c>
      <c r="R43" s="269"/>
      <c r="S43" s="212" t="str">
        <f>IF(PRIX!E46=TRUE,PRIX!C46," ")</f>
        <v xml:space="preserve"> </v>
      </c>
      <c r="T43" s="213"/>
    </row>
    <row r="44" spans="1:20" ht="15.75" thickBot="1">
      <c r="A44" s="47"/>
      <c r="B44" s="47"/>
      <c r="C44" s="47"/>
      <c r="O44" s="252"/>
      <c r="P44" s="100"/>
      <c r="Q44" s="270" t="str">
        <f>IF(PRIX!D47=TRUE,PRIX!C47," ")</f>
        <v xml:space="preserve"> </v>
      </c>
      <c r="R44" s="271"/>
      <c r="S44" s="214" t="str">
        <f>IF(PRIX!E47=TRUE,PRIX!C47," ")</f>
        <v xml:space="preserve"> </v>
      </c>
      <c r="T44" s="215"/>
    </row>
    <row r="45" spans="1:20">
      <c r="A45" s="47"/>
      <c r="B45" s="47"/>
      <c r="C45" s="47"/>
      <c r="Q45" s="134"/>
      <c r="R45" s="134"/>
    </row>
    <row r="46" spans="1:20" ht="15.75">
      <c r="A46" s="241"/>
      <c r="B46" s="241"/>
      <c r="C46" s="47"/>
      <c r="Q46" s="134"/>
      <c r="R46" s="134"/>
    </row>
    <row r="47" spans="1:20">
      <c r="A47" s="47"/>
      <c r="B47" s="47"/>
    </row>
    <row r="49" spans="2:2">
      <c r="B49" s="47"/>
    </row>
  </sheetData>
  <sheetProtection selectLockedCells="1"/>
  <mergeCells count="147">
    <mergeCell ref="O41:O44"/>
    <mergeCell ref="O31:O40"/>
    <mergeCell ref="Q36:R36"/>
    <mergeCell ref="I32:J33"/>
    <mergeCell ref="I36:J36"/>
    <mergeCell ref="I37:J37"/>
    <mergeCell ref="I35:L35"/>
    <mergeCell ref="K36:L36"/>
    <mergeCell ref="K37:L37"/>
    <mergeCell ref="Q40:R40"/>
    <mergeCell ref="Q43:R43"/>
    <mergeCell ref="Q44:R44"/>
    <mergeCell ref="Q35:R35"/>
    <mergeCell ref="Q37:R37"/>
    <mergeCell ref="Q38:R38"/>
    <mergeCell ref="Q39:R39"/>
    <mergeCell ref="E30:M30"/>
    <mergeCell ref="I22:I24"/>
    <mergeCell ref="L22:M22"/>
    <mergeCell ref="J19:K19"/>
    <mergeCell ref="J20:J21"/>
    <mergeCell ref="J22:K22"/>
    <mergeCell ref="L19:M19"/>
    <mergeCell ref="K20:K21"/>
    <mergeCell ref="S5:T5"/>
    <mergeCell ref="S6:T6"/>
    <mergeCell ref="L20:L21"/>
    <mergeCell ref="J8:K8"/>
    <mergeCell ref="L8:M8"/>
    <mergeCell ref="M20:M21"/>
    <mergeCell ref="K26:K27"/>
    <mergeCell ref="L26:L27"/>
    <mergeCell ref="M26:M27"/>
    <mergeCell ref="J23:J24"/>
    <mergeCell ref="K23:K24"/>
    <mergeCell ref="L23:L24"/>
    <mergeCell ref="M23:M24"/>
    <mergeCell ref="J25:K25"/>
    <mergeCell ref="M17:M18"/>
    <mergeCell ref="Q17:R17"/>
    <mergeCell ref="D28:D37"/>
    <mergeCell ref="A46:B46"/>
    <mergeCell ref="E37:E38"/>
    <mergeCell ref="E31:E32"/>
    <mergeCell ref="I16:I18"/>
    <mergeCell ref="I1:I10"/>
    <mergeCell ref="J3:K3"/>
    <mergeCell ref="L3:M3"/>
    <mergeCell ref="J4:J5"/>
    <mergeCell ref="K4:K5"/>
    <mergeCell ref="L4:L5"/>
    <mergeCell ref="M4:M5"/>
    <mergeCell ref="J9:J10"/>
    <mergeCell ref="K9:K10"/>
    <mergeCell ref="L9:L10"/>
    <mergeCell ref="M9:M10"/>
    <mergeCell ref="J16:K16"/>
    <mergeCell ref="L16:M16"/>
    <mergeCell ref="K17:K18"/>
    <mergeCell ref="L17:L18"/>
    <mergeCell ref="I19:I21"/>
    <mergeCell ref="I25:I27"/>
    <mergeCell ref="J26:J27"/>
    <mergeCell ref="L25:M25"/>
    <mergeCell ref="I13:I15"/>
    <mergeCell ref="J13:K13"/>
    <mergeCell ref="L13:M13"/>
    <mergeCell ref="J14:J15"/>
    <mergeCell ref="K14:K15"/>
    <mergeCell ref="L14:L15"/>
    <mergeCell ref="M14:M15"/>
    <mergeCell ref="Q5:R5"/>
    <mergeCell ref="Q6:R6"/>
    <mergeCell ref="Q8:R8"/>
    <mergeCell ref="Q7:R7"/>
    <mergeCell ref="Q9:R9"/>
    <mergeCell ref="O14:O27"/>
    <mergeCell ref="J17:J18"/>
    <mergeCell ref="Q22:R22"/>
    <mergeCell ref="Q23:R23"/>
    <mergeCell ref="Q24:R24"/>
    <mergeCell ref="Q10:R10"/>
    <mergeCell ref="Q11:R11"/>
    <mergeCell ref="Q20:R20"/>
    <mergeCell ref="Q21:R21"/>
    <mergeCell ref="O2:O13"/>
    <mergeCell ref="S1:T1"/>
    <mergeCell ref="S2:T2"/>
    <mergeCell ref="S3:T3"/>
    <mergeCell ref="S4:T4"/>
    <mergeCell ref="S14:T14"/>
    <mergeCell ref="S7:T7"/>
    <mergeCell ref="Q1:R1"/>
    <mergeCell ref="Q2:R2"/>
    <mergeCell ref="Q3:R3"/>
    <mergeCell ref="Q4:R4"/>
    <mergeCell ref="Q14:R14"/>
    <mergeCell ref="S10:T10"/>
    <mergeCell ref="S11:T11"/>
    <mergeCell ref="Q30:R30"/>
    <mergeCell ref="Q31:R31"/>
    <mergeCell ref="Q32:R32"/>
    <mergeCell ref="Q33:R33"/>
    <mergeCell ref="Q34:R34"/>
    <mergeCell ref="Q25:R25"/>
    <mergeCell ref="Q26:R26"/>
    <mergeCell ref="Q27:R27"/>
    <mergeCell ref="Q28:R28"/>
    <mergeCell ref="Q29:R29"/>
    <mergeCell ref="S17:T17"/>
    <mergeCell ref="S18:T18"/>
    <mergeCell ref="S19:T19"/>
    <mergeCell ref="S15:T15"/>
    <mergeCell ref="S8:T8"/>
    <mergeCell ref="S16:T16"/>
    <mergeCell ref="S9:T9"/>
    <mergeCell ref="Q12:R12"/>
    <mergeCell ref="Q13:R13"/>
    <mergeCell ref="S12:T12"/>
    <mergeCell ref="S13:T13"/>
    <mergeCell ref="Q18:R18"/>
    <mergeCell ref="Q19:R19"/>
    <mergeCell ref="Q15:R15"/>
    <mergeCell ref="Q16:R16"/>
    <mergeCell ref="S40:T40"/>
    <mergeCell ref="S43:T43"/>
    <mergeCell ref="S44:T44"/>
    <mergeCell ref="S35:T35"/>
    <mergeCell ref="S36:T36"/>
    <mergeCell ref="S37:T37"/>
    <mergeCell ref="S38:T38"/>
    <mergeCell ref="S39:T39"/>
    <mergeCell ref="S30:T30"/>
    <mergeCell ref="S31:T31"/>
    <mergeCell ref="S32:T32"/>
    <mergeCell ref="S33:T33"/>
    <mergeCell ref="S34:T34"/>
    <mergeCell ref="S25:T25"/>
    <mergeCell ref="S26:T26"/>
    <mergeCell ref="S27:T27"/>
    <mergeCell ref="S28:T28"/>
    <mergeCell ref="S29:T29"/>
    <mergeCell ref="S20:T20"/>
    <mergeCell ref="S21:T21"/>
    <mergeCell ref="S22:T22"/>
    <mergeCell ref="S23:T23"/>
    <mergeCell ref="S24:T24"/>
  </mergeCells>
  <conditionalFormatting sqref="A34:A35">
    <cfRule type="containsText" priority="108" operator="containsText" text="VOOfoot">
      <formula>NOT(ISERROR(SEARCH("VOOfoot",A34)))</formula>
    </cfRule>
  </conditionalFormatting>
  <conditionalFormatting sqref="A28:A33">
    <cfRule type="containsText" priority="109" operator="containsText" text="VOOfoot">
      <formula>NOT(ISERROR(SEARCH("VOOfoot",A28)))</formula>
    </cfRule>
  </conditionalFormatting>
  <conditionalFormatting sqref="Q14 S14 Q32:T32 Q5 S31:T31 S5 Q37:T40">
    <cfRule type="containsText" dxfId="45" priority="20" operator="containsText" text="OFFERT">
      <formula>NOT(ISERROR(SEARCH("OFFERT",Q5)))</formula>
    </cfRule>
  </conditionalFormatting>
  <conditionalFormatting sqref="E24:E25">
    <cfRule type="containsText" priority="98" operator="containsText" text="VOOfoot">
      <formula>NOT(ISERROR(SEARCH("VOOfoot",E24)))</formula>
    </cfRule>
  </conditionalFormatting>
  <conditionalFormatting sqref="A25">
    <cfRule type="containsText" priority="97" operator="containsText" text="VOOfoot">
      <formula>NOT(ISERROR(SEARCH("VOOfoot",A25)))</formula>
    </cfRule>
  </conditionalFormatting>
  <conditionalFormatting sqref="E26:E28">
    <cfRule type="containsText" priority="103" operator="containsText" text="VOOfoot">
      <formula>NOT(ISERROR(SEARCH("VOOfoot",E26)))</formula>
    </cfRule>
  </conditionalFormatting>
  <conditionalFormatting sqref="E16:E17">
    <cfRule type="containsText" priority="102" operator="containsText" text="VOOfoot">
      <formula>NOT(ISERROR(SEARCH("VOOfoot",E16)))</formula>
    </cfRule>
  </conditionalFormatting>
  <conditionalFormatting sqref="E18:E19">
    <cfRule type="containsText" priority="101" operator="containsText" text="VOOfoot">
      <formula>NOT(ISERROR(SEARCH("VOOfoot",E18)))</formula>
    </cfRule>
  </conditionalFormatting>
  <conditionalFormatting sqref="E20:E21">
    <cfRule type="containsText" priority="100" operator="containsText" text="VOOfoot">
      <formula>NOT(ISERROR(SEARCH("VOOfoot",E20)))</formula>
    </cfRule>
  </conditionalFormatting>
  <conditionalFormatting sqref="E22:E23">
    <cfRule type="containsText" priority="99" operator="containsText" text="VOOfoot">
      <formula>NOT(ISERROR(SEARCH("VOOfoot",E22)))</formula>
    </cfRule>
  </conditionalFormatting>
  <conditionalFormatting sqref="K36:K37">
    <cfRule type="colorScale" priority="92">
      <colorScale>
        <cfvo type="num" val="-1"/>
        <cfvo type="percentile" val="0"/>
        <cfvo type="num" val="1"/>
        <color theme="4" tint="0.59999389629810485"/>
        <color rgb="FFFF9BD7"/>
        <color theme="4" tint="-0.249977111117893"/>
      </colorScale>
    </cfRule>
  </conditionalFormatting>
  <conditionalFormatting sqref="Z14:AA17 B23:C27 F15:F28 G15 B28:B35 F4:H4 H5:H12 F5:G14 S31:T31 B14:B19 B9:C14 Q28:T30 Q14:Q27 Q2:T13 Q32:T40 S14:S27">
    <cfRule type="notContainsBlanks" dxfId="44" priority="106">
      <formula>LEN(TRIM(B2))&gt;0</formula>
    </cfRule>
  </conditionalFormatting>
  <conditionalFormatting sqref="Q15">
    <cfRule type="expression" dxfId="43" priority="84">
      <formula>Q14=" "</formula>
    </cfRule>
  </conditionalFormatting>
  <conditionalFormatting sqref="S15">
    <cfRule type="expression" dxfId="42" priority="80">
      <formula>S14=" "</formula>
    </cfRule>
  </conditionalFormatting>
  <conditionalFormatting sqref="Q36">
    <cfRule type="containsText" dxfId="41" priority="71" operator="containsText" text="INDISPO">
      <formula>NOT(ISERROR(SEARCH("INDISPO",Q36)))</formula>
    </cfRule>
  </conditionalFormatting>
  <conditionalFormatting sqref="S36">
    <cfRule type="containsText" dxfId="40" priority="70" operator="containsText" text="INDISPO">
      <formula>NOT(ISERROR(SEARCH("INDISPO",S36)))</formula>
    </cfRule>
  </conditionalFormatting>
  <conditionalFormatting sqref="Q34:Q35">
    <cfRule type="containsText" dxfId="39" priority="69" operator="containsText" text="INDISPO">
      <formula>NOT(ISERROR(SEARCH("INDISPO",Q34)))</formula>
    </cfRule>
  </conditionalFormatting>
  <conditionalFormatting sqref="S35">
    <cfRule type="containsText" dxfId="38" priority="68" operator="containsText" text="INDISPO">
      <formula>NOT(ISERROR(SEARCH("INDISPO",S35)))</formula>
    </cfRule>
  </conditionalFormatting>
  <conditionalFormatting sqref="Q23:Q27">
    <cfRule type="containsText" dxfId="37" priority="67" operator="containsText" text="CONDITION">
      <formula>NOT(ISERROR(SEARCH("CONDITION",Q23)))</formula>
    </cfRule>
  </conditionalFormatting>
  <conditionalFormatting sqref="Q37:Q40 S37:S40">
    <cfRule type="containsText" dxfId="36" priority="62" operator="containsText" text="CONDITION">
      <formula>NOT(ISERROR(SEARCH("CONDITION",Q37)))</formula>
    </cfRule>
  </conditionalFormatting>
  <conditionalFormatting sqref="S37:S40">
    <cfRule type="containsText" dxfId="35" priority="37" operator="containsText" text="CONDITION">
      <formula>NOT(ISERROR(SEARCH("CONDITION",S37)))</formula>
    </cfRule>
  </conditionalFormatting>
  <conditionalFormatting sqref="B4:C5">
    <cfRule type="notContainsBlanks" dxfId="34" priority="60">
      <formula>LEN(TRIM(B4))&gt;0</formula>
    </cfRule>
  </conditionalFormatting>
  <conditionalFormatting sqref="M14:M26">
    <cfRule type="cellIs" dxfId="33" priority="52" operator="greaterThan">
      <formula>1</formula>
    </cfRule>
  </conditionalFormatting>
  <conditionalFormatting sqref="K14:K26">
    <cfRule type="cellIs" dxfId="32" priority="48" operator="greaterThan">
      <formula>1</formula>
    </cfRule>
  </conditionalFormatting>
  <conditionalFormatting sqref="K4:K5">
    <cfRule type="cellIs" dxfId="31" priority="46" operator="greaterThan">
      <formula>1</formula>
    </cfRule>
  </conditionalFormatting>
  <conditionalFormatting sqref="K9:K10">
    <cfRule type="cellIs" dxfId="30" priority="45" operator="greaterThan">
      <formula>1</formula>
    </cfRule>
  </conditionalFormatting>
  <conditionalFormatting sqref="M4:M5">
    <cfRule type="cellIs" dxfId="29" priority="44" operator="greaterThan">
      <formula>1</formula>
    </cfRule>
  </conditionalFormatting>
  <conditionalFormatting sqref="M9:M10">
    <cfRule type="cellIs" dxfId="28" priority="43" operator="greaterThan">
      <formula>1</formula>
    </cfRule>
  </conditionalFormatting>
  <conditionalFormatting sqref="Q41:R42 S41 S42">
    <cfRule type="cellIs" dxfId="27" priority="42" operator="greaterThan">
      <formula>0</formula>
    </cfRule>
  </conditionalFormatting>
  <conditionalFormatting sqref="M14:M15">
    <cfRule type="containsText" dxfId="26" priority="35" operator="containsText" text="ONE!">
      <formula>NOT(ISERROR(SEARCH("ONE!",M14)))</formula>
    </cfRule>
  </conditionalFormatting>
  <conditionalFormatting sqref="K14:K15">
    <cfRule type="containsText" dxfId="25" priority="36" operator="containsText" text="ONE!">
      <formula>NOT(ISERROR(SEARCH("ONE!",K14)))</formula>
    </cfRule>
  </conditionalFormatting>
  <conditionalFormatting sqref="T41">
    <cfRule type="cellIs" dxfId="24" priority="40" operator="greaterThan">
      <formula>0</formula>
    </cfRule>
  </conditionalFormatting>
  <conditionalFormatting sqref="T42">
    <cfRule type="cellIs" dxfId="23" priority="39" operator="greaterThan">
      <formula>0</formula>
    </cfRule>
  </conditionalFormatting>
  <conditionalFormatting sqref="Q31">
    <cfRule type="containsText" dxfId="22" priority="27" operator="containsText" text="OFFERT">
      <formula>NOT(ISERROR(SEARCH("OFFERT",Q31)))</formula>
    </cfRule>
  </conditionalFormatting>
  <conditionalFormatting sqref="Q31:R31">
    <cfRule type="notContainsBlanks" dxfId="21" priority="28">
      <formula>LEN(TRIM(Q31))&gt;0</formula>
    </cfRule>
  </conditionalFormatting>
  <conditionalFormatting sqref="P14:P27">
    <cfRule type="containsText" priority="26" operator="containsText" text="VOOfoot">
      <formula>NOT(ISERROR(SEARCH("VOOfoot",P14)))</formula>
    </cfRule>
  </conditionalFormatting>
  <conditionalFormatting sqref="Q4:R4">
    <cfRule type="containsText" dxfId="20" priority="25" operator="containsText" text="INCLUS">
      <formula>NOT(ISERROR(SEARCH("INCLUS",Q4)))</formula>
    </cfRule>
  </conditionalFormatting>
  <conditionalFormatting sqref="S4:T4">
    <cfRule type="containsText" dxfId="19" priority="24" operator="containsText" text="INCLUS">
      <formula>NOT(ISERROR(SEARCH("INCLUS",S4)))</formula>
    </cfRule>
  </conditionalFormatting>
  <conditionalFormatting sqref="Q35:R35">
    <cfRule type="containsText" dxfId="18" priority="21" operator="containsText" text="INDISPO">
      <formula>NOT(ISERROR(SEARCH("INDISPO",Q35)))</formula>
    </cfRule>
  </conditionalFormatting>
  <conditionalFormatting sqref="S17:T27">
    <cfRule type="containsText" dxfId="17" priority="18" operator="containsText" text="LEGACY">
      <formula>NOT(ISERROR(SEARCH("LEGACY",S17)))</formula>
    </cfRule>
    <cfRule type="containsText" dxfId="16" priority="1" operator="containsText" text="PERTE">
      <formula>NOT(ISERROR(SEARCH("PERTE",S17)))</formula>
    </cfRule>
  </conditionalFormatting>
  <conditionalFormatting sqref="S14:T14">
    <cfRule type="containsText" dxfId="15" priority="3" operator="containsText" text="PERTE">
      <formula>NOT(ISERROR(SEARCH("PERTE",S14)))</formula>
    </cfRule>
    <cfRule type="containsText" dxfId="14" priority="63" operator="containsText" text="LEGACY">
      <formula>NOT(ISERROR(SEARCH("LEGACY",S14)))</formula>
    </cfRule>
  </conditionalFormatting>
  <conditionalFormatting sqref="S15:T15">
    <cfRule type="containsText" dxfId="13" priority="2" operator="containsText" text="PERTE">
      <formula>NOT(ISERROR(SEARCH("PERTE",S15)))</formula>
    </cfRule>
  </conditionalFormatting>
  <pageMargins left="0.7" right="0.7" top="0.75" bottom="0.75" header="0.3" footer="0.3"/>
  <pageSetup paperSize="9" orientation="portrait" r:id="rId1"/>
  <ignoredErrors>
    <ignoredError sqref="T42 R41:R42 T41" unlockedFormula="1"/>
  </ignoredErrors>
  <drawing r:id="rId2"/>
  <legacyDrawing r:id="rId3"/>
  <controls>
    <mc:AlternateContent xmlns:mc="http://schemas.openxmlformats.org/markup-compatibility/2006">
      <mc:Choice Requires="x14">
        <control shapeId="9841" r:id="rId4" name="OptionButton75">
          <controlPr defaultSize="0" autoLine="0" linkedCell="PRIX!X13" r:id="rId5">
            <anchor moveWithCells="1">
              <from>
                <xdr:col>2</xdr:col>
                <xdr:colOff>47625</xdr:colOff>
                <xdr:row>13</xdr:row>
                <xdr:rowOff>0</xdr:rowOff>
              </from>
              <to>
                <xdr:col>2</xdr:col>
                <xdr:colOff>190500</xdr:colOff>
                <xdr:row>13</xdr:row>
                <xdr:rowOff>180975</xdr:rowOff>
              </to>
            </anchor>
          </controlPr>
        </control>
      </mc:Choice>
      <mc:Fallback>
        <control shapeId="9841" r:id="rId4" name="OptionButton75"/>
      </mc:Fallback>
    </mc:AlternateContent>
    <mc:AlternateContent xmlns:mc="http://schemas.openxmlformats.org/markup-compatibility/2006">
      <mc:Choice Requires="x14">
        <control shapeId="9829" r:id="rId6" name="OptionButton74">
          <controlPr defaultSize="0" autoLine="0" linkedCell="PRIX!L13" r:id="rId7">
            <anchor moveWithCells="1">
              <from>
                <xdr:col>1</xdr:col>
                <xdr:colOff>76200</xdr:colOff>
                <xdr:row>13</xdr:row>
                <xdr:rowOff>0</xdr:rowOff>
              </from>
              <to>
                <xdr:col>1</xdr:col>
                <xdr:colOff>228600</xdr:colOff>
                <xdr:row>13</xdr:row>
                <xdr:rowOff>180975</xdr:rowOff>
              </to>
            </anchor>
          </controlPr>
        </control>
      </mc:Choice>
      <mc:Fallback>
        <control shapeId="9829" r:id="rId6" name="OptionButton74"/>
      </mc:Fallback>
    </mc:AlternateContent>
    <mc:AlternateContent xmlns:mc="http://schemas.openxmlformats.org/markup-compatibility/2006">
      <mc:Choice Requires="x14">
        <control shapeId="9689" r:id="rId8" name="CheckBox58">
          <controlPr defaultSize="0" autoLine="0" linkedCell="PRIX!E9" r:id="rId9">
            <anchor moveWithCells="1">
              <from>
                <xdr:col>18</xdr:col>
                <xdr:colOff>28575</xdr:colOff>
                <xdr:row>5</xdr:row>
                <xdr:rowOff>0</xdr:rowOff>
              </from>
              <to>
                <xdr:col>18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9" r:id="rId8" name="CheckBox58"/>
      </mc:Fallback>
    </mc:AlternateContent>
    <mc:AlternateContent xmlns:mc="http://schemas.openxmlformats.org/markup-compatibility/2006">
      <mc:Choice Requires="x14">
        <control shapeId="9688" r:id="rId10" name="CheckBox57">
          <controlPr defaultSize="0" autoLine="0" linkedCell="PRIX!E8" r:id="rId9">
            <anchor moveWithCells="1">
              <from>
                <xdr:col>18</xdr:col>
                <xdr:colOff>28575</xdr:colOff>
                <xdr:row>4</xdr:row>
                <xdr:rowOff>0</xdr:rowOff>
              </from>
              <to>
                <xdr:col>18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8" r:id="rId10" name="CheckBox57"/>
      </mc:Fallback>
    </mc:AlternateContent>
    <mc:AlternateContent xmlns:mc="http://schemas.openxmlformats.org/markup-compatibility/2006">
      <mc:Choice Requires="x14">
        <control shapeId="9687" r:id="rId11" name="CheckBox56">
          <controlPr locked="0" defaultSize="0" autoLine="0" linkedCell="PRIX!D9" r:id="rId9">
            <anchor moveWithCells="1">
              <from>
                <xdr:col>16</xdr:col>
                <xdr:colOff>28575</xdr:colOff>
                <xdr:row>5</xdr:row>
                <xdr:rowOff>0</xdr:rowOff>
              </from>
              <to>
                <xdr:col>16</xdr:col>
                <xdr:colOff>209550</xdr:colOff>
                <xdr:row>5</xdr:row>
                <xdr:rowOff>180975</xdr:rowOff>
              </to>
            </anchor>
          </controlPr>
        </control>
      </mc:Choice>
      <mc:Fallback>
        <control shapeId="9687" r:id="rId11" name="CheckBox56"/>
      </mc:Fallback>
    </mc:AlternateContent>
    <mc:AlternateContent xmlns:mc="http://schemas.openxmlformats.org/markup-compatibility/2006">
      <mc:Choice Requires="x14">
        <control shapeId="9686" r:id="rId12" name="CheckBox55">
          <controlPr locked="0" defaultSize="0" autoLine="0" linkedCell="PRIX!D8" r:id="rId9">
            <anchor moveWithCells="1">
              <from>
                <xdr:col>16</xdr:col>
                <xdr:colOff>28575</xdr:colOff>
                <xdr:row>4</xdr:row>
                <xdr:rowOff>0</xdr:rowOff>
              </from>
              <to>
                <xdr:col>16</xdr:col>
                <xdr:colOff>209550</xdr:colOff>
                <xdr:row>4</xdr:row>
                <xdr:rowOff>180975</xdr:rowOff>
              </to>
            </anchor>
          </controlPr>
        </control>
      </mc:Choice>
      <mc:Fallback>
        <control shapeId="9686" r:id="rId12" name="CheckBox55"/>
      </mc:Fallback>
    </mc:AlternateContent>
    <mc:AlternateContent xmlns:mc="http://schemas.openxmlformats.org/markup-compatibility/2006">
      <mc:Choice Requires="x14">
        <control shapeId="9582" r:id="rId13" name="CheckBox39">
          <controlPr defaultSize="0" autoLine="0" linkedCell="PRIX!E17" r:id="rId9">
            <anchor moveWithCells="1">
              <from>
                <xdr:col>18</xdr:col>
                <xdr:colOff>28575</xdr:colOff>
                <xdr:row>10</xdr:row>
                <xdr:rowOff>0</xdr:rowOff>
              </from>
              <to>
                <xdr:col>18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82" r:id="rId13" name="CheckBox39"/>
      </mc:Fallback>
    </mc:AlternateContent>
    <mc:AlternateContent xmlns:mc="http://schemas.openxmlformats.org/markup-compatibility/2006">
      <mc:Choice Requires="x14">
        <control shapeId="9581" r:id="rId14" name="CheckBox38">
          <controlPr defaultSize="0" autoLine="0" linkedCell="PRIX!E16" r:id="rId9">
            <anchor moveWithCells="1">
              <from>
                <xdr:col>18</xdr:col>
                <xdr:colOff>28575</xdr:colOff>
                <xdr:row>9</xdr:row>
                <xdr:rowOff>0</xdr:rowOff>
              </from>
              <to>
                <xdr:col>18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81" r:id="rId14" name="CheckBox38"/>
      </mc:Fallback>
    </mc:AlternateContent>
    <mc:AlternateContent xmlns:mc="http://schemas.openxmlformats.org/markup-compatibility/2006">
      <mc:Choice Requires="x14">
        <control shapeId="9580" r:id="rId15" name="CheckBox37">
          <controlPr defaultSize="0" autoLine="0" linkedCell="PRIX!E15" r:id="rId9">
            <anchor moveWithCells="1">
              <from>
                <xdr:col>18</xdr:col>
                <xdr:colOff>28575</xdr:colOff>
                <xdr:row>8</xdr:row>
                <xdr:rowOff>0</xdr:rowOff>
              </from>
              <to>
                <xdr:col>18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80" r:id="rId15" name="CheckBox37"/>
      </mc:Fallback>
    </mc:AlternateContent>
    <mc:AlternateContent xmlns:mc="http://schemas.openxmlformats.org/markup-compatibility/2006">
      <mc:Choice Requires="x14">
        <control shapeId="9579" r:id="rId16" name="CheckBox10">
          <controlPr locked="0" defaultSize="0" autoLine="0" linkedCell="PRIX!D17" r:id="rId9">
            <anchor moveWithCells="1">
              <from>
                <xdr:col>16</xdr:col>
                <xdr:colOff>28575</xdr:colOff>
                <xdr:row>10</xdr:row>
                <xdr:rowOff>0</xdr:rowOff>
              </from>
              <to>
                <xdr:col>16</xdr:col>
                <xdr:colOff>209550</xdr:colOff>
                <xdr:row>10</xdr:row>
                <xdr:rowOff>180975</xdr:rowOff>
              </to>
            </anchor>
          </controlPr>
        </control>
      </mc:Choice>
      <mc:Fallback>
        <control shapeId="9579" r:id="rId16" name="CheckBox10"/>
      </mc:Fallback>
    </mc:AlternateContent>
    <mc:AlternateContent xmlns:mc="http://schemas.openxmlformats.org/markup-compatibility/2006">
      <mc:Choice Requires="x14">
        <control shapeId="9578" r:id="rId17" name="CheckBox9">
          <controlPr locked="0" defaultSize="0" autoLine="0" linkedCell="PRIX!D16" r:id="rId9">
            <anchor moveWithCells="1">
              <from>
                <xdr:col>16</xdr:col>
                <xdr:colOff>28575</xdr:colOff>
                <xdr:row>9</xdr:row>
                <xdr:rowOff>0</xdr:rowOff>
              </from>
              <to>
                <xdr:col>16</xdr:col>
                <xdr:colOff>209550</xdr:colOff>
                <xdr:row>9</xdr:row>
                <xdr:rowOff>180975</xdr:rowOff>
              </to>
            </anchor>
          </controlPr>
        </control>
      </mc:Choice>
      <mc:Fallback>
        <control shapeId="9578" r:id="rId17" name="CheckBox9"/>
      </mc:Fallback>
    </mc:AlternateContent>
    <mc:AlternateContent xmlns:mc="http://schemas.openxmlformats.org/markup-compatibility/2006">
      <mc:Choice Requires="x14">
        <control shapeId="9577" r:id="rId18" name="CheckBox8">
          <controlPr locked="0" defaultSize="0" autoLine="0" linkedCell="PRIX!D15" r:id="rId9">
            <anchor moveWithCells="1">
              <from>
                <xdr:col>16</xdr:col>
                <xdr:colOff>28575</xdr:colOff>
                <xdr:row>8</xdr:row>
                <xdr:rowOff>0</xdr:rowOff>
              </from>
              <to>
                <xdr:col>16</xdr:col>
                <xdr:colOff>209550</xdr:colOff>
                <xdr:row>8</xdr:row>
                <xdr:rowOff>180975</xdr:rowOff>
              </to>
            </anchor>
          </controlPr>
        </control>
      </mc:Choice>
      <mc:Fallback>
        <control shapeId="9577" r:id="rId18" name="CheckBox8"/>
      </mc:Fallback>
    </mc:AlternateContent>
    <mc:AlternateContent xmlns:mc="http://schemas.openxmlformats.org/markup-compatibility/2006">
      <mc:Choice Requires="x14">
        <control shapeId="9566" r:id="rId19" name="CheckBox35">
          <controlPr defaultSize="0" autoLine="0" linkedCell="PRIX!E12" r:id="rId9">
            <anchor moveWithCells="1">
              <from>
                <xdr:col>18</xdr:col>
                <xdr:colOff>28575</xdr:colOff>
                <xdr:row>7</xdr:row>
                <xdr:rowOff>0</xdr:rowOff>
              </from>
              <to>
                <xdr:col>18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6" r:id="rId19" name="CheckBox35"/>
      </mc:Fallback>
    </mc:AlternateContent>
    <mc:AlternateContent xmlns:mc="http://schemas.openxmlformats.org/markup-compatibility/2006">
      <mc:Choice Requires="x14">
        <control shapeId="9565" r:id="rId20" name="CheckBox6">
          <controlPr locked="0" defaultSize="0" autoLine="0" linkedCell="PRIX!D12" r:id="rId9">
            <anchor moveWithCells="1">
              <from>
                <xdr:col>16</xdr:col>
                <xdr:colOff>28575</xdr:colOff>
                <xdr:row>7</xdr:row>
                <xdr:rowOff>0</xdr:rowOff>
              </from>
              <to>
                <xdr:col>16</xdr:col>
                <xdr:colOff>209550</xdr:colOff>
                <xdr:row>7</xdr:row>
                <xdr:rowOff>180975</xdr:rowOff>
              </to>
            </anchor>
          </controlPr>
        </control>
      </mc:Choice>
      <mc:Fallback>
        <control shapeId="9565" r:id="rId20" name="CheckBox6"/>
      </mc:Fallback>
    </mc:AlternateContent>
    <mc:AlternateContent xmlns:mc="http://schemas.openxmlformats.org/markup-compatibility/2006">
      <mc:Choice Requires="x14">
        <control shapeId="9554" r:id="rId21" name="CheckBox36">
          <controlPr defaultSize="0" autoLine="0" linkedCell="PRIX!E14" r:id="rId9">
            <anchor moveWithCells="1">
              <from>
                <xdr:col>18</xdr:col>
                <xdr:colOff>28575</xdr:colOff>
                <xdr:row>6</xdr:row>
                <xdr:rowOff>0</xdr:rowOff>
              </from>
              <to>
                <xdr:col>18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4" r:id="rId21" name="CheckBox36"/>
      </mc:Fallback>
    </mc:AlternateContent>
    <mc:AlternateContent xmlns:mc="http://schemas.openxmlformats.org/markup-compatibility/2006">
      <mc:Choice Requires="x14">
        <control shapeId="9553" r:id="rId22" name="CheckBox7">
          <controlPr locked="0" defaultSize="0" autoLine="0" linkedCell="PRIX!D14" r:id="rId9">
            <anchor moveWithCells="1">
              <from>
                <xdr:col>16</xdr:col>
                <xdr:colOff>28575</xdr:colOff>
                <xdr:row>6</xdr:row>
                <xdr:rowOff>0</xdr:rowOff>
              </from>
              <to>
                <xdr:col>16</xdr:col>
                <xdr:colOff>209550</xdr:colOff>
                <xdr:row>6</xdr:row>
                <xdr:rowOff>180975</xdr:rowOff>
              </to>
            </anchor>
          </controlPr>
        </control>
      </mc:Choice>
      <mc:Fallback>
        <control shapeId="9553" r:id="rId22" name="CheckBox7"/>
      </mc:Fallback>
    </mc:AlternateContent>
    <mc:AlternateContent xmlns:mc="http://schemas.openxmlformats.org/markup-compatibility/2006">
      <mc:Choice Requires="x14">
        <control shapeId="9503" r:id="rId23" name="CheckBox32">
          <controlPr defaultSize="0" autoLine="0" linkedCell="PRIX!E7" r:id="rId9">
            <anchor moveWithCells="1">
              <from>
                <xdr:col>18</xdr:col>
                <xdr:colOff>28575</xdr:colOff>
                <xdr:row>3</xdr:row>
                <xdr:rowOff>0</xdr:rowOff>
              </from>
              <to>
                <xdr:col>18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3" r:id="rId23" name="CheckBox32"/>
      </mc:Fallback>
    </mc:AlternateContent>
    <mc:AlternateContent xmlns:mc="http://schemas.openxmlformats.org/markup-compatibility/2006">
      <mc:Choice Requires="x14">
        <control shapeId="9502" r:id="rId24" name="CheckBox31">
          <controlPr defaultSize="0" autoLine="0" linkedCell="PRIX!E6" r:id="rId9">
            <anchor moveWithCells="1">
              <from>
                <xdr:col>18</xdr:col>
                <xdr:colOff>28575</xdr:colOff>
                <xdr:row>2</xdr:row>
                <xdr:rowOff>0</xdr:rowOff>
              </from>
              <to>
                <xdr:col>18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502" r:id="rId24" name="CheckBox31"/>
      </mc:Fallback>
    </mc:AlternateContent>
    <mc:AlternateContent xmlns:mc="http://schemas.openxmlformats.org/markup-compatibility/2006">
      <mc:Choice Requires="x14">
        <control shapeId="9501" r:id="rId25" name="CheckBox30">
          <controlPr defaultSize="0" autoLine="0" linkedCell="PRIX!AI5" r:id="rId9">
            <anchor moveWithCells="1">
              <from>
                <xdr:col>18</xdr:col>
                <xdr:colOff>28575</xdr:colOff>
                <xdr:row>1</xdr:row>
                <xdr:rowOff>19050</xdr:rowOff>
              </from>
              <to>
                <xdr:col>18</xdr:col>
                <xdr:colOff>209550</xdr:colOff>
                <xdr:row>2</xdr:row>
                <xdr:rowOff>0</xdr:rowOff>
              </to>
            </anchor>
          </controlPr>
        </control>
      </mc:Choice>
      <mc:Fallback>
        <control shapeId="9501" r:id="rId25" name="CheckBox30"/>
      </mc:Fallback>
    </mc:AlternateContent>
    <mc:AlternateContent xmlns:mc="http://schemas.openxmlformats.org/markup-compatibility/2006">
      <mc:Choice Requires="x14">
        <control shapeId="9500" r:id="rId26" name="CheckBox3">
          <controlPr locked="0" defaultSize="0" autoLine="0" linkedCell="PRIX!D7" r:id="rId9">
            <anchor moveWithCells="1">
              <from>
                <xdr:col>16</xdr:col>
                <xdr:colOff>28575</xdr:colOff>
                <xdr:row>3</xdr:row>
                <xdr:rowOff>0</xdr:rowOff>
              </from>
              <to>
                <xdr:col>16</xdr:col>
                <xdr:colOff>209550</xdr:colOff>
                <xdr:row>3</xdr:row>
                <xdr:rowOff>180975</xdr:rowOff>
              </to>
            </anchor>
          </controlPr>
        </control>
      </mc:Choice>
      <mc:Fallback>
        <control shapeId="9500" r:id="rId26" name="CheckBox3"/>
      </mc:Fallback>
    </mc:AlternateContent>
    <mc:AlternateContent xmlns:mc="http://schemas.openxmlformats.org/markup-compatibility/2006">
      <mc:Choice Requires="x14">
        <control shapeId="9499" r:id="rId27" name="CheckBox2">
          <controlPr locked="0" defaultSize="0" autoLine="0" linkedCell="PRIX!D6" r:id="rId9">
            <anchor moveWithCells="1">
              <from>
                <xdr:col>16</xdr:col>
                <xdr:colOff>28575</xdr:colOff>
                <xdr:row>2</xdr:row>
                <xdr:rowOff>0</xdr:rowOff>
              </from>
              <to>
                <xdr:col>16</xdr:col>
                <xdr:colOff>209550</xdr:colOff>
                <xdr:row>2</xdr:row>
                <xdr:rowOff>180975</xdr:rowOff>
              </to>
            </anchor>
          </controlPr>
        </control>
      </mc:Choice>
      <mc:Fallback>
        <control shapeId="9499" r:id="rId27" name="CheckBox2"/>
      </mc:Fallback>
    </mc:AlternateContent>
    <mc:AlternateContent xmlns:mc="http://schemas.openxmlformats.org/markup-compatibility/2006">
      <mc:Choice Requires="x14">
        <control shapeId="9498" r:id="rId28" name="CheckBox1">
          <controlPr locked="0" defaultSize="0" autoLine="0" linkedCell="PRIX!AI3" r:id="rId9">
            <anchor moveWithCells="1">
              <from>
                <xdr:col>16</xdr:col>
                <xdr:colOff>28575</xdr:colOff>
                <xdr:row>1</xdr:row>
                <xdr:rowOff>9525</xdr:rowOff>
              </from>
              <to>
                <xdr:col>16</xdr:col>
                <xdr:colOff>209550</xdr:colOff>
                <xdr:row>1</xdr:row>
                <xdr:rowOff>190500</xdr:rowOff>
              </to>
            </anchor>
          </controlPr>
        </control>
      </mc:Choice>
      <mc:Fallback>
        <control shapeId="9498" r:id="rId28" name="CheckBox1"/>
      </mc:Fallback>
    </mc:AlternateContent>
    <mc:AlternateContent xmlns:mc="http://schemas.openxmlformats.org/markup-compatibility/2006">
      <mc:Choice Requires="x14">
        <control shapeId="9359" r:id="rId29" name="SpinButton18">
          <controlPr defaultSize="0" autoLine="0" linkedCell="S42" r:id="rId30">
            <anchor moveWithCells="1">
              <from>
                <xdr:col>18</xdr:col>
                <xdr:colOff>47625</xdr:colOff>
                <xdr:row>41</xdr:row>
                <xdr:rowOff>28575</xdr:rowOff>
              </from>
              <to>
                <xdr:col>18</xdr:col>
                <xdr:colOff>333375</xdr:colOff>
                <xdr:row>41</xdr:row>
                <xdr:rowOff>180975</xdr:rowOff>
              </to>
            </anchor>
          </controlPr>
        </control>
      </mc:Choice>
      <mc:Fallback>
        <control shapeId="9359" r:id="rId29" name="SpinButton18"/>
      </mc:Fallback>
    </mc:AlternateContent>
    <mc:AlternateContent xmlns:mc="http://schemas.openxmlformats.org/markup-compatibility/2006">
      <mc:Choice Requires="x14">
        <control shapeId="9357" r:id="rId31" name="SpinButton17">
          <controlPr defaultSize="0" autoLine="0" linkedCell="S41" r:id="rId30">
            <anchor moveWithCells="1">
              <from>
                <xdr:col>18</xdr:col>
                <xdr:colOff>47625</xdr:colOff>
                <xdr:row>40</xdr:row>
                <xdr:rowOff>38100</xdr:rowOff>
              </from>
              <to>
                <xdr:col>18</xdr:col>
                <xdr:colOff>333375</xdr:colOff>
                <xdr:row>40</xdr:row>
                <xdr:rowOff>190500</xdr:rowOff>
              </to>
            </anchor>
          </controlPr>
        </control>
      </mc:Choice>
      <mc:Fallback>
        <control shapeId="9357" r:id="rId31" name="SpinButton17"/>
      </mc:Fallback>
    </mc:AlternateContent>
    <mc:AlternateContent xmlns:mc="http://schemas.openxmlformats.org/markup-compatibility/2006">
      <mc:Choice Requires="x14">
        <control shapeId="9281" r:id="rId32" name="OptionButton00">
          <controlPr defaultSize="0" autoLine="0" linkedCell="PRIX!L6" r:id="rId7">
            <anchor moveWithCells="1">
              <from>
                <xdr:col>1</xdr:col>
                <xdr:colOff>47625</xdr:colOff>
                <xdr:row>3</xdr:row>
                <xdr:rowOff>9525</xdr:rowOff>
              </from>
              <to>
                <xdr:col>1</xdr:col>
                <xdr:colOff>200025</xdr:colOff>
                <xdr:row>3</xdr:row>
                <xdr:rowOff>190500</xdr:rowOff>
              </to>
            </anchor>
          </controlPr>
        </control>
      </mc:Choice>
      <mc:Fallback>
        <control shapeId="9281" r:id="rId32" name="OptionButton00"/>
      </mc:Fallback>
    </mc:AlternateContent>
    <mc:AlternateContent xmlns:mc="http://schemas.openxmlformats.org/markup-compatibility/2006">
      <mc:Choice Requires="x14">
        <control shapeId="9280" r:id="rId33" name="OptionButton001">
          <controlPr defaultSize="0" autoLine="0" linkedCell="PRIX!X6" r:id="rId5">
            <anchor moveWithCells="1">
              <from>
                <xdr:col>2</xdr:col>
                <xdr:colOff>38100</xdr:colOff>
                <xdr:row>3</xdr:row>
                <xdr:rowOff>9525</xdr:rowOff>
              </from>
              <to>
                <xdr:col>2</xdr:col>
                <xdr:colOff>180975</xdr:colOff>
                <xdr:row>3</xdr:row>
                <xdr:rowOff>190500</xdr:rowOff>
              </to>
            </anchor>
          </controlPr>
        </control>
      </mc:Choice>
      <mc:Fallback>
        <control shapeId="9280" r:id="rId33" name="OptionButton001"/>
      </mc:Fallback>
    </mc:AlternateContent>
    <mc:AlternateContent xmlns:mc="http://schemas.openxmlformats.org/markup-compatibility/2006">
      <mc:Choice Requires="x14">
        <control shapeId="2555" r:id="rId34" name="CheckBox71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5" r:id="rId34" name="CheckBox71"/>
      </mc:Fallback>
    </mc:AlternateContent>
    <mc:AlternateContent xmlns:mc="http://schemas.openxmlformats.org/markup-compatibility/2006">
      <mc:Choice Requires="x14">
        <control shapeId="2554" r:id="rId35" name="CheckBox70">
          <controlPr locked="0" defaultSize="0" autoLine="0" linkedCell="PRIX!D25" r:id="rId9">
            <anchor moveWithCells="1">
              <from>
                <xdr:col>16</xdr:col>
                <xdr:colOff>28575</xdr:colOff>
                <xdr:row>21</xdr:row>
                <xdr:rowOff>0</xdr:rowOff>
              </from>
              <to>
                <xdr:col>16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554" r:id="rId35" name="CheckBox70"/>
      </mc:Fallback>
    </mc:AlternateContent>
    <mc:AlternateContent xmlns:mc="http://schemas.openxmlformats.org/markup-compatibility/2006">
      <mc:Choice Requires="x14">
        <control shapeId="2477" r:id="rId36" name="CheckBox69">
          <controlPr defaultSize="0" autoLine="0" linkedCell="PRIX!E23" r:id="rId9">
            <anchor moveWithCells="1">
              <from>
                <xdr:col>18</xdr:col>
                <xdr:colOff>28575</xdr:colOff>
                <xdr:row>19</xdr:row>
                <xdr:rowOff>0</xdr:rowOff>
              </from>
              <to>
                <xdr:col>18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7" r:id="rId36" name="CheckBox69"/>
      </mc:Fallback>
    </mc:AlternateContent>
    <mc:AlternateContent xmlns:mc="http://schemas.openxmlformats.org/markup-compatibility/2006">
      <mc:Choice Requires="x14">
        <control shapeId="2476" r:id="rId37" name="CheckBox68">
          <controlPr locked="0" defaultSize="0" autoLine="0" linkedCell="PRIX!D23" r:id="rId9">
            <anchor moveWithCells="1">
              <from>
                <xdr:col>16</xdr:col>
                <xdr:colOff>28575</xdr:colOff>
                <xdr:row>19</xdr:row>
                <xdr:rowOff>0</xdr:rowOff>
              </from>
              <to>
                <xdr:col>16</xdr:col>
                <xdr:colOff>209550</xdr:colOff>
                <xdr:row>19</xdr:row>
                <xdr:rowOff>180975</xdr:rowOff>
              </to>
            </anchor>
          </controlPr>
        </control>
      </mc:Choice>
      <mc:Fallback>
        <control shapeId="2476" r:id="rId37" name="CheckBox68"/>
      </mc:Fallback>
    </mc:AlternateContent>
    <mc:AlternateContent xmlns:mc="http://schemas.openxmlformats.org/markup-compatibility/2006">
      <mc:Choice Requires="x14">
        <control shapeId="2443" r:id="rId38" name="CheckBox67">
          <controlPr defaultSize="0" autoLine="0" linkedCell="PRIX!E33" r:id="rId9">
            <anchor moveWithCells="1">
              <from>
                <xdr:col>18</xdr:col>
                <xdr:colOff>28575</xdr:colOff>
                <xdr:row>29</xdr:row>
                <xdr:rowOff>0</xdr:rowOff>
              </from>
              <to>
                <xdr:col>18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3" r:id="rId38" name="CheckBox67"/>
      </mc:Fallback>
    </mc:AlternateContent>
    <mc:AlternateContent xmlns:mc="http://schemas.openxmlformats.org/markup-compatibility/2006">
      <mc:Choice Requires="x14">
        <control shapeId="2442" r:id="rId39" name="CheckBox66">
          <controlPr defaultSize="0" autoLine="0" linkedCell="PRIX!E32" r:id="rId9">
            <anchor moveWithCells="1">
              <from>
                <xdr:col>18</xdr:col>
                <xdr:colOff>28575</xdr:colOff>
                <xdr:row>28</xdr:row>
                <xdr:rowOff>0</xdr:rowOff>
              </from>
              <to>
                <xdr:col>18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2" r:id="rId39" name="CheckBox66"/>
      </mc:Fallback>
    </mc:AlternateContent>
    <mc:AlternateContent xmlns:mc="http://schemas.openxmlformats.org/markup-compatibility/2006">
      <mc:Choice Requires="x14">
        <control shapeId="2441" r:id="rId40" name="CheckBox65">
          <controlPr locked="0" defaultSize="0" autoLine="0" linkedCell="PRIX!D33" r:id="rId9">
            <anchor moveWithCells="1">
              <from>
                <xdr:col>16</xdr:col>
                <xdr:colOff>28575</xdr:colOff>
                <xdr:row>29</xdr:row>
                <xdr:rowOff>0</xdr:rowOff>
              </from>
              <to>
                <xdr:col>16</xdr:col>
                <xdr:colOff>209550</xdr:colOff>
                <xdr:row>29</xdr:row>
                <xdr:rowOff>180975</xdr:rowOff>
              </to>
            </anchor>
          </controlPr>
        </control>
      </mc:Choice>
      <mc:Fallback>
        <control shapeId="2441" r:id="rId40" name="CheckBox65"/>
      </mc:Fallback>
    </mc:AlternateContent>
    <mc:AlternateContent xmlns:mc="http://schemas.openxmlformats.org/markup-compatibility/2006">
      <mc:Choice Requires="x14">
        <control shapeId="2440" r:id="rId41" name="CheckBox64">
          <controlPr locked="0" defaultSize="0" autoLine="0" linkedCell="PRIX!D32" r:id="rId9">
            <anchor moveWithCells="1">
              <from>
                <xdr:col>16</xdr:col>
                <xdr:colOff>28575</xdr:colOff>
                <xdr:row>28</xdr:row>
                <xdr:rowOff>0</xdr:rowOff>
              </from>
              <to>
                <xdr:col>16</xdr:col>
                <xdr:colOff>209550</xdr:colOff>
                <xdr:row>28</xdr:row>
                <xdr:rowOff>180975</xdr:rowOff>
              </to>
            </anchor>
          </controlPr>
        </control>
      </mc:Choice>
      <mc:Fallback>
        <control shapeId="2440" r:id="rId41" name="CheckBox64"/>
      </mc:Fallback>
    </mc:AlternateContent>
    <mc:AlternateContent xmlns:mc="http://schemas.openxmlformats.org/markup-compatibility/2006">
      <mc:Choice Requires="x14">
        <control shapeId="2407" r:id="rId42" name="OptionButton36">
          <controlPr defaultSize="0" autoLine="0" linkedCell="PRIX!L50" r:id="rId43">
            <anchor moveWithCells="1">
              <from>
                <xdr:col>1</xdr:col>
                <xdr:colOff>76200</xdr:colOff>
                <xdr:row>27</xdr:row>
                <xdr:rowOff>47625</xdr:rowOff>
              </from>
              <to>
                <xdr:col>1</xdr:col>
                <xdr:colOff>228600</xdr:colOff>
                <xdr:row>28</xdr:row>
                <xdr:rowOff>28575</xdr:rowOff>
              </to>
            </anchor>
          </controlPr>
        </control>
      </mc:Choice>
      <mc:Fallback>
        <control shapeId="2407" r:id="rId42" name="OptionButton36"/>
      </mc:Fallback>
    </mc:AlternateContent>
    <mc:AlternateContent xmlns:mc="http://schemas.openxmlformats.org/markup-compatibility/2006">
      <mc:Choice Requires="x14">
        <control shapeId="2406" r:id="rId44" name="OptionButton42">
          <controlPr defaultSize="0" autoLine="0" linkedCell="PRIX!L56" r:id="rId43">
            <anchor moveWithCells="1">
              <from>
                <xdr:col>1</xdr:col>
                <xdr:colOff>76200</xdr:colOff>
                <xdr:row>33</xdr:row>
                <xdr:rowOff>47625</xdr:rowOff>
              </from>
              <to>
                <xdr:col>1</xdr:col>
                <xdr:colOff>228600</xdr:colOff>
                <xdr:row>34</xdr:row>
                <xdr:rowOff>28575</xdr:rowOff>
              </to>
            </anchor>
          </controlPr>
        </control>
      </mc:Choice>
      <mc:Fallback>
        <control shapeId="2406" r:id="rId44" name="OptionButton42"/>
      </mc:Fallback>
    </mc:AlternateContent>
    <mc:AlternateContent xmlns:mc="http://schemas.openxmlformats.org/markup-compatibility/2006">
      <mc:Choice Requires="x14">
        <control shapeId="2405" r:id="rId45" name="OptionButton41">
          <controlPr defaultSize="0" autoLine="0" linkedCell="PRIX!L55" r:id="rId43">
            <anchor moveWithCells="1">
              <from>
                <xdr:col>1</xdr:col>
                <xdr:colOff>76200</xdr:colOff>
                <xdr:row>32</xdr:row>
                <xdr:rowOff>47625</xdr:rowOff>
              </from>
              <to>
                <xdr:col>1</xdr:col>
                <xdr:colOff>228600</xdr:colOff>
                <xdr:row>33</xdr:row>
                <xdr:rowOff>28575</xdr:rowOff>
              </to>
            </anchor>
          </controlPr>
        </control>
      </mc:Choice>
      <mc:Fallback>
        <control shapeId="2405" r:id="rId45" name="OptionButton41"/>
      </mc:Fallback>
    </mc:AlternateContent>
    <mc:AlternateContent xmlns:mc="http://schemas.openxmlformats.org/markup-compatibility/2006">
      <mc:Choice Requires="x14">
        <control shapeId="2404" r:id="rId46" name="OptionButton40">
          <controlPr defaultSize="0" autoLine="0" linkedCell="PRIX!L54" r:id="rId43">
            <anchor moveWithCells="1">
              <from>
                <xdr:col>1</xdr:col>
                <xdr:colOff>76200</xdr:colOff>
                <xdr:row>31</xdr:row>
                <xdr:rowOff>47625</xdr:rowOff>
              </from>
              <to>
                <xdr:col>1</xdr:col>
                <xdr:colOff>228600</xdr:colOff>
                <xdr:row>32</xdr:row>
                <xdr:rowOff>28575</xdr:rowOff>
              </to>
            </anchor>
          </controlPr>
        </control>
      </mc:Choice>
      <mc:Fallback>
        <control shapeId="2404" r:id="rId46" name="OptionButton40"/>
      </mc:Fallback>
    </mc:AlternateContent>
    <mc:AlternateContent xmlns:mc="http://schemas.openxmlformats.org/markup-compatibility/2006">
      <mc:Choice Requires="x14">
        <control shapeId="2403" r:id="rId47" name="OptionButton39">
          <controlPr defaultSize="0" autoLine="0" linkedCell="PRIX!L53" r:id="rId43">
            <anchor moveWithCells="1">
              <from>
                <xdr:col>1</xdr:col>
                <xdr:colOff>76200</xdr:colOff>
                <xdr:row>30</xdr:row>
                <xdr:rowOff>47625</xdr:rowOff>
              </from>
              <to>
                <xdr:col>1</xdr:col>
                <xdr:colOff>228600</xdr:colOff>
                <xdr:row>31</xdr:row>
                <xdr:rowOff>28575</xdr:rowOff>
              </to>
            </anchor>
          </controlPr>
        </control>
      </mc:Choice>
      <mc:Fallback>
        <control shapeId="2403" r:id="rId47" name="OptionButton39"/>
      </mc:Fallback>
    </mc:AlternateContent>
    <mc:AlternateContent xmlns:mc="http://schemas.openxmlformats.org/markup-compatibility/2006">
      <mc:Choice Requires="x14">
        <control shapeId="2402" r:id="rId48" name="OptionButton38">
          <controlPr defaultSize="0" autoLine="0" linkedCell="PRIX!L52" r:id="rId43">
            <anchor moveWithCells="1">
              <from>
                <xdr:col>1</xdr:col>
                <xdr:colOff>76200</xdr:colOff>
                <xdr:row>29</xdr:row>
                <xdr:rowOff>47625</xdr:rowOff>
              </from>
              <to>
                <xdr:col>1</xdr:col>
                <xdr:colOff>228600</xdr:colOff>
                <xdr:row>30</xdr:row>
                <xdr:rowOff>28575</xdr:rowOff>
              </to>
            </anchor>
          </controlPr>
        </control>
      </mc:Choice>
      <mc:Fallback>
        <control shapeId="2402" r:id="rId48" name="OptionButton38"/>
      </mc:Fallback>
    </mc:AlternateContent>
    <mc:AlternateContent xmlns:mc="http://schemas.openxmlformats.org/markup-compatibility/2006">
      <mc:Choice Requires="x14">
        <control shapeId="2401" r:id="rId49" name="OptionButton37">
          <controlPr defaultSize="0" autoLine="0" linkedCell="PRIX!L51" r:id="rId43">
            <anchor moveWithCells="1">
              <from>
                <xdr:col>1</xdr:col>
                <xdr:colOff>76200</xdr:colOff>
                <xdr:row>28</xdr:row>
                <xdr:rowOff>47625</xdr:rowOff>
              </from>
              <to>
                <xdr:col>1</xdr:col>
                <xdr:colOff>228600</xdr:colOff>
                <xdr:row>29</xdr:row>
                <xdr:rowOff>28575</xdr:rowOff>
              </to>
            </anchor>
          </controlPr>
        </control>
      </mc:Choice>
      <mc:Fallback>
        <control shapeId="2401" r:id="rId49" name="OptionButton37"/>
      </mc:Fallback>
    </mc:AlternateContent>
    <mc:AlternateContent xmlns:mc="http://schemas.openxmlformats.org/markup-compatibility/2006">
      <mc:Choice Requires="x14">
        <control shapeId="2400" r:id="rId50" name="OptionButton43">
          <controlPr defaultSize="0" autoLine="0" linkedCell="PRIX!L57" r:id="rId43">
            <anchor moveWithCells="1">
              <from>
                <xdr:col>1</xdr:col>
                <xdr:colOff>76200</xdr:colOff>
                <xdr:row>34</xdr:row>
                <xdr:rowOff>9525</xdr:rowOff>
              </from>
              <to>
                <xdr:col>1</xdr:col>
                <xdr:colOff>228600</xdr:colOff>
                <xdr:row>34</xdr:row>
                <xdr:rowOff>190500</xdr:rowOff>
              </to>
            </anchor>
          </controlPr>
        </control>
      </mc:Choice>
      <mc:Fallback>
        <control shapeId="2400" r:id="rId50" name="OptionButton43"/>
      </mc:Fallback>
    </mc:AlternateContent>
    <mc:AlternateContent xmlns:mc="http://schemas.openxmlformats.org/markup-compatibility/2006">
      <mc:Choice Requires="x14">
        <control shapeId="2396" r:id="rId51" name="CheckBox51">
          <controlPr defaultSize="0" autoLine="0" linkedCell="PRIX!E38" r:id="rId9">
            <anchor moveWithCells="1">
              <from>
                <xdr:col>18</xdr:col>
                <xdr:colOff>28575</xdr:colOff>
                <xdr:row>32</xdr:row>
                <xdr:rowOff>0</xdr:rowOff>
              </from>
              <to>
                <xdr:col>18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96" r:id="rId51" name="CheckBox51"/>
      </mc:Fallback>
    </mc:AlternateContent>
    <mc:AlternateContent xmlns:mc="http://schemas.openxmlformats.org/markup-compatibility/2006">
      <mc:Choice Requires="x14">
        <control shapeId="2395" r:id="rId52" name="CheckBox50">
          <controlPr defaultSize="0" autoLine="0" linkedCell="PRIX!E36" r:id="rId9">
            <anchor moveWithCells="1">
              <from>
                <xdr:col>18</xdr:col>
                <xdr:colOff>28575</xdr:colOff>
                <xdr:row>31</xdr:row>
                <xdr:rowOff>0</xdr:rowOff>
              </from>
              <to>
                <xdr:col>18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95" r:id="rId52" name="CheckBox50"/>
      </mc:Fallback>
    </mc:AlternateContent>
    <mc:AlternateContent xmlns:mc="http://schemas.openxmlformats.org/markup-compatibility/2006">
      <mc:Choice Requires="x14">
        <control shapeId="2394" r:id="rId53" name="CheckBox29">
          <controlPr defaultSize="0" autoLine="0" linkedCell="PRIX!E34" r:id="rId9">
            <anchor moveWithCells="1">
              <from>
                <xdr:col>18</xdr:col>
                <xdr:colOff>28575</xdr:colOff>
                <xdr:row>30</xdr:row>
                <xdr:rowOff>9525</xdr:rowOff>
              </from>
              <to>
                <xdr:col>18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94" r:id="rId53" name="CheckBox29"/>
      </mc:Fallback>
    </mc:AlternateContent>
    <mc:AlternateContent xmlns:mc="http://schemas.openxmlformats.org/markup-compatibility/2006">
      <mc:Choice Requires="x14">
        <control shapeId="2393" r:id="rId54" name="CheckBox28">
          <controlPr defaultSize="0" autoLine="0" linkedCell="PRIX!E31" r:id="rId9">
            <anchor moveWithCells="1">
              <from>
                <xdr:col>18</xdr:col>
                <xdr:colOff>28575</xdr:colOff>
                <xdr:row>27</xdr:row>
                <xdr:rowOff>9525</xdr:rowOff>
              </from>
              <to>
                <xdr:col>18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93" r:id="rId54" name="CheckBox28"/>
      </mc:Fallback>
    </mc:AlternateContent>
    <mc:AlternateContent xmlns:mc="http://schemas.openxmlformats.org/markup-compatibility/2006">
      <mc:Choice Requires="x14">
        <control shapeId="2389" r:id="rId55" name="CheckBox24">
          <controlPr locked="0" defaultSize="0" autoLine="0" linkedCell="PRIX!D38" r:id="rId9">
            <anchor moveWithCells="1">
              <from>
                <xdr:col>16</xdr:col>
                <xdr:colOff>28575</xdr:colOff>
                <xdr:row>32</xdr:row>
                <xdr:rowOff>0</xdr:rowOff>
              </from>
              <to>
                <xdr:col>16</xdr:col>
                <xdr:colOff>209550</xdr:colOff>
                <xdr:row>32</xdr:row>
                <xdr:rowOff>180975</xdr:rowOff>
              </to>
            </anchor>
          </controlPr>
        </control>
      </mc:Choice>
      <mc:Fallback>
        <control shapeId="2389" r:id="rId55" name="CheckBox24"/>
      </mc:Fallback>
    </mc:AlternateContent>
    <mc:AlternateContent xmlns:mc="http://schemas.openxmlformats.org/markup-compatibility/2006">
      <mc:Choice Requires="x14">
        <control shapeId="2388" r:id="rId56" name="CheckBox23">
          <controlPr locked="0" defaultSize="0" autoLine="0" linkedCell="PRIX!D36" r:id="rId9">
            <anchor moveWithCells="1">
              <from>
                <xdr:col>16</xdr:col>
                <xdr:colOff>28575</xdr:colOff>
                <xdr:row>31</xdr:row>
                <xdr:rowOff>0</xdr:rowOff>
              </from>
              <to>
                <xdr:col>16</xdr:col>
                <xdr:colOff>209550</xdr:colOff>
                <xdr:row>31</xdr:row>
                <xdr:rowOff>180975</xdr:rowOff>
              </to>
            </anchor>
          </controlPr>
        </control>
      </mc:Choice>
      <mc:Fallback>
        <control shapeId="2388" r:id="rId56" name="CheckBox23"/>
      </mc:Fallback>
    </mc:AlternateContent>
    <mc:AlternateContent xmlns:mc="http://schemas.openxmlformats.org/markup-compatibility/2006">
      <mc:Choice Requires="x14">
        <control shapeId="2387" r:id="rId57" name="CheckBox22">
          <controlPr locked="0" defaultSize="0" autoLine="0" linkedCell="PRIX!D34" r:id="rId9">
            <anchor moveWithCells="1">
              <from>
                <xdr:col>16</xdr:col>
                <xdr:colOff>28575</xdr:colOff>
                <xdr:row>30</xdr:row>
                <xdr:rowOff>9525</xdr:rowOff>
              </from>
              <to>
                <xdr:col>16</xdr:col>
                <xdr:colOff>209550</xdr:colOff>
                <xdr:row>30</xdr:row>
                <xdr:rowOff>190500</xdr:rowOff>
              </to>
            </anchor>
          </controlPr>
        </control>
      </mc:Choice>
      <mc:Fallback>
        <control shapeId="2387" r:id="rId57" name="CheckBox22"/>
      </mc:Fallback>
    </mc:AlternateContent>
    <mc:AlternateContent xmlns:mc="http://schemas.openxmlformats.org/markup-compatibility/2006">
      <mc:Choice Requires="x14">
        <control shapeId="2386" r:id="rId58" name="CheckBox21">
          <controlPr locked="0" defaultSize="0" autoLine="0" linkedCell="PRIX!D31" r:id="rId9">
            <anchor moveWithCells="1">
              <from>
                <xdr:col>16</xdr:col>
                <xdr:colOff>28575</xdr:colOff>
                <xdr:row>27</xdr:row>
                <xdr:rowOff>9525</xdr:rowOff>
              </from>
              <to>
                <xdr:col>16</xdr:col>
                <xdr:colOff>209550</xdr:colOff>
                <xdr:row>27</xdr:row>
                <xdr:rowOff>190500</xdr:rowOff>
              </to>
            </anchor>
          </controlPr>
        </control>
      </mc:Choice>
      <mc:Fallback>
        <control shapeId="2386" r:id="rId58" name="CheckBox21"/>
      </mc:Fallback>
    </mc:AlternateContent>
    <mc:AlternateContent xmlns:mc="http://schemas.openxmlformats.org/markup-compatibility/2006">
      <mc:Choice Requires="x14">
        <control shapeId="2376" r:id="rId59" name="OptionButton35">
          <controlPr defaultSize="0" autoLine="0" linkedCell="PRIX!L49" r:id="rId7">
            <anchor moveWithCells="1">
              <from>
                <xdr:col>1</xdr:col>
                <xdr:colOff>76200</xdr:colOff>
                <xdr:row>26</xdr:row>
                <xdr:rowOff>28575</xdr:rowOff>
              </from>
              <to>
                <xdr:col>1</xdr:col>
                <xdr:colOff>228600</xdr:colOff>
                <xdr:row>27</xdr:row>
                <xdr:rowOff>9525</xdr:rowOff>
              </to>
            </anchor>
          </controlPr>
        </control>
      </mc:Choice>
      <mc:Fallback>
        <control shapeId="2376" r:id="rId59" name="OptionButton35"/>
      </mc:Fallback>
    </mc:AlternateContent>
    <mc:AlternateContent xmlns:mc="http://schemas.openxmlformats.org/markup-compatibility/2006">
      <mc:Choice Requires="x14">
        <control shapeId="2375" r:id="rId60" name="OptionButton34">
          <controlPr defaultSize="0" autoLine="0" linkedCell="PRIX!L48" r:id="rId7">
            <anchor moveWithCells="1">
              <from>
                <xdr:col>1</xdr:col>
                <xdr:colOff>76200</xdr:colOff>
                <xdr:row>25</xdr:row>
                <xdr:rowOff>47625</xdr:rowOff>
              </from>
              <to>
                <xdr:col>1</xdr:col>
                <xdr:colOff>228600</xdr:colOff>
                <xdr:row>26</xdr:row>
                <xdr:rowOff>28575</xdr:rowOff>
              </to>
            </anchor>
          </controlPr>
        </control>
      </mc:Choice>
      <mc:Fallback>
        <control shapeId="2375" r:id="rId60" name="OptionButton34"/>
      </mc:Fallback>
    </mc:AlternateContent>
    <mc:AlternateContent xmlns:mc="http://schemas.openxmlformats.org/markup-compatibility/2006">
      <mc:Choice Requires="x14">
        <control shapeId="2374" r:id="rId61" name="OptionButton33">
          <controlPr defaultSize="0" autoLine="0" linkedCell="PRIX!L47" r:id="rId7">
            <anchor moveWithCells="1">
              <from>
                <xdr:col>1</xdr:col>
                <xdr:colOff>76200</xdr:colOff>
                <xdr:row>24</xdr:row>
                <xdr:rowOff>47625</xdr:rowOff>
              </from>
              <to>
                <xdr:col>1</xdr:col>
                <xdr:colOff>228600</xdr:colOff>
                <xdr:row>25</xdr:row>
                <xdr:rowOff>28575</xdr:rowOff>
              </to>
            </anchor>
          </controlPr>
        </control>
      </mc:Choice>
      <mc:Fallback>
        <control shapeId="2374" r:id="rId61" name="OptionButton33"/>
      </mc:Fallback>
    </mc:AlternateContent>
    <mc:AlternateContent xmlns:mc="http://schemas.openxmlformats.org/markup-compatibility/2006">
      <mc:Choice Requires="x14">
        <control shapeId="2373" r:id="rId62" name="OptionButton32">
          <controlPr defaultSize="0" autoLine="0" linkedCell="PRIX!L46" r:id="rId7">
            <anchor moveWithCells="1">
              <from>
                <xdr:col>1</xdr:col>
                <xdr:colOff>76200</xdr:colOff>
                <xdr:row>23</xdr:row>
                <xdr:rowOff>57150</xdr:rowOff>
              </from>
              <to>
                <xdr:col>1</xdr:col>
                <xdr:colOff>228600</xdr:colOff>
                <xdr:row>24</xdr:row>
                <xdr:rowOff>38100</xdr:rowOff>
              </to>
            </anchor>
          </controlPr>
        </control>
      </mc:Choice>
      <mc:Fallback>
        <control shapeId="2373" r:id="rId62" name="OptionButton32"/>
      </mc:Fallback>
    </mc:AlternateContent>
    <mc:AlternateContent xmlns:mc="http://schemas.openxmlformats.org/markup-compatibility/2006">
      <mc:Choice Requires="x14">
        <control shapeId="2372" r:id="rId63" name="OptionButton31">
          <controlPr defaultSize="0" autoLine="0" linkedCell="PRIX!L45" r:id="rId7">
            <anchor moveWithCells="1">
              <from>
                <xdr:col>1</xdr:col>
                <xdr:colOff>76200</xdr:colOff>
                <xdr:row>22</xdr:row>
                <xdr:rowOff>47625</xdr:rowOff>
              </from>
              <to>
                <xdr:col>1</xdr:col>
                <xdr:colOff>228600</xdr:colOff>
                <xdr:row>23</xdr:row>
                <xdr:rowOff>28575</xdr:rowOff>
              </to>
            </anchor>
          </controlPr>
        </control>
      </mc:Choice>
      <mc:Fallback>
        <control shapeId="2372" r:id="rId63" name="OptionButton31"/>
      </mc:Fallback>
    </mc:AlternateContent>
    <mc:AlternateContent xmlns:mc="http://schemas.openxmlformats.org/markup-compatibility/2006">
      <mc:Choice Requires="x14">
        <control shapeId="2371" r:id="rId64" name="OptionButton67">
          <controlPr defaultSize="0" autoLine="0" linkedCell="PRIX!L29" r:id="rId65">
            <anchor moveWithCells="1">
              <from>
                <xdr:col>5</xdr:col>
                <xdr:colOff>76200</xdr:colOff>
                <xdr:row>13</xdr:row>
                <xdr:rowOff>19050</xdr:rowOff>
              </from>
              <to>
                <xdr:col>5</xdr:col>
                <xdr:colOff>228600</xdr:colOff>
                <xdr:row>13</xdr:row>
                <xdr:rowOff>190500</xdr:rowOff>
              </to>
            </anchor>
          </controlPr>
        </control>
      </mc:Choice>
      <mc:Fallback>
        <control shapeId="2371" r:id="rId64" name="OptionButton67"/>
      </mc:Fallback>
    </mc:AlternateContent>
    <mc:AlternateContent xmlns:mc="http://schemas.openxmlformats.org/markup-compatibility/2006">
      <mc:Choice Requires="x14">
        <control shapeId="2370" r:id="rId66" name="OptionButton66">
          <controlPr defaultSize="0" autoLine="0" linkedCell="PRIX!L28" r:id="rId65">
            <anchor moveWithCells="1">
              <from>
                <xdr:col>5</xdr:col>
                <xdr:colOff>76200</xdr:colOff>
                <xdr:row>12</xdr:row>
                <xdr:rowOff>28575</xdr:rowOff>
              </from>
              <to>
                <xdr:col>5</xdr:col>
                <xdr:colOff>228600</xdr:colOff>
                <xdr:row>13</xdr:row>
                <xdr:rowOff>0</xdr:rowOff>
              </to>
            </anchor>
          </controlPr>
        </control>
      </mc:Choice>
      <mc:Fallback>
        <control shapeId="2370" r:id="rId66" name="OptionButton66"/>
      </mc:Fallback>
    </mc:AlternateContent>
    <mc:AlternateContent xmlns:mc="http://schemas.openxmlformats.org/markup-compatibility/2006">
      <mc:Choice Requires="x14">
        <control shapeId="2369" r:id="rId67" name="OptionButton65">
          <controlPr defaultSize="0" autoLine="0" linkedCell="PRIX!L44" r:id="rId68">
            <anchor moveWithCells="1">
              <from>
                <xdr:col>5</xdr:col>
                <xdr:colOff>76200</xdr:colOff>
                <xdr:row>27</xdr:row>
                <xdr:rowOff>19050</xdr:rowOff>
              </from>
              <to>
                <xdr:col>5</xdr:col>
                <xdr:colOff>228600</xdr:colOff>
                <xdr:row>27</xdr:row>
                <xdr:rowOff>190500</xdr:rowOff>
              </to>
            </anchor>
          </controlPr>
        </control>
      </mc:Choice>
      <mc:Fallback>
        <control shapeId="2369" r:id="rId67" name="OptionButton65"/>
      </mc:Fallback>
    </mc:AlternateContent>
    <mc:AlternateContent xmlns:mc="http://schemas.openxmlformats.org/markup-compatibility/2006">
      <mc:Choice Requires="x14">
        <control shapeId="2368" r:id="rId69" name="OptionButton48">
          <controlPr defaultSize="0" autoLine="0" linkedCell="PRIX!L43" r:id="rId68">
            <anchor moveWithCells="1">
              <from>
                <xdr:col>5</xdr:col>
                <xdr:colOff>76200</xdr:colOff>
                <xdr:row>26</xdr:row>
                <xdr:rowOff>28575</xdr:rowOff>
              </from>
              <to>
                <xdr:col>5</xdr:col>
                <xdr:colOff>228600</xdr:colOff>
                <xdr:row>27</xdr:row>
                <xdr:rowOff>0</xdr:rowOff>
              </to>
            </anchor>
          </controlPr>
        </control>
      </mc:Choice>
      <mc:Fallback>
        <control shapeId="2368" r:id="rId69" name="OptionButton48"/>
      </mc:Fallback>
    </mc:AlternateContent>
    <mc:AlternateContent xmlns:mc="http://schemas.openxmlformats.org/markup-compatibility/2006">
      <mc:Choice Requires="x14">
        <control shapeId="2367" r:id="rId70" name="OptionButton47">
          <controlPr defaultSize="0" autoLine="0" linkedCell="PRIX!L42" r:id="rId68">
            <anchor moveWithCells="1">
              <from>
                <xdr:col>5</xdr:col>
                <xdr:colOff>76200</xdr:colOff>
                <xdr:row>25</xdr:row>
                <xdr:rowOff>28575</xdr:rowOff>
              </from>
              <to>
                <xdr:col>5</xdr:col>
                <xdr:colOff>228600</xdr:colOff>
                <xdr:row>26</xdr:row>
                <xdr:rowOff>0</xdr:rowOff>
              </to>
            </anchor>
          </controlPr>
        </control>
      </mc:Choice>
      <mc:Fallback>
        <control shapeId="2367" r:id="rId70" name="OptionButton47"/>
      </mc:Fallback>
    </mc:AlternateContent>
    <mc:AlternateContent xmlns:mc="http://schemas.openxmlformats.org/markup-compatibility/2006">
      <mc:Choice Requires="x14">
        <control shapeId="2366" r:id="rId71" name="OptionButton30">
          <controlPr defaultSize="0" autoLine="0" linkedCell="PRIX!L41" r:id="rId68">
            <anchor moveWithCells="1">
              <from>
                <xdr:col>5</xdr:col>
                <xdr:colOff>76200</xdr:colOff>
                <xdr:row>24</xdr:row>
                <xdr:rowOff>28575</xdr:rowOff>
              </from>
              <to>
                <xdr:col>5</xdr:col>
                <xdr:colOff>228600</xdr:colOff>
                <xdr:row>25</xdr:row>
                <xdr:rowOff>0</xdr:rowOff>
              </to>
            </anchor>
          </controlPr>
        </control>
      </mc:Choice>
      <mc:Fallback>
        <control shapeId="2366" r:id="rId71" name="OptionButton30"/>
      </mc:Fallback>
    </mc:AlternateContent>
    <mc:AlternateContent xmlns:mc="http://schemas.openxmlformats.org/markup-compatibility/2006">
      <mc:Choice Requires="x14">
        <control shapeId="2365" r:id="rId72" name="OptionButton29">
          <controlPr defaultSize="0" autoLine="0" linkedCell="PRIX!L40" r:id="rId68">
            <anchor moveWithCells="1">
              <from>
                <xdr:col>5</xdr:col>
                <xdr:colOff>76200</xdr:colOff>
                <xdr:row>23</xdr:row>
                <xdr:rowOff>28575</xdr:rowOff>
              </from>
              <to>
                <xdr:col>5</xdr:col>
                <xdr:colOff>228600</xdr:colOff>
                <xdr:row>24</xdr:row>
                <xdr:rowOff>0</xdr:rowOff>
              </to>
            </anchor>
          </controlPr>
        </control>
      </mc:Choice>
      <mc:Fallback>
        <control shapeId="2365" r:id="rId72" name="OptionButton29"/>
      </mc:Fallback>
    </mc:AlternateContent>
    <mc:AlternateContent xmlns:mc="http://schemas.openxmlformats.org/markup-compatibility/2006">
      <mc:Choice Requires="x14">
        <control shapeId="2364" r:id="rId73" name="OptionButton28">
          <controlPr defaultSize="0" autoLine="0" linkedCell="PRIX!L39" r:id="rId68">
            <anchor moveWithCells="1">
              <from>
                <xdr:col>5</xdr:col>
                <xdr:colOff>76200</xdr:colOff>
                <xdr:row>22</xdr:row>
                <xdr:rowOff>28575</xdr:rowOff>
              </from>
              <to>
                <xdr:col>5</xdr:col>
                <xdr:colOff>228600</xdr:colOff>
                <xdr:row>23</xdr:row>
                <xdr:rowOff>0</xdr:rowOff>
              </to>
            </anchor>
          </controlPr>
        </control>
      </mc:Choice>
      <mc:Fallback>
        <control shapeId="2364" r:id="rId73" name="OptionButton28"/>
      </mc:Fallback>
    </mc:AlternateContent>
    <mc:AlternateContent xmlns:mc="http://schemas.openxmlformats.org/markup-compatibility/2006">
      <mc:Choice Requires="x14">
        <control shapeId="2363" r:id="rId74" name="OptionButton27">
          <controlPr defaultSize="0" autoLine="0" linkedCell="PRIX!L38" r:id="rId68">
            <anchor moveWithCells="1">
              <from>
                <xdr:col>5</xdr:col>
                <xdr:colOff>76200</xdr:colOff>
                <xdr:row>21</xdr:row>
                <xdr:rowOff>28575</xdr:rowOff>
              </from>
              <to>
                <xdr:col>5</xdr:col>
                <xdr:colOff>228600</xdr:colOff>
                <xdr:row>22</xdr:row>
                <xdr:rowOff>0</xdr:rowOff>
              </to>
            </anchor>
          </controlPr>
        </control>
      </mc:Choice>
      <mc:Fallback>
        <control shapeId="2363" r:id="rId74" name="OptionButton27"/>
      </mc:Fallback>
    </mc:AlternateContent>
    <mc:AlternateContent xmlns:mc="http://schemas.openxmlformats.org/markup-compatibility/2006">
      <mc:Choice Requires="x14">
        <control shapeId="2362" r:id="rId75" name="OptionButton26">
          <controlPr defaultSize="0" autoLine="0" linkedCell="PRIX!L37" r:id="rId68">
            <anchor moveWithCells="1">
              <from>
                <xdr:col>5</xdr:col>
                <xdr:colOff>76200</xdr:colOff>
                <xdr:row>20</xdr:row>
                <xdr:rowOff>28575</xdr:rowOff>
              </from>
              <to>
                <xdr:col>5</xdr:col>
                <xdr:colOff>228600</xdr:colOff>
                <xdr:row>21</xdr:row>
                <xdr:rowOff>0</xdr:rowOff>
              </to>
            </anchor>
          </controlPr>
        </control>
      </mc:Choice>
      <mc:Fallback>
        <control shapeId="2362" r:id="rId75" name="OptionButton26"/>
      </mc:Fallback>
    </mc:AlternateContent>
    <mc:AlternateContent xmlns:mc="http://schemas.openxmlformats.org/markup-compatibility/2006">
      <mc:Choice Requires="x14">
        <control shapeId="2361" r:id="rId76" name="OptionButton25">
          <controlPr defaultSize="0" autoLine="0" linkedCell="PRIX!L36" r:id="rId68">
            <anchor moveWithCells="1">
              <from>
                <xdr:col>5</xdr:col>
                <xdr:colOff>76200</xdr:colOff>
                <xdr:row>19</xdr:row>
                <xdr:rowOff>28575</xdr:rowOff>
              </from>
              <to>
                <xdr:col>5</xdr:col>
                <xdr:colOff>228600</xdr:colOff>
                <xdr:row>20</xdr:row>
                <xdr:rowOff>0</xdr:rowOff>
              </to>
            </anchor>
          </controlPr>
        </control>
      </mc:Choice>
      <mc:Fallback>
        <control shapeId="2361" r:id="rId76" name="OptionButton25"/>
      </mc:Fallback>
    </mc:AlternateContent>
    <mc:AlternateContent xmlns:mc="http://schemas.openxmlformats.org/markup-compatibility/2006">
      <mc:Choice Requires="x14">
        <control shapeId="2360" r:id="rId77" name="OptionButton24">
          <controlPr defaultSize="0" autoLine="0" linkedCell="PRIX!L35" r:id="rId68">
            <anchor moveWithCells="1">
              <from>
                <xdr:col>5</xdr:col>
                <xdr:colOff>76200</xdr:colOff>
                <xdr:row>18</xdr:row>
                <xdr:rowOff>28575</xdr:rowOff>
              </from>
              <to>
                <xdr:col>5</xdr:col>
                <xdr:colOff>228600</xdr:colOff>
                <xdr:row>19</xdr:row>
                <xdr:rowOff>0</xdr:rowOff>
              </to>
            </anchor>
          </controlPr>
        </control>
      </mc:Choice>
      <mc:Fallback>
        <control shapeId="2360" r:id="rId77" name="OptionButton24"/>
      </mc:Fallback>
    </mc:AlternateContent>
    <mc:AlternateContent xmlns:mc="http://schemas.openxmlformats.org/markup-compatibility/2006">
      <mc:Choice Requires="x14">
        <control shapeId="2359" r:id="rId78" name="OptionButton23">
          <controlPr defaultSize="0" autoLine="0" linkedCell="PRIX!L34" r:id="rId68">
            <anchor moveWithCells="1">
              <from>
                <xdr:col>5</xdr:col>
                <xdr:colOff>76200</xdr:colOff>
                <xdr:row>17</xdr:row>
                <xdr:rowOff>28575</xdr:rowOff>
              </from>
              <to>
                <xdr:col>5</xdr:col>
                <xdr:colOff>228600</xdr:colOff>
                <xdr:row>18</xdr:row>
                <xdr:rowOff>0</xdr:rowOff>
              </to>
            </anchor>
          </controlPr>
        </control>
      </mc:Choice>
      <mc:Fallback>
        <control shapeId="2359" r:id="rId78" name="OptionButton23"/>
      </mc:Fallback>
    </mc:AlternateContent>
    <mc:AlternateContent xmlns:mc="http://schemas.openxmlformats.org/markup-compatibility/2006">
      <mc:Choice Requires="x14">
        <control shapeId="2358" r:id="rId79" name="OptionButton22">
          <controlPr defaultSize="0" autoLine="0" linkedCell="PRIX!L33" r:id="rId68">
            <anchor moveWithCells="1">
              <from>
                <xdr:col>5</xdr:col>
                <xdr:colOff>76200</xdr:colOff>
                <xdr:row>16</xdr:row>
                <xdr:rowOff>28575</xdr:rowOff>
              </from>
              <to>
                <xdr:col>5</xdr:col>
                <xdr:colOff>228600</xdr:colOff>
                <xdr:row>16</xdr:row>
                <xdr:rowOff>200025</xdr:rowOff>
              </to>
            </anchor>
          </controlPr>
        </control>
      </mc:Choice>
      <mc:Fallback>
        <control shapeId="2358" r:id="rId79" name="OptionButton22"/>
      </mc:Fallback>
    </mc:AlternateContent>
    <mc:AlternateContent xmlns:mc="http://schemas.openxmlformats.org/markup-compatibility/2006">
      <mc:Choice Requires="x14">
        <control shapeId="2357" r:id="rId80" name="OptionButton21">
          <controlPr defaultSize="0" autoLine="0" linkedCell="PRIX!L32" r:id="rId68">
            <anchor moveWithCells="1">
              <from>
                <xdr:col>5</xdr:col>
                <xdr:colOff>76200</xdr:colOff>
                <xdr:row>15</xdr:row>
                <xdr:rowOff>28575</xdr:rowOff>
              </from>
              <to>
                <xdr:col>5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2357" r:id="rId80" name="OptionButton21"/>
      </mc:Fallback>
    </mc:AlternateContent>
    <mc:AlternateContent xmlns:mc="http://schemas.openxmlformats.org/markup-compatibility/2006">
      <mc:Choice Requires="x14">
        <control shapeId="2356" r:id="rId81" name="OptionButton20">
          <controlPr defaultSize="0" autoLine="0" linkedCell="PRIX!L26" r:id="rId65">
            <anchor moveWithCells="1">
              <from>
                <xdr:col>5</xdr:col>
                <xdr:colOff>76200</xdr:colOff>
                <xdr:row>10</xdr:row>
                <xdr:rowOff>28575</xdr:rowOff>
              </from>
              <to>
                <xdr:col>5</xdr:col>
                <xdr:colOff>228600</xdr:colOff>
                <xdr:row>11</xdr:row>
                <xdr:rowOff>0</xdr:rowOff>
              </to>
            </anchor>
          </controlPr>
        </control>
      </mc:Choice>
      <mc:Fallback>
        <control shapeId="2356" r:id="rId81" name="OptionButton20"/>
      </mc:Fallback>
    </mc:AlternateContent>
    <mc:AlternateContent xmlns:mc="http://schemas.openxmlformats.org/markup-compatibility/2006">
      <mc:Choice Requires="x14">
        <control shapeId="2355" r:id="rId82" name="OptionButton19">
          <controlPr defaultSize="0" autoLine="0" linkedCell="PRIX!L27" r:id="rId65">
            <anchor moveWithCells="1">
              <from>
                <xdr:col>5</xdr:col>
                <xdr:colOff>76200</xdr:colOff>
                <xdr:row>11</xdr:row>
                <xdr:rowOff>28575</xdr:rowOff>
              </from>
              <to>
                <xdr:col>5</xdr:col>
                <xdr:colOff>228600</xdr:colOff>
                <xdr:row>12</xdr:row>
                <xdr:rowOff>0</xdr:rowOff>
              </to>
            </anchor>
          </controlPr>
        </control>
      </mc:Choice>
      <mc:Fallback>
        <control shapeId="2355" r:id="rId82" name="OptionButton19"/>
      </mc:Fallback>
    </mc:AlternateContent>
    <mc:AlternateContent xmlns:mc="http://schemas.openxmlformats.org/markup-compatibility/2006">
      <mc:Choice Requires="x14">
        <control shapeId="2354" r:id="rId83" name="OptionButton18">
          <controlPr defaultSize="0" autoLine="0" linkedCell="PRIX!L25" r:id="rId65">
            <anchor moveWithCells="1">
              <from>
                <xdr:col>5</xdr:col>
                <xdr:colOff>76200</xdr:colOff>
                <xdr:row>9</xdr:row>
                <xdr:rowOff>28575</xdr:rowOff>
              </from>
              <to>
                <xdr:col>5</xdr:col>
                <xdr:colOff>228600</xdr:colOff>
                <xdr:row>10</xdr:row>
                <xdr:rowOff>0</xdr:rowOff>
              </to>
            </anchor>
          </controlPr>
        </control>
      </mc:Choice>
      <mc:Fallback>
        <control shapeId="2354" r:id="rId83" name="OptionButton18"/>
      </mc:Fallback>
    </mc:AlternateContent>
    <mc:AlternateContent xmlns:mc="http://schemas.openxmlformats.org/markup-compatibility/2006">
      <mc:Choice Requires="x14">
        <control shapeId="2353" r:id="rId84" name="OptionButton17">
          <controlPr defaultSize="0" autoLine="0" linkedCell="PRIX!L24" r:id="rId65">
            <anchor moveWithCells="1">
              <from>
                <xdr:col>5</xdr:col>
                <xdr:colOff>76200</xdr:colOff>
                <xdr:row>8</xdr:row>
                <xdr:rowOff>28575</xdr:rowOff>
              </from>
              <to>
                <xdr:col>5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2353" r:id="rId84" name="OptionButton17"/>
      </mc:Fallback>
    </mc:AlternateContent>
    <mc:AlternateContent xmlns:mc="http://schemas.openxmlformats.org/markup-compatibility/2006">
      <mc:Choice Requires="x14">
        <control shapeId="2352" r:id="rId85" name="OptionButton16">
          <controlPr defaultSize="0" autoLine="0" linkedCell="PRIX!L23" r:id="rId65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5</xdr:col>
                <xdr:colOff>228600</xdr:colOff>
                <xdr:row>8</xdr:row>
                <xdr:rowOff>0</xdr:rowOff>
              </to>
            </anchor>
          </controlPr>
        </control>
      </mc:Choice>
      <mc:Fallback>
        <control shapeId="2352" r:id="rId85" name="OptionButton16"/>
      </mc:Fallback>
    </mc:AlternateContent>
    <mc:AlternateContent xmlns:mc="http://schemas.openxmlformats.org/markup-compatibility/2006">
      <mc:Choice Requires="x14">
        <control shapeId="2351" r:id="rId86" name="OptionButton15">
          <controlPr defaultSize="0" autoLine="0" linkedCell="PRIX!L22" r:id="rId65">
            <anchor moveWithCells="1">
              <from>
                <xdr:col>5</xdr:col>
                <xdr:colOff>76200</xdr:colOff>
                <xdr:row>6</xdr:row>
                <xdr:rowOff>28575</xdr:rowOff>
              </from>
              <to>
                <xdr:col>5</xdr:col>
                <xdr:colOff>228600</xdr:colOff>
                <xdr:row>7</xdr:row>
                <xdr:rowOff>0</xdr:rowOff>
              </to>
            </anchor>
          </controlPr>
        </control>
      </mc:Choice>
      <mc:Fallback>
        <control shapeId="2351" r:id="rId86" name="OptionButton15"/>
      </mc:Fallback>
    </mc:AlternateContent>
    <mc:AlternateContent xmlns:mc="http://schemas.openxmlformats.org/markup-compatibility/2006">
      <mc:Choice Requires="x14">
        <control shapeId="2350" r:id="rId87" name="OptionButton14">
          <controlPr defaultSize="0" autoLine="0" linkedCell="PRIX!L19" r:id="rId65">
            <anchor moveWithCells="1">
              <from>
                <xdr:col>5</xdr:col>
                <xdr:colOff>76200</xdr:colOff>
                <xdr:row>3</xdr:row>
                <xdr:rowOff>28575</xdr:rowOff>
              </from>
              <to>
                <xdr:col>5</xdr:col>
                <xdr:colOff>228600</xdr:colOff>
                <xdr:row>4</xdr:row>
                <xdr:rowOff>0</xdr:rowOff>
              </to>
            </anchor>
          </controlPr>
        </control>
      </mc:Choice>
      <mc:Fallback>
        <control shapeId="2350" r:id="rId87" name="OptionButton14"/>
      </mc:Fallback>
    </mc:AlternateContent>
    <mc:AlternateContent xmlns:mc="http://schemas.openxmlformats.org/markup-compatibility/2006">
      <mc:Choice Requires="x14">
        <control shapeId="2341" r:id="rId88" name="OptionButton8">
          <controlPr defaultSize="0" autoLine="0" linkedCell="PRIX!L18" r:id="rId43">
            <anchor moveWithCells="1">
              <from>
                <xdr:col>1</xdr:col>
                <xdr:colOff>76200</xdr:colOff>
                <xdr:row>18</xdr:row>
                <xdr:rowOff>9525</xdr:rowOff>
              </from>
              <to>
                <xdr:col>1</xdr:col>
                <xdr:colOff>228600</xdr:colOff>
                <xdr:row>18</xdr:row>
                <xdr:rowOff>190500</xdr:rowOff>
              </to>
            </anchor>
          </controlPr>
        </control>
      </mc:Choice>
      <mc:Fallback>
        <control shapeId="2341" r:id="rId88" name="OptionButton8"/>
      </mc:Fallback>
    </mc:AlternateContent>
    <mc:AlternateContent xmlns:mc="http://schemas.openxmlformats.org/markup-compatibility/2006">
      <mc:Choice Requires="x14">
        <control shapeId="2340" r:id="rId89" name="OptionButton7">
          <controlPr defaultSize="0" autoLine="0" linkedCell="PRIX!L17" r:id="rId43">
            <anchor moveWithCells="1">
              <from>
                <xdr:col>1</xdr:col>
                <xdr:colOff>76200</xdr:colOff>
                <xdr:row>17</xdr:row>
                <xdr:rowOff>38100</xdr:rowOff>
              </from>
              <to>
                <xdr:col>1</xdr:col>
                <xdr:colOff>228600</xdr:colOff>
                <xdr:row>18</xdr:row>
                <xdr:rowOff>19050</xdr:rowOff>
              </to>
            </anchor>
          </controlPr>
        </control>
      </mc:Choice>
      <mc:Fallback>
        <control shapeId="2340" r:id="rId89" name="OptionButton7"/>
      </mc:Fallback>
    </mc:AlternateContent>
    <mc:AlternateContent xmlns:mc="http://schemas.openxmlformats.org/markup-compatibility/2006">
      <mc:Choice Requires="x14">
        <control shapeId="2339" r:id="rId90" name="OptionButton6">
          <controlPr defaultSize="0" autoLine="0" linkedCell="PRIX!L16" r:id="rId43">
            <anchor moveWithCells="1">
              <from>
                <xdr:col>1</xdr:col>
                <xdr:colOff>76200</xdr:colOff>
                <xdr:row>16</xdr:row>
                <xdr:rowOff>38100</xdr:rowOff>
              </from>
              <to>
                <xdr:col>1</xdr:col>
                <xdr:colOff>228600</xdr:colOff>
                <xdr:row>17</xdr:row>
                <xdr:rowOff>9525</xdr:rowOff>
              </to>
            </anchor>
          </controlPr>
        </control>
      </mc:Choice>
      <mc:Fallback>
        <control shapeId="2339" r:id="rId90" name="OptionButton6"/>
      </mc:Fallback>
    </mc:AlternateContent>
    <mc:AlternateContent xmlns:mc="http://schemas.openxmlformats.org/markup-compatibility/2006">
      <mc:Choice Requires="x14">
        <control shapeId="2338" r:id="rId91" name="OptionButton5">
          <controlPr defaultSize="0" autoLine="0" linkedCell="PRIX!L15" r:id="rId43">
            <anchor moveWithCells="1">
              <from>
                <xdr:col>1</xdr:col>
                <xdr:colOff>76200</xdr:colOff>
                <xdr:row>15</xdr:row>
                <xdr:rowOff>38100</xdr:rowOff>
              </from>
              <to>
                <xdr:col>1</xdr:col>
                <xdr:colOff>228600</xdr:colOff>
                <xdr:row>16</xdr:row>
                <xdr:rowOff>19050</xdr:rowOff>
              </to>
            </anchor>
          </controlPr>
        </control>
      </mc:Choice>
      <mc:Fallback>
        <control shapeId="2338" r:id="rId91" name="OptionButton5"/>
      </mc:Fallback>
    </mc:AlternateContent>
    <mc:AlternateContent xmlns:mc="http://schemas.openxmlformats.org/markup-compatibility/2006">
      <mc:Choice Requires="x14">
        <control shapeId="2337" r:id="rId92" name="OptionButton4">
          <controlPr defaultSize="0" autoLine="0" linkedCell="PRIX!L14" r:id="rId43">
            <anchor moveWithCells="1">
              <from>
                <xdr:col>1</xdr:col>
                <xdr:colOff>76200</xdr:colOff>
                <xdr:row>14</xdr:row>
                <xdr:rowOff>38100</xdr:rowOff>
              </from>
              <to>
                <xdr:col>1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2337" r:id="rId92" name="OptionButton4"/>
      </mc:Fallback>
    </mc:AlternateContent>
    <mc:AlternateContent xmlns:mc="http://schemas.openxmlformats.org/markup-compatibility/2006">
      <mc:Choice Requires="x14">
        <control shapeId="2336" r:id="rId93" name="OptionButton3">
          <controlPr defaultSize="0" autoLine="0" linkedCell="PRIX!L11" r:id="rId7">
            <anchor moveWithCells="1">
              <from>
                <xdr:col>1</xdr:col>
                <xdr:colOff>76200</xdr:colOff>
                <xdr:row>11</xdr:row>
                <xdr:rowOff>0</xdr:rowOff>
              </from>
              <to>
                <xdr:col>1</xdr:col>
                <xdr:colOff>228600</xdr:colOff>
                <xdr:row>11</xdr:row>
                <xdr:rowOff>180975</xdr:rowOff>
              </to>
            </anchor>
          </controlPr>
        </control>
      </mc:Choice>
      <mc:Fallback>
        <control shapeId="2336" r:id="rId93" name="OptionButton3"/>
      </mc:Fallback>
    </mc:AlternateContent>
    <mc:AlternateContent xmlns:mc="http://schemas.openxmlformats.org/markup-compatibility/2006">
      <mc:Choice Requires="x14">
        <control shapeId="2335" r:id="rId94" name="OptionButton2">
          <controlPr defaultSize="0" autoLine="0" linkedCell="PRIX!L10" r:id="rId7">
            <anchor moveWithCells="1">
              <from>
                <xdr:col>1</xdr:col>
                <xdr:colOff>76200</xdr:colOff>
                <xdr:row>10</xdr:row>
                <xdr:rowOff>38100</xdr:rowOff>
              </from>
              <to>
                <xdr:col>1</xdr:col>
                <xdr:colOff>228600</xdr:colOff>
                <xdr:row>11</xdr:row>
                <xdr:rowOff>19050</xdr:rowOff>
              </to>
            </anchor>
          </controlPr>
        </control>
      </mc:Choice>
      <mc:Fallback>
        <control shapeId="2335" r:id="rId94" name="OptionButton2"/>
      </mc:Fallback>
    </mc:AlternateContent>
    <mc:AlternateContent xmlns:mc="http://schemas.openxmlformats.org/markup-compatibility/2006">
      <mc:Choice Requires="x14">
        <control shapeId="2327" r:id="rId95" name="OptionButton1">
          <controlPr defaultSize="0" autoLine="0" linkedCell="PRIX!L8" r:id="rId7">
            <anchor moveWithCells="1">
              <from>
                <xdr:col>1</xdr:col>
                <xdr:colOff>76200</xdr:colOff>
                <xdr:row>8</xdr:row>
                <xdr:rowOff>38100</xdr:rowOff>
              </from>
              <to>
                <xdr:col>1</xdr:col>
                <xdr:colOff>228600</xdr:colOff>
                <xdr:row>9</xdr:row>
                <xdr:rowOff>19050</xdr:rowOff>
              </to>
            </anchor>
          </controlPr>
        </control>
      </mc:Choice>
      <mc:Fallback>
        <control shapeId="2327" r:id="rId95" name="OptionButton1"/>
      </mc:Fallback>
    </mc:AlternateContent>
    <mc:AlternateContent xmlns:mc="http://schemas.openxmlformats.org/markup-compatibility/2006">
      <mc:Choice Requires="x14">
        <control shapeId="2325" r:id="rId96" name="OptionButton45">
          <controlPr defaultSize="0" autoLine="0" linkedCell="PRIX!X10" r:id="rId5">
            <anchor moveWithCells="1">
              <from>
                <xdr:col>2</xdr:col>
                <xdr:colOff>47625</xdr:colOff>
                <xdr:row>10</xdr:row>
                <xdr:rowOff>19050</xdr:rowOff>
              </from>
              <to>
                <xdr:col>2</xdr:col>
                <xdr:colOff>190500</xdr:colOff>
                <xdr:row>11</xdr:row>
                <xdr:rowOff>0</xdr:rowOff>
              </to>
            </anchor>
          </controlPr>
        </control>
      </mc:Choice>
      <mc:Fallback>
        <control shapeId="2325" r:id="rId96" name="OptionButton45"/>
      </mc:Fallback>
    </mc:AlternateContent>
    <mc:AlternateContent xmlns:mc="http://schemas.openxmlformats.org/markup-compatibility/2006">
      <mc:Choice Requires="x14">
        <control shapeId="2324" r:id="rId97" name="OptionButton44">
          <controlPr defaultSize="0" autoLine="0" linkedCell="PRIX!X8" r:id="rId5">
            <anchor moveWithCells="1">
              <from>
                <xdr:col>2</xdr:col>
                <xdr:colOff>47625</xdr:colOff>
                <xdr:row>8</xdr:row>
                <xdr:rowOff>28575</xdr:rowOff>
              </from>
              <to>
                <xdr:col>2</xdr:col>
                <xdr:colOff>190500</xdr:colOff>
                <xdr:row>9</xdr:row>
                <xdr:rowOff>9525</xdr:rowOff>
              </to>
            </anchor>
          </controlPr>
        </control>
      </mc:Choice>
      <mc:Fallback>
        <control shapeId="2324" r:id="rId97" name="OptionButton44"/>
      </mc:Fallback>
    </mc:AlternateContent>
    <mc:AlternateContent xmlns:mc="http://schemas.openxmlformats.org/markup-compatibility/2006">
      <mc:Choice Requires="x14">
        <control shapeId="2315" r:id="rId98" name="OptionButton64">
          <controlPr defaultSize="0" autoLine="0" linkedCell="PRIX!X45" r:id="rId5">
            <anchor moveWithCells="1">
              <from>
                <xdr:col>2</xdr:col>
                <xdr:colOff>47625</xdr:colOff>
                <xdr:row>26</xdr:row>
                <xdr:rowOff>28575</xdr:rowOff>
              </from>
              <to>
                <xdr:col>2</xdr:col>
                <xdr:colOff>190500</xdr:colOff>
                <xdr:row>27</xdr:row>
                <xdr:rowOff>9525</xdr:rowOff>
              </to>
            </anchor>
          </controlPr>
        </control>
      </mc:Choice>
      <mc:Fallback>
        <control shapeId="2315" r:id="rId98" name="OptionButton64"/>
      </mc:Fallback>
    </mc:AlternateContent>
    <mc:AlternateContent xmlns:mc="http://schemas.openxmlformats.org/markup-compatibility/2006">
      <mc:Choice Requires="x14">
        <control shapeId="2314" r:id="rId99" name="OptionButton63">
          <controlPr defaultSize="0" autoLine="0" linkedCell="PRIX!X44" r:id="rId100">
            <anchor moveWithCells="1">
              <from>
                <xdr:col>2</xdr:col>
                <xdr:colOff>47625</xdr:colOff>
                <xdr:row>25</xdr:row>
                <xdr:rowOff>38100</xdr:rowOff>
              </from>
              <to>
                <xdr:col>2</xdr:col>
                <xdr:colOff>200025</xdr:colOff>
                <xdr:row>26</xdr:row>
                <xdr:rowOff>28575</xdr:rowOff>
              </to>
            </anchor>
          </controlPr>
        </control>
      </mc:Choice>
      <mc:Fallback>
        <control shapeId="2314" r:id="rId99" name="OptionButton63"/>
      </mc:Fallback>
    </mc:AlternateContent>
    <mc:AlternateContent xmlns:mc="http://schemas.openxmlformats.org/markup-compatibility/2006">
      <mc:Choice Requires="x14">
        <control shapeId="2313" r:id="rId101" name="OptionButton62">
          <controlPr defaultSize="0" autoLine="0" linkedCell="PRIX!X43" r:id="rId7">
            <anchor moveWithCells="1">
              <from>
                <xdr:col>2</xdr:col>
                <xdr:colOff>47625</xdr:colOff>
                <xdr:row>24</xdr:row>
                <xdr:rowOff>47625</xdr:rowOff>
              </from>
              <to>
                <xdr:col>2</xdr:col>
                <xdr:colOff>200025</xdr:colOff>
                <xdr:row>25</xdr:row>
                <xdr:rowOff>28575</xdr:rowOff>
              </to>
            </anchor>
          </controlPr>
        </control>
      </mc:Choice>
      <mc:Fallback>
        <control shapeId="2313" r:id="rId101" name="OptionButton62"/>
      </mc:Fallback>
    </mc:AlternateContent>
    <mc:AlternateContent xmlns:mc="http://schemas.openxmlformats.org/markup-compatibility/2006">
      <mc:Choice Requires="x14">
        <control shapeId="2312" r:id="rId102" name="OptionButton61">
          <controlPr defaultSize="0" autoLine="0" linkedCell="PRIX!X42" r:id="rId103">
            <anchor moveWithCells="1">
              <from>
                <xdr:col>2</xdr:col>
                <xdr:colOff>47625</xdr:colOff>
                <xdr:row>23</xdr:row>
                <xdr:rowOff>57150</xdr:rowOff>
              </from>
              <to>
                <xdr:col>2</xdr:col>
                <xdr:colOff>190500</xdr:colOff>
                <xdr:row>24</xdr:row>
                <xdr:rowOff>47625</xdr:rowOff>
              </to>
            </anchor>
          </controlPr>
        </control>
      </mc:Choice>
      <mc:Fallback>
        <control shapeId="2312" r:id="rId102" name="OptionButton61"/>
      </mc:Fallback>
    </mc:AlternateContent>
    <mc:AlternateContent xmlns:mc="http://schemas.openxmlformats.org/markup-compatibility/2006">
      <mc:Choice Requires="x14">
        <control shapeId="2311" r:id="rId104" name="OptionButton60">
          <controlPr defaultSize="0" autoLine="0" linkedCell="PRIX!X41" r:id="rId103">
            <anchor moveWithCells="1">
              <from>
                <xdr:col>2</xdr:col>
                <xdr:colOff>47625</xdr:colOff>
                <xdr:row>22</xdr:row>
                <xdr:rowOff>47625</xdr:rowOff>
              </from>
              <to>
                <xdr:col>2</xdr:col>
                <xdr:colOff>190500</xdr:colOff>
                <xdr:row>23</xdr:row>
                <xdr:rowOff>38100</xdr:rowOff>
              </to>
            </anchor>
          </controlPr>
        </control>
      </mc:Choice>
      <mc:Fallback>
        <control shapeId="2311" r:id="rId104" name="OptionButton60"/>
      </mc:Fallback>
    </mc:AlternateContent>
    <mc:AlternateContent xmlns:mc="http://schemas.openxmlformats.org/markup-compatibility/2006">
      <mc:Choice Requires="x14">
        <control shapeId="2310" r:id="rId105" name="OptionButton59">
          <controlPr defaultSize="0" autoLine="0" linkedCell="PRIX!X27" r:id="rId103">
            <anchor moveWithCells="1">
              <from>
                <xdr:col>6</xdr:col>
                <xdr:colOff>28575</xdr:colOff>
                <xdr:row>13</xdr:row>
                <xdr:rowOff>0</xdr:rowOff>
              </from>
              <to>
                <xdr:col>6</xdr:col>
                <xdr:colOff>171450</xdr:colOff>
                <xdr:row>13</xdr:row>
                <xdr:rowOff>190500</xdr:rowOff>
              </to>
            </anchor>
          </controlPr>
        </control>
      </mc:Choice>
      <mc:Fallback>
        <control shapeId="2310" r:id="rId105" name="OptionButton59"/>
      </mc:Fallback>
    </mc:AlternateContent>
    <mc:AlternateContent xmlns:mc="http://schemas.openxmlformats.org/markup-compatibility/2006">
      <mc:Choice Requires="x14">
        <control shapeId="2309" r:id="rId106" name="OptionButton58">
          <controlPr defaultSize="0" autoLine="0" linkedCell="PRIX!X26" r:id="rId103">
            <anchor moveWithCells="1">
              <from>
                <xdr:col>6</xdr:col>
                <xdr:colOff>28575</xdr:colOff>
                <xdr:row>12</xdr:row>
                <xdr:rowOff>19050</xdr:rowOff>
              </from>
              <to>
                <xdr:col>6</xdr:col>
                <xdr:colOff>171450</xdr:colOff>
                <xdr:row>13</xdr:row>
                <xdr:rowOff>9525</xdr:rowOff>
              </to>
            </anchor>
          </controlPr>
        </control>
      </mc:Choice>
      <mc:Fallback>
        <control shapeId="2309" r:id="rId106" name="OptionButton58"/>
      </mc:Fallback>
    </mc:AlternateContent>
    <mc:AlternateContent xmlns:mc="http://schemas.openxmlformats.org/markup-compatibility/2006">
      <mc:Choice Requires="x14">
        <control shapeId="2308" r:id="rId107" name="OptionButton57">
          <controlPr defaultSize="0" autoLine="0" linkedCell="PRIX!X25" r:id="rId103">
            <anchor moveWithCells="1">
              <from>
                <xdr:col>6</xdr:col>
                <xdr:colOff>28575</xdr:colOff>
                <xdr:row>11</xdr:row>
                <xdr:rowOff>19050</xdr:rowOff>
              </from>
              <to>
                <xdr:col>6</xdr:col>
                <xdr:colOff>171450</xdr:colOff>
                <xdr:row>12</xdr:row>
                <xdr:rowOff>9525</xdr:rowOff>
              </to>
            </anchor>
          </controlPr>
        </control>
      </mc:Choice>
      <mc:Fallback>
        <control shapeId="2308" r:id="rId107" name="OptionButton57"/>
      </mc:Fallback>
    </mc:AlternateContent>
    <mc:AlternateContent xmlns:mc="http://schemas.openxmlformats.org/markup-compatibility/2006">
      <mc:Choice Requires="x14">
        <control shapeId="2307" r:id="rId108" name="OptionButton56">
          <controlPr defaultSize="0" autoLine="0" linkedCell="PRIX!X24" r:id="rId103">
            <anchor moveWithCells="1">
              <from>
                <xdr:col>6</xdr:col>
                <xdr:colOff>28575</xdr:colOff>
                <xdr:row>10</xdr:row>
                <xdr:rowOff>19050</xdr:rowOff>
              </from>
              <to>
                <xdr:col>6</xdr:col>
                <xdr:colOff>171450</xdr:colOff>
                <xdr:row>11</xdr:row>
                <xdr:rowOff>9525</xdr:rowOff>
              </to>
            </anchor>
          </controlPr>
        </control>
      </mc:Choice>
      <mc:Fallback>
        <control shapeId="2307" r:id="rId108" name="OptionButton56"/>
      </mc:Fallback>
    </mc:AlternateContent>
    <mc:AlternateContent xmlns:mc="http://schemas.openxmlformats.org/markup-compatibility/2006">
      <mc:Choice Requires="x14">
        <control shapeId="2306" r:id="rId109" name="OptionButton55">
          <controlPr defaultSize="0" autoLine="0" linkedCell="PRIX!X23" r:id="rId103">
            <anchor moveWithCells="1">
              <from>
                <xdr:col>6</xdr:col>
                <xdr:colOff>28575</xdr:colOff>
                <xdr:row>9</xdr:row>
                <xdr:rowOff>19050</xdr:rowOff>
              </from>
              <to>
                <xdr:col>6</xdr:col>
                <xdr:colOff>171450</xdr:colOff>
                <xdr:row>10</xdr:row>
                <xdr:rowOff>9525</xdr:rowOff>
              </to>
            </anchor>
          </controlPr>
        </control>
      </mc:Choice>
      <mc:Fallback>
        <control shapeId="2306" r:id="rId109" name="OptionButton55"/>
      </mc:Fallback>
    </mc:AlternateContent>
    <mc:AlternateContent xmlns:mc="http://schemas.openxmlformats.org/markup-compatibility/2006">
      <mc:Choice Requires="x14">
        <control shapeId="2305" r:id="rId110" name="OptionButton54">
          <controlPr defaultSize="0" autoLine="0" linkedCell="PRIX!X22" r:id="rId103">
            <anchor moveWithCells="1">
              <from>
                <xdr:col>6</xdr:col>
                <xdr:colOff>28575</xdr:colOff>
                <xdr:row>8</xdr:row>
                <xdr:rowOff>19050</xdr:rowOff>
              </from>
              <to>
                <xdr:col>6</xdr:col>
                <xdr:colOff>171450</xdr:colOff>
                <xdr:row>9</xdr:row>
                <xdr:rowOff>9525</xdr:rowOff>
              </to>
            </anchor>
          </controlPr>
        </control>
      </mc:Choice>
      <mc:Fallback>
        <control shapeId="2305" r:id="rId110" name="OptionButton54"/>
      </mc:Fallback>
    </mc:AlternateContent>
    <mc:AlternateContent xmlns:mc="http://schemas.openxmlformats.org/markup-compatibility/2006">
      <mc:Choice Requires="x14">
        <control shapeId="2304" r:id="rId111" name="OptionButton53">
          <controlPr defaultSize="0" autoLine="0" linkedCell="PRIX!X21" r:id="rId103">
            <anchor moveWithCells="1">
              <from>
                <xdr:col>6</xdr:col>
                <xdr:colOff>28575</xdr:colOff>
                <xdr:row>7</xdr:row>
                <xdr:rowOff>19050</xdr:rowOff>
              </from>
              <to>
                <xdr:col>6</xdr:col>
                <xdr:colOff>171450</xdr:colOff>
                <xdr:row>8</xdr:row>
                <xdr:rowOff>9525</xdr:rowOff>
              </to>
            </anchor>
          </controlPr>
        </control>
      </mc:Choice>
      <mc:Fallback>
        <control shapeId="2304" r:id="rId111" name="OptionButton53"/>
      </mc:Fallback>
    </mc:AlternateContent>
    <mc:AlternateContent xmlns:mc="http://schemas.openxmlformats.org/markup-compatibility/2006">
      <mc:Choice Requires="x14">
        <control shapeId="2303" r:id="rId112" name="OptionButton52">
          <controlPr defaultSize="0" autoLine="0" linkedCell="PRIX!X20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3" r:id="rId112" name="OptionButton52"/>
      </mc:Fallback>
    </mc:AlternateContent>
    <mc:AlternateContent xmlns:mc="http://schemas.openxmlformats.org/markup-compatibility/2006">
      <mc:Choice Requires="x14">
        <control shapeId="2302" r:id="rId113" name="OptionButton51">
          <controlPr defaultSize="0" autoLine="0" linkedCell="PRIX!#REF!" r:id="rId103">
            <anchor moveWithCells="1">
              <from>
                <xdr:col>6</xdr:col>
                <xdr:colOff>28575</xdr:colOff>
                <xdr:row>6</xdr:row>
                <xdr:rowOff>19050</xdr:rowOff>
              </from>
              <to>
                <xdr:col>6</xdr:col>
                <xdr:colOff>171450</xdr:colOff>
                <xdr:row>7</xdr:row>
                <xdr:rowOff>9525</xdr:rowOff>
              </to>
            </anchor>
          </controlPr>
        </control>
      </mc:Choice>
      <mc:Fallback>
        <control shapeId="2302" r:id="rId113" name="OptionButton51"/>
      </mc:Fallback>
    </mc:AlternateContent>
    <mc:AlternateContent xmlns:mc="http://schemas.openxmlformats.org/markup-compatibility/2006">
      <mc:Choice Requires="x14">
        <control shapeId="2301" r:id="rId114" name="OptionButton50">
          <controlPr defaultSize="0" autoLine="0" linkedCell="PRIX!X17" r:id="rId103">
            <anchor moveWithCells="1">
              <from>
                <xdr:col>6</xdr:col>
                <xdr:colOff>28575</xdr:colOff>
                <xdr:row>3</xdr:row>
                <xdr:rowOff>19050</xdr:rowOff>
              </from>
              <to>
                <xdr:col>6</xdr:col>
                <xdr:colOff>171450</xdr:colOff>
                <xdr:row>4</xdr:row>
                <xdr:rowOff>9525</xdr:rowOff>
              </to>
            </anchor>
          </controlPr>
        </control>
      </mc:Choice>
      <mc:Fallback>
        <control shapeId="2301" r:id="rId114" name="OptionButton50"/>
      </mc:Fallback>
    </mc:AlternateContent>
    <mc:AlternateContent xmlns:mc="http://schemas.openxmlformats.org/markup-compatibility/2006">
      <mc:Choice Requires="x14">
        <control shapeId="2288" r:id="rId115" name="CheckBox49">
          <controlPr defaultSize="0" autoLine="0" linkedCell="PRIX!E30" r:id="rId9">
            <anchor moveWithCells="1">
              <from>
                <xdr:col>18</xdr:col>
                <xdr:colOff>28575</xdr:colOff>
                <xdr:row>26</xdr:row>
                <xdr:rowOff>0</xdr:rowOff>
              </from>
              <to>
                <xdr:col>18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88" r:id="rId115" name="CheckBox49"/>
      </mc:Fallback>
    </mc:AlternateContent>
    <mc:AlternateContent xmlns:mc="http://schemas.openxmlformats.org/markup-compatibility/2006">
      <mc:Choice Requires="x14">
        <control shapeId="2287" r:id="rId116" name="CheckBox48">
          <controlPr defaultSize="0" autoLine="0" linkedCell="PRIX!E29" r:id="rId9">
            <anchor moveWithCells="1">
              <from>
                <xdr:col>18</xdr:col>
                <xdr:colOff>28575</xdr:colOff>
                <xdr:row>25</xdr:row>
                <xdr:rowOff>0</xdr:rowOff>
              </from>
              <to>
                <xdr:col>18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87" r:id="rId116" name="CheckBox48"/>
      </mc:Fallback>
    </mc:AlternateContent>
    <mc:AlternateContent xmlns:mc="http://schemas.openxmlformats.org/markup-compatibility/2006">
      <mc:Choice Requires="x14">
        <control shapeId="2286" r:id="rId117" name="CheckBox47">
          <controlPr defaultSize="0" autoLine="0" linkedCell="PRIX!E28" r:id="rId9">
            <anchor moveWithCells="1">
              <from>
                <xdr:col>18</xdr:col>
                <xdr:colOff>28575</xdr:colOff>
                <xdr:row>24</xdr:row>
                <xdr:rowOff>0</xdr:rowOff>
              </from>
              <to>
                <xdr:col>18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86" r:id="rId117" name="CheckBox47"/>
      </mc:Fallback>
    </mc:AlternateContent>
    <mc:AlternateContent xmlns:mc="http://schemas.openxmlformats.org/markup-compatibility/2006">
      <mc:Choice Requires="x14">
        <control shapeId="2285" r:id="rId118" name="CheckBox46">
          <controlPr defaultSize="0" autoLine="0" linkedCell="PRIX!E27" r:id="rId9">
            <anchor moveWithCells="1">
              <from>
                <xdr:col>18</xdr:col>
                <xdr:colOff>28575</xdr:colOff>
                <xdr:row>23</xdr:row>
                <xdr:rowOff>0</xdr:rowOff>
              </from>
              <to>
                <xdr:col>18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85" r:id="rId118" name="CheckBox46"/>
      </mc:Fallback>
    </mc:AlternateContent>
    <mc:AlternateContent xmlns:mc="http://schemas.openxmlformats.org/markup-compatibility/2006">
      <mc:Choice Requires="x14">
        <control shapeId="2284" r:id="rId119" name="CheckBox45">
          <controlPr defaultSize="0" autoLine="0" linkedCell="PRIX!E26" r:id="rId9">
            <anchor moveWithCells="1">
              <from>
                <xdr:col>18</xdr:col>
                <xdr:colOff>28575</xdr:colOff>
                <xdr:row>22</xdr:row>
                <xdr:rowOff>0</xdr:rowOff>
              </from>
              <to>
                <xdr:col>18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84" r:id="rId119" name="CheckBox45"/>
      </mc:Fallback>
    </mc:AlternateContent>
    <mc:AlternateContent xmlns:mc="http://schemas.openxmlformats.org/markup-compatibility/2006">
      <mc:Choice Requires="x14">
        <control shapeId="2283" r:id="rId120" name="CheckBox44">
          <controlPr defaultSize="0" autoLine="0" linkedCell="PRIX!E25" r:id="rId9">
            <anchor moveWithCells="1">
              <from>
                <xdr:col>18</xdr:col>
                <xdr:colOff>28575</xdr:colOff>
                <xdr:row>21</xdr:row>
                <xdr:rowOff>0</xdr:rowOff>
              </from>
              <to>
                <xdr:col>18</xdr:col>
                <xdr:colOff>209550</xdr:colOff>
                <xdr:row>21</xdr:row>
                <xdr:rowOff>180975</xdr:rowOff>
              </to>
            </anchor>
          </controlPr>
        </control>
      </mc:Choice>
      <mc:Fallback>
        <control shapeId="2283" r:id="rId120" name="CheckBox44"/>
      </mc:Fallback>
    </mc:AlternateContent>
    <mc:AlternateContent xmlns:mc="http://schemas.openxmlformats.org/markup-compatibility/2006">
      <mc:Choice Requires="x14">
        <control shapeId="2282" r:id="rId121" name="CheckBox43">
          <controlPr defaultSize="0" autoLine="0" linkedCell="PRIX!E22" r:id="rId9">
            <anchor moveWithCells="1">
              <from>
                <xdr:col>18</xdr:col>
                <xdr:colOff>28575</xdr:colOff>
                <xdr:row>18</xdr:row>
                <xdr:rowOff>0</xdr:rowOff>
              </from>
              <to>
                <xdr:col>18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82" r:id="rId121" name="CheckBox43"/>
      </mc:Fallback>
    </mc:AlternateContent>
    <mc:AlternateContent xmlns:mc="http://schemas.openxmlformats.org/markup-compatibility/2006">
      <mc:Choice Requires="x14">
        <control shapeId="2281" r:id="rId122" name="CheckBox42">
          <controlPr defaultSize="0" autoLine="0" linkedCell="PRIX!E24" r:id="rId9">
            <anchor moveWithCells="1">
              <from>
                <xdr:col>18</xdr:col>
                <xdr:colOff>28575</xdr:colOff>
                <xdr:row>20</xdr:row>
                <xdr:rowOff>0</xdr:rowOff>
              </from>
              <to>
                <xdr:col>18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81" r:id="rId122" name="CheckBox42"/>
      </mc:Fallback>
    </mc:AlternateContent>
    <mc:AlternateContent xmlns:mc="http://schemas.openxmlformats.org/markup-compatibility/2006">
      <mc:Choice Requires="x14">
        <control shapeId="2280" r:id="rId123" name="CheckBox41">
          <controlPr defaultSize="0" autoLine="0" linkedCell="PRIX!E21" r:id="rId9">
            <anchor moveWithCells="1">
              <from>
                <xdr:col>18</xdr:col>
                <xdr:colOff>28575</xdr:colOff>
                <xdr:row>17</xdr:row>
                <xdr:rowOff>0</xdr:rowOff>
              </from>
              <to>
                <xdr:col>18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80" r:id="rId123" name="CheckBox41"/>
      </mc:Fallback>
    </mc:AlternateContent>
    <mc:AlternateContent xmlns:mc="http://schemas.openxmlformats.org/markup-compatibility/2006">
      <mc:Choice Requires="x14">
        <control shapeId="2279" r:id="rId124" name="CheckBox40">
          <controlPr defaultSize="0" autoLine="0" linkedCell="PRIX!E20" r:id="rId9">
            <anchor moveWithCells="1">
              <from>
                <xdr:col>18</xdr:col>
                <xdr:colOff>28575</xdr:colOff>
                <xdr:row>16</xdr:row>
                <xdr:rowOff>0</xdr:rowOff>
              </from>
              <to>
                <xdr:col>18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79" r:id="rId124" name="CheckBox40"/>
      </mc:Fallback>
    </mc:AlternateContent>
    <mc:AlternateContent xmlns:mc="http://schemas.openxmlformats.org/markup-compatibility/2006">
      <mc:Choice Requires="x14">
        <control shapeId="2273" r:id="rId125" name="CheckBox34">
          <controlPr defaultSize="0" autoLine="0" linkedCell="PRIX!E11" r:id="rId9">
            <anchor moveWithCells="1">
              <from>
                <xdr:col>18</xdr:col>
                <xdr:colOff>28575</xdr:colOff>
                <xdr:row>14</xdr:row>
                <xdr:rowOff>0</xdr:rowOff>
              </from>
              <to>
                <xdr:col>18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73" r:id="rId125" name="CheckBox34"/>
      </mc:Fallback>
    </mc:AlternateContent>
    <mc:AlternateContent xmlns:mc="http://schemas.openxmlformats.org/markup-compatibility/2006">
      <mc:Choice Requires="x14">
        <control shapeId="2272" r:id="rId126" name="CheckBox33">
          <controlPr defaultSize="0" autoLine="0" linkedCell="PRIX!E10" r:id="rId9">
            <anchor moveWithCells="1">
              <from>
                <xdr:col>18</xdr:col>
                <xdr:colOff>28575</xdr:colOff>
                <xdr:row>13</xdr:row>
                <xdr:rowOff>0</xdr:rowOff>
              </from>
              <to>
                <xdr:col>18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72" r:id="rId126" name="CheckBox33"/>
      </mc:Fallback>
    </mc:AlternateContent>
    <mc:AlternateContent xmlns:mc="http://schemas.openxmlformats.org/markup-compatibility/2006">
      <mc:Choice Requires="x14">
        <control shapeId="2259" r:id="rId127" name="CheckBox20">
          <controlPr locked="0" defaultSize="0" autoLine="0" linkedCell="PRIX!D30" r:id="rId9">
            <anchor moveWithCells="1">
              <from>
                <xdr:col>16</xdr:col>
                <xdr:colOff>28575</xdr:colOff>
                <xdr:row>26</xdr:row>
                <xdr:rowOff>0</xdr:rowOff>
              </from>
              <to>
                <xdr:col>16</xdr:col>
                <xdr:colOff>209550</xdr:colOff>
                <xdr:row>26</xdr:row>
                <xdr:rowOff>180975</xdr:rowOff>
              </to>
            </anchor>
          </controlPr>
        </control>
      </mc:Choice>
      <mc:Fallback>
        <control shapeId="2259" r:id="rId127" name="CheckBox20"/>
      </mc:Fallback>
    </mc:AlternateContent>
    <mc:AlternateContent xmlns:mc="http://schemas.openxmlformats.org/markup-compatibility/2006">
      <mc:Choice Requires="x14">
        <control shapeId="2258" r:id="rId128" name="CheckBox19">
          <controlPr defaultSize="0" autoLine="0" linkedCell="PRIX!D29" r:id="rId9">
            <anchor moveWithCells="1">
              <from>
                <xdr:col>16</xdr:col>
                <xdr:colOff>28575</xdr:colOff>
                <xdr:row>25</xdr:row>
                <xdr:rowOff>0</xdr:rowOff>
              </from>
              <to>
                <xdr:col>16</xdr:col>
                <xdr:colOff>209550</xdr:colOff>
                <xdr:row>25</xdr:row>
                <xdr:rowOff>180975</xdr:rowOff>
              </to>
            </anchor>
          </controlPr>
        </control>
      </mc:Choice>
      <mc:Fallback>
        <control shapeId="2258" r:id="rId128" name="CheckBox19"/>
      </mc:Fallback>
    </mc:AlternateContent>
    <mc:AlternateContent xmlns:mc="http://schemas.openxmlformats.org/markup-compatibility/2006">
      <mc:Choice Requires="x14">
        <control shapeId="2257" r:id="rId129" name="CheckBox18">
          <controlPr locked="0" defaultSize="0" autoLine="0" linkedCell="PRIX!D28" r:id="rId9">
            <anchor moveWithCells="1">
              <from>
                <xdr:col>16</xdr:col>
                <xdr:colOff>28575</xdr:colOff>
                <xdr:row>24</xdr:row>
                <xdr:rowOff>0</xdr:rowOff>
              </from>
              <to>
                <xdr:col>16</xdr:col>
                <xdr:colOff>209550</xdr:colOff>
                <xdr:row>24</xdr:row>
                <xdr:rowOff>180975</xdr:rowOff>
              </to>
            </anchor>
          </controlPr>
        </control>
      </mc:Choice>
      <mc:Fallback>
        <control shapeId="2257" r:id="rId129" name="CheckBox18"/>
      </mc:Fallback>
    </mc:AlternateContent>
    <mc:AlternateContent xmlns:mc="http://schemas.openxmlformats.org/markup-compatibility/2006">
      <mc:Choice Requires="x14">
        <control shapeId="2256" r:id="rId130" name="CheckBox17">
          <controlPr locked="0" defaultSize="0" autoLine="0" linkedCell="PRIX!D27" r:id="rId9">
            <anchor moveWithCells="1">
              <from>
                <xdr:col>16</xdr:col>
                <xdr:colOff>28575</xdr:colOff>
                <xdr:row>23</xdr:row>
                <xdr:rowOff>0</xdr:rowOff>
              </from>
              <to>
                <xdr:col>16</xdr:col>
                <xdr:colOff>209550</xdr:colOff>
                <xdr:row>23</xdr:row>
                <xdr:rowOff>180975</xdr:rowOff>
              </to>
            </anchor>
          </controlPr>
        </control>
      </mc:Choice>
      <mc:Fallback>
        <control shapeId="2256" r:id="rId130" name="CheckBox17"/>
      </mc:Fallback>
    </mc:AlternateContent>
    <mc:AlternateContent xmlns:mc="http://schemas.openxmlformats.org/markup-compatibility/2006">
      <mc:Choice Requires="x14">
        <control shapeId="2255" r:id="rId131" name="CheckBox16">
          <controlPr locked="0" defaultSize="0" autoLine="0" linkedCell="PRIX!D26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5" r:id="rId131" name="CheckBox16"/>
      </mc:Fallback>
    </mc:AlternateContent>
    <mc:AlternateContent xmlns:mc="http://schemas.openxmlformats.org/markup-compatibility/2006">
      <mc:Choice Requires="x14">
        <control shapeId="2254" r:id="rId132" name="CheckBox15">
          <controlPr locked="0" defaultSize="0" autoLine="0" linkedCell="PRIX!D25" r:id="rId9">
            <anchor moveWithCells="1">
              <from>
                <xdr:col>16</xdr:col>
                <xdr:colOff>28575</xdr:colOff>
                <xdr:row>22</xdr:row>
                <xdr:rowOff>0</xdr:rowOff>
              </from>
              <to>
                <xdr:col>16</xdr:col>
                <xdr:colOff>209550</xdr:colOff>
                <xdr:row>22</xdr:row>
                <xdr:rowOff>180975</xdr:rowOff>
              </to>
            </anchor>
          </controlPr>
        </control>
      </mc:Choice>
      <mc:Fallback>
        <control shapeId="2254" r:id="rId132" name="CheckBox15"/>
      </mc:Fallback>
    </mc:AlternateContent>
    <mc:AlternateContent xmlns:mc="http://schemas.openxmlformats.org/markup-compatibility/2006">
      <mc:Choice Requires="x14">
        <control shapeId="2253" r:id="rId133" name="CheckBox14">
          <controlPr locked="0" defaultSize="0" autoLine="0" linkedCell="PRIX!D22" r:id="rId9">
            <anchor moveWithCells="1">
              <from>
                <xdr:col>16</xdr:col>
                <xdr:colOff>28575</xdr:colOff>
                <xdr:row>18</xdr:row>
                <xdr:rowOff>0</xdr:rowOff>
              </from>
              <to>
                <xdr:col>16</xdr:col>
                <xdr:colOff>209550</xdr:colOff>
                <xdr:row>18</xdr:row>
                <xdr:rowOff>180975</xdr:rowOff>
              </to>
            </anchor>
          </controlPr>
        </control>
      </mc:Choice>
      <mc:Fallback>
        <control shapeId="2253" r:id="rId133" name="CheckBox14"/>
      </mc:Fallback>
    </mc:AlternateContent>
    <mc:AlternateContent xmlns:mc="http://schemas.openxmlformats.org/markup-compatibility/2006">
      <mc:Choice Requires="x14">
        <control shapeId="2252" r:id="rId134" name="CheckBox13">
          <controlPr locked="0" defaultSize="0" autoLine="0" linkedCell="PRIX!D24" r:id="rId9">
            <anchor moveWithCells="1">
              <from>
                <xdr:col>16</xdr:col>
                <xdr:colOff>28575</xdr:colOff>
                <xdr:row>20</xdr:row>
                <xdr:rowOff>0</xdr:rowOff>
              </from>
              <to>
                <xdr:col>16</xdr:col>
                <xdr:colOff>209550</xdr:colOff>
                <xdr:row>20</xdr:row>
                <xdr:rowOff>180975</xdr:rowOff>
              </to>
            </anchor>
          </controlPr>
        </control>
      </mc:Choice>
      <mc:Fallback>
        <control shapeId="2252" r:id="rId134" name="CheckBox13"/>
      </mc:Fallback>
    </mc:AlternateContent>
    <mc:AlternateContent xmlns:mc="http://schemas.openxmlformats.org/markup-compatibility/2006">
      <mc:Choice Requires="x14">
        <control shapeId="2251" r:id="rId135" name="CheckBox12">
          <controlPr locked="0" defaultSize="0" autoLine="0" linkedCell="PRIX!D21" r:id="rId9">
            <anchor moveWithCells="1">
              <from>
                <xdr:col>16</xdr:col>
                <xdr:colOff>28575</xdr:colOff>
                <xdr:row>17</xdr:row>
                <xdr:rowOff>0</xdr:rowOff>
              </from>
              <to>
                <xdr:col>16</xdr:col>
                <xdr:colOff>209550</xdr:colOff>
                <xdr:row>17</xdr:row>
                <xdr:rowOff>180975</xdr:rowOff>
              </to>
            </anchor>
          </controlPr>
        </control>
      </mc:Choice>
      <mc:Fallback>
        <control shapeId="2251" r:id="rId135" name="CheckBox12"/>
      </mc:Fallback>
    </mc:AlternateContent>
    <mc:AlternateContent xmlns:mc="http://schemas.openxmlformats.org/markup-compatibility/2006">
      <mc:Choice Requires="x14">
        <control shapeId="2250" r:id="rId136" name="CheckBox11">
          <controlPr locked="0" defaultSize="0" autoLine="0" linkedCell="PRIX!D20" r:id="rId9">
            <anchor moveWithCells="1">
              <from>
                <xdr:col>16</xdr:col>
                <xdr:colOff>28575</xdr:colOff>
                <xdr:row>16</xdr:row>
                <xdr:rowOff>0</xdr:rowOff>
              </from>
              <to>
                <xdr:col>16</xdr:col>
                <xdr:colOff>209550</xdr:colOff>
                <xdr:row>16</xdr:row>
                <xdr:rowOff>180975</xdr:rowOff>
              </to>
            </anchor>
          </controlPr>
        </control>
      </mc:Choice>
      <mc:Fallback>
        <control shapeId="2250" r:id="rId136" name="CheckBox11"/>
      </mc:Fallback>
    </mc:AlternateContent>
    <mc:AlternateContent xmlns:mc="http://schemas.openxmlformats.org/markup-compatibility/2006">
      <mc:Choice Requires="x14">
        <control shapeId="2244" r:id="rId137" name="CheckBox5">
          <controlPr locked="0" defaultSize="0" autoLine="0" linkedCell="PRIX!D11" r:id="rId9">
            <anchor moveWithCells="1">
              <from>
                <xdr:col>16</xdr:col>
                <xdr:colOff>28575</xdr:colOff>
                <xdr:row>14</xdr:row>
                <xdr:rowOff>0</xdr:rowOff>
              </from>
              <to>
                <xdr:col>16</xdr:col>
                <xdr:colOff>209550</xdr:colOff>
                <xdr:row>14</xdr:row>
                <xdr:rowOff>180975</xdr:rowOff>
              </to>
            </anchor>
          </controlPr>
        </control>
      </mc:Choice>
      <mc:Fallback>
        <control shapeId="2244" r:id="rId137" name="CheckBox5"/>
      </mc:Fallback>
    </mc:AlternateContent>
    <mc:AlternateContent xmlns:mc="http://schemas.openxmlformats.org/markup-compatibility/2006">
      <mc:Choice Requires="x14">
        <control shapeId="2243" r:id="rId138" name="CheckBox4">
          <controlPr locked="0" defaultSize="0" autoLine="0" linkedCell="PRIX!D10" r:id="rId9">
            <anchor moveWithCells="1">
              <from>
                <xdr:col>16</xdr:col>
                <xdr:colOff>28575</xdr:colOff>
                <xdr:row>13</xdr:row>
                <xdr:rowOff>0</xdr:rowOff>
              </from>
              <to>
                <xdr:col>16</xdr:col>
                <xdr:colOff>209550</xdr:colOff>
                <xdr:row>13</xdr:row>
                <xdr:rowOff>180975</xdr:rowOff>
              </to>
            </anchor>
          </controlPr>
        </control>
      </mc:Choice>
      <mc:Fallback>
        <control shapeId="2243" r:id="rId138" name="CheckBox4"/>
      </mc:Fallback>
    </mc:AlternateContent>
    <mc:AlternateContent xmlns:mc="http://schemas.openxmlformats.org/markup-compatibility/2006">
      <mc:Choice Requires="x14">
        <control shapeId="2433" r:id="rId139" name="OptionButton49">
          <controlPr defaultSize="0" autoLine="0" linkedCell="PRIX!X11" r:id="rId5">
            <anchor moveWithCells="1">
              <from>
                <xdr:col>2</xdr:col>
                <xdr:colOff>47625</xdr:colOff>
                <xdr:row>11</xdr:row>
                <xdr:rowOff>0</xdr:rowOff>
              </from>
              <to>
                <xdr:col>2</xdr:col>
                <xdr:colOff>190500</xdr:colOff>
                <xdr:row>11</xdr:row>
                <xdr:rowOff>180975</xdr:rowOff>
              </to>
            </anchor>
          </controlPr>
        </control>
      </mc:Choice>
      <mc:Fallback>
        <control shapeId="2433" r:id="rId139" name="OptionButton49"/>
      </mc:Fallback>
    </mc:AlternateContent>
    <mc:AlternateContent xmlns:mc="http://schemas.openxmlformats.org/markup-compatibility/2006">
      <mc:Choice Requires="x14">
        <control shapeId="2538" r:id="rId140" name="SpinButton1">
          <controlPr defaultSize="0" autoLine="0" linkedCell="J4" r:id="rId141">
            <anchor moveWithCells="1">
              <from>
                <xdr:col>9</xdr:col>
                <xdr:colOff>47625</xdr:colOff>
                <xdr:row>3</xdr:row>
                <xdr:rowOff>38100</xdr:rowOff>
              </from>
              <to>
                <xdr:col>9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38" r:id="rId140" name="SpinButton1"/>
      </mc:Fallback>
    </mc:AlternateContent>
    <mc:AlternateContent xmlns:mc="http://schemas.openxmlformats.org/markup-compatibility/2006">
      <mc:Choice Requires="x14">
        <control shapeId="2539" r:id="rId142" name="SpinButton2">
          <controlPr defaultSize="0" autoLine="0" linkedCell="J9" r:id="rId141">
            <anchor moveWithCells="1">
              <from>
                <xdr:col>9</xdr:col>
                <xdr:colOff>47625</xdr:colOff>
                <xdr:row>8</xdr:row>
                <xdr:rowOff>47625</xdr:rowOff>
              </from>
              <to>
                <xdr:col>9</xdr:col>
                <xdr:colOff>238125</xdr:colOff>
                <xdr:row>9</xdr:row>
                <xdr:rowOff>180975</xdr:rowOff>
              </to>
            </anchor>
          </controlPr>
        </control>
      </mc:Choice>
      <mc:Fallback>
        <control shapeId="2539" r:id="rId142" name="SpinButton2"/>
      </mc:Fallback>
    </mc:AlternateContent>
    <mc:AlternateContent xmlns:mc="http://schemas.openxmlformats.org/markup-compatibility/2006">
      <mc:Choice Requires="x14">
        <control shapeId="2540" r:id="rId143" name="SpinButton3">
          <controlPr locked="0" defaultSize="0" autoLine="0" linkedCell="L4" r:id="rId141">
            <anchor moveWithCells="1">
              <from>
                <xdr:col>11</xdr:col>
                <xdr:colOff>47625</xdr:colOff>
                <xdr:row>3</xdr:row>
                <xdr:rowOff>38100</xdr:rowOff>
              </from>
              <to>
                <xdr:col>11</xdr:col>
                <xdr:colOff>238125</xdr:colOff>
                <xdr:row>4</xdr:row>
                <xdr:rowOff>171450</xdr:rowOff>
              </to>
            </anchor>
          </controlPr>
        </control>
      </mc:Choice>
      <mc:Fallback>
        <control shapeId="2540" r:id="rId143" name="SpinButton3"/>
      </mc:Fallback>
    </mc:AlternateContent>
    <mc:AlternateContent xmlns:mc="http://schemas.openxmlformats.org/markup-compatibility/2006">
      <mc:Choice Requires="x14">
        <control shapeId="2541" r:id="rId144" name="SpinButton4">
          <controlPr defaultSize="0" autoLine="0" linkedCell="L9" r:id="rId141">
            <anchor moveWithCells="1">
              <from>
                <xdr:col>11</xdr:col>
                <xdr:colOff>47625</xdr:colOff>
                <xdr:row>8</xdr:row>
                <xdr:rowOff>38100</xdr:rowOff>
              </from>
              <to>
                <xdr:col>11</xdr:col>
                <xdr:colOff>238125</xdr:colOff>
                <xdr:row>9</xdr:row>
                <xdr:rowOff>171450</xdr:rowOff>
              </to>
            </anchor>
          </controlPr>
        </control>
      </mc:Choice>
      <mc:Fallback>
        <control shapeId="2541" r:id="rId144" name="SpinButton4"/>
      </mc:Fallback>
    </mc:AlternateContent>
    <mc:AlternateContent xmlns:mc="http://schemas.openxmlformats.org/markup-compatibility/2006">
      <mc:Choice Requires="x14">
        <control shapeId="2542" r:id="rId145" name="SpinButton5">
          <controlPr defaultSize="0" autoLine="0" linkedCell="J17" r:id="rId141">
            <anchor moveWithCells="1">
              <from>
                <xdr:col>9</xdr:col>
                <xdr:colOff>47625</xdr:colOff>
                <xdr:row>16</xdr:row>
                <xdr:rowOff>38100</xdr:rowOff>
              </from>
              <to>
                <xdr:col>9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2" r:id="rId145" name="SpinButton5"/>
      </mc:Fallback>
    </mc:AlternateContent>
    <mc:AlternateContent xmlns:mc="http://schemas.openxmlformats.org/markup-compatibility/2006">
      <mc:Choice Requires="x14">
        <control shapeId="2543" r:id="rId146" name="SpinButton6">
          <controlPr defaultSize="0" autoLine="0" linkedCell="J20" r:id="rId141">
            <anchor moveWithCells="1">
              <from>
                <xdr:col>9</xdr:col>
                <xdr:colOff>47625</xdr:colOff>
                <xdr:row>19</xdr:row>
                <xdr:rowOff>38100</xdr:rowOff>
              </from>
              <to>
                <xdr:col>9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3" r:id="rId146" name="SpinButton6"/>
      </mc:Fallback>
    </mc:AlternateContent>
    <mc:AlternateContent xmlns:mc="http://schemas.openxmlformats.org/markup-compatibility/2006">
      <mc:Choice Requires="x14">
        <control shapeId="2544" r:id="rId147" name="SpinButton7">
          <controlPr defaultSize="0" autoLine="0" linkedCell="J23" r:id="rId141">
            <anchor moveWithCells="1">
              <from>
                <xdr:col>9</xdr:col>
                <xdr:colOff>47625</xdr:colOff>
                <xdr:row>22</xdr:row>
                <xdr:rowOff>38100</xdr:rowOff>
              </from>
              <to>
                <xdr:col>9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4" r:id="rId147" name="SpinButton7"/>
      </mc:Fallback>
    </mc:AlternateContent>
    <mc:AlternateContent xmlns:mc="http://schemas.openxmlformats.org/markup-compatibility/2006">
      <mc:Choice Requires="x14">
        <control shapeId="2545" r:id="rId148" name="SpinButton8">
          <controlPr defaultSize="0" autoLine="0" linkedCell="J26" r:id="rId141">
            <anchor moveWithCells="1">
              <from>
                <xdr:col>9</xdr:col>
                <xdr:colOff>47625</xdr:colOff>
                <xdr:row>25</xdr:row>
                <xdr:rowOff>38100</xdr:rowOff>
              </from>
              <to>
                <xdr:col>9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5" r:id="rId148" name="SpinButton8"/>
      </mc:Fallback>
    </mc:AlternateContent>
    <mc:AlternateContent xmlns:mc="http://schemas.openxmlformats.org/markup-compatibility/2006">
      <mc:Choice Requires="x14">
        <control shapeId="2546" r:id="rId149" name="SpinButton9">
          <controlPr defaultSize="0" autoLine="0" linkedCell="L17" r:id="rId141">
            <anchor moveWithCells="1">
              <from>
                <xdr:col>11</xdr:col>
                <xdr:colOff>47625</xdr:colOff>
                <xdr:row>16</xdr:row>
                <xdr:rowOff>38100</xdr:rowOff>
              </from>
              <to>
                <xdr:col>11</xdr:col>
                <xdr:colOff>238125</xdr:colOff>
                <xdr:row>17</xdr:row>
                <xdr:rowOff>161925</xdr:rowOff>
              </to>
            </anchor>
          </controlPr>
        </control>
      </mc:Choice>
      <mc:Fallback>
        <control shapeId="2546" r:id="rId149" name="SpinButton9"/>
      </mc:Fallback>
    </mc:AlternateContent>
    <mc:AlternateContent xmlns:mc="http://schemas.openxmlformats.org/markup-compatibility/2006">
      <mc:Choice Requires="x14">
        <control shapeId="2547" r:id="rId150" name="SpinButton10">
          <controlPr defaultSize="0" autoLine="0" linkedCell="L20" r:id="rId141">
            <anchor moveWithCells="1">
              <from>
                <xdr:col>11</xdr:col>
                <xdr:colOff>47625</xdr:colOff>
                <xdr:row>19</xdr:row>
                <xdr:rowOff>38100</xdr:rowOff>
              </from>
              <to>
                <xdr:col>11</xdr:col>
                <xdr:colOff>238125</xdr:colOff>
                <xdr:row>20</xdr:row>
                <xdr:rowOff>171450</xdr:rowOff>
              </to>
            </anchor>
          </controlPr>
        </control>
      </mc:Choice>
      <mc:Fallback>
        <control shapeId="2547" r:id="rId150" name="SpinButton10"/>
      </mc:Fallback>
    </mc:AlternateContent>
    <mc:AlternateContent xmlns:mc="http://schemas.openxmlformats.org/markup-compatibility/2006">
      <mc:Choice Requires="x14">
        <control shapeId="2548" r:id="rId151" name="SpinButton11">
          <controlPr defaultSize="0" autoLine="0" linkedCell="L23" r:id="rId141">
            <anchor moveWithCells="1">
              <from>
                <xdr:col>11</xdr:col>
                <xdr:colOff>47625</xdr:colOff>
                <xdr:row>22</xdr:row>
                <xdr:rowOff>38100</xdr:rowOff>
              </from>
              <to>
                <xdr:col>11</xdr:col>
                <xdr:colOff>238125</xdr:colOff>
                <xdr:row>23</xdr:row>
                <xdr:rowOff>171450</xdr:rowOff>
              </to>
            </anchor>
          </controlPr>
        </control>
      </mc:Choice>
      <mc:Fallback>
        <control shapeId="2548" r:id="rId151" name="SpinButton11"/>
      </mc:Fallback>
    </mc:AlternateContent>
    <mc:AlternateContent xmlns:mc="http://schemas.openxmlformats.org/markup-compatibility/2006">
      <mc:Choice Requires="x14">
        <control shapeId="2549" r:id="rId152" name="SpinButton12">
          <controlPr defaultSize="0" autoLine="0" linkedCell="L26" r:id="rId141">
            <anchor moveWithCells="1">
              <from>
                <xdr:col>11</xdr:col>
                <xdr:colOff>47625</xdr:colOff>
                <xdr:row>25</xdr:row>
                <xdr:rowOff>38100</xdr:rowOff>
              </from>
              <to>
                <xdr:col>11</xdr:col>
                <xdr:colOff>238125</xdr:colOff>
                <xdr:row>26</xdr:row>
                <xdr:rowOff>171450</xdr:rowOff>
              </to>
            </anchor>
          </controlPr>
        </control>
      </mc:Choice>
      <mc:Fallback>
        <control shapeId="2549" r:id="rId152" name="SpinButton12"/>
      </mc:Fallback>
    </mc:AlternateContent>
    <mc:AlternateContent xmlns:mc="http://schemas.openxmlformats.org/markup-compatibility/2006">
      <mc:Choice Requires="x14">
        <control shapeId="2689" r:id="rId153" name="OptionButton9">
          <controlPr defaultSize="0" autoLine="0" linkedCell="PRIX!L12" r:id="rId7">
            <anchor moveWithCells="1">
              <from>
                <xdr:col>1</xdr:col>
                <xdr:colOff>76200</xdr:colOff>
                <xdr:row>12</xdr:row>
                <xdr:rowOff>0</xdr:rowOff>
              </from>
              <to>
                <xdr:col>1</xdr:col>
                <xdr:colOff>228600</xdr:colOff>
                <xdr:row>12</xdr:row>
                <xdr:rowOff>180975</xdr:rowOff>
              </to>
            </anchor>
          </controlPr>
        </control>
      </mc:Choice>
      <mc:Fallback>
        <control shapeId="2689" r:id="rId153" name="OptionButton9"/>
      </mc:Fallback>
    </mc:AlternateContent>
    <mc:AlternateContent xmlns:mc="http://schemas.openxmlformats.org/markup-compatibility/2006">
      <mc:Choice Requires="x14">
        <control shapeId="2705" r:id="rId154" name="OptionButton11">
          <controlPr defaultSize="0" autoLine="0" linkedCell="PRIX!X12" r:id="rId5">
            <anchor moveWithCells="1">
              <from>
                <xdr:col>2</xdr:col>
                <xdr:colOff>47625</xdr:colOff>
                <xdr:row>12</xdr:row>
                <xdr:rowOff>0</xdr:rowOff>
              </from>
              <to>
                <xdr:col>2</xdr:col>
                <xdr:colOff>190500</xdr:colOff>
                <xdr:row>12</xdr:row>
                <xdr:rowOff>180975</xdr:rowOff>
              </to>
            </anchor>
          </controlPr>
        </control>
      </mc:Choice>
      <mc:Fallback>
        <control shapeId="2705" r:id="rId154" name="OptionButton11"/>
      </mc:Fallback>
    </mc:AlternateContent>
    <mc:AlternateContent xmlns:mc="http://schemas.openxmlformats.org/markup-compatibility/2006">
      <mc:Choice Requires="x14">
        <control shapeId="2804" r:id="rId155" name="OptionButton10">
          <controlPr defaultSize="0" autoLine="0" linkedCell="PRIX!L31" r:id="rId65">
            <anchor moveWithCells="1">
              <from>
                <xdr:col>5</xdr:col>
                <xdr:colOff>76200</xdr:colOff>
                <xdr:row>14</xdr:row>
                <xdr:rowOff>19050</xdr:rowOff>
              </from>
              <to>
                <xdr:col>5</xdr:col>
                <xdr:colOff>228600</xdr:colOff>
                <xdr:row>14</xdr:row>
                <xdr:rowOff>190500</xdr:rowOff>
              </to>
            </anchor>
          </controlPr>
        </control>
      </mc:Choice>
      <mc:Fallback>
        <control shapeId="2804" r:id="rId155" name="OptionButton10"/>
      </mc:Fallback>
    </mc:AlternateContent>
    <mc:AlternateContent xmlns:mc="http://schemas.openxmlformats.org/markup-compatibility/2006">
      <mc:Choice Requires="x14">
        <control shapeId="2805" r:id="rId156" name="OptionButton12">
          <controlPr defaultSize="0" autoLine="0" linkedCell="PRIX!X28" r:id="rId103">
            <anchor moveWithCells="1">
              <from>
                <xdr:col>6</xdr:col>
                <xdr:colOff>28575</xdr:colOff>
                <xdr:row>14</xdr:row>
                <xdr:rowOff>0</xdr:rowOff>
              </from>
              <to>
                <xdr:col>6</xdr:col>
                <xdr:colOff>171450</xdr:colOff>
                <xdr:row>14</xdr:row>
                <xdr:rowOff>190500</xdr:rowOff>
              </to>
            </anchor>
          </controlPr>
        </control>
      </mc:Choice>
      <mc:Fallback>
        <control shapeId="2805" r:id="rId156" name="OptionButton12"/>
      </mc:Fallback>
    </mc:AlternateContent>
    <mc:AlternateContent xmlns:mc="http://schemas.openxmlformats.org/markup-compatibility/2006">
      <mc:Choice Requires="x14">
        <control shapeId="3026" r:id="rId157" name="CheckBox26">
          <controlPr locked="0" defaultSize="0" autoLine="0" linkedCell="PRIX!D42" r:id="rId9">
            <anchor moveWithCells="1">
              <from>
                <xdr:col>16</xdr:col>
                <xdr:colOff>28575</xdr:colOff>
                <xdr:row>34</xdr:row>
                <xdr:rowOff>0</xdr:rowOff>
              </from>
              <to>
                <xdr:col>16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6" r:id="rId157" name="CheckBox26"/>
      </mc:Fallback>
    </mc:AlternateContent>
    <mc:AlternateContent xmlns:mc="http://schemas.openxmlformats.org/markup-compatibility/2006">
      <mc:Choice Requires="x14">
        <control shapeId="3027" r:id="rId158" name="CheckBox27">
          <controlPr locked="0" defaultSize="0" autoLine="0" linkedCell="PRIX!D43" r:id="rId9">
            <anchor moveWithCells="1">
              <from>
                <xdr:col>16</xdr:col>
                <xdr:colOff>28575</xdr:colOff>
                <xdr:row>35</xdr:row>
                <xdr:rowOff>0</xdr:rowOff>
              </from>
              <to>
                <xdr:col>16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7" r:id="rId158" name="CheckBox27"/>
      </mc:Fallback>
    </mc:AlternateContent>
    <mc:AlternateContent xmlns:mc="http://schemas.openxmlformats.org/markup-compatibility/2006">
      <mc:Choice Requires="x14">
        <control shapeId="3028" r:id="rId159" name="CheckBox53">
          <controlPr defaultSize="0" autoLine="0" linkedCell="PRIX!E42" r:id="rId9">
            <anchor moveWithCells="1">
              <from>
                <xdr:col>18</xdr:col>
                <xdr:colOff>28575</xdr:colOff>
                <xdr:row>34</xdr:row>
                <xdr:rowOff>0</xdr:rowOff>
              </from>
              <to>
                <xdr:col>18</xdr:col>
                <xdr:colOff>209550</xdr:colOff>
                <xdr:row>34</xdr:row>
                <xdr:rowOff>180975</xdr:rowOff>
              </to>
            </anchor>
          </controlPr>
        </control>
      </mc:Choice>
      <mc:Fallback>
        <control shapeId="3028" r:id="rId159" name="CheckBox53"/>
      </mc:Fallback>
    </mc:AlternateContent>
    <mc:AlternateContent xmlns:mc="http://schemas.openxmlformats.org/markup-compatibility/2006">
      <mc:Choice Requires="x14">
        <control shapeId="3029" r:id="rId160" name="CheckBox54">
          <controlPr defaultSize="0" autoLine="0" linkedCell="PRIX!E43" r:id="rId9">
            <anchor moveWithCells="1">
              <from>
                <xdr:col>18</xdr:col>
                <xdr:colOff>28575</xdr:colOff>
                <xdr:row>35</xdr:row>
                <xdr:rowOff>0</xdr:rowOff>
              </from>
              <to>
                <xdr:col>18</xdr:col>
                <xdr:colOff>209550</xdr:colOff>
                <xdr:row>35</xdr:row>
                <xdr:rowOff>180975</xdr:rowOff>
              </to>
            </anchor>
          </controlPr>
        </control>
      </mc:Choice>
      <mc:Fallback>
        <control shapeId="3029" r:id="rId160" name="CheckBox54"/>
      </mc:Fallback>
    </mc:AlternateContent>
    <mc:AlternateContent xmlns:mc="http://schemas.openxmlformats.org/markup-compatibility/2006">
      <mc:Choice Requires="x14">
        <control shapeId="3048" r:id="rId161" name="CheckBox25">
          <controlPr locked="0" defaultSize="0" autoLine="0" linkedCell="PRIX!D40" r:id="rId9">
            <anchor moveWithCells="1">
              <from>
                <xdr:col>16</xdr:col>
                <xdr:colOff>28575</xdr:colOff>
                <xdr:row>33</xdr:row>
                <xdr:rowOff>0</xdr:rowOff>
              </from>
              <to>
                <xdr:col>16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8" r:id="rId161" name="CheckBox25"/>
      </mc:Fallback>
    </mc:AlternateContent>
    <mc:AlternateContent xmlns:mc="http://schemas.openxmlformats.org/markup-compatibility/2006">
      <mc:Choice Requires="x14">
        <control shapeId="3049" r:id="rId162" name="CheckBox52">
          <controlPr defaultSize="0" autoLine="0" linkedCell="PRIX!E40" r:id="rId9">
            <anchor moveWithCells="1">
              <from>
                <xdr:col>18</xdr:col>
                <xdr:colOff>28575</xdr:colOff>
                <xdr:row>33</xdr:row>
                <xdr:rowOff>0</xdr:rowOff>
              </from>
              <to>
                <xdr:col>18</xdr:col>
                <xdr:colOff>209550</xdr:colOff>
                <xdr:row>33</xdr:row>
                <xdr:rowOff>180975</xdr:rowOff>
              </to>
            </anchor>
          </controlPr>
        </control>
      </mc:Choice>
      <mc:Fallback>
        <control shapeId="3049" r:id="rId162" name="CheckBox52"/>
      </mc:Fallback>
    </mc:AlternateContent>
    <mc:AlternateContent xmlns:mc="http://schemas.openxmlformats.org/markup-compatibility/2006">
      <mc:Choice Requires="x14">
        <control shapeId="3050" r:id="rId163" name="CheckBox59">
          <controlPr locked="0" defaultSize="0" autoLine="0" linkedCell="PRIX!D35" r:id="rId9">
            <anchor moveWithCells="1">
              <from>
                <xdr:col>16</xdr:col>
                <xdr:colOff>28575</xdr:colOff>
                <xdr:row>36</xdr:row>
                <xdr:rowOff>9525</xdr:rowOff>
              </from>
              <to>
                <xdr:col>16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0" r:id="rId163" name="CheckBox59"/>
      </mc:Fallback>
    </mc:AlternateContent>
    <mc:AlternateContent xmlns:mc="http://schemas.openxmlformats.org/markup-compatibility/2006">
      <mc:Choice Requires="x14">
        <control shapeId="3051" r:id="rId164" name="CheckBox60">
          <controlPr defaultSize="0" autoLine="0" linkedCell="PRIX!E35" r:id="rId9">
            <anchor moveWithCells="1">
              <from>
                <xdr:col>18</xdr:col>
                <xdr:colOff>28575</xdr:colOff>
                <xdr:row>36</xdr:row>
                <xdr:rowOff>9525</xdr:rowOff>
              </from>
              <to>
                <xdr:col>18</xdr:col>
                <xdr:colOff>209550</xdr:colOff>
                <xdr:row>36</xdr:row>
                <xdr:rowOff>190500</xdr:rowOff>
              </to>
            </anchor>
          </controlPr>
        </control>
      </mc:Choice>
      <mc:Fallback>
        <control shapeId="3051" r:id="rId164" name="CheckBox60"/>
      </mc:Fallback>
    </mc:AlternateContent>
    <mc:AlternateContent xmlns:mc="http://schemas.openxmlformats.org/markup-compatibility/2006">
      <mc:Choice Requires="x14">
        <control shapeId="3052" r:id="rId165" name="CheckBox73">
          <controlPr locked="0" defaultSize="0" autoLine="0" linkedCell="PRIX!D37" r:id="rId9">
            <anchor moveWithCells="1">
              <from>
                <xdr:col>16</xdr:col>
                <xdr:colOff>28575</xdr:colOff>
                <xdr:row>37</xdr:row>
                <xdr:rowOff>0</xdr:rowOff>
              </from>
              <to>
                <xdr:col>16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2" r:id="rId165" name="CheckBox73"/>
      </mc:Fallback>
    </mc:AlternateContent>
    <mc:AlternateContent xmlns:mc="http://schemas.openxmlformats.org/markup-compatibility/2006">
      <mc:Choice Requires="x14">
        <control shapeId="3053" r:id="rId166" name="CheckBox74">
          <controlPr defaultSize="0" autoLine="0" linkedCell="PRIX!E37" r:id="rId9">
            <anchor moveWithCells="1">
              <from>
                <xdr:col>18</xdr:col>
                <xdr:colOff>28575</xdr:colOff>
                <xdr:row>37</xdr:row>
                <xdr:rowOff>0</xdr:rowOff>
              </from>
              <to>
                <xdr:col>18</xdr:col>
                <xdr:colOff>209550</xdr:colOff>
                <xdr:row>37</xdr:row>
                <xdr:rowOff>180975</xdr:rowOff>
              </to>
            </anchor>
          </controlPr>
        </control>
      </mc:Choice>
      <mc:Fallback>
        <control shapeId="3053" r:id="rId166" name="CheckBox74"/>
      </mc:Fallback>
    </mc:AlternateContent>
    <mc:AlternateContent xmlns:mc="http://schemas.openxmlformats.org/markup-compatibility/2006">
      <mc:Choice Requires="x14">
        <control shapeId="3054" r:id="rId167" name="CheckBox75">
          <controlPr locked="0" defaultSize="0" autoLine="0" linkedCell="PRIX!D39" r:id="rId9">
            <anchor moveWithCells="1">
              <from>
                <xdr:col>16</xdr:col>
                <xdr:colOff>28575</xdr:colOff>
                <xdr:row>38</xdr:row>
                <xdr:rowOff>0</xdr:rowOff>
              </from>
              <to>
                <xdr:col>16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4" r:id="rId167" name="CheckBox75"/>
      </mc:Fallback>
    </mc:AlternateContent>
    <mc:AlternateContent xmlns:mc="http://schemas.openxmlformats.org/markup-compatibility/2006">
      <mc:Choice Requires="x14">
        <control shapeId="3055" r:id="rId168" name="CheckBox76">
          <controlPr defaultSize="0" autoLine="0" linkedCell="PRIX!E39" r:id="rId9">
            <anchor moveWithCells="1">
              <from>
                <xdr:col>18</xdr:col>
                <xdr:colOff>28575</xdr:colOff>
                <xdr:row>38</xdr:row>
                <xdr:rowOff>0</xdr:rowOff>
              </from>
              <to>
                <xdr:col>18</xdr:col>
                <xdr:colOff>209550</xdr:colOff>
                <xdr:row>38</xdr:row>
                <xdr:rowOff>180975</xdr:rowOff>
              </to>
            </anchor>
          </controlPr>
        </control>
      </mc:Choice>
      <mc:Fallback>
        <control shapeId="3055" r:id="rId168" name="CheckBox76"/>
      </mc:Fallback>
    </mc:AlternateContent>
    <mc:AlternateContent xmlns:mc="http://schemas.openxmlformats.org/markup-compatibility/2006">
      <mc:Choice Requires="x14">
        <control shapeId="3056" r:id="rId169" name="CheckBox77">
          <controlPr locked="0" defaultSize="0" autoLine="0" linkedCell="PRIX!D41" r:id="rId9">
            <anchor moveWithCells="1">
              <from>
                <xdr:col>16</xdr:col>
                <xdr:colOff>28575</xdr:colOff>
                <xdr:row>39</xdr:row>
                <xdr:rowOff>0</xdr:rowOff>
              </from>
              <to>
                <xdr:col>16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6" r:id="rId169" name="CheckBox77"/>
      </mc:Fallback>
    </mc:AlternateContent>
    <mc:AlternateContent xmlns:mc="http://schemas.openxmlformats.org/markup-compatibility/2006">
      <mc:Choice Requires="x14">
        <control shapeId="3057" r:id="rId170" name="CheckBox78">
          <controlPr defaultSize="0" autoLine="0" linkedCell="PRIX!E41" r:id="rId9">
            <anchor moveWithCells="1">
              <from>
                <xdr:col>18</xdr:col>
                <xdr:colOff>28575</xdr:colOff>
                <xdr:row>39</xdr:row>
                <xdr:rowOff>0</xdr:rowOff>
              </from>
              <to>
                <xdr:col>18</xdr:col>
                <xdr:colOff>209550</xdr:colOff>
                <xdr:row>39</xdr:row>
                <xdr:rowOff>180975</xdr:rowOff>
              </to>
            </anchor>
          </controlPr>
        </control>
      </mc:Choice>
      <mc:Fallback>
        <control shapeId="3057" r:id="rId170" name="CheckBox78"/>
      </mc:Fallback>
    </mc:AlternateContent>
    <mc:AlternateContent xmlns:mc="http://schemas.openxmlformats.org/markup-compatibility/2006">
      <mc:Choice Requires="x14">
        <control shapeId="9283" r:id="rId171" name="SpinButton13">
          <controlPr defaultSize="0" autoLine="0" linkedCell="J14" r:id="rId141">
            <anchor moveWithCells="1">
              <from>
                <xdr:col>9</xdr:col>
                <xdr:colOff>47625</xdr:colOff>
                <xdr:row>13</xdr:row>
                <xdr:rowOff>38100</xdr:rowOff>
              </from>
              <to>
                <xdr:col>9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3" r:id="rId171" name="SpinButton13"/>
      </mc:Fallback>
    </mc:AlternateContent>
    <mc:AlternateContent xmlns:mc="http://schemas.openxmlformats.org/markup-compatibility/2006">
      <mc:Choice Requires="x14">
        <control shapeId="9285" r:id="rId172" name="SpinButton14">
          <controlPr defaultSize="0" autoLine="0" linkedCell="L14" r:id="rId141">
            <anchor moveWithCells="1">
              <from>
                <xdr:col>11</xdr:col>
                <xdr:colOff>47625</xdr:colOff>
                <xdr:row>13</xdr:row>
                <xdr:rowOff>38100</xdr:rowOff>
              </from>
              <to>
                <xdr:col>11</xdr:col>
                <xdr:colOff>238125</xdr:colOff>
                <xdr:row>14</xdr:row>
                <xdr:rowOff>171450</xdr:rowOff>
              </to>
            </anchor>
          </controlPr>
        </control>
      </mc:Choice>
      <mc:Fallback>
        <control shapeId="9285" r:id="rId172" name="SpinButton14"/>
      </mc:Fallback>
    </mc:AlternateContent>
    <mc:AlternateContent xmlns:mc="http://schemas.openxmlformats.org/markup-compatibility/2006">
      <mc:Choice Requires="x14">
        <control shapeId="9344" r:id="rId173" name="SpinButton15">
          <controlPr defaultSize="0" autoLine="0" linkedCell="Q41" r:id="rId174">
            <anchor moveWithCells="1">
              <from>
                <xdr:col>16</xdr:col>
                <xdr:colOff>38100</xdr:colOff>
                <xdr:row>40</xdr:row>
                <xdr:rowOff>38100</xdr:rowOff>
              </from>
              <to>
                <xdr:col>16</xdr:col>
                <xdr:colOff>323850</xdr:colOff>
                <xdr:row>41</xdr:row>
                <xdr:rowOff>0</xdr:rowOff>
              </to>
            </anchor>
          </controlPr>
        </control>
      </mc:Choice>
      <mc:Fallback>
        <control shapeId="9344" r:id="rId173" name="SpinButton15"/>
      </mc:Fallback>
    </mc:AlternateContent>
    <mc:AlternateContent xmlns:mc="http://schemas.openxmlformats.org/markup-compatibility/2006">
      <mc:Choice Requires="x14">
        <control shapeId="9350" r:id="rId175" name="SpinButton16">
          <controlPr defaultSize="0" autoLine="0" linkedCell="Q42" r:id="rId30">
            <anchor moveWithCells="1">
              <from>
                <xdr:col>16</xdr:col>
                <xdr:colOff>38100</xdr:colOff>
                <xdr:row>41</xdr:row>
                <xdr:rowOff>28575</xdr:rowOff>
              </from>
              <to>
                <xdr:col>16</xdr:col>
                <xdr:colOff>323850</xdr:colOff>
                <xdr:row>41</xdr:row>
                <xdr:rowOff>180975</xdr:rowOff>
              </to>
            </anchor>
          </controlPr>
        </control>
      </mc:Choice>
      <mc:Fallback>
        <control shapeId="9350" r:id="rId175" name="SpinButton16"/>
      </mc:Fallback>
    </mc:AlternateContent>
    <mc:AlternateContent xmlns:mc="http://schemas.openxmlformats.org/markup-compatibility/2006">
      <mc:Choice Requires="x14">
        <control shapeId="9361" r:id="rId176" name="OptionButton13">
          <controlPr defaultSize="0" autoLine="0" linkedCell="PRIX!X9" r:id="rId5">
            <anchor moveWithCells="1">
              <from>
                <xdr:col>2</xdr:col>
                <xdr:colOff>47625</xdr:colOff>
                <xdr:row>9</xdr:row>
                <xdr:rowOff>28575</xdr:rowOff>
              </from>
              <to>
                <xdr:col>2</xdr:col>
                <xdr:colOff>190500</xdr:colOff>
                <xdr:row>10</xdr:row>
                <xdr:rowOff>9525</xdr:rowOff>
              </to>
            </anchor>
          </controlPr>
        </control>
      </mc:Choice>
      <mc:Fallback>
        <control shapeId="9361" r:id="rId176" name="OptionButton13"/>
      </mc:Fallback>
    </mc:AlternateContent>
    <mc:AlternateContent xmlns:mc="http://schemas.openxmlformats.org/markup-compatibility/2006">
      <mc:Choice Requires="x14">
        <control shapeId="9362" r:id="rId177" name="OptionButton46">
          <controlPr defaultSize="0" autoLine="0" linkedCell="PRIX!L9" r:id="rId7">
            <anchor moveWithCells="1">
              <from>
                <xdr:col>1</xdr:col>
                <xdr:colOff>76200</xdr:colOff>
                <xdr:row>9</xdr:row>
                <xdr:rowOff>38100</xdr:rowOff>
              </from>
              <to>
                <xdr:col>1</xdr:col>
                <xdr:colOff>228600</xdr:colOff>
                <xdr:row>10</xdr:row>
                <xdr:rowOff>19050</xdr:rowOff>
              </to>
            </anchor>
          </controlPr>
        </control>
      </mc:Choice>
      <mc:Fallback>
        <control shapeId="9362" r:id="rId177" name="OptionButton46"/>
      </mc:Fallback>
    </mc:AlternateContent>
    <mc:AlternateContent xmlns:mc="http://schemas.openxmlformats.org/markup-compatibility/2006">
      <mc:Choice Requires="x14">
        <control shapeId="9366" r:id="rId178" name="OptionButton68">
          <controlPr defaultSize="0" autoLine="0" linkedCell="PRIX!X7" r:id="rId5">
            <anchor moveWithCells="1">
              <from>
                <xdr:col>2</xdr:col>
                <xdr:colOff>38100</xdr:colOff>
                <xdr:row>4</xdr:row>
                <xdr:rowOff>9525</xdr:rowOff>
              </from>
              <to>
                <xdr:col>2</xdr:col>
                <xdr:colOff>180975</xdr:colOff>
                <xdr:row>4</xdr:row>
                <xdr:rowOff>190500</xdr:rowOff>
              </to>
            </anchor>
          </controlPr>
        </control>
      </mc:Choice>
      <mc:Fallback>
        <control shapeId="9366" r:id="rId178" name="OptionButton68"/>
      </mc:Fallback>
    </mc:AlternateContent>
    <mc:AlternateContent xmlns:mc="http://schemas.openxmlformats.org/markup-compatibility/2006">
      <mc:Choice Requires="x14">
        <control shapeId="9367" r:id="rId179" name="OptionButton69">
          <controlPr defaultSize="0" autoLine="0" linkedCell="PRIX!L7" r:id="rId7">
            <anchor moveWithCells="1">
              <from>
                <xdr:col>1</xdr:col>
                <xdr:colOff>47625</xdr:colOff>
                <xdr:row>4</xdr:row>
                <xdr:rowOff>9525</xdr:rowOff>
              </from>
              <to>
                <xdr:col>1</xdr:col>
                <xdr:colOff>200025</xdr:colOff>
                <xdr:row>4</xdr:row>
                <xdr:rowOff>190500</xdr:rowOff>
              </to>
            </anchor>
          </controlPr>
        </control>
      </mc:Choice>
      <mc:Fallback>
        <control shapeId="9367" r:id="rId179" name="OptionButton69"/>
      </mc:Fallback>
    </mc:AlternateContent>
    <mc:AlternateContent xmlns:mc="http://schemas.openxmlformats.org/markup-compatibility/2006">
      <mc:Choice Requires="x14">
        <control shapeId="9452" r:id="rId180" name="OptionButton70">
          <controlPr defaultSize="0" autoLine="0" linkedCell="PRIX!X18" r:id="rId103">
            <anchor moveWithCells="1">
              <from>
                <xdr:col>6</xdr:col>
                <xdr:colOff>28575</xdr:colOff>
                <xdr:row>4</xdr:row>
                <xdr:rowOff>19050</xdr:rowOff>
              </from>
              <to>
                <xdr:col>6</xdr:col>
                <xdr:colOff>171450</xdr:colOff>
                <xdr:row>5</xdr:row>
                <xdr:rowOff>9525</xdr:rowOff>
              </to>
            </anchor>
          </controlPr>
        </control>
      </mc:Choice>
      <mc:Fallback>
        <control shapeId="9452" r:id="rId180" name="OptionButton70"/>
      </mc:Fallback>
    </mc:AlternateContent>
    <mc:AlternateContent xmlns:mc="http://schemas.openxmlformats.org/markup-compatibility/2006">
      <mc:Choice Requires="x14">
        <control shapeId="9453" r:id="rId181" name="OptionButton71">
          <controlPr defaultSize="0" autoLine="0" linkedCell="PRIX!L20" r:id="rId65">
            <anchor moveWithCells="1">
              <from>
                <xdr:col>5</xdr:col>
                <xdr:colOff>76200</xdr:colOff>
                <xdr:row>4</xdr:row>
                <xdr:rowOff>28575</xdr:rowOff>
              </from>
              <to>
                <xdr:col>5</xdr:col>
                <xdr:colOff>228600</xdr:colOff>
                <xdr:row>5</xdr:row>
                <xdr:rowOff>0</xdr:rowOff>
              </to>
            </anchor>
          </controlPr>
        </control>
      </mc:Choice>
      <mc:Fallback>
        <control shapeId="9453" r:id="rId181" name="OptionButton71"/>
      </mc:Fallback>
    </mc:AlternateContent>
    <mc:AlternateContent xmlns:mc="http://schemas.openxmlformats.org/markup-compatibility/2006">
      <mc:Choice Requires="x14">
        <control shapeId="9454" r:id="rId182" name="OptionButton72">
          <controlPr defaultSize="0" autoLine="0" linkedCell="PRIX!X19" r:id="rId103">
            <anchor moveWithCells="1">
              <from>
                <xdr:col>6</xdr:col>
                <xdr:colOff>28575</xdr:colOff>
                <xdr:row>5</xdr:row>
                <xdr:rowOff>19050</xdr:rowOff>
              </from>
              <to>
                <xdr:col>6</xdr:col>
                <xdr:colOff>171450</xdr:colOff>
                <xdr:row>6</xdr:row>
                <xdr:rowOff>19050</xdr:rowOff>
              </to>
            </anchor>
          </controlPr>
        </control>
      </mc:Choice>
      <mc:Fallback>
        <control shapeId="9454" r:id="rId182" name="OptionButton72"/>
      </mc:Fallback>
    </mc:AlternateContent>
    <mc:AlternateContent xmlns:mc="http://schemas.openxmlformats.org/markup-compatibility/2006">
      <mc:Choice Requires="x14">
        <control shapeId="9455" r:id="rId183" name="OptionButton73">
          <controlPr defaultSize="0" autoLine="0" linkedCell="PRIX!L21" r:id="rId65">
            <anchor moveWithCells="1">
              <from>
                <xdr:col>5</xdr:col>
                <xdr:colOff>76200</xdr:colOff>
                <xdr:row>5</xdr:row>
                <xdr:rowOff>28575</xdr:rowOff>
              </from>
              <to>
                <xdr:col>5</xdr:col>
                <xdr:colOff>228600</xdr:colOff>
                <xdr:row>6</xdr:row>
                <xdr:rowOff>9525</xdr:rowOff>
              </to>
            </anchor>
          </controlPr>
        </control>
      </mc:Choice>
      <mc:Fallback>
        <control shapeId="9455" r:id="rId183" name="OptionButton73"/>
      </mc:Fallback>
    </mc:AlternateContent>
    <mc:AlternateContent xmlns:mc="http://schemas.openxmlformats.org/markup-compatibility/2006">
      <mc:Choice Requires="x14">
        <control shapeId="10117" r:id="rId184" name="CheckBox61">
          <controlPr locked="0" defaultSize="0" autoLine="0" linkedCell="PRIX!D18" r:id="rId9">
            <anchor moveWithCells="1">
              <from>
                <xdr:col>16</xdr:col>
                <xdr:colOff>28575</xdr:colOff>
                <xdr:row>11</xdr:row>
                <xdr:rowOff>0</xdr:rowOff>
              </from>
              <to>
                <xdr:col>16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117" r:id="rId184" name="CheckBox61"/>
      </mc:Fallback>
    </mc:AlternateContent>
    <mc:AlternateContent xmlns:mc="http://schemas.openxmlformats.org/markup-compatibility/2006">
      <mc:Choice Requires="x14">
        <control shapeId="10118" r:id="rId185" name="CheckBox62">
          <controlPr locked="0" defaultSize="0" autoLine="0" linkedCell="PRIX!D19" r:id="rId9">
            <anchor moveWithCells="1">
              <from>
                <xdr:col>16</xdr:col>
                <xdr:colOff>28575</xdr:colOff>
                <xdr:row>12</xdr:row>
                <xdr:rowOff>0</xdr:rowOff>
              </from>
              <to>
                <xdr:col>16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118" r:id="rId185" name="CheckBox62"/>
      </mc:Fallback>
    </mc:AlternateContent>
    <mc:AlternateContent xmlns:mc="http://schemas.openxmlformats.org/markup-compatibility/2006">
      <mc:Choice Requires="x14">
        <control shapeId="10229" r:id="rId186" name="CheckBox63">
          <controlPr defaultSize="0" autoLine="0" linkedCell="PRIX!E18" r:id="rId9">
            <anchor moveWithCells="1">
              <from>
                <xdr:col>18</xdr:col>
                <xdr:colOff>28575</xdr:colOff>
                <xdr:row>11</xdr:row>
                <xdr:rowOff>0</xdr:rowOff>
              </from>
              <to>
                <xdr:col>18</xdr:col>
                <xdr:colOff>209550</xdr:colOff>
                <xdr:row>11</xdr:row>
                <xdr:rowOff>180975</xdr:rowOff>
              </to>
            </anchor>
          </controlPr>
        </control>
      </mc:Choice>
      <mc:Fallback>
        <control shapeId="10229" r:id="rId186" name="CheckBox63"/>
      </mc:Fallback>
    </mc:AlternateContent>
    <mc:AlternateContent xmlns:mc="http://schemas.openxmlformats.org/markup-compatibility/2006">
      <mc:Choice Requires="x14">
        <control shapeId="10230" r:id="rId187" name="CheckBox72">
          <controlPr defaultSize="0" autoLine="0" linkedCell="PRIX!E19" r:id="rId9">
            <anchor moveWithCells="1">
              <from>
                <xdr:col>18</xdr:col>
                <xdr:colOff>28575</xdr:colOff>
                <xdr:row>12</xdr:row>
                <xdr:rowOff>0</xdr:rowOff>
              </from>
              <to>
                <xdr:col>18</xdr:col>
                <xdr:colOff>209550</xdr:colOff>
                <xdr:row>12</xdr:row>
                <xdr:rowOff>180975</xdr:rowOff>
              </to>
            </anchor>
          </controlPr>
        </control>
      </mc:Choice>
      <mc:Fallback>
        <control shapeId="10230" r:id="rId187" name="CheckBox72"/>
      </mc:Fallback>
    </mc:AlternateContent>
    <mc:AlternateContent xmlns:mc="http://schemas.openxmlformats.org/markup-compatibility/2006">
      <mc:Choice Requires="x14">
        <control shapeId="2300" r:id="rId188" name="Button 252">
          <controlPr locked="0" defaultSize="0" print="0" autoFill="0" autoPict="0" macro="[0]!decoche_tout">
            <anchor moveWithCells="1" sizeWithCells="1">
              <from>
                <xdr:col>9</xdr:col>
                <xdr:colOff>266700</xdr:colOff>
                <xdr:row>37</xdr:row>
                <xdr:rowOff>95250</xdr:rowOff>
              </from>
              <to>
                <xdr:col>11</xdr:col>
                <xdr:colOff>485775</xdr:colOff>
                <xdr:row>39</xdr:row>
                <xdr:rowOff>114300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980B10-E930-4A66-9807-ACE804AD2837}">
            <xm:f>PRIX!$D$48=FALSE</xm:f>
            <x14:dxf>
              <fill>
                <patternFill>
                  <bgColor theme="7" tint="0.39994506668294322"/>
                </patternFill>
              </fill>
            </x14:dxf>
          </x14:cfRule>
          <xm:sqref>Q23:Q27</xm:sqref>
        </x14:conditionalFormatting>
        <x14:conditionalFormatting xmlns:xm="http://schemas.microsoft.com/office/excel/2006/main">
          <x14:cfRule type="expression" priority="64" id="{642D8B79-777A-40F0-B416-78117460111B}">
            <xm:f>PRIX!$D$49=FALSE</xm:f>
            <x14:dxf>
              <fill>
                <patternFill>
                  <bgColor theme="7" tint="0.39994506668294322"/>
                </patternFill>
              </fill>
            </x14:dxf>
          </x14:cfRule>
          <xm:sqref>Q37:Q40 S37:S40</xm:sqref>
        </x14:conditionalFormatting>
        <x14:conditionalFormatting xmlns:xm="http://schemas.microsoft.com/office/excel/2006/main">
          <x14:cfRule type="expression" priority="61" id="{1DCAC8C1-5531-47A4-BEF1-D78BA29C8016}">
            <xm:f>PRIX!$E$49=FALSE</xm:f>
            <x14:dxf>
              <fill>
                <patternFill>
                  <bgColor theme="7" tint="0.39994506668294322"/>
                </patternFill>
              </fill>
            </x14:dxf>
          </x14:cfRule>
          <xm:sqref>S37:S40</xm:sqref>
        </x14:conditionalFormatting>
        <x14:conditionalFormatting xmlns:xm="http://schemas.microsoft.com/office/excel/2006/main">
          <x14:cfRule type="expression" priority="58" id="{9587A20F-9C16-4106-A722-1CEAAA50BF4C}">
            <xm:f>PRIX!AH47=0</xm:f>
            <x14:dxf>
              <font>
                <color auto="1"/>
              </font>
              <fill>
                <patternFill>
                  <bgColor theme="7" tint="0.39994506668294322"/>
                </patternFill>
              </fill>
            </x14:dxf>
          </x14:cfRule>
          <xm:sqref>J14:J15</xm:sqref>
        </x14:conditionalFormatting>
        <x14:conditionalFormatting xmlns:xm="http://schemas.microsoft.com/office/excel/2006/main">
          <x14:cfRule type="expression" priority="56" id="{5EAF44DE-A0EA-43A8-B586-1E2E200A59AC}">
            <xm:f>PRIX!AH47=0</xm:f>
            <x14:dxf>
              <fill>
                <patternFill>
                  <bgColor theme="7" tint="0.39994506668294322"/>
                </patternFill>
              </fill>
            </x14:dxf>
          </x14:cfRule>
          <xm:sqref>K14:L15</xm:sqref>
        </x14:conditionalFormatting>
        <x14:conditionalFormatting xmlns:xm="http://schemas.microsoft.com/office/excel/2006/main">
          <x14:cfRule type="expression" priority="51" id="{018411AE-E999-47A0-BB99-29A938ED3152}">
            <xm:f>PRIX!$AI$47=FALSE</xm:f>
            <x14:dxf>
              <fill>
                <patternFill>
                  <bgColor theme="7" tint="0.39994506668294322"/>
                </patternFill>
              </fill>
            </x14:dxf>
          </x14:cfRule>
          <xm:sqref>M14:M15</xm:sqref>
        </x14:conditionalFormatting>
        <x14:conditionalFormatting xmlns:xm="http://schemas.microsoft.com/office/excel/2006/main">
          <x14:cfRule type="expression" priority="23" id="{75392730-0BA2-474D-9DEB-4E13D90D72AF}">
            <xm:f>PRIX!L6=TRUE</xm:f>
            <x14:dxf>
              <fill>
                <patternFill patternType="lightUp"/>
              </fill>
            </x14:dxf>
          </x14:cfRule>
          <x14:cfRule type="expression" priority="32" id="{D314EECC-20AE-4A9A-BB2C-7B5D2EF299FA}">
            <xm:f>PRIX!L7=TRUE</xm:f>
            <x14:dxf>
              <fill>
                <patternFill patternType="lightUp"/>
              </fill>
            </x14:dxf>
          </x14:cfRule>
          <xm:sqref>Q32:R32</xm:sqref>
        </x14:conditionalFormatting>
        <x14:conditionalFormatting xmlns:xm="http://schemas.microsoft.com/office/excel/2006/main">
          <x14:cfRule type="expression" priority="22" id="{8231D005-0FC1-41BC-B877-4E833A329E92}">
            <xm:f>PRIX!X6=TRUE</xm:f>
            <x14:dxf>
              <fill>
                <patternFill patternType="lightUp"/>
              </fill>
            </x14:dxf>
          </x14:cfRule>
          <x14:cfRule type="expression" priority="31" id="{FAAEC719-0F9B-48A8-B81A-D13E690E4488}">
            <xm:f>PRIX!X7</xm:f>
            <x14:dxf>
              <fill>
                <patternFill patternType="lightUp"/>
              </fill>
            </x14:dxf>
          </x14:cfRule>
          <xm:sqref>S32:T32</xm:sqref>
        </x14:conditionalFormatting>
        <x14:conditionalFormatting xmlns:xm="http://schemas.microsoft.com/office/excel/2006/main">
          <x14:cfRule type="expression" priority="4" id="{BE524880-5AAE-4895-9E47-069B449840D9}">
            <xm:f>PRIX!D10=FALSE</xm:f>
            <x14:dxf>
              <font>
                <color theme="0"/>
              </font>
              <fill>
                <patternFill patternType="solid">
                  <bgColor theme="1"/>
                </patternFill>
              </fill>
            </x14:dxf>
          </x14:cfRule>
          <xm:sqref>S14:T14</xm:sqref>
        </x14:conditionalFormatting>
        <x14:conditionalFormatting xmlns:xm="http://schemas.microsoft.com/office/excel/2006/main">
          <x14:cfRule type="expression" priority="7" id="{226AEB38-2748-4E3B-BDBA-9CF4A3AD86E0}">
            <xm:f>PRIX!D20=FALSE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S17:T27</xm:sqref>
        </x14:conditionalFormatting>
        <x14:conditionalFormatting xmlns:xm="http://schemas.microsoft.com/office/excel/2006/main">
          <x14:cfRule type="expression" priority="6" id="{85E04EB0-7703-4B36-9D67-7EFE9773DFC2}">
            <xm:f>PRIX!D11=FALSE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S15:T15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86"/>
  <sheetViews>
    <sheetView tabSelected="1" topLeftCell="A58" workbookViewId="0">
      <selection activeCell="B75" sqref="B75"/>
    </sheetView>
  </sheetViews>
  <sheetFormatPr baseColWidth="10" defaultRowHeight="15"/>
  <cols>
    <col min="1" max="1" width="12" style="1" customWidth="1"/>
    <col min="2" max="2" width="25.42578125" style="1" bestFit="1" customWidth="1"/>
    <col min="3" max="3" width="12" style="2" bestFit="1" customWidth="1"/>
    <col min="4" max="4" width="12" style="1" bestFit="1" customWidth="1"/>
    <col min="5" max="5" width="5.7109375" style="1" customWidth="1"/>
    <col min="6" max="7" width="7" style="11" bestFit="1" customWidth="1"/>
    <col min="8" max="8" width="5.7109375" style="11" customWidth="1"/>
    <col min="9" max="9" width="7.7109375" style="4" bestFit="1" customWidth="1"/>
    <col min="10" max="10" width="27" style="1" bestFit="1" customWidth="1"/>
    <col min="11" max="11" width="8.7109375" style="1" bestFit="1" customWidth="1"/>
    <col min="12" max="12" width="9.5703125" style="1" bestFit="1" customWidth="1"/>
    <col min="13" max="13" width="8.28515625" style="1" bestFit="1" customWidth="1"/>
    <col min="14" max="15" width="7.7109375" style="1" bestFit="1" customWidth="1"/>
    <col min="16" max="16" width="8" style="1" bestFit="1" customWidth="1"/>
    <col min="17" max="17" width="8" style="11" customWidth="1"/>
    <col min="18" max="18" width="11.42578125" style="11" bestFit="1" customWidth="1"/>
    <col min="19" max="19" width="16.7109375" style="11" bestFit="1" customWidth="1"/>
    <col min="20" max="20" width="15" style="11" customWidth="1"/>
    <col min="21" max="21" width="7.7109375" style="1" bestFit="1" customWidth="1"/>
    <col min="22" max="22" width="25.140625" style="1" bestFit="1" customWidth="1"/>
    <col min="23" max="23" width="8" style="1" bestFit="1" customWidth="1"/>
    <col min="24" max="24" width="5.7109375" style="1" bestFit="1" customWidth="1"/>
    <col min="25" max="25" width="8.28515625" style="1" bestFit="1" customWidth="1"/>
    <col min="26" max="27" width="7.7109375" style="1" bestFit="1" customWidth="1"/>
    <col min="28" max="29" width="7.7109375" style="11" customWidth="1"/>
    <col min="30" max="30" width="11.42578125" style="11" bestFit="1" customWidth="1"/>
    <col min="31" max="31" width="16.7109375" style="11" bestFit="1" customWidth="1"/>
    <col min="32" max="32" width="11.28515625" style="11" bestFit="1" customWidth="1"/>
    <col min="33" max="33" width="11.42578125" style="1"/>
    <col min="34" max="34" width="74.42578125" style="1" customWidth="1"/>
    <col min="35" max="37" width="11.42578125" style="1"/>
    <col min="38" max="38" width="11.7109375" style="1" customWidth="1"/>
    <col min="39" max="16384" width="11.42578125" style="1"/>
  </cols>
  <sheetData>
    <row r="1" spans="1:35" ht="15.75" thickBot="1">
      <c r="AH1" s="278"/>
      <c r="AI1" s="278"/>
    </row>
    <row r="2" spans="1:35" ht="15.75" thickBot="1">
      <c r="AH2" s="277" t="s">
        <v>1</v>
      </c>
      <c r="AI2" s="277"/>
    </row>
    <row r="3" spans="1:35" ht="15.75" thickBot="1">
      <c r="Z3" s="9"/>
      <c r="AH3" s="21">
        <f>SUMPRODUCT(L6:L56*M6:M56)</f>
        <v>0</v>
      </c>
      <c r="AI3" s="21" t="b">
        <v>0</v>
      </c>
    </row>
    <row r="4" spans="1:35" ht="15.75" thickBot="1">
      <c r="B4" s="279" t="s">
        <v>5</v>
      </c>
      <c r="C4" s="280"/>
      <c r="D4" s="280"/>
      <c r="E4" s="281"/>
      <c r="F4" s="34"/>
      <c r="G4" s="34"/>
      <c r="H4" s="34"/>
      <c r="J4" s="279" t="s">
        <v>6</v>
      </c>
      <c r="K4" s="280"/>
      <c r="L4" s="280"/>
      <c r="M4" s="280"/>
      <c r="N4" s="280"/>
      <c r="O4" s="280"/>
      <c r="P4" s="280"/>
      <c r="Q4" s="280"/>
      <c r="R4" s="280"/>
      <c r="S4" s="280"/>
      <c r="T4" s="281"/>
      <c r="V4" s="279" t="s">
        <v>2</v>
      </c>
      <c r="W4" s="280"/>
      <c r="X4" s="280"/>
      <c r="Y4" s="280"/>
      <c r="Z4" s="280"/>
      <c r="AA4" s="280"/>
      <c r="AB4" s="280"/>
      <c r="AC4" s="280"/>
      <c r="AD4" s="280"/>
      <c r="AE4" s="280"/>
      <c r="AF4" s="281"/>
      <c r="AH4" s="277" t="s">
        <v>2</v>
      </c>
      <c r="AI4" s="277"/>
    </row>
    <row r="5" spans="1:35" ht="15.75" thickBot="1">
      <c r="C5" s="3"/>
      <c r="M5" s="26" t="s">
        <v>4</v>
      </c>
      <c r="N5" s="27" t="s">
        <v>0</v>
      </c>
      <c r="O5" s="116" t="s">
        <v>7</v>
      </c>
      <c r="P5" s="276" t="s">
        <v>19</v>
      </c>
      <c r="Q5" s="276"/>
      <c r="R5" s="114" t="s">
        <v>23</v>
      </c>
      <c r="S5" s="114" t="s">
        <v>24</v>
      </c>
      <c r="T5" s="114" t="s">
        <v>25</v>
      </c>
      <c r="Y5" s="28" t="s">
        <v>4</v>
      </c>
      <c r="Z5" s="29" t="s">
        <v>0</v>
      </c>
      <c r="AA5" s="72" t="s">
        <v>7</v>
      </c>
      <c r="AB5" s="277" t="s">
        <v>19</v>
      </c>
      <c r="AC5" s="277"/>
      <c r="AD5" s="114" t="s">
        <v>23</v>
      </c>
      <c r="AE5" s="114" t="s">
        <v>24</v>
      </c>
      <c r="AF5" s="114" t="s">
        <v>25</v>
      </c>
      <c r="AH5" s="21">
        <f>SUMPRODUCT(X6:X53*Y6:Y53)</f>
        <v>0</v>
      </c>
      <c r="AI5" s="21" t="b">
        <v>0</v>
      </c>
    </row>
    <row r="6" spans="1:35" ht="15.75" thickBot="1">
      <c r="A6" s="282"/>
      <c r="B6" s="21"/>
      <c r="C6" s="22">
        <v>16.989999999999998</v>
      </c>
      <c r="D6" s="21" t="b">
        <v>0</v>
      </c>
      <c r="E6" s="36" t="b">
        <v>0</v>
      </c>
      <c r="F6" s="34"/>
      <c r="G6" s="34"/>
      <c r="H6" s="34"/>
      <c r="I6" s="11"/>
      <c r="J6" s="165"/>
      <c r="K6" s="113">
        <v>95</v>
      </c>
      <c r="L6" s="165" t="b">
        <v>0</v>
      </c>
      <c r="M6" s="166">
        <v>3.9</v>
      </c>
      <c r="N6" s="27">
        <v>8.4499999999999993</v>
      </c>
      <c r="O6" s="164">
        <v>8.4499999999999993</v>
      </c>
      <c r="P6" s="166" t="b">
        <f t="shared" ref="P6" si="0">IF(L6=TRUE,TRUE,FALSE)</f>
        <v>0</v>
      </c>
      <c r="Q6" s="165">
        <v>19</v>
      </c>
      <c r="R6" s="115">
        <f>K6-Q6</f>
        <v>76</v>
      </c>
      <c r="S6" s="115">
        <f>IF(L6=TRUE,R6,0)</f>
        <v>0</v>
      </c>
      <c r="T6" s="115">
        <f>IF(L6=TRUE,Q6,0)</f>
        <v>0</v>
      </c>
      <c r="U6" s="11"/>
      <c r="V6" s="165"/>
      <c r="W6" s="22">
        <v>95</v>
      </c>
      <c r="X6" s="165" t="b">
        <v>0</v>
      </c>
      <c r="Y6" s="165">
        <v>3.9</v>
      </c>
      <c r="Z6" s="24">
        <v>8.4499999999999993</v>
      </c>
      <c r="AA6" s="164">
        <v>8.4499999999999993</v>
      </c>
      <c r="AB6" s="166" t="b">
        <f>IF(X6=TRUE,TRUE,FALSE)</f>
        <v>0</v>
      </c>
      <c r="AC6" s="165">
        <v>19</v>
      </c>
      <c r="AD6" s="22">
        <f>W6-AC6</f>
        <v>76</v>
      </c>
      <c r="AE6" s="117">
        <f>IF(X6=TRUE,AD6,0)</f>
        <v>0</v>
      </c>
      <c r="AF6" s="117">
        <f>IF(X6=TRUE,AC6,0)</f>
        <v>0</v>
      </c>
    </row>
    <row r="7" spans="1:35" ht="15.75" thickBot="1">
      <c r="A7" s="283"/>
      <c r="B7" s="21"/>
      <c r="C7" s="22">
        <v>9.99</v>
      </c>
      <c r="D7" s="21" t="b">
        <v>0</v>
      </c>
      <c r="E7" s="36" t="b">
        <v>0</v>
      </c>
      <c r="F7" s="34"/>
      <c r="G7" s="34"/>
      <c r="H7" s="34"/>
      <c r="I7" s="272"/>
      <c r="J7" s="37"/>
      <c r="K7" s="113">
        <v>95</v>
      </c>
      <c r="L7" s="126" t="b">
        <v>0</v>
      </c>
      <c r="M7" s="125">
        <v>3.9</v>
      </c>
      <c r="N7" s="27">
        <v>8.4499999999999993</v>
      </c>
      <c r="O7" s="127">
        <v>8.4499999999999993</v>
      </c>
      <c r="P7" s="125" t="b">
        <f t="shared" ref="P7:P8" si="1">IF(L7=TRUE,TRUE,FALSE)</f>
        <v>0</v>
      </c>
      <c r="Q7" s="126">
        <v>19</v>
      </c>
      <c r="R7" s="115">
        <f>K7-Q7</f>
        <v>76</v>
      </c>
      <c r="S7" s="115">
        <f>IF(L7=TRUE,R7,0)</f>
        <v>0</v>
      </c>
      <c r="T7" s="115">
        <f>IF(L7=TRUE,Q7,0)</f>
        <v>0</v>
      </c>
      <c r="U7" s="272"/>
      <c r="V7" s="126"/>
      <c r="W7" s="22">
        <v>95</v>
      </c>
      <c r="X7" s="126" t="b">
        <v>0</v>
      </c>
      <c r="Y7" s="126">
        <v>3.9</v>
      </c>
      <c r="Z7" s="24">
        <v>8.4499999999999993</v>
      </c>
      <c r="AA7" s="127">
        <v>8.4499999999999993</v>
      </c>
      <c r="AB7" s="125" t="b">
        <f>IF(X7=TRUE,TRUE,FALSE)</f>
        <v>0</v>
      </c>
      <c r="AC7" s="126">
        <v>19</v>
      </c>
      <c r="AD7" s="22">
        <f>W7-AC7</f>
        <v>76</v>
      </c>
      <c r="AE7" s="117">
        <f>IF(X7=TRUE,AD7,0)</f>
        <v>0</v>
      </c>
      <c r="AF7" s="117">
        <f>IF(X7=TRUE,AC7,0)</f>
        <v>0</v>
      </c>
    </row>
    <row r="8" spans="1:35" ht="15.75" thickBot="1">
      <c r="A8" s="283"/>
      <c r="B8" s="168"/>
      <c r="C8" s="22">
        <v>9.99</v>
      </c>
      <c r="D8" s="168" t="b">
        <v>0</v>
      </c>
      <c r="E8" s="168" t="b">
        <v>0</v>
      </c>
      <c r="F8" s="34"/>
      <c r="G8" s="34"/>
      <c r="H8" s="34"/>
      <c r="I8" s="273"/>
      <c r="J8" s="165"/>
      <c r="K8" s="113">
        <v>86.95</v>
      </c>
      <c r="L8" s="165" t="b">
        <v>0</v>
      </c>
      <c r="M8" s="166">
        <v>3.9</v>
      </c>
      <c r="N8" s="27">
        <v>8.4499999999999993</v>
      </c>
      <c r="O8" s="164">
        <v>8.4499999999999993</v>
      </c>
      <c r="P8" s="166" t="b">
        <f t="shared" si="1"/>
        <v>0</v>
      </c>
      <c r="Q8" s="165">
        <v>19</v>
      </c>
      <c r="R8" s="115">
        <f>K8-Q8</f>
        <v>67.95</v>
      </c>
      <c r="S8" s="115">
        <f>IF(L8=TRUE,R8,0)</f>
        <v>0</v>
      </c>
      <c r="T8" s="115">
        <f>IF(L8=TRUE,Q8,0)</f>
        <v>0</v>
      </c>
      <c r="U8" s="273"/>
      <c r="V8" s="165"/>
      <c r="W8" s="22">
        <v>86.95</v>
      </c>
      <c r="X8" s="165" t="b">
        <v>0</v>
      </c>
      <c r="Y8" s="165">
        <v>3.9</v>
      </c>
      <c r="Z8" s="24">
        <v>8.4499999999999993</v>
      </c>
      <c r="AA8" s="164">
        <v>8.4499999999999993</v>
      </c>
      <c r="AB8" s="166" t="b">
        <f>IF(X8=TRUE,TRUE,FALSE)</f>
        <v>0</v>
      </c>
      <c r="AC8" s="165">
        <v>19</v>
      </c>
      <c r="AD8" s="22">
        <f>W8-AC8</f>
        <v>67.95</v>
      </c>
      <c r="AE8" s="117">
        <f>IF(X8=TRUE,AD8,0)</f>
        <v>0</v>
      </c>
      <c r="AF8" s="117">
        <f>IF(X8=TRUE,AC8,0)</f>
        <v>0</v>
      </c>
      <c r="AH8" s="275"/>
      <c r="AI8" s="275"/>
    </row>
    <row r="9" spans="1:35" ht="15.75" thickBot="1">
      <c r="A9" s="283"/>
      <c r="B9" s="168"/>
      <c r="C9" s="22">
        <v>14.99</v>
      </c>
      <c r="D9" s="168" t="b">
        <v>0</v>
      </c>
      <c r="E9" s="168" t="b">
        <v>0</v>
      </c>
      <c r="F9" s="22">
        <v>10</v>
      </c>
      <c r="G9" s="22">
        <v>10</v>
      </c>
      <c r="H9" s="34"/>
      <c r="I9" s="273"/>
      <c r="J9" s="37"/>
      <c r="K9" s="113">
        <v>86.95</v>
      </c>
      <c r="L9" s="21" t="b">
        <v>0</v>
      </c>
      <c r="M9" s="26">
        <v>3.9</v>
      </c>
      <c r="N9" s="27">
        <v>8.4499999999999993</v>
      </c>
      <c r="O9" s="71">
        <v>8.4499999999999993</v>
      </c>
      <c r="P9" s="26" t="b">
        <f t="shared" ref="P9:P28" si="2">IF(L9=TRUE,TRUE,FALSE)</f>
        <v>0</v>
      </c>
      <c r="Q9" s="70">
        <v>19</v>
      </c>
      <c r="R9" s="115">
        <f>K9-Q9</f>
        <v>67.95</v>
      </c>
      <c r="S9" s="115">
        <f>IF(L9=TRUE,R9,0)</f>
        <v>0</v>
      </c>
      <c r="T9" s="115">
        <f>IF(L9=TRUE,Q9,0)</f>
        <v>0</v>
      </c>
      <c r="U9" s="273"/>
      <c r="V9" s="21"/>
      <c r="W9" s="22">
        <v>86.95</v>
      </c>
      <c r="X9" s="21" t="b">
        <v>0</v>
      </c>
      <c r="Y9" s="21">
        <v>3.9</v>
      </c>
      <c r="Z9" s="24">
        <v>8.4499999999999993</v>
      </c>
      <c r="AA9" s="71">
        <v>8.4499999999999993</v>
      </c>
      <c r="AB9" s="26" t="b">
        <f>IF(X9=TRUE,TRUE,FALSE)</f>
        <v>0</v>
      </c>
      <c r="AC9" s="70">
        <v>19</v>
      </c>
      <c r="AD9" s="22">
        <f>W9-AC9</f>
        <v>67.95</v>
      </c>
      <c r="AE9" s="117">
        <f>IF(X9=TRUE,AD9,0)</f>
        <v>0</v>
      </c>
      <c r="AF9" s="117">
        <f>IF(X9=TRUE,AC9,0)</f>
        <v>0</v>
      </c>
      <c r="AH9" s="21" t="s">
        <v>6</v>
      </c>
      <c r="AI9" s="21" t="s">
        <v>9</v>
      </c>
    </row>
    <row r="10" spans="1:35" ht="15.75" thickBot="1">
      <c r="A10" s="283"/>
      <c r="B10" s="21"/>
      <c r="C10" s="22">
        <v>9.99</v>
      </c>
      <c r="D10" s="21" t="b">
        <v>0</v>
      </c>
      <c r="E10" s="36" t="b">
        <v>0</v>
      </c>
      <c r="F10" s="34"/>
      <c r="G10" s="34"/>
      <c r="H10" s="34"/>
      <c r="I10" s="273"/>
      <c r="J10" s="21"/>
      <c r="K10" s="113">
        <v>65.95</v>
      </c>
      <c r="L10" s="21" t="b">
        <v>0</v>
      </c>
      <c r="M10" s="21">
        <v>6.9</v>
      </c>
      <c r="N10" s="27">
        <v>8.4499999999999993</v>
      </c>
      <c r="O10" s="111">
        <v>8.4499999999999993</v>
      </c>
      <c r="P10" s="70" t="b">
        <f t="shared" si="2"/>
        <v>0</v>
      </c>
      <c r="Q10" s="112">
        <v>19</v>
      </c>
      <c r="R10" s="115">
        <f t="shared" ref="R10:R55" si="3">K10-Q10</f>
        <v>46.95</v>
      </c>
      <c r="S10" s="115">
        <f t="shared" ref="S10:S29" si="4">IF(L10=TRUE,R10,0)</f>
        <v>0</v>
      </c>
      <c r="T10" s="115">
        <f t="shared" ref="T10:T29" si="5">IF(L10=TRUE,Q10,0)</f>
        <v>0</v>
      </c>
      <c r="U10" s="273"/>
      <c r="V10" s="21"/>
      <c r="W10" s="25">
        <v>65.95</v>
      </c>
      <c r="X10" s="21" t="b">
        <v>0</v>
      </c>
      <c r="Y10" s="21">
        <v>6.9</v>
      </c>
      <c r="Z10" s="24">
        <v>8.4499999999999993</v>
      </c>
      <c r="AA10" s="111">
        <v>8.4499999999999993</v>
      </c>
      <c r="AB10" s="70" t="b">
        <f t="shared" ref="AB10:AB12" si="6">IF(X10=TRUE,TRUE,FALSE)</f>
        <v>0</v>
      </c>
      <c r="AC10" s="114">
        <v>19</v>
      </c>
      <c r="AD10" s="117">
        <f t="shared" ref="AD10:AD45" si="7">W10-AC10</f>
        <v>46.95</v>
      </c>
      <c r="AE10" s="117">
        <f t="shared" ref="AE10:AE45" si="8">IF(X10=TRUE,AD10,0)</f>
        <v>0</v>
      </c>
      <c r="AF10" s="117">
        <f t="shared" ref="AF10:AF45" si="9">IF(X10=TRUE,AC10,0)</f>
        <v>0</v>
      </c>
      <c r="AH10" s="21">
        <f>SUMPRODUCT(L6:L56*N6:N56)</f>
        <v>0</v>
      </c>
      <c r="AI10" s="21">
        <f>SUMPRODUCT(X6:X53*Z6:Z53)</f>
        <v>0</v>
      </c>
    </row>
    <row r="11" spans="1:35" ht="15.75" thickBot="1">
      <c r="A11" s="283"/>
      <c r="B11" s="21"/>
      <c r="C11" s="22">
        <v>15.99</v>
      </c>
      <c r="D11" s="21" t="b">
        <v>0</v>
      </c>
      <c r="E11" s="36" t="b">
        <v>0</v>
      </c>
      <c r="F11" s="34"/>
      <c r="G11" s="34"/>
      <c r="H11" s="34"/>
      <c r="I11" s="273"/>
      <c r="J11" s="21"/>
      <c r="K11" s="113">
        <v>56.95</v>
      </c>
      <c r="L11" s="21" t="b">
        <v>0</v>
      </c>
      <c r="M11" s="21">
        <v>9.9</v>
      </c>
      <c r="N11" s="27">
        <v>8.4499999999999993</v>
      </c>
      <c r="O11" s="111">
        <v>8.4499999999999993</v>
      </c>
      <c r="P11" s="70" t="b">
        <f t="shared" si="2"/>
        <v>0</v>
      </c>
      <c r="Q11" s="112">
        <v>19</v>
      </c>
      <c r="R11" s="115">
        <f t="shared" si="3"/>
        <v>37.950000000000003</v>
      </c>
      <c r="S11" s="115">
        <f t="shared" si="4"/>
        <v>0</v>
      </c>
      <c r="T11" s="115">
        <f t="shared" si="5"/>
        <v>0</v>
      </c>
      <c r="U11" s="273"/>
      <c r="V11" s="21"/>
      <c r="W11" s="25">
        <v>56.95</v>
      </c>
      <c r="X11" s="31" t="b">
        <v>0</v>
      </c>
      <c r="Y11" s="21">
        <v>9.9</v>
      </c>
      <c r="Z11" s="24">
        <v>8.4499999999999993</v>
      </c>
      <c r="AA11" s="111">
        <v>8.4499999999999993</v>
      </c>
      <c r="AB11" s="70" t="b">
        <f t="shared" si="6"/>
        <v>0</v>
      </c>
      <c r="AC11" s="114">
        <v>19</v>
      </c>
      <c r="AD11" s="117">
        <f t="shared" si="7"/>
        <v>37.950000000000003</v>
      </c>
      <c r="AE11" s="117">
        <f t="shared" si="8"/>
        <v>0</v>
      </c>
      <c r="AF11" s="117">
        <f t="shared" si="9"/>
        <v>0</v>
      </c>
    </row>
    <row r="12" spans="1:35" ht="15.75" thickBot="1">
      <c r="A12" s="283"/>
      <c r="B12" s="23"/>
      <c r="C12" s="22">
        <v>8.5</v>
      </c>
      <c r="D12" s="21" t="b">
        <v>0</v>
      </c>
      <c r="E12" s="36" t="b">
        <v>0</v>
      </c>
      <c r="F12" s="34"/>
      <c r="G12" s="34"/>
      <c r="H12" s="34"/>
      <c r="I12" s="273"/>
      <c r="J12" s="168"/>
      <c r="K12" s="113">
        <v>108.75</v>
      </c>
      <c r="L12" s="168" t="b">
        <v>0</v>
      </c>
      <c r="M12" s="168">
        <v>3.9</v>
      </c>
      <c r="N12" s="24">
        <v>12.95</v>
      </c>
      <c r="O12" s="169">
        <v>12.95</v>
      </c>
      <c r="P12" s="168" t="b">
        <f t="shared" ref="P12" si="10">IF(L12=TRUE,TRUE,FALSE)</f>
        <v>0</v>
      </c>
      <c r="Q12" s="168">
        <v>19</v>
      </c>
      <c r="R12" s="115">
        <f t="shared" ref="R12" si="11">K12-Q12</f>
        <v>89.75</v>
      </c>
      <c r="S12" s="115">
        <f t="shared" ref="S12" si="12">IF(L12=TRUE,R12,0)</f>
        <v>0</v>
      </c>
      <c r="T12" s="115">
        <f t="shared" ref="T12" si="13">IF(L12=TRUE,Q12,0)</f>
        <v>0</v>
      </c>
      <c r="U12" s="273"/>
      <c r="V12" s="21"/>
      <c r="W12" s="22">
        <v>108.75</v>
      </c>
      <c r="X12" s="21" t="b">
        <v>0</v>
      </c>
      <c r="Y12" s="21">
        <v>3.9</v>
      </c>
      <c r="Z12" s="24">
        <v>12.95</v>
      </c>
      <c r="AA12" s="71">
        <v>12.95</v>
      </c>
      <c r="AB12" s="95" t="b">
        <f t="shared" si="6"/>
        <v>0</v>
      </c>
      <c r="AC12" s="114">
        <v>19</v>
      </c>
      <c r="AD12" s="117">
        <f t="shared" si="7"/>
        <v>89.75</v>
      </c>
      <c r="AE12" s="117">
        <f t="shared" si="8"/>
        <v>0</v>
      </c>
      <c r="AF12" s="117">
        <f t="shared" si="9"/>
        <v>0</v>
      </c>
    </row>
    <row r="13" spans="1:35" ht="15.75" thickBot="1">
      <c r="A13" s="283"/>
      <c r="B13" s="23"/>
      <c r="C13" s="22">
        <v>42.5</v>
      </c>
      <c r="D13" s="48" t="b">
        <v>0</v>
      </c>
      <c r="E13" s="48"/>
      <c r="F13" s="34"/>
      <c r="G13" s="34"/>
      <c r="H13" s="34"/>
      <c r="I13" s="273"/>
      <c r="J13" s="37"/>
      <c r="K13" s="113">
        <v>108.75</v>
      </c>
      <c r="L13" s="95" t="b">
        <v>0</v>
      </c>
      <c r="M13" s="95">
        <v>3.9</v>
      </c>
      <c r="N13" s="24">
        <v>12.95</v>
      </c>
      <c r="O13" s="96">
        <v>12.95</v>
      </c>
      <c r="P13" s="95" t="b">
        <f t="shared" si="2"/>
        <v>0</v>
      </c>
      <c r="Q13" s="112">
        <v>19</v>
      </c>
      <c r="R13" s="115">
        <f t="shared" si="3"/>
        <v>89.75</v>
      </c>
      <c r="S13" s="115">
        <f t="shared" si="4"/>
        <v>0</v>
      </c>
      <c r="T13" s="115">
        <f t="shared" si="5"/>
        <v>0</v>
      </c>
      <c r="U13" s="274"/>
      <c r="V13" s="187"/>
      <c r="W13" s="22">
        <v>108.75</v>
      </c>
      <c r="X13" s="187" t="b">
        <v>0</v>
      </c>
      <c r="Y13" s="187">
        <v>3.9</v>
      </c>
      <c r="Z13" s="24">
        <v>12.95</v>
      </c>
      <c r="AA13" s="186">
        <v>12.95</v>
      </c>
      <c r="AB13" s="187" t="b">
        <f t="shared" ref="AB13" si="14">IF(X13=TRUE,TRUE,FALSE)</f>
        <v>0</v>
      </c>
      <c r="AC13" s="187">
        <v>19</v>
      </c>
      <c r="AD13" s="117">
        <f t="shared" ref="AD13" si="15">W13-AC13</f>
        <v>89.75</v>
      </c>
      <c r="AE13" s="117">
        <f t="shared" ref="AE13" si="16">IF(X13=TRUE,AD13,0)</f>
        <v>0</v>
      </c>
      <c r="AF13" s="117">
        <f t="shared" ref="AF13" si="17">IF(X13=TRUE,AC13,0)</f>
        <v>0</v>
      </c>
      <c r="AH13" s="275"/>
      <c r="AI13" s="275"/>
    </row>
    <row r="14" spans="1:35" ht="15.75" thickBot="1">
      <c r="A14" s="283"/>
      <c r="B14" s="21"/>
      <c r="C14" s="22">
        <v>24.99</v>
      </c>
      <c r="D14" s="21" t="b">
        <v>0</v>
      </c>
      <c r="E14" s="36" t="b">
        <v>0</v>
      </c>
      <c r="F14" s="34"/>
      <c r="G14" s="34"/>
      <c r="H14" s="34"/>
      <c r="I14" s="273"/>
      <c r="J14" s="21"/>
      <c r="K14" s="113">
        <v>106.95</v>
      </c>
      <c r="L14" s="21" t="b">
        <v>0</v>
      </c>
      <c r="M14" s="97">
        <v>3.9</v>
      </c>
      <c r="N14" s="24">
        <v>8.4499999999999993</v>
      </c>
      <c r="O14" s="71">
        <v>8.4499999999999993</v>
      </c>
      <c r="P14" s="70" t="b">
        <f t="shared" si="2"/>
        <v>0</v>
      </c>
      <c r="Q14" s="112">
        <v>19</v>
      </c>
      <c r="R14" s="115">
        <f t="shared" si="3"/>
        <v>87.95</v>
      </c>
      <c r="S14" s="115">
        <f t="shared" si="4"/>
        <v>0</v>
      </c>
      <c r="T14" s="115">
        <f t="shared" si="5"/>
        <v>0</v>
      </c>
      <c r="U14" s="191"/>
      <c r="V14" s="34"/>
      <c r="W14" s="192"/>
      <c r="X14" s="34"/>
      <c r="Y14" s="34"/>
      <c r="Z14" s="193"/>
      <c r="AA14" s="34"/>
      <c r="AB14" s="34"/>
      <c r="AC14" s="34"/>
      <c r="AD14" s="200"/>
      <c r="AE14" s="200"/>
      <c r="AF14" s="200"/>
      <c r="AH14" s="21" t="s">
        <v>6</v>
      </c>
      <c r="AI14" s="21" t="s">
        <v>9</v>
      </c>
    </row>
    <row r="15" spans="1:35" ht="15.75" thickBot="1">
      <c r="A15" s="283"/>
      <c r="B15" s="21"/>
      <c r="C15" s="22">
        <v>9.99</v>
      </c>
      <c r="D15" s="21" t="b">
        <v>0</v>
      </c>
      <c r="E15" s="36" t="b">
        <v>0</v>
      </c>
      <c r="F15" s="34"/>
      <c r="G15" s="34"/>
      <c r="H15" s="34"/>
      <c r="I15" s="273"/>
      <c r="J15" s="21"/>
      <c r="K15" s="113">
        <v>86.95</v>
      </c>
      <c r="L15" s="21" t="b">
        <v>0</v>
      </c>
      <c r="M15" s="97">
        <v>3.9</v>
      </c>
      <c r="N15" s="24">
        <v>8.4499999999999993</v>
      </c>
      <c r="O15" s="111">
        <v>8.4499999999999993</v>
      </c>
      <c r="P15" s="70" t="b">
        <f t="shared" si="2"/>
        <v>0</v>
      </c>
      <c r="Q15" s="112">
        <v>19</v>
      </c>
      <c r="R15" s="115">
        <f t="shared" si="3"/>
        <v>67.95</v>
      </c>
      <c r="S15" s="115">
        <f t="shared" si="4"/>
        <v>0</v>
      </c>
      <c r="T15" s="115">
        <f t="shared" si="5"/>
        <v>0</v>
      </c>
      <c r="U15" s="191"/>
      <c r="V15" s="34"/>
      <c r="W15" s="192"/>
      <c r="X15" s="34"/>
      <c r="Y15" s="34"/>
      <c r="Z15" s="193"/>
      <c r="AA15" s="34"/>
      <c r="AB15" s="34"/>
      <c r="AC15" s="34"/>
      <c r="AD15" s="200"/>
      <c r="AE15" s="200"/>
      <c r="AF15" s="200"/>
      <c r="AH15" s="21">
        <f>SUMPRODUCT(L6:L56*O6:O56)</f>
        <v>0</v>
      </c>
      <c r="AI15" s="21">
        <f>SUMPRODUCT(X6:X53*AA6:AA53)</f>
        <v>0</v>
      </c>
    </row>
    <row r="16" spans="1:35" ht="15.75" thickBot="1">
      <c r="A16" s="283"/>
      <c r="B16" s="21"/>
      <c r="C16" s="22">
        <v>5.95</v>
      </c>
      <c r="D16" s="21" t="b">
        <v>0</v>
      </c>
      <c r="E16" s="187" t="b">
        <v>0</v>
      </c>
      <c r="I16" s="273"/>
      <c r="J16" s="21"/>
      <c r="K16" s="113">
        <v>73.95</v>
      </c>
      <c r="L16" s="21" t="b">
        <v>0</v>
      </c>
      <c r="M16" s="97">
        <v>3.9</v>
      </c>
      <c r="N16" s="24">
        <v>8.4499999999999993</v>
      </c>
      <c r="O16" s="111">
        <v>8.4499999999999993</v>
      </c>
      <c r="P16" s="70" t="b">
        <f t="shared" si="2"/>
        <v>0</v>
      </c>
      <c r="Q16" s="112">
        <v>19</v>
      </c>
      <c r="R16" s="115">
        <f t="shared" si="3"/>
        <v>54.95</v>
      </c>
      <c r="S16" s="115">
        <f t="shared" si="4"/>
        <v>0</v>
      </c>
      <c r="T16" s="115">
        <f t="shared" si="5"/>
        <v>0</v>
      </c>
      <c r="U16" s="191"/>
      <c r="V16" s="34"/>
      <c r="W16" s="192"/>
      <c r="X16" s="34"/>
      <c r="Y16" s="34"/>
      <c r="Z16" s="193"/>
      <c r="AA16" s="34"/>
      <c r="AB16" s="34"/>
      <c r="AC16" s="34"/>
      <c r="AD16" s="200"/>
      <c r="AE16" s="200"/>
      <c r="AF16" s="200"/>
    </row>
    <row r="17" spans="1:36" ht="15.75" thickBot="1">
      <c r="A17" s="283"/>
      <c r="B17" s="185"/>
      <c r="C17" s="22">
        <v>4.95</v>
      </c>
      <c r="D17" s="185" t="b">
        <v>0</v>
      </c>
      <c r="E17" s="187" t="b">
        <v>0</v>
      </c>
      <c r="I17" s="273"/>
      <c r="J17" s="21"/>
      <c r="K17" s="113">
        <v>65.95</v>
      </c>
      <c r="L17" s="21" t="b">
        <v>0</v>
      </c>
      <c r="M17" s="21">
        <v>9.9</v>
      </c>
      <c r="N17" s="24">
        <v>8.4499999999999993</v>
      </c>
      <c r="O17" s="111">
        <v>8.4499999999999993</v>
      </c>
      <c r="P17" s="70" t="b">
        <f t="shared" si="2"/>
        <v>0</v>
      </c>
      <c r="Q17" s="112">
        <v>19</v>
      </c>
      <c r="R17" s="115">
        <f t="shared" si="3"/>
        <v>46.95</v>
      </c>
      <c r="S17" s="115">
        <f t="shared" si="4"/>
        <v>0</v>
      </c>
      <c r="T17" s="115">
        <f t="shared" si="5"/>
        <v>0</v>
      </c>
      <c r="U17" s="272"/>
      <c r="V17" s="187"/>
      <c r="W17" s="25">
        <v>76.95</v>
      </c>
      <c r="X17" s="187" t="b">
        <v>0</v>
      </c>
      <c r="Y17" s="187">
        <v>3.9</v>
      </c>
      <c r="Z17" s="24">
        <v>8.4499999999999993</v>
      </c>
      <c r="AA17" s="186">
        <v>10.45</v>
      </c>
      <c r="AB17" s="187" t="b">
        <f t="shared" ref="AB17:AB26" si="18">IF(X17=TRUE,TRUE,FALSE)</f>
        <v>0</v>
      </c>
      <c r="AC17" s="187">
        <v>19</v>
      </c>
      <c r="AD17" s="117">
        <f t="shared" si="7"/>
        <v>57.95</v>
      </c>
      <c r="AE17" s="117">
        <f t="shared" si="8"/>
        <v>0</v>
      </c>
      <c r="AF17" s="117">
        <f t="shared" si="9"/>
        <v>0</v>
      </c>
    </row>
    <row r="18" spans="1:36" ht="15.75" thickBot="1">
      <c r="A18" s="283"/>
      <c r="B18" s="185"/>
      <c r="C18" s="22">
        <v>14.99</v>
      </c>
      <c r="D18" s="185" t="b">
        <v>0</v>
      </c>
      <c r="E18" s="187" t="b">
        <v>0</v>
      </c>
      <c r="I18" s="273"/>
      <c r="J18" s="21"/>
      <c r="K18" s="113">
        <v>56.95</v>
      </c>
      <c r="L18" s="21" t="b">
        <v>0</v>
      </c>
      <c r="M18" s="21">
        <v>9.9</v>
      </c>
      <c r="N18" s="24">
        <v>8.4499999999999993</v>
      </c>
      <c r="O18" s="111">
        <v>8.4499999999999993</v>
      </c>
      <c r="P18" s="70" t="b">
        <f t="shared" si="2"/>
        <v>0</v>
      </c>
      <c r="Q18" s="112">
        <v>19</v>
      </c>
      <c r="R18" s="115">
        <f t="shared" si="3"/>
        <v>37.950000000000003</v>
      </c>
      <c r="S18" s="115">
        <f t="shared" si="4"/>
        <v>0</v>
      </c>
      <c r="T18" s="115">
        <f t="shared" si="5"/>
        <v>0</v>
      </c>
      <c r="U18" s="273"/>
      <c r="V18" s="165"/>
      <c r="W18" s="25">
        <v>76.95</v>
      </c>
      <c r="X18" s="165" t="b">
        <v>0</v>
      </c>
      <c r="Y18" s="165">
        <v>3.9</v>
      </c>
      <c r="Z18" s="24">
        <v>8.4499999999999993</v>
      </c>
      <c r="AA18" s="164">
        <v>10.45</v>
      </c>
      <c r="AB18" s="165" t="b">
        <f t="shared" ref="AB18" si="19">IF(X18=TRUE,TRUE,FALSE)</f>
        <v>0</v>
      </c>
      <c r="AC18" s="165">
        <v>19</v>
      </c>
      <c r="AD18" s="117">
        <f t="shared" ref="AD18" si="20">W18-AC18</f>
        <v>57.95</v>
      </c>
      <c r="AE18" s="117">
        <f t="shared" ref="AE18" si="21">IF(X18=TRUE,AD18,0)</f>
        <v>0</v>
      </c>
      <c r="AF18" s="117">
        <f t="shared" ref="AF18" si="22">IF(X18=TRUE,AC18,0)</f>
        <v>0</v>
      </c>
    </row>
    <row r="19" spans="1:36" ht="15.75" thickBot="1">
      <c r="A19" s="283"/>
      <c r="B19" s="21"/>
      <c r="C19" s="22">
        <v>10.8</v>
      </c>
      <c r="D19" s="21" t="b">
        <v>0</v>
      </c>
      <c r="E19" s="187" t="b">
        <v>0</v>
      </c>
      <c r="F19" s="188" t="s">
        <v>13</v>
      </c>
      <c r="G19" s="37" t="s">
        <v>6</v>
      </c>
      <c r="H19" s="93" t="s">
        <v>9</v>
      </c>
      <c r="I19" s="272"/>
      <c r="J19" s="165"/>
      <c r="K19" s="113">
        <v>76.95</v>
      </c>
      <c r="L19" s="165" t="b">
        <v>0</v>
      </c>
      <c r="M19" s="165">
        <v>3.9</v>
      </c>
      <c r="N19" s="24">
        <v>8.4499999999999993</v>
      </c>
      <c r="O19" s="164">
        <v>10.45</v>
      </c>
      <c r="P19" s="165" t="b">
        <f t="shared" ref="P19" si="23">IF(L19=TRUE,TRUE,FALSE)</f>
        <v>0</v>
      </c>
      <c r="Q19" s="165">
        <v>18</v>
      </c>
      <c r="R19" s="115">
        <f t="shared" ref="R19" si="24">K19-Q19</f>
        <v>58.95</v>
      </c>
      <c r="S19" s="115">
        <f t="shared" ref="S19" si="25">IF(L19=TRUE,R19,0)</f>
        <v>0</v>
      </c>
      <c r="T19" s="115">
        <f t="shared" ref="T19" si="26">IF(L19=TRUE,Q19,0)</f>
        <v>0</v>
      </c>
      <c r="U19" s="273"/>
      <c r="V19" s="21"/>
      <c r="W19" s="25">
        <v>74.95</v>
      </c>
      <c r="X19" s="21" t="b">
        <v>0</v>
      </c>
      <c r="Y19" s="21">
        <v>3.9</v>
      </c>
      <c r="Z19" s="24">
        <v>8.4499999999999993</v>
      </c>
      <c r="AA19" s="111">
        <v>10.45</v>
      </c>
      <c r="AB19" s="70" t="b">
        <f t="shared" si="18"/>
        <v>0</v>
      </c>
      <c r="AC19" s="114">
        <v>19</v>
      </c>
      <c r="AD19" s="117">
        <f t="shared" si="7"/>
        <v>55.95</v>
      </c>
      <c r="AE19" s="117">
        <f t="shared" si="8"/>
        <v>0</v>
      </c>
      <c r="AF19" s="117">
        <f t="shared" si="9"/>
        <v>0</v>
      </c>
    </row>
    <row r="20" spans="1:36" ht="14.25" customHeight="1" thickBot="1">
      <c r="A20" s="283"/>
      <c r="B20" s="37"/>
      <c r="C20" s="38">
        <v>17</v>
      </c>
      <c r="D20" s="37" t="b">
        <v>0</v>
      </c>
      <c r="E20" s="39" t="b">
        <v>0</v>
      </c>
      <c r="F20" s="41">
        <v>7</v>
      </c>
      <c r="G20" s="41">
        <f>IF(AND(COUNTIF(D20:D20,"VRAI")&gt;1,D20),F20,C20)</f>
        <v>17</v>
      </c>
      <c r="H20" s="40">
        <f>IF(AND(COUNTIF(E20:E20,"VRAI")&gt;1,E20),F20,C20)</f>
        <v>17</v>
      </c>
      <c r="I20" s="273"/>
      <c r="J20" s="37"/>
      <c r="K20" s="113">
        <v>76.95</v>
      </c>
      <c r="L20" s="21" t="b">
        <v>0</v>
      </c>
      <c r="M20" s="21">
        <v>3.9</v>
      </c>
      <c r="N20" s="24">
        <v>8.4499999999999993</v>
      </c>
      <c r="O20" s="71">
        <v>10.45</v>
      </c>
      <c r="P20" s="70" t="b">
        <f t="shared" si="2"/>
        <v>0</v>
      </c>
      <c r="Q20" s="112">
        <v>19</v>
      </c>
      <c r="R20" s="115">
        <f t="shared" si="3"/>
        <v>57.95</v>
      </c>
      <c r="S20" s="115">
        <f t="shared" si="4"/>
        <v>0</v>
      </c>
      <c r="T20" s="115">
        <f t="shared" si="5"/>
        <v>0</v>
      </c>
      <c r="U20" s="273"/>
      <c r="V20" s="165"/>
      <c r="W20" s="25">
        <v>74.95</v>
      </c>
      <c r="X20" s="165" t="b">
        <v>0</v>
      </c>
      <c r="Y20" s="165">
        <v>3.9</v>
      </c>
      <c r="Z20" s="24">
        <v>8.4499999999999993</v>
      </c>
      <c r="AA20" s="164">
        <v>10.45</v>
      </c>
      <c r="AB20" s="165" t="b">
        <f t="shared" ref="AB20" si="27">IF(X20=TRUE,TRUE,FALSE)</f>
        <v>0</v>
      </c>
      <c r="AC20" s="165">
        <v>19</v>
      </c>
      <c r="AD20" s="117">
        <f t="shared" ref="AD20" si="28">W20-AC20</f>
        <v>55.95</v>
      </c>
      <c r="AE20" s="117">
        <f t="shared" ref="AE20" si="29">IF(X20=TRUE,AD20,0)</f>
        <v>0</v>
      </c>
      <c r="AF20" s="117">
        <f t="shared" ref="AF20" si="30">IF(X20=TRUE,AC20,0)</f>
        <v>0</v>
      </c>
    </row>
    <row r="21" spans="1:36" ht="14.25" customHeight="1" thickBot="1">
      <c r="A21" s="283"/>
      <c r="B21" s="37"/>
      <c r="C21" s="38">
        <v>17</v>
      </c>
      <c r="D21" s="37" t="b">
        <v>0</v>
      </c>
      <c r="E21" s="39" t="b">
        <v>0</v>
      </c>
      <c r="F21" s="39">
        <v>7</v>
      </c>
      <c r="G21" s="39">
        <f>IF(AND(COUNTIF(D20:D21,"VRAI")&gt;1,D21),F21,C21)</f>
        <v>17</v>
      </c>
      <c r="H21" s="39">
        <f>IF(AND(COUNTIF(E20:E21,"VRAI")&gt;1,E21),F21,C21)</f>
        <v>17</v>
      </c>
      <c r="I21" s="273"/>
      <c r="J21" s="21"/>
      <c r="K21" s="113">
        <v>74.95</v>
      </c>
      <c r="L21" s="21" t="b">
        <v>0</v>
      </c>
      <c r="M21" s="21">
        <v>3.9</v>
      </c>
      <c r="N21" s="24">
        <v>8.4499999999999993</v>
      </c>
      <c r="O21" s="111">
        <v>10.45</v>
      </c>
      <c r="P21" s="70" t="b">
        <f t="shared" si="2"/>
        <v>0</v>
      </c>
      <c r="Q21" s="112">
        <v>19</v>
      </c>
      <c r="R21" s="115">
        <f t="shared" si="3"/>
        <v>55.95</v>
      </c>
      <c r="S21" s="115">
        <f t="shared" si="4"/>
        <v>0</v>
      </c>
      <c r="T21" s="115">
        <f t="shared" si="5"/>
        <v>0</v>
      </c>
      <c r="U21" s="273"/>
      <c r="V21" s="21"/>
      <c r="W21" s="25">
        <v>55.95</v>
      </c>
      <c r="X21" s="21" t="b">
        <v>0</v>
      </c>
      <c r="Y21" s="21">
        <v>6.9</v>
      </c>
      <c r="Z21" s="24">
        <v>8.4499999999999993</v>
      </c>
      <c r="AA21" s="111">
        <v>10.45</v>
      </c>
      <c r="AB21" s="70" t="b">
        <f t="shared" si="18"/>
        <v>0</v>
      </c>
      <c r="AC21" s="114">
        <v>19</v>
      </c>
      <c r="AD21" s="117">
        <f t="shared" si="7"/>
        <v>36.950000000000003</v>
      </c>
      <c r="AE21" s="117">
        <f t="shared" si="8"/>
        <v>0</v>
      </c>
      <c r="AF21" s="117">
        <f t="shared" si="9"/>
        <v>0</v>
      </c>
      <c r="AH21" s="88"/>
    </row>
    <row r="22" spans="1:36" ht="15.75" thickBot="1">
      <c r="A22" s="283"/>
      <c r="B22" s="37"/>
      <c r="C22" s="38">
        <v>17</v>
      </c>
      <c r="D22" s="37" t="b">
        <v>0</v>
      </c>
      <c r="E22" s="39" t="b">
        <v>0</v>
      </c>
      <c r="F22" s="39">
        <v>7</v>
      </c>
      <c r="G22" s="39">
        <f>IF(AND(COUNTIF(D20:D22,"VRAI")&gt;1,D22),F22,C22)</f>
        <v>17</v>
      </c>
      <c r="H22" s="39">
        <f>IF(AND(COUNTIF(E20:E22,"VRAI")&gt;1,E22),F22,C22)</f>
        <v>17</v>
      </c>
      <c r="I22" s="273"/>
      <c r="J22" s="37"/>
      <c r="K22" s="113">
        <v>74.95</v>
      </c>
      <c r="L22" s="165" t="b">
        <v>0</v>
      </c>
      <c r="M22" s="165">
        <v>3.9</v>
      </c>
      <c r="N22" s="24">
        <v>8.4499999999999993</v>
      </c>
      <c r="O22" s="164">
        <v>10.45</v>
      </c>
      <c r="P22" s="165" t="b">
        <f t="shared" ref="P22" si="31">IF(L22=TRUE,TRUE,FALSE)</f>
        <v>0</v>
      </c>
      <c r="Q22" s="165">
        <v>19</v>
      </c>
      <c r="R22" s="115">
        <f t="shared" ref="R22" si="32">K22-Q22</f>
        <v>55.95</v>
      </c>
      <c r="S22" s="115">
        <f t="shared" ref="S22" si="33">IF(L22=TRUE,R22,0)</f>
        <v>0</v>
      </c>
      <c r="T22" s="115">
        <f t="shared" ref="T22" si="34">IF(L22=TRUE,Q22,0)</f>
        <v>0</v>
      </c>
      <c r="U22" s="273"/>
      <c r="V22" s="21"/>
      <c r="W22" s="25">
        <v>53.95</v>
      </c>
      <c r="X22" s="21" t="b">
        <v>0</v>
      </c>
      <c r="Y22" s="21">
        <v>6.9</v>
      </c>
      <c r="Z22" s="24">
        <v>8.4499999999999993</v>
      </c>
      <c r="AA22" s="111">
        <v>10.45</v>
      </c>
      <c r="AB22" s="70" t="b">
        <f t="shared" si="18"/>
        <v>0</v>
      </c>
      <c r="AC22" s="114">
        <v>19</v>
      </c>
      <c r="AD22" s="117">
        <f t="shared" si="7"/>
        <v>34.950000000000003</v>
      </c>
      <c r="AE22" s="117">
        <f t="shared" si="8"/>
        <v>0</v>
      </c>
      <c r="AF22" s="117">
        <f t="shared" si="9"/>
        <v>0</v>
      </c>
      <c r="AH22" s="26" t="s">
        <v>8</v>
      </c>
    </row>
    <row r="23" spans="1:36" ht="15.75" thickBot="1">
      <c r="A23" s="283"/>
      <c r="B23" s="37"/>
      <c r="C23" s="38">
        <v>17</v>
      </c>
      <c r="D23" s="37" t="b">
        <v>0</v>
      </c>
      <c r="E23" s="39" t="b">
        <v>0</v>
      </c>
      <c r="F23" s="39">
        <v>7</v>
      </c>
      <c r="G23" s="39">
        <f>IF(AND(COUNTIF(D20:D23,"VRAI")&gt;1,D23),F23,C23)</f>
        <v>17</v>
      </c>
      <c r="H23" s="39">
        <f>IF(AND(COUNTIF(E20:E23,"VRAI")&gt;1,E23),F23,C23)</f>
        <v>17</v>
      </c>
      <c r="I23" s="273"/>
      <c r="J23" s="21"/>
      <c r="K23" s="113">
        <v>55.95</v>
      </c>
      <c r="L23" s="21" t="b">
        <v>0</v>
      </c>
      <c r="M23" s="21">
        <v>6.9</v>
      </c>
      <c r="N23" s="24">
        <v>8.4499999999999993</v>
      </c>
      <c r="O23" s="111">
        <v>10.45</v>
      </c>
      <c r="P23" s="70" t="b">
        <f t="shared" si="2"/>
        <v>0</v>
      </c>
      <c r="Q23" s="112">
        <v>19</v>
      </c>
      <c r="R23" s="115">
        <f t="shared" si="3"/>
        <v>36.950000000000003</v>
      </c>
      <c r="S23" s="115">
        <f t="shared" si="4"/>
        <v>0</v>
      </c>
      <c r="T23" s="115">
        <f t="shared" si="5"/>
        <v>0</v>
      </c>
      <c r="U23" s="273"/>
      <c r="V23" s="21"/>
      <c r="W23" s="25">
        <v>48.95</v>
      </c>
      <c r="X23" s="21" t="b">
        <v>0</v>
      </c>
      <c r="Y23" s="21">
        <v>9.9</v>
      </c>
      <c r="Z23" s="24">
        <v>8.4499999999999993</v>
      </c>
      <c r="AA23" s="111">
        <v>10.45</v>
      </c>
      <c r="AB23" s="70" t="b">
        <f t="shared" si="18"/>
        <v>0</v>
      </c>
      <c r="AC23" s="114">
        <v>19</v>
      </c>
      <c r="AD23" s="117">
        <f t="shared" si="7"/>
        <v>29.950000000000003</v>
      </c>
      <c r="AE23" s="117">
        <f t="shared" si="8"/>
        <v>0</v>
      </c>
      <c r="AF23" s="117">
        <f t="shared" si="9"/>
        <v>0</v>
      </c>
      <c r="AH23" s="79" t="s">
        <v>14</v>
      </c>
    </row>
    <row r="24" spans="1:36" ht="15.75" thickBot="1">
      <c r="A24" s="283"/>
      <c r="B24" s="37"/>
      <c r="C24" s="38">
        <v>17</v>
      </c>
      <c r="D24" s="37" t="b">
        <v>0</v>
      </c>
      <c r="E24" s="39" t="b">
        <v>0</v>
      </c>
      <c r="F24" s="39">
        <v>7</v>
      </c>
      <c r="G24" s="39">
        <f>IF(AND(COUNTIF(D20:D24,"VRAI")&gt;1,D24),F24,C24)</f>
        <v>17</v>
      </c>
      <c r="H24" s="39">
        <f>IF(AND(COUNTIF(E20:E24,"VRAI")&gt;1,E24),F24,C24)</f>
        <v>17</v>
      </c>
      <c r="I24" s="273"/>
      <c r="J24" s="21"/>
      <c r="K24" s="113">
        <v>53.95</v>
      </c>
      <c r="L24" s="21" t="b">
        <v>0</v>
      </c>
      <c r="M24" s="21">
        <v>6.9</v>
      </c>
      <c r="N24" s="24">
        <v>8.4499999999999993</v>
      </c>
      <c r="O24" s="111">
        <v>10.45</v>
      </c>
      <c r="P24" s="70" t="b">
        <f t="shared" si="2"/>
        <v>0</v>
      </c>
      <c r="Q24" s="112">
        <v>19</v>
      </c>
      <c r="R24" s="115">
        <f t="shared" si="3"/>
        <v>34.950000000000003</v>
      </c>
      <c r="S24" s="115">
        <f t="shared" si="4"/>
        <v>0</v>
      </c>
      <c r="T24" s="115">
        <f t="shared" si="5"/>
        <v>0</v>
      </c>
      <c r="U24" s="273"/>
      <c r="V24" s="21"/>
      <c r="W24" s="25">
        <v>46.95</v>
      </c>
      <c r="X24" s="21" t="b">
        <v>0</v>
      </c>
      <c r="Y24" s="21">
        <v>9.9</v>
      </c>
      <c r="Z24" s="24">
        <v>8.4499999999999993</v>
      </c>
      <c r="AA24" s="111">
        <v>10.45</v>
      </c>
      <c r="AB24" s="70" t="b">
        <f t="shared" si="18"/>
        <v>0</v>
      </c>
      <c r="AC24" s="114">
        <v>19</v>
      </c>
      <c r="AD24" s="117">
        <f t="shared" si="7"/>
        <v>27.950000000000003</v>
      </c>
      <c r="AE24" s="117">
        <f t="shared" si="8"/>
        <v>0</v>
      </c>
      <c r="AF24" s="117">
        <f t="shared" si="9"/>
        <v>0</v>
      </c>
    </row>
    <row r="25" spans="1:36" ht="15.75" thickBot="1">
      <c r="A25" s="283"/>
      <c r="B25" s="37"/>
      <c r="C25" s="38">
        <v>17</v>
      </c>
      <c r="D25" s="37" t="b">
        <v>0</v>
      </c>
      <c r="E25" s="39" t="b">
        <v>0</v>
      </c>
      <c r="F25" s="39">
        <v>7</v>
      </c>
      <c r="G25" s="39">
        <f>IF(AND(COUNTIF(D20:D25,"VRAI")&gt;1,D25),F25,C25)</f>
        <v>17</v>
      </c>
      <c r="H25" s="39">
        <f>IF(AND(COUNTIF(E20:E25,"VRAI")&gt;1,E25),F25,C25)</f>
        <v>17</v>
      </c>
      <c r="I25" s="273"/>
      <c r="J25" s="21"/>
      <c r="K25" s="113">
        <v>48.95</v>
      </c>
      <c r="L25" s="21" t="b">
        <v>0</v>
      </c>
      <c r="M25" s="21">
        <v>9.9</v>
      </c>
      <c r="N25" s="24">
        <v>8.4499999999999993</v>
      </c>
      <c r="O25" s="111">
        <v>10.45</v>
      </c>
      <c r="P25" s="70" t="b">
        <f t="shared" si="2"/>
        <v>0</v>
      </c>
      <c r="Q25" s="112">
        <v>19</v>
      </c>
      <c r="R25" s="115">
        <f t="shared" si="3"/>
        <v>29.950000000000003</v>
      </c>
      <c r="S25" s="115">
        <f t="shared" si="4"/>
        <v>0</v>
      </c>
      <c r="T25" s="115">
        <f t="shared" si="5"/>
        <v>0</v>
      </c>
      <c r="U25" s="273"/>
      <c r="V25" s="21"/>
      <c r="W25" s="25">
        <v>37.950000000000003</v>
      </c>
      <c r="X25" s="21" t="b">
        <v>0</v>
      </c>
      <c r="Y25" s="21">
        <v>9.9</v>
      </c>
      <c r="Z25" s="24">
        <v>8.4499999999999993</v>
      </c>
      <c r="AA25" s="111">
        <v>10.45</v>
      </c>
      <c r="AB25" s="70" t="b">
        <f t="shared" si="18"/>
        <v>0</v>
      </c>
      <c r="AC25" s="114">
        <v>19</v>
      </c>
      <c r="AD25" s="117">
        <f t="shared" si="7"/>
        <v>18.950000000000003</v>
      </c>
      <c r="AE25" s="117">
        <f t="shared" si="8"/>
        <v>0</v>
      </c>
      <c r="AF25" s="117">
        <f t="shared" si="9"/>
        <v>0</v>
      </c>
    </row>
    <row r="26" spans="1:36" ht="15.75" thickBot="1">
      <c r="A26" s="283"/>
      <c r="B26" s="21"/>
      <c r="C26" s="22">
        <v>10.8</v>
      </c>
      <c r="D26" s="21" t="b">
        <v>0</v>
      </c>
      <c r="E26" s="36" t="b">
        <v>0</v>
      </c>
      <c r="F26" s="34"/>
      <c r="G26" s="34"/>
      <c r="H26" s="34"/>
      <c r="I26" s="273"/>
      <c r="J26" s="21"/>
      <c r="K26" s="113">
        <v>46.95</v>
      </c>
      <c r="L26" s="21" t="b">
        <v>0</v>
      </c>
      <c r="M26" s="21">
        <v>9.9</v>
      </c>
      <c r="N26" s="24">
        <v>8.4499999999999993</v>
      </c>
      <c r="O26" s="111">
        <v>10.45</v>
      </c>
      <c r="P26" s="70" t="b">
        <f t="shared" si="2"/>
        <v>0</v>
      </c>
      <c r="Q26" s="112">
        <v>19</v>
      </c>
      <c r="R26" s="115">
        <f t="shared" si="3"/>
        <v>27.950000000000003</v>
      </c>
      <c r="S26" s="115">
        <f t="shared" si="4"/>
        <v>0</v>
      </c>
      <c r="T26" s="115">
        <f t="shared" si="5"/>
        <v>0</v>
      </c>
      <c r="U26" s="273"/>
      <c r="V26" s="21"/>
      <c r="W26" s="25">
        <v>35.950000000000003</v>
      </c>
      <c r="X26" s="21" t="b">
        <v>0</v>
      </c>
      <c r="Y26" s="21">
        <v>9.9</v>
      </c>
      <c r="Z26" s="24">
        <v>8.4499999999999993</v>
      </c>
      <c r="AA26" s="111">
        <v>10.45</v>
      </c>
      <c r="AB26" s="70" t="b">
        <f t="shared" si="18"/>
        <v>0</v>
      </c>
      <c r="AC26" s="114">
        <v>19</v>
      </c>
      <c r="AD26" s="117">
        <f t="shared" si="7"/>
        <v>16.950000000000003</v>
      </c>
      <c r="AE26" s="117">
        <f t="shared" si="8"/>
        <v>0</v>
      </c>
      <c r="AF26" s="117">
        <f t="shared" si="9"/>
        <v>0</v>
      </c>
      <c r="AH26" s="91"/>
      <c r="AI26" s="90"/>
    </row>
    <row r="27" spans="1:36" ht="15.75" thickBot="1">
      <c r="A27" s="283"/>
      <c r="B27" s="21"/>
      <c r="C27" s="22">
        <v>5.4</v>
      </c>
      <c r="D27" s="21" t="b">
        <v>0</v>
      </c>
      <c r="E27" s="36" t="b">
        <v>0</v>
      </c>
      <c r="F27" s="34"/>
      <c r="G27" s="34"/>
      <c r="H27" s="34"/>
      <c r="I27" s="273"/>
      <c r="J27" s="21"/>
      <c r="K27" s="113">
        <v>37.950000000000003</v>
      </c>
      <c r="L27" s="21" t="b">
        <v>0</v>
      </c>
      <c r="M27" s="21">
        <v>9.9</v>
      </c>
      <c r="N27" s="24">
        <v>8.4499999999999993</v>
      </c>
      <c r="O27" s="111">
        <v>10.45</v>
      </c>
      <c r="P27" s="70" t="b">
        <f t="shared" si="2"/>
        <v>0</v>
      </c>
      <c r="Q27" s="112">
        <v>19</v>
      </c>
      <c r="R27" s="115">
        <f t="shared" si="3"/>
        <v>18.950000000000003</v>
      </c>
      <c r="S27" s="115">
        <f t="shared" si="4"/>
        <v>0</v>
      </c>
      <c r="T27" s="115">
        <f t="shared" si="5"/>
        <v>0</v>
      </c>
      <c r="U27" s="273"/>
      <c r="V27" s="21"/>
      <c r="W27" s="25">
        <v>35.950000000000003</v>
      </c>
      <c r="X27" s="21" t="b">
        <v>0</v>
      </c>
      <c r="Y27" s="21">
        <v>0</v>
      </c>
      <c r="Z27" s="21"/>
      <c r="AA27" s="71"/>
      <c r="AB27" s="70" t="b">
        <f>IF(X27=TRUE,TRUE,FALSE)</f>
        <v>0</v>
      </c>
      <c r="AC27" s="70">
        <v>0</v>
      </c>
      <c r="AD27" s="117">
        <f t="shared" si="7"/>
        <v>35.950000000000003</v>
      </c>
      <c r="AE27" s="117">
        <f t="shared" si="8"/>
        <v>0</v>
      </c>
      <c r="AF27" s="117">
        <f t="shared" si="9"/>
        <v>0</v>
      </c>
      <c r="AG27" s="34"/>
      <c r="AH27" s="89" t="s">
        <v>15</v>
      </c>
      <c r="AI27" s="34"/>
      <c r="AJ27" s="34"/>
    </row>
    <row r="28" spans="1:36" ht="15.75" thickBot="1">
      <c r="A28" s="283"/>
      <c r="B28" s="21"/>
      <c r="C28" s="22">
        <v>10.8</v>
      </c>
      <c r="D28" s="21" t="b">
        <v>0</v>
      </c>
      <c r="E28" s="36" t="b">
        <v>0</v>
      </c>
      <c r="F28" s="34"/>
      <c r="G28" s="34"/>
      <c r="H28" s="34"/>
      <c r="I28" s="273"/>
      <c r="J28" s="21"/>
      <c r="K28" s="113">
        <v>35.950000000000003</v>
      </c>
      <c r="L28" s="21" t="b">
        <v>0</v>
      </c>
      <c r="M28" s="21">
        <v>9.9</v>
      </c>
      <c r="N28" s="24">
        <v>8.4499999999999993</v>
      </c>
      <c r="O28" s="111">
        <v>10.45</v>
      </c>
      <c r="P28" s="70" t="b">
        <f t="shared" si="2"/>
        <v>0</v>
      </c>
      <c r="Q28" s="112">
        <v>19</v>
      </c>
      <c r="R28" s="115">
        <f t="shared" si="3"/>
        <v>16.950000000000003</v>
      </c>
      <c r="S28" s="115">
        <f t="shared" si="4"/>
        <v>0</v>
      </c>
      <c r="T28" s="115">
        <f t="shared" si="5"/>
        <v>0</v>
      </c>
      <c r="U28" s="274"/>
      <c r="V28" s="187"/>
      <c r="W28" s="22">
        <v>75.260000000000005</v>
      </c>
      <c r="X28" s="187" t="b">
        <v>0</v>
      </c>
      <c r="Y28" s="187">
        <v>0</v>
      </c>
      <c r="Z28" s="24"/>
      <c r="AA28" s="186"/>
      <c r="AB28" s="187" t="b">
        <f>IF(X28=TRUE,TRUE,FALSE)</f>
        <v>0</v>
      </c>
      <c r="AC28" s="187">
        <v>0</v>
      </c>
      <c r="AD28" s="117">
        <f t="shared" si="7"/>
        <v>75.260000000000005</v>
      </c>
      <c r="AE28" s="117">
        <f t="shared" si="8"/>
        <v>0</v>
      </c>
      <c r="AF28" s="117">
        <f t="shared" si="9"/>
        <v>0</v>
      </c>
      <c r="AG28" s="34"/>
      <c r="AH28" s="67" t="s">
        <v>16</v>
      </c>
      <c r="AI28" s="34"/>
      <c r="AJ28" s="34"/>
    </row>
    <row r="29" spans="1:36" ht="15.75" thickBot="1">
      <c r="A29" s="283"/>
      <c r="B29" s="21"/>
      <c r="C29" s="22">
        <v>10.8</v>
      </c>
      <c r="D29" s="21" t="b">
        <v>0</v>
      </c>
      <c r="E29" s="36" t="b">
        <v>0</v>
      </c>
      <c r="F29" s="34"/>
      <c r="G29" s="34"/>
      <c r="H29" s="34"/>
      <c r="I29" s="273"/>
      <c r="J29" s="21"/>
      <c r="K29" s="113">
        <v>35.950000000000003</v>
      </c>
      <c r="L29" s="21" t="b">
        <v>0</v>
      </c>
      <c r="M29" s="21">
        <v>0</v>
      </c>
      <c r="N29" s="21"/>
      <c r="O29" s="71"/>
      <c r="P29" s="118" t="b">
        <v>0</v>
      </c>
      <c r="Q29" s="70">
        <v>0</v>
      </c>
      <c r="R29" s="115">
        <f t="shared" si="3"/>
        <v>35.950000000000003</v>
      </c>
      <c r="S29" s="115">
        <f t="shared" si="4"/>
        <v>0</v>
      </c>
      <c r="T29" s="115">
        <f t="shared" si="5"/>
        <v>0</v>
      </c>
      <c r="U29" s="191"/>
      <c r="V29" s="34"/>
      <c r="W29" s="192"/>
      <c r="X29" s="34"/>
      <c r="Y29" s="34"/>
      <c r="Z29" s="193"/>
      <c r="AA29" s="34"/>
      <c r="AB29" s="34"/>
      <c r="AC29" s="34"/>
      <c r="AD29" s="200"/>
      <c r="AE29" s="200"/>
      <c r="AF29" s="200"/>
      <c r="AG29" s="34"/>
      <c r="AH29" s="67" t="s">
        <v>17</v>
      </c>
      <c r="AI29" s="34"/>
      <c r="AJ29" s="34"/>
    </row>
    <row r="30" spans="1:36" ht="15.75" thickBot="1">
      <c r="A30" s="284"/>
      <c r="B30" s="21"/>
      <c r="C30" s="22">
        <v>10.8</v>
      </c>
      <c r="D30" s="21" t="b">
        <v>0</v>
      </c>
      <c r="E30" s="36" t="b">
        <v>0</v>
      </c>
      <c r="F30" s="34"/>
      <c r="G30" s="34"/>
      <c r="H30" s="34"/>
      <c r="I30" s="273"/>
      <c r="J30" s="95"/>
      <c r="K30" s="113">
        <v>75.260000000000005</v>
      </c>
      <c r="L30" s="187"/>
      <c r="M30" s="95">
        <v>0</v>
      </c>
      <c r="N30" s="95"/>
      <c r="O30" s="96"/>
      <c r="P30" s="118" t="b">
        <v>0</v>
      </c>
      <c r="Q30" s="95">
        <v>0</v>
      </c>
      <c r="R30" s="115">
        <f t="shared" si="3"/>
        <v>75.260000000000005</v>
      </c>
      <c r="S30" s="115">
        <f t="shared" ref="S30:S56" si="35">IF(L31=TRUE,R30,0)</f>
        <v>0</v>
      </c>
      <c r="T30" s="115">
        <f t="shared" ref="T30:T56" si="36">IF(L31=TRUE,Q30,0)</f>
        <v>0</v>
      </c>
      <c r="U30" s="191"/>
      <c r="V30" s="34"/>
      <c r="W30" s="192"/>
      <c r="X30" s="34"/>
      <c r="Y30" s="34"/>
      <c r="Z30" s="193"/>
      <c r="AA30" s="34"/>
      <c r="AB30" s="34"/>
      <c r="AC30" s="34"/>
      <c r="AD30" s="200"/>
      <c r="AE30" s="200"/>
      <c r="AF30" s="200"/>
      <c r="AG30" s="34"/>
      <c r="AH30" s="34"/>
      <c r="AI30" s="34"/>
      <c r="AJ30" s="34"/>
    </row>
    <row r="31" spans="1:36" ht="15.75" thickBot="1">
      <c r="A31" s="272"/>
      <c r="B31" s="21"/>
      <c r="C31" s="22">
        <v>5</v>
      </c>
      <c r="D31" s="21" t="b">
        <v>0</v>
      </c>
      <c r="E31" s="36" t="b">
        <v>0</v>
      </c>
      <c r="F31" s="34"/>
      <c r="G31" s="34"/>
      <c r="H31" s="34"/>
      <c r="I31" s="273"/>
      <c r="J31" s="21"/>
      <c r="K31" s="113">
        <v>100.95</v>
      </c>
      <c r="L31" s="95" t="b">
        <v>0</v>
      </c>
      <c r="M31" s="97">
        <v>3.9</v>
      </c>
      <c r="N31" s="24">
        <v>8.4499999999999993</v>
      </c>
      <c r="O31" s="71">
        <v>10.45</v>
      </c>
      <c r="P31" s="118" t="b">
        <f t="shared" ref="P31:P42" si="37">IF(L32=TRUE,TRUE,FALSE)</f>
        <v>0</v>
      </c>
      <c r="Q31" s="70">
        <v>19</v>
      </c>
      <c r="R31" s="115">
        <f t="shared" si="3"/>
        <v>81.95</v>
      </c>
      <c r="S31" s="115">
        <f t="shared" si="35"/>
        <v>0</v>
      </c>
      <c r="T31" s="115">
        <f t="shared" si="36"/>
        <v>0</v>
      </c>
      <c r="U31" s="191"/>
      <c r="V31" s="34"/>
      <c r="W31" s="192"/>
      <c r="X31" s="34"/>
      <c r="Y31" s="34"/>
      <c r="Z31" s="193"/>
      <c r="AA31" s="34"/>
      <c r="AB31" s="34"/>
      <c r="AC31" s="34"/>
      <c r="AD31" s="200"/>
      <c r="AE31" s="200"/>
      <c r="AF31" s="200"/>
      <c r="AH31" s="88"/>
      <c r="AI31" s="92"/>
    </row>
    <row r="32" spans="1:36" ht="15.75" thickBot="1">
      <c r="A32" s="273"/>
      <c r="B32" s="32"/>
      <c r="C32" s="22">
        <v>9.99</v>
      </c>
      <c r="D32" s="32" t="b">
        <v>0</v>
      </c>
      <c r="E32" s="36" t="b">
        <v>0</v>
      </c>
      <c r="F32" s="34"/>
      <c r="G32" s="34"/>
      <c r="H32" s="34"/>
      <c r="I32" s="273"/>
      <c r="J32" s="21"/>
      <c r="K32" s="113">
        <v>98.95</v>
      </c>
      <c r="L32" s="21" t="b">
        <v>0</v>
      </c>
      <c r="M32" s="97">
        <v>3.9</v>
      </c>
      <c r="N32" s="24">
        <v>8.4499999999999993</v>
      </c>
      <c r="O32" s="111">
        <v>10.45</v>
      </c>
      <c r="P32" s="118" t="b">
        <f t="shared" si="37"/>
        <v>0</v>
      </c>
      <c r="Q32" s="112">
        <v>19</v>
      </c>
      <c r="R32" s="115">
        <f t="shared" si="3"/>
        <v>79.95</v>
      </c>
      <c r="S32" s="115">
        <f t="shared" si="35"/>
        <v>0</v>
      </c>
      <c r="T32" s="115">
        <f t="shared" si="36"/>
        <v>0</v>
      </c>
      <c r="U32" s="191"/>
      <c r="V32" s="34"/>
      <c r="W32" s="192"/>
      <c r="X32" s="34"/>
      <c r="Y32" s="193"/>
      <c r="Z32" s="193"/>
      <c r="AA32" s="34"/>
      <c r="AB32" s="34"/>
      <c r="AC32" s="34"/>
      <c r="AD32" s="200"/>
      <c r="AE32" s="200"/>
      <c r="AF32" s="200"/>
      <c r="AG32" s="34"/>
      <c r="AH32" s="89" t="e">
        <f>IF(Calculateur!#REF!="Select Fast Old",TRUE,FALSE)</f>
        <v>#REF!</v>
      </c>
      <c r="AI32" s="34"/>
    </row>
    <row r="33" spans="1:35" ht="15.75" thickBot="1">
      <c r="A33" s="274"/>
      <c r="B33" s="32"/>
      <c r="C33" s="22">
        <v>24.2</v>
      </c>
      <c r="D33" s="32" t="b">
        <v>0</v>
      </c>
      <c r="E33" s="36" t="b">
        <v>0</v>
      </c>
      <c r="F33" s="34"/>
      <c r="G33" s="34"/>
      <c r="H33" s="34"/>
      <c r="I33" s="273"/>
      <c r="J33" s="21"/>
      <c r="K33" s="113">
        <v>80.95</v>
      </c>
      <c r="L33" s="21" t="b">
        <v>0</v>
      </c>
      <c r="M33" s="97">
        <v>3.9</v>
      </c>
      <c r="N33" s="24">
        <v>8.4499999999999993</v>
      </c>
      <c r="O33" s="111">
        <v>10.45</v>
      </c>
      <c r="P33" s="118" t="b">
        <f t="shared" si="37"/>
        <v>0</v>
      </c>
      <c r="Q33" s="112">
        <v>19</v>
      </c>
      <c r="R33" s="115">
        <f t="shared" si="3"/>
        <v>61.95</v>
      </c>
      <c r="S33" s="115">
        <f t="shared" si="35"/>
        <v>0</v>
      </c>
      <c r="T33" s="115">
        <f t="shared" si="36"/>
        <v>0</v>
      </c>
      <c r="U33" s="191"/>
      <c r="V33" s="34"/>
      <c r="W33" s="192"/>
      <c r="X33" s="34"/>
      <c r="Y33" s="193"/>
      <c r="Z33" s="193"/>
      <c r="AA33" s="34"/>
      <c r="AB33" s="34"/>
      <c r="AC33" s="34"/>
      <c r="AD33" s="200"/>
      <c r="AE33" s="200"/>
      <c r="AF33" s="200"/>
      <c r="AG33" s="34"/>
      <c r="AH33" s="34"/>
      <c r="AI33" s="34"/>
    </row>
    <row r="34" spans="1:35" ht="15.75" thickBot="1">
      <c r="A34" s="285"/>
      <c r="B34" s="21"/>
      <c r="C34" s="22">
        <v>7</v>
      </c>
      <c r="D34" s="21" t="b">
        <v>0</v>
      </c>
      <c r="E34" s="36" t="b">
        <v>0</v>
      </c>
      <c r="F34" s="34"/>
      <c r="G34" s="34"/>
      <c r="H34" s="34"/>
      <c r="I34" s="273"/>
      <c r="J34" s="21"/>
      <c r="K34" s="113">
        <v>78.95</v>
      </c>
      <c r="L34" s="21" t="b">
        <v>0</v>
      </c>
      <c r="M34" s="97">
        <v>3.9</v>
      </c>
      <c r="N34" s="24">
        <v>8.4499999999999993</v>
      </c>
      <c r="O34" s="111">
        <v>10.45</v>
      </c>
      <c r="P34" s="118" t="b">
        <f t="shared" si="37"/>
        <v>0</v>
      </c>
      <c r="Q34" s="112">
        <v>19</v>
      </c>
      <c r="R34" s="115">
        <f t="shared" si="3"/>
        <v>59.95</v>
      </c>
      <c r="S34" s="115">
        <f t="shared" si="35"/>
        <v>0</v>
      </c>
      <c r="T34" s="115">
        <f t="shared" si="36"/>
        <v>0</v>
      </c>
      <c r="U34" s="191"/>
      <c r="V34" s="34"/>
      <c r="W34" s="192"/>
      <c r="X34" s="34"/>
      <c r="Y34" s="193"/>
      <c r="Z34" s="193"/>
      <c r="AA34" s="34"/>
      <c r="AB34" s="34"/>
      <c r="AC34" s="34"/>
      <c r="AD34" s="200"/>
      <c r="AE34" s="200"/>
      <c r="AF34" s="200"/>
      <c r="AG34" s="34"/>
      <c r="AH34" s="67" t="s">
        <v>18</v>
      </c>
      <c r="AI34" s="34"/>
    </row>
    <row r="35" spans="1:35" ht="15.75" thickBot="1">
      <c r="A35" s="286"/>
      <c r="B35" s="101"/>
      <c r="C35" s="22">
        <v>7</v>
      </c>
      <c r="D35" s="101" t="b">
        <v>0</v>
      </c>
      <c r="E35" s="101" t="b">
        <v>0</v>
      </c>
      <c r="F35" s="34"/>
      <c r="G35" s="34"/>
      <c r="H35" s="34"/>
      <c r="I35" s="273"/>
      <c r="J35" s="21"/>
      <c r="K35" s="113">
        <v>67.95</v>
      </c>
      <c r="L35" s="21" t="b">
        <v>0</v>
      </c>
      <c r="M35" s="97">
        <v>3.9</v>
      </c>
      <c r="N35" s="24">
        <v>8.4499999999999993</v>
      </c>
      <c r="O35" s="111">
        <v>10.45</v>
      </c>
      <c r="P35" s="118" t="b">
        <f t="shared" si="37"/>
        <v>0</v>
      </c>
      <c r="Q35" s="112">
        <v>19</v>
      </c>
      <c r="R35" s="115">
        <f t="shared" si="3"/>
        <v>48.95</v>
      </c>
      <c r="S35" s="115">
        <f t="shared" si="35"/>
        <v>0</v>
      </c>
      <c r="T35" s="115">
        <f t="shared" si="36"/>
        <v>0</v>
      </c>
      <c r="U35" s="191"/>
      <c r="V35" s="34"/>
      <c r="W35" s="192"/>
      <c r="X35" s="34"/>
      <c r="Y35" s="193"/>
      <c r="Z35" s="193"/>
      <c r="AA35" s="34"/>
      <c r="AB35" s="34"/>
      <c r="AC35" s="34"/>
      <c r="AD35" s="200"/>
      <c r="AE35" s="200"/>
      <c r="AF35" s="200"/>
      <c r="AG35" s="34"/>
      <c r="AH35" s="67" t="e">
        <f>IF(Calculateur!#REF!="Fast Old 2 B",SUM(Calculateur!#REF!+18),Calculateur!#REF!)</f>
        <v>#REF!</v>
      </c>
      <c r="AI35" s="34"/>
    </row>
    <row r="36" spans="1:35" ht="15.75" thickBot="1">
      <c r="A36" s="286"/>
      <c r="B36" s="21"/>
      <c r="C36" s="22">
        <v>15</v>
      </c>
      <c r="D36" s="21" t="b">
        <v>0</v>
      </c>
      <c r="E36" s="36" t="b">
        <v>0</v>
      </c>
      <c r="F36" s="34"/>
      <c r="G36" s="34"/>
      <c r="H36" s="34"/>
      <c r="I36" s="273"/>
      <c r="J36" s="21"/>
      <c r="K36" s="113">
        <v>65.95</v>
      </c>
      <c r="L36" s="21" t="b">
        <v>0</v>
      </c>
      <c r="M36" s="97">
        <v>3.9</v>
      </c>
      <c r="N36" s="24">
        <v>8.4499999999999993</v>
      </c>
      <c r="O36" s="111">
        <v>10.45</v>
      </c>
      <c r="P36" s="118" t="b">
        <f t="shared" si="37"/>
        <v>0</v>
      </c>
      <c r="Q36" s="112">
        <v>19</v>
      </c>
      <c r="R36" s="115">
        <f t="shared" si="3"/>
        <v>46.95</v>
      </c>
      <c r="S36" s="115">
        <f t="shared" si="35"/>
        <v>0</v>
      </c>
      <c r="T36" s="115">
        <f t="shared" si="36"/>
        <v>0</v>
      </c>
      <c r="U36" s="191"/>
      <c r="V36" s="34"/>
      <c r="W36" s="192"/>
      <c r="X36" s="34"/>
      <c r="Y36" s="193"/>
      <c r="Z36" s="193"/>
      <c r="AA36" s="34"/>
      <c r="AB36" s="34"/>
      <c r="AC36" s="34"/>
      <c r="AD36" s="200"/>
      <c r="AE36" s="200"/>
      <c r="AF36" s="200"/>
      <c r="AG36" s="34"/>
      <c r="AH36" s="67" t="e">
        <f>AH35</f>
        <v>#REF!</v>
      </c>
      <c r="AI36" s="34"/>
    </row>
    <row r="37" spans="1:35" ht="15.75" thickBot="1">
      <c r="A37" s="286"/>
      <c r="B37" s="101"/>
      <c r="C37" s="22">
        <v>15</v>
      </c>
      <c r="D37" s="101" t="b">
        <v>0</v>
      </c>
      <c r="E37" s="101" t="b">
        <v>0</v>
      </c>
      <c r="F37" s="34"/>
      <c r="G37" s="34"/>
      <c r="H37" s="34"/>
      <c r="I37" s="273"/>
      <c r="J37" s="21"/>
      <c r="K37" s="113">
        <v>57.95</v>
      </c>
      <c r="L37" s="21" t="b">
        <v>0</v>
      </c>
      <c r="M37" s="24">
        <v>9.9</v>
      </c>
      <c r="N37" s="24">
        <v>8.4499999999999993</v>
      </c>
      <c r="O37" s="111">
        <v>10.45</v>
      </c>
      <c r="P37" s="118" t="b">
        <f t="shared" si="37"/>
        <v>0</v>
      </c>
      <c r="Q37" s="112">
        <v>19</v>
      </c>
      <c r="R37" s="115">
        <f t="shared" si="3"/>
        <v>38.950000000000003</v>
      </c>
      <c r="S37" s="115">
        <f t="shared" si="35"/>
        <v>0</v>
      </c>
      <c r="T37" s="115">
        <f t="shared" si="36"/>
        <v>0</v>
      </c>
      <c r="U37" s="191"/>
      <c r="V37" s="34"/>
      <c r="W37" s="192"/>
      <c r="X37" s="34"/>
      <c r="Y37" s="193"/>
      <c r="Z37" s="193"/>
      <c r="AA37" s="34"/>
      <c r="AB37" s="34"/>
      <c r="AC37" s="34"/>
      <c r="AD37" s="200"/>
      <c r="AE37" s="200"/>
      <c r="AF37" s="200"/>
    </row>
    <row r="38" spans="1:35" ht="15.75" thickBot="1">
      <c r="A38" s="286"/>
      <c r="B38" s="21"/>
      <c r="C38" s="22">
        <v>2</v>
      </c>
      <c r="D38" s="21" t="b">
        <v>0</v>
      </c>
      <c r="E38" s="36" t="b">
        <v>0</v>
      </c>
      <c r="F38" s="34"/>
      <c r="G38" s="34"/>
      <c r="H38" s="34"/>
      <c r="I38" s="274"/>
      <c r="J38" s="21"/>
      <c r="K38" s="113">
        <v>55.95</v>
      </c>
      <c r="L38" s="21" t="b">
        <v>0</v>
      </c>
      <c r="M38" s="24">
        <v>9.9</v>
      </c>
      <c r="N38" s="24">
        <v>8.4499999999999993</v>
      </c>
      <c r="O38" s="111">
        <v>10.45</v>
      </c>
      <c r="P38" s="118" t="b">
        <f t="shared" si="37"/>
        <v>0</v>
      </c>
      <c r="Q38" s="112">
        <v>19</v>
      </c>
      <c r="R38" s="115">
        <f t="shared" si="3"/>
        <v>36.950000000000003</v>
      </c>
      <c r="S38" s="115">
        <f t="shared" si="35"/>
        <v>0</v>
      </c>
      <c r="T38" s="115">
        <f t="shared" si="36"/>
        <v>0</v>
      </c>
      <c r="U38" s="191"/>
      <c r="V38" s="34"/>
      <c r="W38" s="192"/>
      <c r="X38" s="34"/>
      <c r="Y38" s="193"/>
      <c r="Z38" s="34"/>
      <c r="AA38" s="34"/>
      <c r="AB38" s="34"/>
      <c r="AC38" s="34"/>
      <c r="AD38" s="200"/>
      <c r="AE38" s="200"/>
      <c r="AF38" s="200"/>
      <c r="AH38" s="275"/>
      <c r="AI38" s="275"/>
    </row>
    <row r="39" spans="1:35" ht="15.75" thickBot="1">
      <c r="A39" s="286"/>
      <c r="B39" s="101"/>
      <c r="C39" s="22">
        <v>2</v>
      </c>
      <c r="D39" s="101" t="b">
        <v>0</v>
      </c>
      <c r="E39" s="101" t="b">
        <v>0</v>
      </c>
      <c r="F39" s="34"/>
      <c r="G39" s="34"/>
      <c r="H39" s="34"/>
      <c r="I39" s="189"/>
      <c r="J39" s="21"/>
      <c r="K39" s="113">
        <v>49.95</v>
      </c>
      <c r="L39" s="21" t="b">
        <v>0</v>
      </c>
      <c r="M39" s="24">
        <v>9.9</v>
      </c>
      <c r="N39" s="24">
        <v>8.4499999999999993</v>
      </c>
      <c r="O39" s="111">
        <v>10.45</v>
      </c>
      <c r="P39" s="118" t="b">
        <f t="shared" si="37"/>
        <v>0</v>
      </c>
      <c r="Q39" s="112">
        <v>19</v>
      </c>
      <c r="R39" s="115">
        <f t="shared" si="3"/>
        <v>30.950000000000003</v>
      </c>
      <c r="S39" s="115">
        <f t="shared" si="35"/>
        <v>0</v>
      </c>
      <c r="T39" s="115">
        <f t="shared" si="36"/>
        <v>0</v>
      </c>
      <c r="U39" s="191"/>
      <c r="V39" s="34"/>
      <c r="W39" s="192"/>
      <c r="X39" s="34"/>
      <c r="Y39" s="193"/>
      <c r="Z39" s="34"/>
      <c r="AA39" s="34"/>
      <c r="AB39" s="34"/>
      <c r="AC39" s="34"/>
      <c r="AD39" s="200"/>
      <c r="AE39" s="200"/>
      <c r="AF39" s="200"/>
      <c r="AH39" s="70" t="s">
        <v>1</v>
      </c>
      <c r="AI39" s="70" t="s">
        <v>20</v>
      </c>
    </row>
    <row r="40" spans="1:35" ht="15.75" thickBot="1">
      <c r="A40" s="286"/>
      <c r="B40" s="21"/>
      <c r="C40" s="22">
        <v>2</v>
      </c>
      <c r="D40" s="21" t="b">
        <v>0</v>
      </c>
      <c r="E40" s="36" t="b">
        <v>0</v>
      </c>
      <c r="F40" s="34"/>
      <c r="G40" s="34"/>
      <c r="H40" s="34"/>
      <c r="I40" s="190"/>
      <c r="J40" s="21"/>
      <c r="K40" s="113">
        <v>47.95</v>
      </c>
      <c r="L40" s="21" t="b">
        <v>0</v>
      </c>
      <c r="M40" s="24">
        <v>9.9</v>
      </c>
      <c r="N40" s="24">
        <v>8.4499999999999993</v>
      </c>
      <c r="O40" s="111">
        <v>10.45</v>
      </c>
      <c r="P40" s="118" t="b">
        <f t="shared" si="37"/>
        <v>0</v>
      </c>
      <c r="Q40" s="112">
        <v>19</v>
      </c>
      <c r="R40" s="115">
        <f t="shared" si="3"/>
        <v>28.950000000000003</v>
      </c>
      <c r="S40" s="115">
        <f t="shared" si="35"/>
        <v>0</v>
      </c>
      <c r="T40" s="115">
        <f t="shared" si="36"/>
        <v>0</v>
      </c>
      <c r="U40" s="199"/>
      <c r="V40" s="34"/>
      <c r="W40" s="192"/>
      <c r="X40" s="34"/>
      <c r="Y40" s="193"/>
      <c r="Z40" s="34"/>
      <c r="AA40" s="34"/>
      <c r="AB40" s="34"/>
      <c r="AC40" s="34"/>
      <c r="AD40" s="200"/>
      <c r="AE40" s="200"/>
      <c r="AF40" s="200"/>
      <c r="AH40" s="70">
        <v>19</v>
      </c>
      <c r="AI40" s="70">
        <v>19</v>
      </c>
    </row>
    <row r="41" spans="1:35" ht="15.75" thickBot="1">
      <c r="A41" s="286"/>
      <c r="B41" s="101"/>
      <c r="C41" s="22">
        <v>2</v>
      </c>
      <c r="D41" s="101" t="b">
        <v>0</v>
      </c>
      <c r="E41" s="101" t="b">
        <v>0</v>
      </c>
      <c r="F41" s="34"/>
      <c r="G41" s="34"/>
      <c r="H41" s="34"/>
      <c r="I41" s="190"/>
      <c r="J41" s="21"/>
      <c r="K41" s="113">
        <v>37.950000000000003</v>
      </c>
      <c r="L41" s="21" t="b">
        <v>0</v>
      </c>
      <c r="M41" s="24">
        <v>9.9</v>
      </c>
      <c r="N41" s="24">
        <v>8.4499999999999993</v>
      </c>
      <c r="O41" s="111">
        <v>10.45</v>
      </c>
      <c r="P41" s="118" t="b">
        <f t="shared" si="37"/>
        <v>0</v>
      </c>
      <c r="Q41" s="112">
        <v>19</v>
      </c>
      <c r="R41" s="115">
        <f t="shared" si="3"/>
        <v>18.950000000000003</v>
      </c>
      <c r="S41" s="115">
        <f t="shared" si="35"/>
        <v>0</v>
      </c>
      <c r="T41" s="115">
        <f t="shared" si="36"/>
        <v>0</v>
      </c>
      <c r="U41" s="272"/>
      <c r="V41" s="187"/>
      <c r="W41" s="22">
        <v>31.45</v>
      </c>
      <c r="X41" s="187" t="b">
        <v>0</v>
      </c>
      <c r="Y41" s="24">
        <v>9.9</v>
      </c>
      <c r="Z41" s="187">
        <v>8.4499999999999993</v>
      </c>
      <c r="AA41" s="186">
        <v>12.45</v>
      </c>
      <c r="AB41" s="187" t="b">
        <f t="shared" ref="AB41:AB43" si="38">IF(X41=TRUE,TRUE,FALSE)</f>
        <v>0</v>
      </c>
      <c r="AC41" s="187">
        <v>19</v>
      </c>
      <c r="AD41" s="117">
        <f t="shared" si="7"/>
        <v>12.45</v>
      </c>
      <c r="AE41" s="117">
        <f t="shared" si="8"/>
        <v>0</v>
      </c>
      <c r="AF41" s="117">
        <f t="shared" si="9"/>
        <v>0</v>
      </c>
    </row>
    <row r="42" spans="1:35" ht="15.75" thickBot="1">
      <c r="A42" s="286"/>
      <c r="B42" s="21"/>
      <c r="C42" s="22">
        <v>6.95</v>
      </c>
      <c r="D42" s="21" t="b">
        <v>0</v>
      </c>
      <c r="E42" s="36" t="b">
        <v>0</v>
      </c>
      <c r="I42" s="190"/>
      <c r="J42" s="110"/>
      <c r="K42" s="113">
        <v>35.950000000000003</v>
      </c>
      <c r="L42" s="21" t="b">
        <v>0</v>
      </c>
      <c r="M42" s="24">
        <v>9.9</v>
      </c>
      <c r="N42" s="24">
        <v>8.4499999999999993</v>
      </c>
      <c r="O42" s="111">
        <v>10.45</v>
      </c>
      <c r="P42" s="118" t="b">
        <f t="shared" si="37"/>
        <v>0</v>
      </c>
      <c r="Q42" s="112">
        <v>19</v>
      </c>
      <c r="R42" s="115">
        <f>K42-Q42</f>
        <v>16.950000000000003</v>
      </c>
      <c r="S42" s="115">
        <f t="shared" si="35"/>
        <v>0</v>
      </c>
      <c r="T42" s="115">
        <f t="shared" si="36"/>
        <v>0</v>
      </c>
      <c r="U42" s="273"/>
      <c r="V42" s="21"/>
      <c r="W42" s="22">
        <v>27.45</v>
      </c>
      <c r="X42" s="21" t="b">
        <v>0</v>
      </c>
      <c r="Y42" s="24">
        <v>9.9</v>
      </c>
      <c r="Z42" s="33">
        <v>8.4499999999999993</v>
      </c>
      <c r="AA42" s="71">
        <v>12.45</v>
      </c>
      <c r="AB42" s="77" t="b">
        <f t="shared" si="38"/>
        <v>0</v>
      </c>
      <c r="AC42" s="70">
        <v>19</v>
      </c>
      <c r="AD42" s="117">
        <f t="shared" si="7"/>
        <v>8.4499999999999993</v>
      </c>
      <c r="AE42" s="117">
        <f t="shared" si="8"/>
        <v>0</v>
      </c>
      <c r="AF42" s="117">
        <f t="shared" si="9"/>
        <v>0</v>
      </c>
    </row>
    <row r="43" spans="1:35" ht="15.75" thickBot="1">
      <c r="A43" s="287"/>
      <c r="B43" s="21"/>
      <c r="C43" s="22">
        <v>12.95</v>
      </c>
      <c r="D43" s="21" t="b">
        <v>0</v>
      </c>
      <c r="E43" s="36" t="b">
        <v>0</v>
      </c>
      <c r="I43" s="190"/>
      <c r="J43" s="21"/>
      <c r="K43" s="113">
        <v>35.950000000000003</v>
      </c>
      <c r="L43" s="21" t="b">
        <v>0</v>
      </c>
      <c r="M43" s="24">
        <v>0</v>
      </c>
      <c r="N43" s="21"/>
      <c r="O43" s="71"/>
      <c r="P43" s="118" t="b">
        <v>0</v>
      </c>
      <c r="Q43" s="70">
        <v>0</v>
      </c>
      <c r="R43" s="115">
        <f t="shared" si="3"/>
        <v>35.950000000000003</v>
      </c>
      <c r="S43" s="115">
        <f t="shared" si="35"/>
        <v>0</v>
      </c>
      <c r="T43" s="115">
        <f t="shared" si="36"/>
        <v>0</v>
      </c>
      <c r="U43" s="273"/>
      <c r="V43" s="21"/>
      <c r="W43" s="22">
        <v>19</v>
      </c>
      <c r="X43" s="21" t="b">
        <v>0</v>
      </c>
      <c r="Y43" s="24">
        <v>0</v>
      </c>
      <c r="Z43" s="26"/>
      <c r="AA43" s="70"/>
      <c r="AB43" s="77" t="b">
        <f t="shared" si="38"/>
        <v>0</v>
      </c>
      <c r="AC43" s="70">
        <v>19</v>
      </c>
      <c r="AD43" s="117">
        <f t="shared" si="7"/>
        <v>0</v>
      </c>
      <c r="AE43" s="117">
        <f t="shared" si="8"/>
        <v>0</v>
      </c>
      <c r="AF43" s="117">
        <f t="shared" si="9"/>
        <v>0</v>
      </c>
      <c r="AH43" s="275"/>
      <c r="AI43" s="275"/>
    </row>
    <row r="44" spans="1:35" ht="15.75" thickBot="1">
      <c r="A44" s="285"/>
      <c r="B44" s="98"/>
      <c r="C44" s="22">
        <v>8</v>
      </c>
      <c r="D44" s="30" t="b">
        <v>0</v>
      </c>
      <c r="E44" s="36" t="b">
        <v>1</v>
      </c>
      <c r="I44" s="272"/>
      <c r="J44" s="21"/>
      <c r="K44" s="113">
        <v>31.45</v>
      </c>
      <c r="L44" s="21" t="b">
        <v>0</v>
      </c>
      <c r="M44" s="24">
        <v>9.9</v>
      </c>
      <c r="N44" s="21">
        <v>8.4499999999999993</v>
      </c>
      <c r="O44" s="71">
        <v>12.45</v>
      </c>
      <c r="P44" s="118" t="b">
        <f t="shared" ref="P44:P46" si="39">IF(L45=TRUE,TRUE,FALSE)</f>
        <v>0</v>
      </c>
      <c r="Q44" s="70">
        <v>19</v>
      </c>
      <c r="R44" s="115">
        <f t="shared" si="3"/>
        <v>12.45</v>
      </c>
      <c r="S44" s="115">
        <f t="shared" si="35"/>
        <v>0</v>
      </c>
      <c r="T44" s="115">
        <f t="shared" si="36"/>
        <v>0</v>
      </c>
      <c r="U44" s="273"/>
      <c r="V44" s="21"/>
      <c r="W44" s="25">
        <v>46.95</v>
      </c>
      <c r="X44" s="21" t="b">
        <v>0</v>
      </c>
      <c r="Y44" s="24">
        <v>0</v>
      </c>
      <c r="Z44" s="33"/>
      <c r="AA44" s="70"/>
      <c r="AB44" s="70" t="b">
        <f>IF(X44=TRUE,TRUE,FALSE)</f>
        <v>0</v>
      </c>
      <c r="AC44" s="70">
        <v>0</v>
      </c>
      <c r="AD44" s="117">
        <f t="shared" si="7"/>
        <v>46.95</v>
      </c>
      <c r="AE44" s="117">
        <f t="shared" si="8"/>
        <v>0</v>
      </c>
      <c r="AF44" s="117">
        <f t="shared" si="9"/>
        <v>0</v>
      </c>
      <c r="AH44" s="180" t="s">
        <v>1</v>
      </c>
      <c r="AI44" s="180" t="s">
        <v>20</v>
      </c>
    </row>
    <row r="45" spans="1:35" ht="15.75" thickBot="1">
      <c r="A45" s="286"/>
      <c r="B45" s="98"/>
      <c r="C45" s="22">
        <v>5</v>
      </c>
      <c r="D45" s="30" t="b">
        <v>0</v>
      </c>
      <c r="E45" s="36" t="b">
        <v>1</v>
      </c>
      <c r="I45" s="273"/>
      <c r="J45" s="21"/>
      <c r="K45" s="113">
        <v>27.45</v>
      </c>
      <c r="L45" s="21" t="b">
        <v>0</v>
      </c>
      <c r="M45" s="24">
        <v>9.9</v>
      </c>
      <c r="N45" s="110">
        <v>8.4499999999999993</v>
      </c>
      <c r="O45" s="71">
        <v>12.45</v>
      </c>
      <c r="P45" s="118" t="b">
        <f t="shared" si="39"/>
        <v>0</v>
      </c>
      <c r="Q45" s="112">
        <v>19</v>
      </c>
      <c r="R45" s="115">
        <f t="shared" si="3"/>
        <v>8.4499999999999993</v>
      </c>
      <c r="S45" s="115">
        <f t="shared" si="35"/>
        <v>0</v>
      </c>
      <c r="T45" s="115">
        <f t="shared" si="36"/>
        <v>0</v>
      </c>
      <c r="U45" s="274"/>
      <c r="V45" s="21"/>
      <c r="W45" s="25">
        <v>26.95</v>
      </c>
      <c r="X45" s="21" t="b">
        <v>0</v>
      </c>
      <c r="Y45" s="24">
        <v>0</v>
      </c>
      <c r="Z45" s="33"/>
      <c r="AA45" s="70"/>
      <c r="AB45" s="70" t="b">
        <f>IF(X45=TRUE,TRUE,FALSE)</f>
        <v>0</v>
      </c>
      <c r="AC45" s="70">
        <v>0</v>
      </c>
      <c r="AD45" s="117">
        <f t="shared" si="7"/>
        <v>26.95</v>
      </c>
      <c r="AE45" s="117">
        <f t="shared" si="8"/>
        <v>0</v>
      </c>
      <c r="AF45" s="117">
        <f t="shared" si="9"/>
        <v>0</v>
      </c>
      <c r="AH45" s="180">
        <f>IF(PRIX!L6=FALSE,0,1)</f>
        <v>0</v>
      </c>
      <c r="AI45" s="180">
        <f>IF(PRIX!X6=FALSE,0,1)</f>
        <v>0</v>
      </c>
    </row>
    <row r="46" spans="1:35" ht="15.75" thickBot="1">
      <c r="A46" s="286"/>
      <c r="B46" s="102"/>
      <c r="C46" s="22">
        <v>2</v>
      </c>
      <c r="D46" s="101" t="b">
        <v>0</v>
      </c>
      <c r="E46" s="101" t="b">
        <v>0</v>
      </c>
      <c r="I46" s="273"/>
      <c r="J46" s="21"/>
      <c r="K46" s="113">
        <v>19</v>
      </c>
      <c r="L46" s="21" t="b">
        <v>0</v>
      </c>
      <c r="M46" s="24">
        <v>0</v>
      </c>
      <c r="N46" s="21"/>
      <c r="O46" s="70"/>
      <c r="P46" s="118" t="b">
        <f t="shared" si="39"/>
        <v>0</v>
      </c>
      <c r="Q46" s="112">
        <v>19</v>
      </c>
      <c r="R46" s="115">
        <f t="shared" si="3"/>
        <v>0</v>
      </c>
      <c r="S46" s="115">
        <f t="shared" si="35"/>
        <v>0</v>
      </c>
      <c r="T46" s="115">
        <f t="shared" si="36"/>
        <v>0</v>
      </c>
      <c r="U46" s="194"/>
      <c r="V46" s="195"/>
      <c r="W46" s="196"/>
      <c r="X46" s="195"/>
      <c r="Y46" s="197"/>
      <c r="Z46" s="195"/>
      <c r="AA46" s="195"/>
      <c r="AB46" s="195"/>
      <c r="AC46" s="195"/>
      <c r="AD46" s="34"/>
      <c r="AE46" s="34"/>
      <c r="AF46" s="34"/>
      <c r="AH46" s="180">
        <f>IF(PRIX!L7=FALSE,0,1)</f>
        <v>0</v>
      </c>
      <c r="AI46" s="180">
        <f>IF(PRIX!X7=FALSE,0,1)</f>
        <v>0</v>
      </c>
    </row>
    <row r="47" spans="1:35" ht="15.75" thickBot="1">
      <c r="A47" s="287"/>
      <c r="B47" s="102"/>
      <c r="C47" s="22">
        <v>5</v>
      </c>
      <c r="D47" s="101" t="b">
        <v>0</v>
      </c>
      <c r="E47" s="102" t="b">
        <v>0</v>
      </c>
      <c r="I47" s="273"/>
      <c r="J47" s="21"/>
      <c r="K47" s="113">
        <v>46.95</v>
      </c>
      <c r="L47" s="21" t="b">
        <v>0</v>
      </c>
      <c r="M47" s="24">
        <v>0</v>
      </c>
      <c r="N47" s="21"/>
      <c r="O47" s="70"/>
      <c r="P47" s="118" t="b">
        <v>0</v>
      </c>
      <c r="Q47" s="70">
        <v>0</v>
      </c>
      <c r="R47" s="115">
        <f t="shared" si="3"/>
        <v>46.95</v>
      </c>
      <c r="S47" s="115">
        <f t="shared" si="35"/>
        <v>0</v>
      </c>
      <c r="T47" s="115">
        <f t="shared" si="36"/>
        <v>0</v>
      </c>
      <c r="U47" s="191"/>
      <c r="V47" s="34"/>
      <c r="W47" s="192"/>
      <c r="X47" s="34"/>
      <c r="Y47" s="193"/>
      <c r="Z47" s="34"/>
      <c r="AA47" s="34"/>
      <c r="AB47" s="34"/>
      <c r="AC47" s="34"/>
      <c r="AD47" s="34"/>
      <c r="AE47" s="34"/>
      <c r="AF47" s="34"/>
      <c r="AH47" s="37">
        <f>SUM(AH45:AH46)</f>
        <v>0</v>
      </c>
      <c r="AI47" s="37">
        <f>SUM(AI45:AI46)</f>
        <v>0</v>
      </c>
    </row>
    <row r="48" spans="1:35" ht="15.75" thickBot="1">
      <c r="A48" s="11"/>
      <c r="B48" s="291"/>
      <c r="C48" s="292"/>
      <c r="D48" s="28" t="b">
        <f>IF(D6,TRUE,IF(D14,TRUE,IF(D20,TRUE,IF(D21,TRUE,IF(D22,TRUE,IF(D23,TRUE,IF(D24,TRUE,IF(D25,TRUE,FALSE))))))))</f>
        <v>0</v>
      </c>
      <c r="E48" s="108" t="b">
        <f>IF(E6,TRUE,IF(E14,TRUE,IF(E20,TRUE,IF(E21,TRUE,IF(E22,TRUE,IF(E23,TRUE,IF(E24,TRUE,IF(E25,TRUE,FALSE))))))))</f>
        <v>0</v>
      </c>
      <c r="I48" s="273"/>
      <c r="J48" s="21"/>
      <c r="K48" s="113">
        <v>26.95</v>
      </c>
      <c r="L48" s="21" t="b">
        <v>0</v>
      </c>
      <c r="M48" s="24">
        <v>0</v>
      </c>
      <c r="N48" s="21"/>
      <c r="O48" s="70"/>
      <c r="P48" s="118" t="b">
        <v>0</v>
      </c>
      <c r="Q48" s="70">
        <v>0</v>
      </c>
      <c r="R48" s="115">
        <f t="shared" si="3"/>
        <v>26.95</v>
      </c>
      <c r="S48" s="115">
        <f t="shared" si="35"/>
        <v>0</v>
      </c>
      <c r="T48" s="115">
        <f t="shared" si="36"/>
        <v>0</v>
      </c>
      <c r="U48" s="191"/>
      <c r="V48" s="34"/>
      <c r="W48" s="192"/>
      <c r="X48" s="34"/>
      <c r="Y48" s="193"/>
      <c r="Z48" s="34"/>
      <c r="AA48" s="34"/>
      <c r="AB48" s="34"/>
      <c r="AC48" s="34"/>
      <c r="AD48" s="34"/>
      <c r="AE48" s="34"/>
      <c r="AF48" s="34"/>
    </row>
    <row r="49" spans="1:34" ht="13.5" customHeight="1" thickBot="1">
      <c r="A49" s="109"/>
      <c r="B49" s="289"/>
      <c r="C49" s="290"/>
      <c r="D49" s="106" t="b">
        <f>IF(D42=TRUE,TRUE,IF(D43=TRUE,TRUE,FALSE))</f>
        <v>0</v>
      </c>
      <c r="E49" s="107" t="b">
        <f>IF(E42=TRUE,TRUE,IF(E43=TRUE,TRUE,FALSE))</f>
        <v>0</v>
      </c>
      <c r="I49" s="273"/>
      <c r="J49" s="21"/>
      <c r="K49" s="113">
        <v>49.95</v>
      </c>
      <c r="L49" s="21" t="b">
        <v>0</v>
      </c>
      <c r="M49" s="24">
        <v>0</v>
      </c>
      <c r="N49" s="21"/>
      <c r="O49" s="70"/>
      <c r="P49" s="118" t="b">
        <v>0</v>
      </c>
      <c r="Q49" s="70">
        <v>0</v>
      </c>
      <c r="R49" s="115">
        <f t="shared" si="3"/>
        <v>49.95</v>
      </c>
      <c r="S49" s="115">
        <f t="shared" si="35"/>
        <v>0</v>
      </c>
      <c r="T49" s="115">
        <f t="shared" si="36"/>
        <v>0</v>
      </c>
      <c r="U49" s="191"/>
      <c r="V49" s="34"/>
      <c r="W49" s="192"/>
      <c r="X49" s="34"/>
      <c r="Y49" s="193"/>
      <c r="Z49" s="34"/>
      <c r="AA49" s="34"/>
      <c r="AB49" s="34"/>
      <c r="AC49" s="34"/>
      <c r="AD49" s="34"/>
      <c r="AE49" s="34"/>
      <c r="AF49" s="34"/>
    </row>
    <row r="50" spans="1:34" ht="15.75" thickBot="1">
      <c r="C50" s="3"/>
      <c r="I50" s="273"/>
      <c r="J50" s="21"/>
      <c r="K50" s="113">
        <v>82.95</v>
      </c>
      <c r="L50" s="21" t="b">
        <v>0</v>
      </c>
      <c r="M50" s="24">
        <v>0</v>
      </c>
      <c r="N50" s="21"/>
      <c r="O50" s="70"/>
      <c r="P50" s="118" t="b">
        <v>0</v>
      </c>
      <c r="Q50" s="70">
        <v>0</v>
      </c>
      <c r="R50" s="115">
        <f t="shared" si="3"/>
        <v>82.95</v>
      </c>
      <c r="S50" s="115">
        <f t="shared" si="35"/>
        <v>0</v>
      </c>
      <c r="T50" s="115">
        <f t="shared" si="36"/>
        <v>0</v>
      </c>
      <c r="U50" s="191"/>
      <c r="V50" s="34"/>
      <c r="W50" s="192"/>
      <c r="X50" s="34"/>
      <c r="Y50" s="193"/>
      <c r="Z50" s="34"/>
      <c r="AA50" s="34"/>
      <c r="AB50" s="34"/>
      <c r="AC50" s="34"/>
      <c r="AD50" s="34"/>
      <c r="AE50" s="34"/>
      <c r="AF50" s="34"/>
    </row>
    <row r="51" spans="1:34" ht="15.75" thickBot="1">
      <c r="B51" s="67"/>
      <c r="C51" s="80" t="s">
        <v>1</v>
      </c>
      <c r="D51" s="67" t="s">
        <v>2</v>
      </c>
      <c r="I51" s="273"/>
      <c r="J51" s="21"/>
      <c r="K51" s="113">
        <v>62.95</v>
      </c>
      <c r="L51" s="21" t="b">
        <v>0</v>
      </c>
      <c r="M51" s="24">
        <v>0</v>
      </c>
      <c r="N51" s="21"/>
      <c r="O51" s="70"/>
      <c r="P51" s="118" t="b">
        <v>0</v>
      </c>
      <c r="Q51" s="70">
        <v>0</v>
      </c>
      <c r="R51" s="115">
        <f t="shared" si="3"/>
        <v>62.95</v>
      </c>
      <c r="S51" s="115">
        <f t="shared" si="35"/>
        <v>0</v>
      </c>
      <c r="T51" s="115">
        <f t="shared" si="36"/>
        <v>0</v>
      </c>
      <c r="U51" s="191"/>
      <c r="V51" s="34"/>
      <c r="W51" s="192"/>
      <c r="X51" s="34"/>
      <c r="Y51" s="193"/>
      <c r="Z51" s="34"/>
      <c r="AA51" s="34"/>
      <c r="AB51" s="34"/>
      <c r="AC51" s="34"/>
      <c r="AD51" s="34"/>
      <c r="AE51" s="34"/>
      <c r="AF51" s="34"/>
    </row>
    <row r="52" spans="1:34" ht="15.75" thickBot="1">
      <c r="B52" s="67"/>
      <c r="C52" s="80">
        <f>SUM(Calculateur!B9:B19,Calculateur!B23:B35,Calculateur!F4:F28)</f>
        <v>0</v>
      </c>
      <c r="D52" s="80">
        <f>SUM(Calculateur!C9:C19,Calculateur!C23:C35,Calculateur!G4:G28)</f>
        <v>0</v>
      </c>
      <c r="I52" s="273"/>
      <c r="J52" s="21"/>
      <c r="K52" s="113">
        <v>49.95</v>
      </c>
      <c r="L52" s="21" t="b">
        <v>0</v>
      </c>
      <c r="M52" s="24">
        <v>0</v>
      </c>
      <c r="N52" s="21"/>
      <c r="O52" s="70"/>
      <c r="P52" s="118" t="b">
        <v>0</v>
      </c>
      <c r="Q52" s="70">
        <v>0</v>
      </c>
      <c r="R52" s="115">
        <f t="shared" si="3"/>
        <v>49.95</v>
      </c>
      <c r="S52" s="115">
        <f t="shared" si="35"/>
        <v>0</v>
      </c>
      <c r="T52" s="115">
        <f t="shared" si="36"/>
        <v>0</v>
      </c>
      <c r="U52" s="191"/>
      <c r="V52" s="34"/>
      <c r="W52" s="192"/>
      <c r="X52" s="34"/>
      <c r="Y52" s="193"/>
      <c r="Z52" s="34"/>
      <c r="AA52" s="34"/>
      <c r="AB52" s="34"/>
      <c r="AC52" s="34"/>
      <c r="AD52" s="34"/>
      <c r="AE52" s="34"/>
      <c r="AF52" s="34"/>
    </row>
    <row r="53" spans="1:34" ht="15.75" thickBot="1">
      <c r="B53" s="67"/>
      <c r="C53" s="80">
        <f>IF(PRIX!C52&gt;0,SUM(PRIX!C52-Calculateur!F34),0)</f>
        <v>0</v>
      </c>
      <c r="D53" s="80">
        <f>IF(PRIX!D52&gt;0,SUM(PRIX!D52-Calculateur!G34),0)</f>
        <v>0</v>
      </c>
      <c r="I53" s="273"/>
      <c r="J53" s="21"/>
      <c r="K53" s="113">
        <v>40.950000000000003</v>
      </c>
      <c r="L53" s="21" t="b">
        <v>0</v>
      </c>
      <c r="M53" s="24">
        <v>0</v>
      </c>
      <c r="N53" s="21"/>
      <c r="O53" s="70"/>
      <c r="P53" s="118" t="b">
        <v>0</v>
      </c>
      <c r="Q53" s="70">
        <v>0</v>
      </c>
      <c r="R53" s="115">
        <f t="shared" si="3"/>
        <v>40.950000000000003</v>
      </c>
      <c r="S53" s="115">
        <f t="shared" si="35"/>
        <v>0</v>
      </c>
      <c r="T53" s="115">
        <f t="shared" si="36"/>
        <v>0</v>
      </c>
      <c r="U53" s="191"/>
      <c r="V53" s="198"/>
      <c r="W53" s="192"/>
      <c r="X53" s="34"/>
      <c r="Y53" s="193"/>
      <c r="Z53" s="34"/>
      <c r="AA53" s="34"/>
      <c r="AB53" s="34"/>
      <c r="AC53" s="34"/>
      <c r="AD53" s="34"/>
      <c r="AE53" s="34"/>
      <c r="AF53" s="34"/>
    </row>
    <row r="54" spans="1:34" ht="15.75" thickBot="1">
      <c r="C54" s="3"/>
      <c r="I54" s="273"/>
      <c r="J54" s="21"/>
      <c r="K54" s="113">
        <v>27.95</v>
      </c>
      <c r="L54" s="21" t="b">
        <v>0</v>
      </c>
      <c r="M54" s="24">
        <v>0</v>
      </c>
      <c r="N54" s="21"/>
      <c r="O54" s="70"/>
      <c r="P54" s="118" t="b">
        <v>0</v>
      </c>
      <c r="Q54" s="70">
        <v>0</v>
      </c>
      <c r="R54" s="115">
        <f t="shared" si="3"/>
        <v>27.95</v>
      </c>
      <c r="S54" s="115">
        <f t="shared" si="35"/>
        <v>0</v>
      </c>
      <c r="T54" s="115">
        <f t="shared" si="36"/>
        <v>0</v>
      </c>
      <c r="U54" s="272"/>
      <c r="V54" s="21"/>
      <c r="W54" s="22">
        <v>32</v>
      </c>
      <c r="X54" s="187" t="str">
        <f>IF(Calculateur!M17&gt;1,"VRAI","FAUX")</f>
        <v>FAUX</v>
      </c>
      <c r="Y54" s="34"/>
      <c r="Z54" s="34"/>
      <c r="AA54" s="34"/>
      <c r="AB54" s="34"/>
      <c r="AC54" s="34"/>
      <c r="AD54" s="34"/>
      <c r="AE54" s="34"/>
      <c r="AF54" s="34"/>
    </row>
    <row r="55" spans="1:34" ht="21" customHeight="1" thickBot="1">
      <c r="C55" s="3"/>
      <c r="I55" s="273"/>
      <c r="J55" s="21"/>
      <c r="K55" s="113">
        <v>22.95</v>
      </c>
      <c r="L55" s="21" t="b">
        <v>0</v>
      </c>
      <c r="M55" s="24">
        <v>0</v>
      </c>
      <c r="N55" s="21"/>
      <c r="O55" s="70"/>
      <c r="P55" s="118" t="b">
        <v>0</v>
      </c>
      <c r="Q55" s="70">
        <v>0</v>
      </c>
      <c r="R55" s="115">
        <f t="shared" si="3"/>
        <v>22.95</v>
      </c>
      <c r="S55" s="115">
        <f t="shared" si="35"/>
        <v>0</v>
      </c>
      <c r="T55" s="115">
        <f t="shared" si="36"/>
        <v>0</v>
      </c>
      <c r="U55" s="273"/>
      <c r="V55" s="21"/>
      <c r="W55" s="22">
        <v>22</v>
      </c>
      <c r="X55" s="187" t="b">
        <v>0</v>
      </c>
      <c r="Y55" s="34"/>
      <c r="Z55" s="34"/>
      <c r="AA55" s="34"/>
      <c r="AB55" s="34"/>
      <c r="AC55" s="34"/>
      <c r="AD55" s="34"/>
      <c r="AE55" s="34"/>
      <c r="AF55" s="34"/>
    </row>
    <row r="56" spans="1:34" ht="17.25" customHeight="1" thickBot="1">
      <c r="C56" s="3"/>
      <c r="I56" s="274"/>
      <c r="J56" s="21"/>
      <c r="K56" s="113">
        <v>12.95</v>
      </c>
      <c r="L56" s="21" t="b">
        <v>0</v>
      </c>
      <c r="M56" s="24">
        <v>0</v>
      </c>
      <c r="N56" s="21"/>
      <c r="O56" s="70"/>
      <c r="P56" s="118" t="b">
        <v>0</v>
      </c>
      <c r="Q56" s="70">
        <v>0</v>
      </c>
      <c r="R56" s="115">
        <f>K56-Q56</f>
        <v>12.95</v>
      </c>
      <c r="S56" s="115">
        <f t="shared" si="35"/>
        <v>0</v>
      </c>
      <c r="T56" s="115">
        <f t="shared" si="36"/>
        <v>0</v>
      </c>
      <c r="U56" s="273"/>
      <c r="V56" s="21"/>
      <c r="W56" s="22">
        <v>12</v>
      </c>
      <c r="X56" s="187" t="b">
        <v>0</v>
      </c>
      <c r="Y56" s="34"/>
      <c r="Z56" s="34"/>
      <c r="AA56" s="34"/>
      <c r="AB56" s="34"/>
      <c r="AC56" s="34"/>
      <c r="AD56" s="34"/>
      <c r="AE56" s="34"/>
      <c r="AF56" s="34"/>
      <c r="AH56" s="78"/>
    </row>
    <row r="57" spans="1:34" ht="18" customHeight="1" thickBot="1">
      <c r="C57" s="22" t="s">
        <v>6</v>
      </c>
      <c r="D57" s="73" t="s">
        <v>9</v>
      </c>
      <c r="I57" s="272"/>
      <c r="J57" s="187"/>
      <c r="K57" s="113">
        <v>32</v>
      </c>
      <c r="L57" s="21" t="b">
        <v>0</v>
      </c>
      <c r="M57" s="21"/>
      <c r="N57" s="21"/>
      <c r="O57" s="70"/>
      <c r="P57" s="70"/>
      <c r="Q57" s="70"/>
      <c r="R57" s="115"/>
      <c r="S57" s="115"/>
      <c r="T57" s="115"/>
      <c r="U57" s="273"/>
      <c r="V57" s="33"/>
      <c r="W57" s="22">
        <v>15</v>
      </c>
      <c r="X57" s="187" t="b">
        <v>0</v>
      </c>
      <c r="Y57" s="34"/>
      <c r="Z57" s="34"/>
      <c r="AA57" s="34"/>
      <c r="AB57" s="34"/>
      <c r="AC57" s="34"/>
      <c r="AD57" s="34"/>
      <c r="AE57" s="34"/>
      <c r="AF57" s="34"/>
      <c r="AH57" s="86"/>
    </row>
    <row r="58" spans="1:34" ht="20.25" customHeight="1" thickBot="1">
      <c r="B58" s="74"/>
      <c r="C58" s="68">
        <f>SUM(Calculateur!Q2:Q44)</f>
        <v>0</v>
      </c>
      <c r="D58" s="68">
        <f>SUM(Calculateur!S2:S44)</f>
        <v>0</v>
      </c>
      <c r="I58" s="273"/>
      <c r="J58" s="187"/>
      <c r="K58" s="113">
        <v>22</v>
      </c>
      <c r="L58" s="21" t="str">
        <f>IF(Calculateur!K17&gt;1,"VRAI","FAUX")</f>
        <v>FAUX</v>
      </c>
      <c r="M58" s="21"/>
      <c r="N58" s="21"/>
      <c r="O58" s="70"/>
      <c r="P58" s="70"/>
      <c r="Q58" s="70"/>
      <c r="R58" s="119"/>
      <c r="S58" s="119"/>
      <c r="T58" s="119"/>
      <c r="U58" s="274"/>
      <c r="V58" s="132"/>
      <c r="W58" s="22">
        <v>12</v>
      </c>
      <c r="X58" s="187" t="b">
        <v>0</v>
      </c>
      <c r="Y58" s="34"/>
      <c r="Z58" s="34"/>
      <c r="AA58" s="34"/>
      <c r="AB58" s="34"/>
      <c r="AC58" s="34"/>
      <c r="AD58" s="34"/>
      <c r="AH58" s="87"/>
    </row>
    <row r="59" spans="1:34" ht="22.5" customHeight="1" thickBot="1">
      <c r="B59" s="75"/>
      <c r="C59" s="69">
        <f>SUM(Calculateur!K4,Calculateur!K9)</f>
        <v>0</v>
      </c>
      <c r="D59" s="69">
        <f>SUM(Calculateur!M4,Calculateur!M9)</f>
        <v>0</v>
      </c>
      <c r="I59" s="273"/>
      <c r="J59" s="187"/>
      <c r="K59" s="113">
        <v>12</v>
      </c>
      <c r="L59" s="21" t="b">
        <v>0</v>
      </c>
      <c r="M59" s="21"/>
      <c r="N59" s="21"/>
      <c r="O59" s="70"/>
      <c r="P59" s="70"/>
      <c r="Q59" s="70"/>
      <c r="R59" s="34"/>
      <c r="S59" s="34"/>
      <c r="T59" s="34"/>
      <c r="U59" s="11"/>
      <c r="AE59" s="123"/>
      <c r="AF59" s="123"/>
      <c r="AH59" s="87"/>
    </row>
    <row r="60" spans="1:34" ht="24" customHeight="1" thickBot="1">
      <c r="B60" s="79" t="s">
        <v>21</v>
      </c>
      <c r="C60" s="25">
        <f>SUM(C58:C59)</f>
        <v>0</v>
      </c>
      <c r="D60" s="81">
        <f>SUM(D58:D59)</f>
        <v>0</v>
      </c>
      <c r="I60" s="273"/>
      <c r="J60" s="187"/>
      <c r="K60" s="113">
        <v>15</v>
      </c>
      <c r="L60" s="21" t="b">
        <v>0</v>
      </c>
      <c r="M60" s="33"/>
      <c r="N60" s="33"/>
      <c r="O60" s="70"/>
      <c r="P60" s="70"/>
      <c r="Q60" s="70"/>
      <c r="R60" s="34"/>
      <c r="S60" s="121"/>
      <c r="T60" s="121"/>
      <c r="AE60" s="124">
        <f>SUM(AE6:AE45)</f>
        <v>0</v>
      </c>
      <c r="AF60" s="120">
        <f>SUM(AF6:AF45)</f>
        <v>0</v>
      </c>
      <c r="AH60" s="87"/>
    </row>
    <row r="61" spans="1:34" ht="35.25" customHeight="1" thickBot="1">
      <c r="I61" s="274"/>
      <c r="J61" s="187"/>
      <c r="K61" s="113">
        <v>12</v>
      </c>
      <c r="L61" s="33" t="b">
        <v>0</v>
      </c>
      <c r="M61" s="132"/>
      <c r="N61" s="132"/>
      <c r="O61" s="132"/>
      <c r="P61" s="132"/>
      <c r="Q61" s="132"/>
      <c r="S61" s="122">
        <f>SUM(S6:S56)</f>
        <v>0</v>
      </c>
      <c r="T61" s="122">
        <f>SUM(T6:T56)</f>
        <v>0</v>
      </c>
      <c r="AH61" s="87"/>
    </row>
    <row r="62" spans="1:34" ht="18" customHeight="1" thickBot="1">
      <c r="P62" s="11"/>
      <c r="T62" s="1"/>
      <c r="AA62" s="11"/>
      <c r="AF62" s="1"/>
      <c r="AG62" s="87"/>
    </row>
    <row r="63" spans="1:34" ht="15.75" thickBot="1">
      <c r="A63" s="104" t="s">
        <v>22</v>
      </c>
      <c r="B63" s="105"/>
      <c r="C63" s="83"/>
    </row>
    <row r="64" spans="1:34" ht="15.75" thickBot="1">
      <c r="A64" s="94" t="s">
        <v>1</v>
      </c>
      <c r="B64" s="85" t="str">
        <f ca="1">affichecmt(Calculateur!F32,(Calculateur!F32&gt;0),"Le prix total se subdivise comme suit: "&amp; CHAR(10)&amp;"- Pack:" &amp;" "&amp; PRIX!C53&amp;" "&amp;"€" &amp;CHAR(10)&amp;"- Options:"&amp;" "&amp;PRIX!C58&amp;" "&amp;"€"&amp;CHAR(10)&amp;"- Décodeur(s) supplémentaire(s):"&amp;" "&amp;PRIX!C59&amp;" "&amp;"€"&amp;CHAR(10)&amp;"- Télédistribution:"&amp;" "&amp;Calculateur!F34&amp;" "&amp;"€",1)</f>
        <v/>
      </c>
      <c r="C64" s="82"/>
    </row>
    <row r="65" spans="1:13" ht="15.75" thickBot="1">
      <c r="A65" s="94" t="s">
        <v>2</v>
      </c>
      <c r="B65" s="84" t="str">
        <f ca="1">affichecmt(Calculateur!G32,(Calculateur!G32&gt;0),"Le prix total se subdivise comme suit: "&amp; CHAR(10)&amp;"- Pack:" &amp;" "&amp; PRIX!D53&amp;" "&amp;"€" &amp;CHAR(10)&amp;"- Options:"&amp;" "&amp;PRIX!D58&amp;" "&amp;"€"&amp;CHAR(10)&amp;"- Décodeur(s) supplémentaire(s):"&amp;" "&amp;PRIX!D59&amp;" "&amp;"€"&amp;CHAR(10)&amp;"- Télédistribution:"&amp;" "&amp;Calculateur!G34&amp;" "&amp;"€",1)</f>
        <v/>
      </c>
      <c r="C65" s="82"/>
    </row>
    <row r="68" spans="1:13">
      <c r="B68" s="288"/>
      <c r="C68" s="288"/>
      <c r="D68" s="288"/>
    </row>
    <row r="70" spans="1:13">
      <c r="B70" s="1">
        <f>IF(PRIX!L7=FALSE,0,1)</f>
        <v>0</v>
      </c>
    </row>
    <row r="71" spans="1:13">
      <c r="B71" s="11">
        <f>IF(PRIX!L9=FALSE,0,1)</f>
        <v>0</v>
      </c>
    </row>
    <row r="72" spans="1:13">
      <c r="B72" s="11">
        <f>IF(PRIX!L13=FALSE,0,1)</f>
        <v>0</v>
      </c>
    </row>
    <row r="73" spans="1:13">
      <c r="B73" s="11">
        <f>IF(PRIX!L20=FALSE,0,1)</f>
        <v>0</v>
      </c>
    </row>
    <row r="74" spans="1:13">
      <c r="B74" s="11">
        <f>IF(PRIX!L21=FALSE,0,1)</f>
        <v>0</v>
      </c>
    </row>
    <row r="75" spans="1:13">
      <c r="A75" s="201"/>
      <c r="B75" s="203">
        <f>SUM(B70:B74)</f>
        <v>0</v>
      </c>
      <c r="M75" s="202"/>
    </row>
    <row r="76" spans="1:13">
      <c r="M76" s="202"/>
    </row>
    <row r="77" spans="1:13">
      <c r="M77" s="202"/>
    </row>
    <row r="78" spans="1:13">
      <c r="M78" s="202"/>
    </row>
    <row r="79" spans="1:13">
      <c r="B79" s="11"/>
      <c r="M79" s="202"/>
    </row>
    <row r="80" spans="1:13">
      <c r="B80" s="11"/>
      <c r="M80" s="202"/>
    </row>
    <row r="81" spans="2:13">
      <c r="B81" s="11"/>
      <c r="M81" s="202"/>
    </row>
    <row r="82" spans="2:13">
      <c r="B82" s="11"/>
      <c r="M82" s="202"/>
    </row>
    <row r="83" spans="2:13">
      <c r="B83" s="11"/>
      <c r="M83" s="202"/>
    </row>
    <row r="84" spans="2:13">
      <c r="B84" s="11"/>
      <c r="M84" s="202"/>
    </row>
    <row r="85" spans="2:13">
      <c r="B85" s="11"/>
      <c r="M85" s="202"/>
    </row>
    <row r="86" spans="2:13">
      <c r="B86" s="11"/>
      <c r="M86" s="202"/>
    </row>
  </sheetData>
  <sheetProtection selectLockedCells="1"/>
  <mergeCells count="27">
    <mergeCell ref="A6:A30"/>
    <mergeCell ref="A31:A33"/>
    <mergeCell ref="A34:A43"/>
    <mergeCell ref="A44:A47"/>
    <mergeCell ref="B68:D68"/>
    <mergeCell ref="B49:C49"/>
    <mergeCell ref="B48:C48"/>
    <mergeCell ref="AH1:AI1"/>
    <mergeCell ref="AH2:AI2"/>
    <mergeCell ref="AH4:AI4"/>
    <mergeCell ref="B4:E4"/>
    <mergeCell ref="AH8:AI8"/>
    <mergeCell ref="J4:T4"/>
    <mergeCell ref="V4:AF4"/>
    <mergeCell ref="AH13:AI13"/>
    <mergeCell ref="P5:Q5"/>
    <mergeCell ref="AB5:AC5"/>
    <mergeCell ref="AH38:AI38"/>
    <mergeCell ref="AH43:AI43"/>
    <mergeCell ref="U54:U58"/>
    <mergeCell ref="U41:U45"/>
    <mergeCell ref="U17:U28"/>
    <mergeCell ref="U7:U13"/>
    <mergeCell ref="I57:I61"/>
    <mergeCell ref="I44:I56"/>
    <mergeCell ref="I19:I38"/>
    <mergeCell ref="I7:I18"/>
  </mergeCells>
  <conditionalFormatting sqref="B4:B5 B25:B30 J49:J60">
    <cfRule type="containsText" priority="57" operator="containsText" text="VOOfoot">
      <formula>NOT(ISERROR(SEARCH("VOOfoot",B4)))</formula>
    </cfRule>
  </conditionalFormatting>
  <conditionalFormatting sqref="J14">
    <cfRule type="containsText" priority="56" operator="containsText" text="VOOfoot">
      <formula>NOT(ISERROR(SEARCH("VOOfoot",J14)))</formula>
    </cfRule>
  </conditionalFormatting>
  <conditionalFormatting sqref="J15">
    <cfRule type="containsText" priority="55" operator="containsText" text="VOOfoot">
      <formula>NOT(ISERROR(SEARCH("VOOfoot",J15)))</formula>
    </cfRule>
  </conditionalFormatting>
  <conditionalFormatting sqref="J16">
    <cfRule type="containsText" priority="54" operator="containsText" text="VOOfoot">
      <formula>NOT(ISERROR(SEARCH("VOOfoot",J16)))</formula>
    </cfRule>
  </conditionalFormatting>
  <conditionalFormatting sqref="J17">
    <cfRule type="containsText" priority="53" operator="containsText" text="VOOfoot">
      <formula>NOT(ISERROR(SEARCH("VOOfoot",J17)))</formula>
    </cfRule>
  </conditionalFormatting>
  <conditionalFormatting sqref="J18">
    <cfRule type="containsText" priority="52" operator="containsText" text="VOOfoot">
      <formula>NOT(ISERROR(SEARCH("VOOfoot",J18)))</formula>
    </cfRule>
  </conditionalFormatting>
  <conditionalFormatting sqref="J33:J34">
    <cfRule type="containsText" priority="33" operator="containsText" text="VOOfoot">
      <formula>NOT(ISERROR(SEARCH("VOOfoot",J33)))</formula>
    </cfRule>
  </conditionalFormatting>
  <conditionalFormatting sqref="J35:J36">
    <cfRule type="containsText" priority="32" operator="containsText" text="VOOfoot">
      <formula>NOT(ISERROR(SEARCH("VOOfoot",J35)))</formula>
    </cfRule>
  </conditionalFormatting>
  <conditionalFormatting sqref="V46:V53">
    <cfRule type="containsText" priority="16" operator="containsText" text="VOOfoot">
      <formula>NOT(ISERROR(SEARCH("VOOfoot",V46)))</formula>
    </cfRule>
  </conditionalFormatting>
  <conditionalFormatting sqref="J37:J38">
    <cfRule type="containsText" priority="31" operator="containsText" text="VOOfoot">
      <formula>NOT(ISERROR(SEARCH("VOOfoot",J37)))</formula>
    </cfRule>
  </conditionalFormatting>
  <conditionalFormatting sqref="J39:J40">
    <cfRule type="containsText" priority="30" operator="containsText" text="VOOfoot">
      <formula>NOT(ISERROR(SEARCH("VOOfoot",J39)))</formula>
    </cfRule>
  </conditionalFormatting>
  <conditionalFormatting sqref="J31:J32">
    <cfRule type="containsText" priority="34" operator="containsText" text="VOOfoot">
      <formula>NOT(ISERROR(SEARCH("VOOfoot",J31)))</formula>
    </cfRule>
  </conditionalFormatting>
  <conditionalFormatting sqref="J44:J46">
    <cfRule type="containsText" priority="17" operator="containsText" text="VOOfoot">
      <formula>NOT(ISERROR(SEARCH("VOOfoot",J44)))</formula>
    </cfRule>
  </conditionalFormatting>
  <conditionalFormatting sqref="V12">
    <cfRule type="containsText" priority="15" operator="containsText" text="VOOfoot">
      <formula>NOT(ISERROR(SEARCH("VOOfoot",V12)))</formula>
    </cfRule>
  </conditionalFormatting>
  <conditionalFormatting sqref="V14">
    <cfRule type="containsText" priority="13" operator="containsText" text="VOOfoot">
      <formula>NOT(ISERROR(SEARCH("VOOfoot",V14)))</formula>
    </cfRule>
  </conditionalFormatting>
  <conditionalFormatting sqref="V16">
    <cfRule type="containsText" priority="11" operator="containsText" text="VOOfoot">
      <formula>NOT(ISERROR(SEARCH("VOOfoot",V16)))</formula>
    </cfRule>
  </conditionalFormatting>
  <conditionalFormatting sqref="V15">
    <cfRule type="containsText" priority="12" operator="containsText" text="VOOfoot">
      <formula>NOT(ISERROR(SEARCH("VOOfoot",V15)))</formula>
    </cfRule>
  </conditionalFormatting>
  <conditionalFormatting sqref="J41:J43">
    <cfRule type="containsText" priority="35" operator="containsText" text="VOOfoot">
      <formula>NOT(ISERROR(SEARCH("VOOfoot",J41)))</formula>
    </cfRule>
  </conditionalFormatting>
  <conditionalFormatting sqref="V36:V37">
    <cfRule type="containsText" priority="5" operator="containsText" text="VOOfoot">
      <formula>NOT(ISERROR(SEARCH("VOOfoot",V36)))</formula>
    </cfRule>
  </conditionalFormatting>
  <conditionalFormatting sqref="V41:V43">
    <cfRule type="containsText" priority="4" operator="containsText" text="VOOfoot">
      <formula>NOT(ISERROR(SEARCH("VOOfoot",V41)))</formula>
    </cfRule>
  </conditionalFormatting>
  <conditionalFormatting sqref="V38:V40">
    <cfRule type="containsText" priority="10" operator="containsText" text="VOOfoot">
      <formula>NOT(ISERROR(SEARCH("VOOfoot",V38)))</formula>
    </cfRule>
  </conditionalFormatting>
  <conditionalFormatting sqref="V29">
    <cfRule type="containsText" priority="9" operator="containsText" text="VOOfoot">
      <formula>NOT(ISERROR(SEARCH("VOOfoot",V29)))</formula>
    </cfRule>
  </conditionalFormatting>
  <conditionalFormatting sqref="V30:V31">
    <cfRule type="containsText" priority="8" operator="containsText" text="VOOfoot">
      <formula>NOT(ISERROR(SEARCH("VOOfoot",V30)))</formula>
    </cfRule>
  </conditionalFormatting>
  <conditionalFormatting sqref="V32:V33">
    <cfRule type="containsText" priority="7" operator="containsText" text="VOOfoot">
      <formula>NOT(ISERROR(SEARCH("VOOfoot",V32)))</formula>
    </cfRule>
  </conditionalFormatting>
  <conditionalFormatting sqref="V34:V35">
    <cfRule type="containsText" priority="6" operator="containsText" text="VOOfoot">
      <formula>NOT(ISERROR(SEARCH("VOOfoot",V34)))</formula>
    </cfRule>
  </conditionalFormatting>
  <conditionalFormatting sqref="V54:V56">
    <cfRule type="containsText" priority="3" operator="containsText" text="VOOfoot">
      <formula>NOT(ISERROR(SEARCH("VOOfoot",V54)))</formula>
    </cfRule>
  </conditionalFormatting>
  <conditionalFormatting sqref="V57">
    <cfRule type="containsText" priority="2" operator="containsText" text="VOOfoot">
      <formula>NOT(ISERROR(SEARCH("VOOfoot",V57)))</formula>
    </cfRule>
  </conditionalFormatting>
  <conditionalFormatting sqref="V13">
    <cfRule type="containsText" priority="1" operator="containsText" text="VOOfoot">
      <formula>NOT(ISERROR(SEARCH("VOOfoot",V13)))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Calculateur</vt:lpstr>
      <vt:lpstr>PRIX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cp:lastPrinted>2016-08-08T06:26:08Z</cp:lastPrinted>
  <dcterms:created xsi:type="dcterms:W3CDTF">2016-08-08T06:09:55Z</dcterms:created>
  <dcterms:modified xsi:type="dcterms:W3CDTF">2017-11-23T10:20:31Z</dcterms:modified>
</cp:coreProperties>
</file>