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8_{4972DBA6-A0F1-405A-BD95-E96284CCEE8C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etail" sheetId="1" r:id="rId1"/>
  </sheets>
  <calcPr calcId="18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1" l="1"/>
  <c r="D34" i="1"/>
  <c r="D36" i="1" l="1"/>
  <c r="C3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2" i="1"/>
  <c r="K8" i="1"/>
  <c r="J10" i="1"/>
  <c r="J8" i="1"/>
  <c r="K5" i="1"/>
  <c r="J5" i="1"/>
  <c r="K9" i="1"/>
  <c r="K10" i="1"/>
  <c r="J6" i="1"/>
  <c r="J4" i="1"/>
  <c r="K6" i="1"/>
  <c r="K4" i="1"/>
  <c r="J7" i="1"/>
  <c r="K7" i="1"/>
  <c r="J9" i="1"/>
  <c r="D38" i="1" l="1"/>
</calcChain>
</file>

<file path=xl/sharedStrings.xml><?xml version="1.0" encoding="utf-8"?>
<sst xmlns="http://schemas.openxmlformats.org/spreadsheetml/2006/main" count="176" uniqueCount="18">
  <si>
    <t>Sites</t>
  </si>
  <si>
    <t>A</t>
  </si>
  <si>
    <t>B</t>
  </si>
  <si>
    <t>C</t>
  </si>
  <si>
    <t>D</t>
  </si>
  <si>
    <t>E</t>
  </si>
  <si>
    <t>F</t>
  </si>
  <si>
    <t>RETARD</t>
  </si>
  <si>
    <t>oui</t>
  </si>
  <si>
    <t>non</t>
  </si>
  <si>
    <t>Étiquettes de lignes</t>
  </si>
  <si>
    <t>montant retard</t>
  </si>
  <si>
    <t>Amount</t>
  </si>
  <si>
    <t>Somme de %age retards</t>
  </si>
  <si>
    <t>Taus de retard global</t>
  </si>
  <si>
    <t>Global</t>
  </si>
  <si>
    <t>% Retard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</si>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</sst>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9" fontId="0" fillId="0" borderId="0" xfId="1" applyFont="1"/>
    <xf numFmtId="167" fontId="0" fillId="0" borderId="0" xfId="2" applyNumberFormat="1" applyFont="1"/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Total_graphique.xlsx]detail!Tableau croisé dynamique5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detail!$G$3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detail!$F$4:$F$11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Total</c:v>
                </c:pt>
              </c:strCache>
            </c:strRef>
          </c:cat>
          <c:val>
            <c:numRef>
              <c:f>detail!$G$4:$G$11</c:f>
              <c:numCache>
                <c:formatCode>0.00%</c:formatCode>
                <c:ptCount val="7"/>
                <c:pt idx="0">
                  <c:v>0.77946331824845438</c:v>
                </c:pt>
                <c:pt idx="1">
                  <c:v>0.1163803731404619</c:v>
                </c:pt>
                <c:pt idx="2">
                  <c:v>0.77965574450435504</c:v>
                </c:pt>
                <c:pt idx="3">
                  <c:v>0.34769548483995116</c:v>
                </c:pt>
                <c:pt idx="4">
                  <c:v>0.84570537981990301</c:v>
                </c:pt>
                <c:pt idx="5">
                  <c:v>0.33540460386950993</c:v>
                </c:pt>
                <c:pt idx="6">
                  <c:v>0.58004323331429275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68-4BBE-8FDB-AEC843164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148672"/>
        <c:axId val="155150208"/>
      </c:barChart>
      <c:catAx>
        <c:axId val="15514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50208"/>
        <c:crosses val="autoZero"/>
        <c:auto val="1"/>
        <c:lblAlgn val="ctr"/>
        <c:lblOffset val="100"/>
        <c:noMultiLvlLbl val="0"/>
      </c:catAx>
      <c:valAx>
        <c:axId val="15515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48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detail!$J$3</c:f>
              <c:strCache>
                <c:ptCount val="1"/>
                <c:pt idx="0">
                  <c:v>% Retard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detail!$I$4:$I$9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detail!$J$4:$J$9</c:f>
              <c:numCache>
                <c:formatCode>0%</c:formatCode>
                <c:ptCount val="6"/>
                <c:pt idx="0">
                  <c:v>0.77946331824845438</c:v>
                </c:pt>
                <c:pt idx="1">
                  <c:v>0.1163803731404619</c:v>
                </c:pt>
                <c:pt idx="2">
                  <c:v>0.77965574450435504</c:v>
                </c:pt>
                <c:pt idx="3">
                  <c:v>0.34769548483995116</c:v>
                </c:pt>
                <c:pt idx="4">
                  <c:v>0.84570537981990301</c:v>
                </c:pt>
                <c:pt idx="5">
                  <c:v>0.33540460386950993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59-40A6-9A76-6E95BCC44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5158016"/>
        <c:axId val="155159552"/>
      </c:barChart>
      <c:lineChart>
        <c:grouping val="standard"/>
        <c:varyColors val="0"/>
        <c:ser>
          <c:idx val="1"/>
          <c:order val="1"/>
          <c:tx>
            <c:v>Global</c:v>
          </c:tx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059-40A6-9A76-6E95BCC44E13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059-40A6-9A76-6E95BCC44E13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059-40A6-9A76-6E95BCC44E13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059-40A6-9A76-6E95BCC44E13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59-40A6-9A76-6E95BCC44E13}"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detail!$K$4:$K$9</c:f>
              <c:numCache>
                <c:formatCode>0%</c:formatCode>
                <c:ptCount val="6"/>
                <c:pt idx="0">
                  <c:v>0.58004323331429275</c:v>
                </c:pt>
                <c:pt idx="1">
                  <c:v>0.58004323331429275</c:v>
                </c:pt>
                <c:pt idx="2">
                  <c:v>0.58004323331429275</c:v>
                </c:pt>
                <c:pt idx="3">
                  <c:v>0.58004323331429275</c:v>
                </c:pt>
                <c:pt idx="4">
                  <c:v>0.58004323331429275</c:v>
                </c:pt>
                <c:pt idx="5">
                  <c:v>0.58004323331429275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059-40A6-9A76-6E95BCC44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58016"/>
        <c:axId val="155159552"/>
      </c:lineChart>
      <c:catAx>
        <c:axId val="1551580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5159552"/>
        <c:crosses val="autoZero"/>
        <c:auto val="1"/>
        <c:lblAlgn val="ctr"/>
        <c:lblOffset val="100"/>
        <c:noMultiLvlLbl val="0"/>
      </c:catAx>
      <c:valAx>
        <c:axId val="1551595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551580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171448</xdr:colOff>
      <xdr:row>13</xdr:row>
      <xdr:rowOff>38100</xdr:rowOff>
    </xdr:from>
    <xdr:to>
      <xdr:col>10</xdr:col>
      <xdr:colOff>771525</xdr:colOff>
      <xdr:row>36</xdr:row>
      <xdr:rowOff>66674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438150</xdr:colOff>
      <xdr:row>21</xdr:row>
      <xdr:rowOff>61912</xdr:rowOff>
    </xdr:from>
    <xdr:to>
      <xdr:col>17</xdr:col>
      <xdr:colOff>819150</xdr:colOff>
      <xdr:row>36</xdr:row>
      <xdr:rowOff>90487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452.811191319444" createdVersion="6" refreshedVersion="6" minRefreshableVersion="3" recordCount="33" xr:uid="{7F77AA54-8E4A-4DA1-9D57-1A9D80621408}">
  <cacheSource type="worksheet">
    <worksheetSource ref="A1:D34" sheet="detail"/>
  </cacheSource>
  <cacheFields count="5">
    <cacheField name="Sites" numFmtId="0">
      <sharedItems count="7">
        <s v="A"/>
        <s v="B"/>
        <s v="C"/>
        <s v="D"/>
        <s v="E"/>
        <s v="F"/>
        <s v="Total"/>
      </sharedItems>
    </cacheField>
    <cacheField name="RETARD" numFmtId="0">
      <sharedItems containsBlank="1"/>
    </cacheField>
    <cacheField name="Amount" numFmtId="0">
      <sharedItems containsSemiMixedTypes="0" containsString="0" containsNumber="1" containsInteger="1" minValue="435" maxValue="89283"/>
    </cacheField>
    <cacheField name="montant retard" numFmtId="0">
      <sharedItems containsSemiMixedTypes="0" containsString="0" containsNumber="1" containsInteger="1" minValue="0" maxValue="51788"/>
    </cacheField>
    <cacheField name="%age retards" numFmtId="0" formula="'montant retard'/Amoun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s v="non"/>
    <n v="3460"/>
    <n v="0"/>
  </r>
  <r>
    <x v="1"/>
    <s v="oui"/>
    <n v="1416"/>
    <n v="1416"/>
  </r>
  <r>
    <x v="2"/>
    <s v="non"/>
    <n v="4250"/>
    <n v="0"/>
  </r>
  <r>
    <x v="3"/>
    <s v="non"/>
    <n v="1035"/>
    <n v="0"/>
  </r>
  <r>
    <x v="4"/>
    <s v="oui"/>
    <n v="4089"/>
    <n v="4089"/>
  </r>
  <r>
    <x v="5"/>
    <s v="non"/>
    <n v="4442"/>
    <n v="0"/>
  </r>
  <r>
    <x v="0"/>
    <s v="oui"/>
    <n v="2880"/>
    <n v="2880"/>
  </r>
  <r>
    <x v="1"/>
    <s v="non"/>
    <n v="2295"/>
    <n v="0"/>
  </r>
  <r>
    <x v="2"/>
    <s v="oui"/>
    <n v="1772"/>
    <n v="1772"/>
  </r>
  <r>
    <x v="3"/>
    <s v="oui"/>
    <n v="1005"/>
    <n v="1005"/>
  </r>
  <r>
    <x v="4"/>
    <s v="non"/>
    <n v="2673"/>
    <n v="0"/>
  </r>
  <r>
    <x v="5"/>
    <s v="non"/>
    <n v="476"/>
    <n v="0"/>
  </r>
  <r>
    <x v="0"/>
    <s v="oui"/>
    <n v="3135"/>
    <n v="3135"/>
  </r>
  <r>
    <x v="1"/>
    <s v="non"/>
    <n v="525"/>
    <n v="0"/>
  </r>
  <r>
    <x v="2"/>
    <s v="oui"/>
    <n v="4037"/>
    <n v="4037"/>
  </r>
  <r>
    <x v="3"/>
    <s v="oui"/>
    <n v="2699"/>
    <n v="2699"/>
  </r>
  <r>
    <x v="4"/>
    <s v="oui"/>
    <n v="4201"/>
    <n v="4201"/>
  </r>
  <r>
    <x v="5"/>
    <s v="non"/>
    <n v="857"/>
    <n v="0"/>
  </r>
  <r>
    <x v="0"/>
    <s v="oui"/>
    <n v="4995"/>
    <n v="4995"/>
  </r>
  <r>
    <x v="1"/>
    <s v="non"/>
    <n v="2255"/>
    <n v="0"/>
  </r>
  <r>
    <x v="2"/>
    <s v="oui"/>
    <n v="4354"/>
    <n v="4354"/>
  </r>
  <r>
    <x v="3"/>
    <s v="non"/>
    <n v="4756"/>
    <n v="0"/>
  </r>
  <r>
    <x v="4"/>
    <s v="oui"/>
    <n v="3120"/>
    <n v="3120"/>
  </r>
  <r>
    <x v="5"/>
    <s v="oui"/>
    <n v="4750"/>
    <n v="4750"/>
  </r>
  <r>
    <x v="0"/>
    <s v="oui"/>
    <n v="435"/>
    <n v="435"/>
  </r>
  <r>
    <x v="1"/>
    <s v="non"/>
    <n v="1163"/>
    <n v="0"/>
  </r>
  <r>
    <x v="2"/>
    <s v="oui"/>
    <n v="4875"/>
    <n v="4875"/>
  </r>
  <r>
    <x v="3"/>
    <s v="non"/>
    <n v="1158"/>
    <n v="0"/>
  </r>
  <r>
    <x v="4"/>
    <s v="oui"/>
    <n v="3241"/>
    <n v="3241"/>
  </r>
  <r>
    <x v="5"/>
    <s v="non"/>
    <n v="3637"/>
    <n v="0"/>
  </r>
  <r>
    <x v="0"/>
    <s v="oui"/>
    <n v="784"/>
    <n v="784"/>
  </r>
  <r>
    <x v="1"/>
    <s v="non"/>
    <n v="4513"/>
    <n v="0"/>
  </r>
  <r>
    <x v="6"/>
    <m/>
    <n v="89283"/>
    <n v="517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D5141F-7230-4FF3-85F8-46F6D3AAF532}" name="Tableau croisé dynamique5" cacheId="8" applyNumberFormats="0" applyBorderFormats="0" applyFontFormats="0" applyPatternFormats="0" applyAlignmentFormats="0" applyWidthHeightFormats="1" dataCaption="Valeurs" grandTotalCaption="Taus de retard global" updatedVersion="6" minRefreshableVersion="3" useAutoFormatting="1" itemPrintTitles="1" createdVersion="6" indent="0" outline="1" outlineData="1" multipleFieldFilters="0" chartFormat="2">
  <location ref="F3:G11" firstHeaderRow="1" firstDataRow="1" firstDataCol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 defaultSubtotal="0"/>
    <pivotField showAll="0" defaultSubtotal="0"/>
    <pivotField dataField="1" dragToRow="0" dragToCol="0" dragToPag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%age retards" fld="4" baseField="0" baseItem="0" numFmtId="10"/>
  </dataFields>
  <chartFormats count="1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workbookViewId="0">
      <selection activeCell="L11" sqref="L11"/>
    </sheetView>
  </sheetViews>
  <sheetFormatPr baseColWidth="10" defaultRowHeight="14.25" x14ac:dyDescent="0.2"/>
  <cols>
    <col min="4" max="4" width="13.625" bestFit="1" customWidth="1"/>
    <col min="6" max="6" width="20.75" customWidth="1"/>
    <col min="7" max="8" width="22.625" bestFit="1" customWidth="1"/>
    <col min="9" max="9" width="13.25" customWidth="1"/>
  </cols>
  <sheetData>
    <row r="1" spans="1:11" x14ac:dyDescent="0.2">
      <c r="A1" t="s">
        <v>0</v>
      </c>
      <c r="B1" t="s">
        <v>7</v>
      </c>
      <c r="C1" t="s">
        <v>12</v>
      </c>
      <c r="D1" t="s">
        <v>11</v>
      </c>
    </row>
    <row r="2" spans="1:11" x14ac:dyDescent="0.2">
      <c r="A2" t="s">
        <v>1</v>
      </c>
      <c r="B2" t="s">
        <v>9</v>
      </c>
      <c r="C2">
        <v>3460</v>
      </c>
      <c r="D2">
        <f>IF(B2="oui",C2,0)</f>
        <v>0</v>
      </c>
    </row>
    <row r="3" spans="1:11" x14ac:dyDescent="0.2">
      <c r="A3" t="s">
        <v>2</v>
      </c>
      <c r="B3" t="s">
        <v>8</v>
      </c>
      <c r="C3">
        <v>1416</v>
      </c>
      <c r="D3">
        <f t="shared" ref="D3:D33" si="0">IF(B3="oui",C3,0)</f>
        <v>1416</v>
      </c>
      <c r="F3" s="1" t="s">
        <v>10</v>
      </c>
      <c r="G3" t="s">
        <v>13</v>
      </c>
      <c r="J3" t="s">
        <v>16</v>
      </c>
      <c r="K3" t="s">
        <v>15</v>
      </c>
    </row>
    <row r="4" spans="1:11" x14ac:dyDescent="0.2">
      <c r="A4" t="s">
        <v>3</v>
      </c>
      <c r="B4" t="s">
        <v>9</v>
      </c>
      <c r="C4">
        <v>4250</v>
      </c>
      <c r="D4">
        <f t="shared" si="0"/>
        <v>0</v>
      </c>
      <c r="F4" s="2" t="s">
        <v>1</v>
      </c>
      <c r="G4" s="3">
        <v>0.77946331824845438</v>
      </c>
      <c r="I4" s="2" t="s">
        <v>1</v>
      </c>
      <c r="J4" s="4">
        <f>GETPIVOTDATA("%age retards",$F$3,"Sites",I4)</f>
        <v>0.77946331824845438</v>
      </c>
      <c r="K4" s="4">
        <f>GETPIVOTDATA("%age retards",$F$3)</f>
        <v>0.58004323331429275</v>
      </c>
    </row>
    <row r="5" spans="1:11" x14ac:dyDescent="0.2">
      <c r="A5" t="s">
        <v>4</v>
      </c>
      <c r="B5" t="s">
        <v>9</v>
      </c>
      <c r="C5">
        <v>1035</v>
      </c>
      <c r="D5">
        <f t="shared" si="0"/>
        <v>0</v>
      </c>
      <c r="F5" s="2" t="s">
        <v>2</v>
      </c>
      <c r="G5" s="3">
        <v>0.1163803731404619</v>
      </c>
      <c r="I5" s="2" t="s">
        <v>2</v>
      </c>
      <c r="J5" s="4">
        <f t="shared" ref="J5:J9" si="1">GETPIVOTDATA("%age retards",$F$3,"Sites",I5)</f>
        <v>0.1163803731404619</v>
      </c>
      <c r="K5" s="4">
        <f t="shared" ref="K5:K10" si="2">GETPIVOTDATA("%age retards",$F$3)</f>
        <v>0.58004323331429275</v>
      </c>
    </row>
    <row r="6" spans="1:11" x14ac:dyDescent="0.2">
      <c r="A6" t="s">
        <v>5</v>
      </c>
      <c r="B6" t="s">
        <v>8</v>
      </c>
      <c r="C6">
        <v>4089</v>
      </c>
      <c r="D6">
        <f t="shared" si="0"/>
        <v>4089</v>
      </c>
      <c r="F6" s="2" t="s">
        <v>3</v>
      </c>
      <c r="G6" s="3">
        <v>0.77965574450435504</v>
      </c>
      <c r="I6" s="2" t="s">
        <v>3</v>
      </c>
      <c r="J6" s="4">
        <f t="shared" si="1"/>
        <v>0.77965574450435504</v>
      </c>
      <c r="K6" s="4">
        <f t="shared" si="2"/>
        <v>0.58004323331429275</v>
      </c>
    </row>
    <row r="7" spans="1:11" x14ac:dyDescent="0.2">
      <c r="A7" t="s">
        <v>6</v>
      </c>
      <c r="B7" t="s">
        <v>9</v>
      </c>
      <c r="C7">
        <v>4442</v>
      </c>
      <c r="D7">
        <f t="shared" si="0"/>
        <v>0</v>
      </c>
      <c r="F7" s="2" t="s">
        <v>4</v>
      </c>
      <c r="G7" s="3">
        <v>0.34769548483995116</v>
      </c>
      <c r="I7" s="2" t="s">
        <v>4</v>
      </c>
      <c r="J7" s="4">
        <f t="shared" si="1"/>
        <v>0.34769548483995116</v>
      </c>
      <c r="K7" s="4">
        <f t="shared" si="2"/>
        <v>0.58004323331429275</v>
      </c>
    </row>
    <row r="8" spans="1:11" x14ac:dyDescent="0.2">
      <c r="A8" t="s">
        <v>1</v>
      </c>
      <c r="B8" t="s">
        <v>8</v>
      </c>
      <c r="C8">
        <v>2880</v>
      </c>
      <c r="D8">
        <f t="shared" si="0"/>
        <v>2880</v>
      </c>
      <c r="F8" s="2" t="s">
        <v>5</v>
      </c>
      <c r="G8" s="3">
        <v>0.84570537981990301</v>
      </c>
      <c r="I8" s="2" t="s">
        <v>5</v>
      </c>
      <c r="J8" s="4">
        <f t="shared" si="1"/>
        <v>0.84570537981990301</v>
      </c>
      <c r="K8" s="4">
        <f t="shared" si="2"/>
        <v>0.58004323331429275</v>
      </c>
    </row>
    <row r="9" spans="1:11" x14ac:dyDescent="0.2">
      <c r="A9" t="s">
        <v>2</v>
      </c>
      <c r="B9" t="s">
        <v>9</v>
      </c>
      <c r="C9">
        <v>2295</v>
      </c>
      <c r="D9">
        <f t="shared" si="0"/>
        <v>0</v>
      </c>
      <c r="F9" s="2" t="s">
        <v>6</v>
      </c>
      <c r="G9" s="3">
        <v>0.33540460386950993</v>
      </c>
      <c r="I9" s="2" t="s">
        <v>6</v>
      </c>
      <c r="J9" s="4">
        <f t="shared" si="1"/>
        <v>0.33540460386950993</v>
      </c>
      <c r="K9" s="4">
        <f t="shared" si="2"/>
        <v>0.58004323331429275</v>
      </c>
    </row>
    <row r="10" spans="1:11" x14ac:dyDescent="0.2">
      <c r="A10" t="s">
        <v>3</v>
      </c>
      <c r="B10" t="s">
        <v>8</v>
      </c>
      <c r="C10">
        <v>1772</v>
      </c>
      <c r="D10">
        <f t="shared" si="0"/>
        <v>1772</v>
      </c>
      <c r="F10" s="2" t="s">
        <v>17</v>
      </c>
      <c r="G10" s="3">
        <v>0.58004323331429275</v>
      </c>
      <c r="I10" s="2" t="s">
        <v>15</v>
      </c>
      <c r="J10" s="4">
        <f>GETPIVOTDATA("%age retards",$F$3)</f>
        <v>0.58004323331429275</v>
      </c>
      <c r="K10" s="4">
        <f t="shared" si="2"/>
        <v>0.58004323331429275</v>
      </c>
    </row>
    <row r="11" spans="1:11" x14ac:dyDescent="0.2">
      <c r="A11" t="s">
        <v>4</v>
      </c>
      <c r="B11" t="s">
        <v>8</v>
      </c>
      <c r="C11">
        <v>1005</v>
      </c>
      <c r="D11">
        <f t="shared" si="0"/>
        <v>1005</v>
      </c>
      <c r="F11" s="2" t="s">
        <v>14</v>
      </c>
      <c r="G11" s="3">
        <v>0.58004323331429275</v>
      </c>
    </row>
    <row r="12" spans="1:11" x14ac:dyDescent="0.2">
      <c r="A12" t="s">
        <v>5</v>
      </c>
      <c r="B12" t="s">
        <v>9</v>
      </c>
      <c r="C12">
        <v>2673</v>
      </c>
      <c r="D12">
        <f t="shared" si="0"/>
        <v>0</v>
      </c>
    </row>
    <row r="13" spans="1:11" x14ac:dyDescent="0.2">
      <c r="A13" t="s">
        <v>6</v>
      </c>
      <c r="B13" t="s">
        <v>9</v>
      </c>
      <c r="C13">
        <v>476</v>
      </c>
      <c r="D13">
        <f t="shared" si="0"/>
        <v>0</v>
      </c>
    </row>
    <row r="14" spans="1:11" x14ac:dyDescent="0.2">
      <c r="A14" t="s">
        <v>1</v>
      </c>
      <c r="B14" t="s">
        <v>8</v>
      </c>
      <c r="C14">
        <v>3135</v>
      </c>
      <c r="D14">
        <f t="shared" si="0"/>
        <v>3135</v>
      </c>
    </row>
    <row r="15" spans="1:11" x14ac:dyDescent="0.2">
      <c r="A15" t="s">
        <v>2</v>
      </c>
      <c r="B15" t="s">
        <v>9</v>
      </c>
      <c r="C15">
        <v>525</v>
      </c>
      <c r="D15">
        <f t="shared" si="0"/>
        <v>0</v>
      </c>
    </row>
    <row r="16" spans="1:11" x14ac:dyDescent="0.2">
      <c r="A16" t="s">
        <v>3</v>
      </c>
      <c r="B16" t="s">
        <v>8</v>
      </c>
      <c r="C16">
        <v>4037</v>
      </c>
      <c r="D16">
        <f t="shared" si="0"/>
        <v>4037</v>
      </c>
    </row>
    <row r="17" spans="1:4" x14ac:dyDescent="0.2">
      <c r="A17" t="s">
        <v>4</v>
      </c>
      <c r="B17" t="s">
        <v>8</v>
      </c>
      <c r="C17">
        <v>2699</v>
      </c>
      <c r="D17">
        <f t="shared" si="0"/>
        <v>2699</v>
      </c>
    </row>
    <row r="18" spans="1:4" x14ac:dyDescent="0.2">
      <c r="A18" t="s">
        <v>5</v>
      </c>
      <c r="B18" t="s">
        <v>8</v>
      </c>
      <c r="C18">
        <v>4201</v>
      </c>
      <c r="D18">
        <f t="shared" si="0"/>
        <v>4201</v>
      </c>
    </row>
    <row r="19" spans="1:4" x14ac:dyDescent="0.2">
      <c r="A19" t="s">
        <v>6</v>
      </c>
      <c r="B19" t="s">
        <v>9</v>
      </c>
      <c r="C19">
        <v>857</v>
      </c>
      <c r="D19">
        <f t="shared" si="0"/>
        <v>0</v>
      </c>
    </row>
    <row r="20" spans="1:4" x14ac:dyDescent="0.2">
      <c r="A20" t="s">
        <v>1</v>
      </c>
      <c r="B20" t="s">
        <v>8</v>
      </c>
      <c r="C20">
        <v>4995</v>
      </c>
      <c r="D20">
        <f t="shared" si="0"/>
        <v>4995</v>
      </c>
    </row>
    <row r="21" spans="1:4" x14ac:dyDescent="0.2">
      <c r="A21" t="s">
        <v>2</v>
      </c>
      <c r="B21" t="s">
        <v>9</v>
      </c>
      <c r="C21">
        <v>2255</v>
      </c>
      <c r="D21">
        <f t="shared" si="0"/>
        <v>0</v>
      </c>
    </row>
    <row r="22" spans="1:4" x14ac:dyDescent="0.2">
      <c r="A22" t="s">
        <v>3</v>
      </c>
      <c r="B22" t="s">
        <v>8</v>
      </c>
      <c r="C22">
        <v>4354</v>
      </c>
      <c r="D22">
        <f t="shared" si="0"/>
        <v>4354</v>
      </c>
    </row>
    <row r="23" spans="1:4" x14ac:dyDescent="0.2">
      <c r="A23" t="s">
        <v>4</v>
      </c>
      <c r="B23" t="s">
        <v>9</v>
      </c>
      <c r="C23">
        <v>4756</v>
      </c>
      <c r="D23">
        <f t="shared" si="0"/>
        <v>0</v>
      </c>
    </row>
    <row r="24" spans="1:4" x14ac:dyDescent="0.2">
      <c r="A24" t="s">
        <v>5</v>
      </c>
      <c r="B24" t="s">
        <v>8</v>
      </c>
      <c r="C24">
        <v>3120</v>
      </c>
      <c r="D24">
        <f t="shared" si="0"/>
        <v>3120</v>
      </c>
    </row>
    <row r="25" spans="1:4" x14ac:dyDescent="0.2">
      <c r="A25" t="s">
        <v>6</v>
      </c>
      <c r="B25" t="s">
        <v>8</v>
      </c>
      <c r="C25">
        <v>4750</v>
      </c>
      <c r="D25">
        <f t="shared" si="0"/>
        <v>4750</v>
      </c>
    </row>
    <row r="26" spans="1:4" x14ac:dyDescent="0.2">
      <c r="A26" t="s">
        <v>1</v>
      </c>
      <c r="B26" t="s">
        <v>8</v>
      </c>
      <c r="C26">
        <v>435</v>
      </c>
      <c r="D26">
        <f t="shared" si="0"/>
        <v>435</v>
      </c>
    </row>
    <row r="27" spans="1:4" x14ac:dyDescent="0.2">
      <c r="A27" t="s">
        <v>2</v>
      </c>
      <c r="B27" t="s">
        <v>9</v>
      </c>
      <c r="C27">
        <v>1163</v>
      </c>
      <c r="D27">
        <f t="shared" si="0"/>
        <v>0</v>
      </c>
    </row>
    <row r="28" spans="1:4" x14ac:dyDescent="0.2">
      <c r="A28" t="s">
        <v>3</v>
      </c>
      <c r="B28" t="s">
        <v>8</v>
      </c>
      <c r="C28">
        <v>4875</v>
      </c>
      <c r="D28">
        <f t="shared" si="0"/>
        <v>4875</v>
      </c>
    </row>
    <row r="29" spans="1:4" x14ac:dyDescent="0.2">
      <c r="A29" t="s">
        <v>4</v>
      </c>
      <c r="B29" t="s">
        <v>9</v>
      </c>
      <c r="C29">
        <v>1158</v>
      </c>
      <c r="D29">
        <f t="shared" si="0"/>
        <v>0</v>
      </c>
    </row>
    <row r="30" spans="1:4" x14ac:dyDescent="0.2">
      <c r="A30" t="s">
        <v>5</v>
      </c>
      <c r="B30" t="s">
        <v>8</v>
      </c>
      <c r="C30">
        <v>3241</v>
      </c>
      <c r="D30">
        <f t="shared" si="0"/>
        <v>3241</v>
      </c>
    </row>
    <row r="31" spans="1:4" x14ac:dyDescent="0.2">
      <c r="A31" t="s">
        <v>6</v>
      </c>
      <c r="B31" t="s">
        <v>9</v>
      </c>
      <c r="C31">
        <v>3637</v>
      </c>
      <c r="D31">
        <f t="shared" si="0"/>
        <v>0</v>
      </c>
    </row>
    <row r="32" spans="1:4" x14ac:dyDescent="0.2">
      <c r="A32" t="s">
        <v>1</v>
      </c>
      <c r="B32" t="s">
        <v>8</v>
      </c>
      <c r="C32">
        <v>784</v>
      </c>
      <c r="D32">
        <f t="shared" si="0"/>
        <v>784</v>
      </c>
    </row>
    <row r="33" spans="1:4" x14ac:dyDescent="0.2">
      <c r="A33" t="s">
        <v>2</v>
      </c>
      <c r="B33" t="s">
        <v>9</v>
      </c>
      <c r="C33">
        <v>4513</v>
      </c>
      <c r="D33">
        <f t="shared" si="0"/>
        <v>0</v>
      </c>
    </row>
    <row r="34" spans="1:4" x14ac:dyDescent="0.2">
      <c r="A34" t="s">
        <v>17</v>
      </c>
      <c r="C34">
        <f>SUM(C2:C33)</f>
        <v>89283</v>
      </c>
      <c r="D34" s="5">
        <f>SUMIF(B2:B33,"OUI",D2:D33)</f>
        <v>51788</v>
      </c>
    </row>
    <row r="36" spans="1:4" x14ac:dyDescent="0.2">
      <c r="C36">
        <f>SUM(C2:C34)</f>
        <v>178566</v>
      </c>
      <c r="D36">
        <f>SUM(D2:D35)</f>
        <v>103576</v>
      </c>
    </row>
    <row r="38" spans="1:4" x14ac:dyDescent="0.2">
      <c r="D38">
        <f>+D36/C36</f>
        <v>0.58004323331429275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detail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SEBASTIEN</cp:lastModifiedBy>
  <dcterms:created xsi:type="dcterms:W3CDTF">2018-12-18T12:14:44Z</dcterms:created>
  <dcterms:modified xsi:type="dcterms:W3CDTF">2018-12-18T18:28:47Z</dcterms:modified>
</cp:coreProperties>
</file>