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 filterPrivacy="1"/>
  <xr:revisionPtr revIDLastSave="0" documentId="13_ncr:1_{D8C16D9C-CE48-445C-97F5-2334ACE4434E}" xr6:coauthVersionLast="45" xr6:coauthVersionMax="45" xr10:uidLastSave="{00000000-0000-0000-0000-000000000000}"/>
  <bookViews>
    <workbookView xWindow="-120" yWindow="-120" windowWidth="29040" windowHeight="15840" activeTab="1" xr2:uid="{00000000-000D-0000-FFFF-FFFF00000000}"/>
  </bookViews>
  <sheets>
    <sheet name="Donation par démembrement" sheetId="1" r:id="rId1"/>
    <sheet name="Barême Fiscal d'une donation" sheetId="3" r:id="rId2"/>
    <sheet name="Param" sheetId="2" r:id="rId3"/>
  </sheets>
  <definedNames>
    <definedName name="Age_de_l_usufruitier">Param!$A$2:$A$10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10" i="3" l="1"/>
  <c r="N8" i="3" l="1"/>
  <c r="N16" i="3" s="1"/>
  <c r="G12" i="3" l="1"/>
  <c r="G13" i="3" s="1"/>
  <c r="G15" i="3" l="1"/>
  <c r="N9" i="3" s="1"/>
  <c r="N11" i="3" s="1"/>
  <c r="G14" i="3"/>
  <c r="N13" i="3" l="1"/>
  <c r="N12" i="3"/>
  <c r="C12" i="1"/>
  <c r="N14" i="3" l="1"/>
  <c r="N17" i="3" s="1"/>
  <c r="C13" i="1"/>
  <c r="C16" i="1" s="1"/>
  <c r="C17" i="1" l="1"/>
  <c r="C20" i="1" s="1"/>
  <c r="C22" i="1" s="1"/>
  <c r="H21" i="1" s="1"/>
</calcChain>
</file>

<file path=xl/sharedStrings.xml><?xml version="1.0" encoding="utf-8"?>
<sst xmlns="http://schemas.openxmlformats.org/spreadsheetml/2006/main" count="63" uniqueCount="59">
  <si>
    <t xml:space="preserve">Nom </t>
  </si>
  <si>
    <t>Prénom</t>
  </si>
  <si>
    <t>Âge</t>
  </si>
  <si>
    <t>Part d'Usufruit du donateur</t>
  </si>
  <si>
    <t>Abbatement restant et exploitable</t>
  </si>
  <si>
    <t>En résumé</t>
  </si>
  <si>
    <t>Les Chiffres</t>
  </si>
  <si>
    <t xml:space="preserve">Soit un total par parent </t>
  </si>
  <si>
    <t>Donation possible sans droit à payer (hors FN)</t>
  </si>
  <si>
    <t>cellules à remplir</t>
  </si>
  <si>
    <t>Nombre d'enfant(s)</t>
  </si>
  <si>
    <t>Donation démembrée (Immo, Contrat de Capitalisation …)</t>
  </si>
  <si>
    <t>Age de l'usufruitier</t>
  </si>
  <si>
    <t>Usufruit</t>
  </si>
  <si>
    <t>Nue-Propriété</t>
  </si>
  <si>
    <t>Jusqu'à 20 ans</t>
  </si>
  <si>
    <t>De 21 à 30 ans</t>
  </si>
  <si>
    <t>De 31 à 40 ans</t>
  </si>
  <si>
    <t>De 41 à 50 ans</t>
  </si>
  <si>
    <t>De 51 à 60 ans</t>
  </si>
  <si>
    <t>De 61 à 70 ans</t>
  </si>
  <si>
    <t>De 71 à 80 ans</t>
  </si>
  <si>
    <t>De 81 à 90 ans</t>
  </si>
  <si>
    <t>91 et plus</t>
  </si>
  <si>
    <t>Chaque parent peut donner à chaque enfant sans droit à payer (hors FN)</t>
  </si>
  <si>
    <t>Age du donateur (l'usufruitier)</t>
  </si>
  <si>
    <t>Valeur fiscale de l'usufruit de la nu-propriété</t>
  </si>
  <si>
    <t>Usufruit en % de la valeur du bien</t>
  </si>
  <si>
    <t>Valeur fiscale de l'usufruit</t>
  </si>
  <si>
    <t>Valeur fiscale de la nue-propriété</t>
  </si>
  <si>
    <t>BAREME FISCAL DE L'USUFRUIT ET DE LA NUE-PROPRIETE                                                     DANS LE CADRE D'UNE DONATION</t>
  </si>
  <si>
    <t>Nue-propriété en % de la valeur des biens</t>
  </si>
  <si>
    <t>DUPONT</t>
  </si>
  <si>
    <t>Bertrand</t>
  </si>
  <si>
    <t>Montant des frais de notaire pour la donation (+- 2,5%)</t>
  </si>
  <si>
    <t>Part de Nue-Propriété du donataire</t>
  </si>
  <si>
    <t>Abbatement déjà consommé sur les 15 ans glissants
Hors Article 757 du CGI : don manuel d'argent de 31.865 €</t>
  </si>
  <si>
    <t>Valeur globale de la donation (immo., contrat de capitalisation)</t>
  </si>
  <si>
    <t>SIMULATION D'UNE DONATION EN DEMEMBREMENT POUR UN ENFANT</t>
  </si>
  <si>
    <t>Abbatement de droit commun</t>
  </si>
  <si>
    <t>Valeur globale de la donation</t>
  </si>
  <si>
    <t>Coût de la donation</t>
  </si>
  <si>
    <t>Frais de notaire dûs à la donation</t>
  </si>
  <si>
    <t xml:space="preserve">Coût Total </t>
  </si>
  <si>
    <t>Part nette taxable après abbatement</t>
  </si>
  <si>
    <t>Coût</t>
  </si>
  <si>
    <t>P x 0,05</t>
  </si>
  <si>
    <t>(P x 0,1) - 404 €</t>
  </si>
  <si>
    <t>(P x 0,15) - 1009 €</t>
  </si>
  <si>
    <t>(P x 0,2) - 1806 €</t>
  </si>
  <si>
    <t>(P x 0,3) - 57038 €</t>
  </si>
  <si>
    <t>(P x 0,4) - 147322 €</t>
  </si>
  <si>
    <t>(P x 0,45) - 237606 €</t>
  </si>
  <si>
    <t>Abbatement de droit commun consommé</t>
  </si>
  <si>
    <t>Part nette taxable (P) - Case N11
socle</t>
  </si>
  <si>
    <t>Part nette taxable (P) - Case N12
plafond</t>
  </si>
  <si>
    <t>Coef</t>
  </si>
  <si>
    <t>Forfait déduit</t>
  </si>
  <si>
    <t>Coéfficient appliqué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</si>
</sst>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8" formatCode="#,##0.00\ &quot;€&quot;;[Red]\-#,##0.00\ &quot;€&quot;"/>
    <numFmt numFmtId="43" formatCode="_-* #,##0.00_-;\-* #,##0.00_-;_-* &quot;-&quot;??_-;_-@_-"/>
    <numFmt numFmtId="164" formatCode="#,##0.00\ &quot;€&quot;"/>
    <numFmt numFmtId="165" formatCode="#,##0_ ;[Red]\-#,##0\ "/>
    <numFmt numFmtId="170" formatCode="#,##0.00_ ;[Red]\-#,##0.00\ "/>
  </numFmts>
  <fonts count="13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Allianz Neo"/>
      <family val="2"/>
    </font>
    <font>
      <b/>
      <sz val="12"/>
      <color rgb="FFFF0000"/>
      <name val="Allianz Neo"/>
      <family val="2"/>
    </font>
    <font>
      <b/>
      <u/>
      <sz val="11"/>
      <color theme="1"/>
      <name val="Allianz Neo"/>
      <family val="2"/>
    </font>
    <font>
      <b/>
      <u/>
      <sz val="9"/>
      <color theme="1"/>
      <name val="Allianz Neo"/>
      <family val="2"/>
    </font>
    <font>
      <b/>
      <sz val="14"/>
      <color rgb="FFFF0000"/>
      <name val="Allianz Neo"/>
      <family val="2"/>
    </font>
    <font>
      <b/>
      <sz val="11"/>
      <color theme="1"/>
      <name val="Allianz Neo"/>
      <family val="2"/>
    </font>
    <font>
      <b/>
      <sz val="11"/>
      <color rgb="FFFF0000"/>
      <name val="Allianz Neo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i/>
      <sz val="11"/>
      <color theme="1"/>
      <name val="Allianz Neo"/>
    </font>
    <font>
      <i/>
      <sz val="11"/>
      <color theme="1"/>
      <name val="Allianz Neo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</fills>
  <borders count="31">
    <border>
      <left/>
      <right/>
      <top/>
      <bottom/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/>
      <right/>
      <top style="thin">
        <color theme="4"/>
      </top>
      <bottom/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/>
      <diagonal/>
    </border>
    <border>
      <left style="hair">
        <color auto="1"/>
      </left>
      <right style="hair">
        <color auto="1"/>
      </right>
      <top style="medium">
        <color auto="1"/>
      </top>
      <bottom/>
      <diagonal/>
    </border>
    <border>
      <left style="medium">
        <color auto="1"/>
      </left>
      <right style="hair">
        <color auto="1"/>
      </right>
      <top/>
      <bottom style="medium">
        <color auto="1"/>
      </bottom>
      <diagonal/>
    </border>
    <border>
      <left style="hair">
        <color auto="1"/>
      </left>
      <right style="hair">
        <color auto="1"/>
      </right>
      <top/>
      <bottom style="medium">
        <color auto="1"/>
      </bottom>
      <diagonal/>
    </border>
    <border>
      <left style="hair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hair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</borders>
  <cellStyleXfs count="3">
    <xf numFmtId="0" fontId="0" fillId="0" borderId="0"/>
    <xf numFmtId="9" fontId="9" fillId="0" borderId="0" applyFont="0" applyFill="0" applyBorder="0" applyAlignment="0" applyProtection="0"/>
    <xf numFmtId="43" fontId="9" fillId="0" borderId="0" applyFont="0" applyFill="0" applyBorder="0" applyAlignment="0" applyProtection="0"/>
  </cellStyleXfs>
  <cellXfs count="110">
    <xf numFmtId="0" fontId="0" fillId="0" borderId="0" xfId="0"/>
    <xf numFmtId="9" fontId="0" fillId="0" borderId="7" xfId="0" applyNumberFormat="1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2" fillId="0" borderId="0" xfId="0" applyFont="1"/>
    <xf numFmtId="0" fontId="4" fillId="0" borderId="3" xfId="0" applyFont="1" applyBorder="1"/>
    <xf numFmtId="0" fontId="2" fillId="3" borderId="4" xfId="0" applyFont="1" applyFill="1" applyBorder="1" applyAlignment="1" applyProtection="1">
      <alignment horizontal="right"/>
      <protection locked="0"/>
    </xf>
    <xf numFmtId="10" fontId="2" fillId="0" borderId="4" xfId="0" applyNumberFormat="1" applyFont="1" applyBorder="1" applyProtection="1"/>
    <xf numFmtId="0" fontId="2" fillId="0" borderId="3" xfId="0" applyFont="1" applyBorder="1"/>
    <xf numFmtId="0" fontId="2" fillId="0" borderId="4" xfId="0" applyFont="1" applyBorder="1"/>
    <xf numFmtId="0" fontId="5" fillId="0" borderId="3" xfId="0" applyFont="1" applyBorder="1" applyAlignment="1">
      <alignment horizontal="left" vertical="center" wrapText="1"/>
    </xf>
    <xf numFmtId="164" fontId="2" fillId="3" borderId="4" xfId="0" applyNumberFormat="1" applyFont="1" applyFill="1" applyBorder="1" applyAlignment="1" applyProtection="1">
      <alignment horizontal="right" vertical="center"/>
      <protection locked="0"/>
    </xf>
    <xf numFmtId="0" fontId="4" fillId="0" borderId="3" xfId="0" applyFont="1" applyBorder="1" applyAlignment="1">
      <alignment horizontal="left" vertical="center"/>
    </xf>
    <xf numFmtId="164" fontId="2" fillId="0" borderId="4" xfId="0" applyNumberFormat="1" applyFont="1" applyBorder="1" applyAlignment="1" applyProtection="1">
      <alignment vertical="center"/>
    </xf>
    <xf numFmtId="0" fontId="4" fillId="0" borderId="5" xfId="0" applyFont="1" applyBorder="1" applyAlignment="1">
      <alignment vertical="center"/>
    </xf>
    <xf numFmtId="164" fontId="2" fillId="0" borderId="6" xfId="0" applyNumberFormat="1" applyFont="1" applyBorder="1" applyAlignment="1" applyProtection="1">
      <alignment vertical="center"/>
    </xf>
    <xf numFmtId="0" fontId="2" fillId="0" borderId="0" xfId="0" applyFont="1" applyAlignment="1">
      <alignment vertical="center"/>
    </xf>
    <xf numFmtId="164" fontId="2" fillId="0" borderId="0" xfId="0" applyNumberFormat="1" applyFont="1" applyAlignment="1">
      <alignment vertical="center"/>
    </xf>
    <xf numFmtId="0" fontId="6" fillId="2" borderId="1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4" fillId="0" borderId="3" xfId="0" applyFont="1" applyBorder="1" applyAlignment="1">
      <alignment vertical="center" wrapText="1"/>
    </xf>
    <xf numFmtId="0" fontId="4" fillId="0" borderId="3" xfId="0" applyFont="1" applyBorder="1" applyAlignment="1">
      <alignment vertical="center"/>
    </xf>
    <xf numFmtId="0" fontId="2" fillId="3" borderId="4" xfId="0" applyFont="1" applyFill="1" applyBorder="1" applyAlignment="1" applyProtection="1">
      <alignment vertical="center"/>
      <protection locked="0"/>
    </xf>
    <xf numFmtId="0" fontId="2" fillId="3" borderId="0" xfId="0" applyFont="1" applyFill="1" applyAlignment="1">
      <alignment vertical="center"/>
    </xf>
    <xf numFmtId="0" fontId="7" fillId="0" borderId="0" xfId="0" applyFont="1" applyAlignment="1">
      <alignment horizontal="center" vertical="center"/>
    </xf>
    <xf numFmtId="164" fontId="2" fillId="0" borderId="0" xfId="0" applyNumberFormat="1" applyFont="1"/>
    <xf numFmtId="0" fontId="8" fillId="0" borderId="0" xfId="0" applyFont="1" applyFill="1" applyBorder="1" applyAlignment="1">
      <alignment vertical="center" wrapText="1"/>
    </xf>
    <xf numFmtId="0" fontId="7" fillId="0" borderId="0" xfId="0" applyFont="1" applyFill="1" applyBorder="1" applyAlignment="1"/>
    <xf numFmtId="164" fontId="2" fillId="0" borderId="0" xfId="0" applyNumberFormat="1" applyFont="1" applyFill="1" applyBorder="1" applyAlignment="1"/>
    <xf numFmtId="0" fontId="2" fillId="0" borderId="0" xfId="0" applyFont="1" applyFill="1" applyBorder="1" applyAlignment="1"/>
    <xf numFmtId="0" fontId="2" fillId="0" borderId="0" xfId="0" applyFont="1" applyFill="1" applyBorder="1" applyAlignment="1">
      <alignment vertical="center"/>
    </xf>
    <xf numFmtId="10" fontId="2" fillId="0" borderId="4" xfId="0" applyNumberFormat="1" applyFont="1" applyFill="1" applyBorder="1" applyAlignment="1" applyProtection="1">
      <alignment horizontal="right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16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7" fillId="0" borderId="3" xfId="0" applyFont="1" applyBorder="1" applyAlignment="1">
      <alignment horizontal="left" vertical="center"/>
    </xf>
    <xf numFmtId="0" fontId="7" fillId="0" borderId="9" xfId="0" applyFont="1" applyBorder="1" applyAlignment="1">
      <alignment horizontal="left" vertical="center"/>
    </xf>
    <xf numFmtId="164" fontId="2" fillId="0" borderId="9" xfId="0" applyNumberFormat="1" applyFont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 vertical="center"/>
    </xf>
    <xf numFmtId="0" fontId="7" fillId="0" borderId="5" xfId="0" applyFont="1" applyBorder="1" applyAlignment="1">
      <alignment horizontal="left" vertical="center"/>
    </xf>
    <xf numFmtId="0" fontId="7" fillId="0" borderId="10" xfId="0" applyFont="1" applyBorder="1" applyAlignment="1">
      <alignment horizontal="left" vertical="center"/>
    </xf>
    <xf numFmtId="0" fontId="2" fillId="0" borderId="4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164" fontId="2" fillId="0" borderId="15" xfId="0" applyNumberFormat="1" applyFont="1" applyBorder="1" applyAlignment="1">
      <alignment horizontal="center" vertical="center"/>
    </xf>
    <xf numFmtId="164" fontId="2" fillId="0" borderId="16" xfId="0" applyNumberFormat="1" applyFont="1" applyBorder="1" applyAlignment="1">
      <alignment horizontal="center" vertical="center"/>
    </xf>
    <xf numFmtId="164" fontId="2" fillId="0" borderId="17" xfId="0" applyNumberFormat="1" applyFont="1" applyBorder="1" applyAlignment="1">
      <alignment horizontal="center" vertical="center"/>
    </xf>
    <xf numFmtId="164" fontId="2" fillId="0" borderId="18" xfId="0" applyNumberFormat="1" applyFont="1" applyBorder="1" applyAlignment="1">
      <alignment horizontal="center" vertical="center"/>
    </xf>
    <xf numFmtId="164" fontId="2" fillId="0" borderId="19" xfId="0" applyNumberFormat="1" applyFont="1" applyBorder="1" applyAlignment="1">
      <alignment horizontal="center" vertical="center"/>
    </xf>
    <xf numFmtId="164" fontId="2" fillId="0" borderId="20" xfId="0" applyNumberFormat="1" applyFont="1" applyBorder="1" applyAlignment="1">
      <alignment horizontal="center" vertical="center"/>
    </xf>
    <xf numFmtId="164" fontId="2" fillId="3" borderId="9" xfId="0" applyNumberFormat="1" applyFont="1" applyFill="1" applyBorder="1" applyAlignment="1">
      <alignment horizontal="center" vertical="center"/>
    </xf>
    <xf numFmtId="164" fontId="2" fillId="3" borderId="4" xfId="0" applyNumberFormat="1" applyFont="1" applyFill="1" applyBorder="1" applyAlignment="1">
      <alignment horizontal="center" vertical="center"/>
    </xf>
    <xf numFmtId="0" fontId="2" fillId="5" borderId="9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8" xfId="0" applyFont="1" applyFill="1" applyBorder="1" applyAlignment="1">
      <alignment horizontal="center" vertical="center"/>
    </xf>
    <xf numFmtId="0" fontId="8" fillId="2" borderId="2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center" vertical="center"/>
    </xf>
    <xf numFmtId="164" fontId="2" fillId="0" borderId="10" xfId="0" applyNumberFormat="1" applyFont="1" applyBorder="1" applyAlignment="1">
      <alignment horizontal="center" vertical="center"/>
    </xf>
    <xf numFmtId="9" fontId="2" fillId="0" borderId="9" xfId="1" applyFont="1" applyBorder="1" applyAlignment="1">
      <alignment horizontal="center" vertical="center"/>
    </xf>
    <xf numFmtId="9" fontId="2" fillId="0" borderId="4" xfId="1" applyFont="1" applyBorder="1" applyAlignment="1">
      <alignment horizontal="center" vertical="center"/>
    </xf>
    <xf numFmtId="10" fontId="2" fillId="0" borderId="9" xfId="0" applyNumberFormat="1" applyFont="1" applyBorder="1" applyAlignment="1">
      <alignment horizontal="center" vertical="center"/>
    </xf>
    <xf numFmtId="10" fontId="2" fillId="0" borderId="4" xfId="0" applyNumberFormat="1" applyFont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 wrapText="1"/>
    </xf>
    <xf numFmtId="0" fontId="8" fillId="2" borderId="8" xfId="0" applyFont="1" applyFill="1" applyBorder="1" applyAlignment="1">
      <alignment horizontal="center" vertical="center" wrapText="1"/>
    </xf>
    <xf numFmtId="0" fontId="8" fillId="2" borderId="2" xfId="0" applyFont="1" applyFill="1" applyBorder="1" applyAlignment="1">
      <alignment horizontal="center" vertical="center" wrapText="1"/>
    </xf>
    <xf numFmtId="0" fontId="8" fillId="2" borderId="3" xfId="0" applyFont="1" applyFill="1" applyBorder="1" applyAlignment="1">
      <alignment horizontal="center" vertical="center" wrapText="1"/>
    </xf>
    <xf numFmtId="0" fontId="8" fillId="2" borderId="9" xfId="0" applyFont="1" applyFill="1" applyBorder="1" applyAlignment="1">
      <alignment horizontal="center" vertical="center" wrapText="1"/>
    </xf>
    <xf numFmtId="0" fontId="8" fillId="2" borderId="4" xfId="0" applyFont="1" applyFill="1" applyBorder="1" applyAlignment="1">
      <alignment horizontal="center" vertical="center" wrapText="1"/>
    </xf>
    <xf numFmtId="0" fontId="2" fillId="3" borderId="9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0" fillId="0" borderId="21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164" fontId="10" fillId="5" borderId="24" xfId="0" applyNumberFormat="1" applyFont="1" applyFill="1" applyBorder="1" applyAlignment="1">
      <alignment horizontal="center" vertical="center"/>
    </xf>
    <xf numFmtId="2" fontId="10" fillId="5" borderId="24" xfId="0" applyNumberFormat="1" applyFont="1" applyFill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165" fontId="0" fillId="5" borderId="22" xfId="2" applyNumberFormat="1" applyFont="1" applyFill="1" applyBorder="1" applyAlignment="1">
      <alignment horizontal="center" vertical="center"/>
    </xf>
    <xf numFmtId="164" fontId="0" fillId="5" borderId="24" xfId="0" applyNumberFormat="1" applyFill="1" applyBorder="1" applyAlignment="1">
      <alignment horizontal="center" vertical="center"/>
    </xf>
    <xf numFmtId="165" fontId="0" fillId="5" borderId="24" xfId="2" applyNumberFormat="1" applyFont="1" applyFill="1" applyBorder="1" applyAlignment="1">
      <alignment horizontal="center" vertical="center"/>
    </xf>
    <xf numFmtId="164" fontId="0" fillId="5" borderId="26" xfId="0" applyNumberFormat="1" applyFill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165" fontId="0" fillId="5" borderId="26" xfId="2" applyNumberFormat="1" applyFont="1" applyFill="1" applyBorder="1" applyAlignment="1">
      <alignment horizontal="center" vertical="center"/>
    </xf>
    <xf numFmtId="0" fontId="11" fillId="6" borderId="28" xfId="0" applyFont="1" applyFill="1" applyBorder="1" applyAlignment="1">
      <alignment horizontal="right" vertical="center"/>
    </xf>
    <xf numFmtId="0" fontId="11" fillId="6" borderId="24" xfId="0" applyFont="1" applyFill="1" applyBorder="1" applyAlignment="1">
      <alignment horizontal="right" vertical="center"/>
    </xf>
    <xf numFmtId="0" fontId="11" fillId="6" borderId="30" xfId="0" applyFont="1" applyFill="1" applyBorder="1" applyAlignment="1">
      <alignment horizontal="right" vertical="center"/>
    </xf>
    <xf numFmtId="2" fontId="12" fillId="6" borderId="25" xfId="2" applyNumberFormat="1" applyFont="1" applyFill="1" applyBorder="1" applyAlignment="1">
      <alignment horizontal="center" vertical="center"/>
    </xf>
    <xf numFmtId="2" fontId="12" fillId="6" borderId="29" xfId="2" applyNumberFormat="1" applyFont="1" applyFill="1" applyBorder="1" applyAlignment="1">
      <alignment horizontal="center" vertical="center"/>
    </xf>
    <xf numFmtId="0" fontId="7" fillId="6" borderId="28" xfId="0" applyFont="1" applyFill="1" applyBorder="1" applyAlignment="1">
      <alignment horizontal="right" vertical="center"/>
    </xf>
    <xf numFmtId="0" fontId="7" fillId="6" borderId="24" xfId="0" applyFont="1" applyFill="1" applyBorder="1" applyAlignment="1">
      <alignment horizontal="right" vertical="center"/>
    </xf>
    <xf numFmtId="0" fontId="7" fillId="6" borderId="30" xfId="0" applyFont="1" applyFill="1" applyBorder="1" applyAlignment="1">
      <alignment horizontal="right" vertical="center"/>
    </xf>
    <xf numFmtId="8" fontId="2" fillId="3" borderId="9" xfId="0" applyNumberFormat="1" applyFont="1" applyFill="1" applyBorder="1" applyAlignment="1">
      <alignment horizontal="center" vertical="center"/>
    </xf>
    <xf numFmtId="8" fontId="2" fillId="3" borderId="4" xfId="0" applyNumberFormat="1" applyFont="1" applyFill="1" applyBorder="1" applyAlignment="1">
      <alignment horizontal="center" vertical="center"/>
    </xf>
    <xf numFmtId="170" fontId="12" fillId="6" borderId="25" xfId="2" applyNumberFormat="1" applyFont="1" applyFill="1" applyBorder="1" applyAlignment="1">
      <alignment horizontal="center" vertical="center"/>
    </xf>
    <xf numFmtId="170" fontId="12" fillId="6" borderId="29" xfId="2" applyNumberFormat="1" applyFont="1" applyFill="1" applyBorder="1" applyAlignment="1">
      <alignment horizontal="center" vertical="center"/>
    </xf>
    <xf numFmtId="8" fontId="2" fillId="5" borderId="9" xfId="0" applyNumberFormat="1" applyFont="1" applyFill="1" applyBorder="1" applyAlignment="1">
      <alignment horizontal="center" vertical="center"/>
    </xf>
    <xf numFmtId="0" fontId="2" fillId="7" borderId="4" xfId="0" applyFont="1" applyFill="1" applyBorder="1" applyAlignment="1" applyProtection="1">
      <alignment horizontal="right" vertical="center"/>
      <protection locked="0"/>
    </xf>
  </cellXfs>
  <cellStyles count="3">
    <cellStyle name="Milliers" xfId="2" builtinId="3"/>
    <cellStyle name="Normal" xfId="0" builtinId="0"/>
    <cellStyle name="Pourcentage" xfId="1" builtinId="5"/>
  </cellStyles>
  <dxfs count="14">
    <dxf>
      <numFmt numFmtId="165" formatCode="#,##0_ ;[Red]\-#,##0\ 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hair">
          <color auto="1"/>
        </top>
        <bottom style="hair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hair">
          <color auto="1"/>
        </left>
        <right/>
        <top style="hair">
          <color auto="1"/>
        </top>
        <bottom style="hair">
          <color auto="1"/>
        </bottom>
      </border>
    </dxf>
    <dxf>
      <numFmt numFmtId="164" formatCode="#,##0.00\ &quot;€&quot;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hair">
          <color auto="1"/>
        </top>
        <bottom style="hair">
          <color auto="1"/>
        </bottom>
        <vertical/>
        <horizontal/>
      </border>
    </dxf>
    <dxf>
      <numFmt numFmtId="164" formatCode="#,##0.00\ &quot;€&quot;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hair">
          <color auto="1"/>
        </top>
        <bottom style="hair">
          <color auto="1"/>
        </bottom>
        <vertical/>
        <horizontal/>
      </border>
    </dxf>
    <dxf>
      <numFmt numFmtId="164" formatCode="#,##0.00\ &quot;€&quot;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hair">
          <color auto="1"/>
        </top>
        <bottom style="hair">
          <color auto="1"/>
        </bottom>
        <vertical/>
        <horizontal/>
      </border>
    </dxf>
    <dxf>
      <border outline="0">
        <top style="hair">
          <color auto="1"/>
        </top>
      </border>
    </dxf>
    <dxf>
      <border outline="0">
        <bottom style="hair">
          <color auto="1"/>
        </bottom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3" formatCode="0%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3" formatCode="0%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60959</xdr:colOff>
      <xdr:row>4</xdr:row>
      <xdr:rowOff>129540</xdr:rowOff>
    </xdr:from>
    <xdr:to>
      <xdr:col>15</xdr:col>
      <xdr:colOff>255544</xdr:colOff>
      <xdr:row>15</xdr:row>
      <xdr:rowOff>114300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AFFE1A62-CBCA-4CB2-B501-FA8D5F96A45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394959" y="868680"/>
          <a:ext cx="7563125" cy="264414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91ABCDE-97D5-4C25-9592-96E681F73567}" name="Param_Taux" displayName="Param_Taux" ref="A1:C10" totalsRowShown="0" headerRowDxfId="13" dataDxfId="12" tableBorderDxfId="11">
  <autoFilter ref="A1:C10" xr:uid="{1F448FBB-D050-42D7-9F36-EACD7B635ADC}"/>
  <tableColumns count="3">
    <tableColumn id="1" xr3:uid="{4A9FA16F-AEDC-48A6-B9E9-0BA3CBB13D0B}" name="Age de l'usufruitier" dataDxfId="10"/>
    <tableColumn id="2" xr3:uid="{93A7E21A-2E01-4EB6-A258-DA319C163E7E}" name="Usufruit" dataDxfId="9"/>
    <tableColumn id="3" xr3:uid="{0836C860-E242-4539-BBA9-60675A755039}" name="Nue-Propriété" dataDxfId="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5FBBEEC-5229-4F52-815C-B2DAA79F973F}" name="Tableau1" displayName="Tableau1" ref="F1:J8" totalsRowShown="0" headerRowBorderDxfId="6" tableBorderDxfId="7" totalsRowBorderDxfId="5">
  <autoFilter ref="F1:J8" xr:uid="{8AE0E5ED-10D3-4548-97F2-DC38A3D684EA}"/>
  <tableColumns count="5">
    <tableColumn id="1" xr3:uid="{287FCD8D-1EF2-45D2-831A-F3FE94C27303}" name="Part nette taxable (P) - Case N11_x000a_socle" dataDxfId="4"/>
    <tableColumn id="3" xr3:uid="{0A6165B2-0D77-4FD9-8F5D-85A728622D19}" name="Part nette taxable (P) - Case N12_x000a_plafond" dataDxfId="3"/>
    <tableColumn id="5" xr3:uid="{50DD2C04-F3A9-413D-9EDA-EBBF72ED9BE9}" name="Coef" dataDxfId="2"/>
    <tableColumn id="2" xr3:uid="{F1B88942-C0C3-4DAD-AD3D-403115EDD959}" name="Coût" dataDxfId="1"/>
    <tableColumn id="6" xr3:uid="{A20BE58E-AAB6-428F-9196-669E3BD330C4}" name="Forfait déduit" dataDxfId="0" dataCellStyle="Milliers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3:L23"/>
  <sheetViews>
    <sheetView topLeftCell="A3" zoomScale="92" workbookViewId="0">
      <selection activeCell="C15" sqref="C15"/>
    </sheetView>
  </sheetViews>
  <sheetFormatPr baseColWidth="10" defaultColWidth="8.85546875" defaultRowHeight="14.25"/>
  <cols>
    <col min="1" max="1" width="1.85546875" style="4" customWidth="1"/>
    <col min="2" max="2" width="61.5703125" style="4" customWidth="1"/>
    <col min="3" max="3" width="22.42578125" style="4" customWidth="1"/>
    <col min="4" max="10" width="8.85546875" style="4"/>
    <col min="11" max="11" width="9.7109375" style="4" customWidth="1"/>
    <col min="12" max="12" width="17.7109375" style="4" customWidth="1"/>
    <col min="13" max="16384" width="8.85546875" style="4"/>
  </cols>
  <sheetData>
    <row r="3" spans="2:11" ht="15" thickBot="1"/>
    <row r="4" spans="2:11" ht="15">
      <c r="B4" s="34" t="s">
        <v>11</v>
      </c>
      <c r="C4" s="35"/>
      <c r="E4" s="26"/>
      <c r="F4" s="26"/>
      <c r="G4" s="26"/>
      <c r="H4" s="26"/>
      <c r="I4" s="26"/>
      <c r="J4" s="26"/>
      <c r="K4" s="26"/>
    </row>
    <row r="5" spans="2:11" ht="15">
      <c r="B5" s="36"/>
      <c r="C5" s="37"/>
      <c r="E5" s="26"/>
      <c r="F5" s="26"/>
      <c r="G5" s="26"/>
      <c r="H5" s="26"/>
      <c r="I5" s="26"/>
      <c r="J5" s="26"/>
      <c r="K5" s="26"/>
    </row>
    <row r="6" spans="2:11" ht="15">
      <c r="B6" s="36"/>
      <c r="C6" s="37"/>
      <c r="E6" s="26"/>
      <c r="F6" s="26"/>
      <c r="G6" s="26"/>
      <c r="H6" s="26"/>
      <c r="I6" s="26"/>
      <c r="J6" s="26"/>
      <c r="K6" s="26"/>
    </row>
    <row r="7" spans="2:11" ht="15">
      <c r="B7" s="36"/>
      <c r="C7" s="37"/>
      <c r="E7" s="26"/>
      <c r="F7" s="26"/>
      <c r="G7" s="26"/>
      <c r="H7" s="26"/>
      <c r="I7" s="26"/>
      <c r="J7" s="26"/>
      <c r="K7" s="26"/>
    </row>
    <row r="8" spans="2:11" ht="15">
      <c r="B8" s="36"/>
      <c r="C8" s="37"/>
      <c r="E8" s="26"/>
      <c r="F8" s="26"/>
      <c r="G8" s="26"/>
      <c r="H8" s="26"/>
      <c r="I8" s="26"/>
      <c r="J8" s="26"/>
      <c r="K8" s="26"/>
    </row>
    <row r="9" spans="2:11" ht="18.75" customHeight="1">
      <c r="B9" s="5" t="s">
        <v>0</v>
      </c>
      <c r="C9" s="6" t="s">
        <v>32</v>
      </c>
      <c r="E9" s="27"/>
      <c r="F9" s="27"/>
      <c r="G9" s="27"/>
      <c r="H9" s="27"/>
      <c r="I9" s="27"/>
      <c r="J9" s="28"/>
      <c r="K9" s="28"/>
    </row>
    <row r="10" spans="2:11" ht="18.75" customHeight="1">
      <c r="B10" s="5" t="s">
        <v>1</v>
      </c>
      <c r="C10" s="6" t="s">
        <v>33</v>
      </c>
      <c r="E10" s="27"/>
      <c r="F10" s="27"/>
      <c r="G10" s="27"/>
      <c r="H10" s="27"/>
      <c r="I10" s="27"/>
      <c r="J10" s="29"/>
      <c r="K10" s="29"/>
    </row>
    <row r="11" spans="2:11" ht="18.75" customHeight="1">
      <c r="B11" s="5" t="s">
        <v>2</v>
      </c>
      <c r="C11" s="109" t="s">
        <v>17</v>
      </c>
      <c r="E11" s="29"/>
      <c r="F11" s="29"/>
      <c r="G11" s="29"/>
      <c r="H11" s="29"/>
      <c r="I11" s="29"/>
      <c r="J11" s="29"/>
      <c r="K11" s="29"/>
    </row>
    <row r="12" spans="2:11" ht="18.600000000000001" customHeight="1">
      <c r="B12" s="5" t="s">
        <v>3</v>
      </c>
      <c r="C12" s="31">
        <f>VLOOKUP('Donation par démembrement'!C11,Param_Taux[],2,FALSE)</f>
        <v>0.7</v>
      </c>
      <c r="E12" s="30"/>
      <c r="F12" s="30"/>
      <c r="G12" s="30"/>
      <c r="H12" s="30"/>
      <c r="I12" s="30"/>
      <c r="J12" s="30"/>
      <c r="K12" s="30"/>
    </row>
    <row r="13" spans="2:11" ht="18.600000000000001" customHeight="1">
      <c r="B13" s="5" t="s">
        <v>35</v>
      </c>
      <c r="C13" s="7">
        <f>1-C12</f>
        <v>0.30000000000000004</v>
      </c>
      <c r="E13" s="30"/>
      <c r="F13" s="30"/>
      <c r="G13" s="30"/>
      <c r="H13" s="30"/>
      <c r="I13" s="30"/>
      <c r="J13" s="30"/>
      <c r="K13" s="30"/>
    </row>
    <row r="14" spans="2:11" ht="18.600000000000001" customHeight="1">
      <c r="B14" s="8"/>
      <c r="C14" s="9"/>
      <c r="E14" s="27"/>
      <c r="F14" s="27"/>
      <c r="G14" s="27"/>
      <c r="H14" s="27"/>
      <c r="I14" s="27"/>
      <c r="J14" s="29"/>
      <c r="K14" s="29"/>
    </row>
    <row r="15" spans="2:11" ht="40.15" customHeight="1">
      <c r="B15" s="10" t="s">
        <v>36</v>
      </c>
      <c r="C15" s="11">
        <v>0</v>
      </c>
      <c r="E15" s="27"/>
      <c r="F15" s="27"/>
      <c r="G15" s="27"/>
      <c r="H15" s="27"/>
      <c r="I15" s="27"/>
      <c r="J15" s="29"/>
      <c r="K15" s="29"/>
    </row>
    <row r="16" spans="2:11" ht="18.600000000000001" customHeight="1">
      <c r="B16" s="12" t="s">
        <v>4</v>
      </c>
      <c r="C16" s="13">
        <f>100000-C15</f>
        <v>100000</v>
      </c>
      <c r="E16" s="27"/>
      <c r="F16" s="27"/>
      <c r="G16" s="27"/>
      <c r="H16" s="27"/>
      <c r="I16" s="27"/>
      <c r="J16" s="29"/>
      <c r="K16" s="29"/>
    </row>
    <row r="17" spans="2:12" ht="18.600000000000001" customHeight="1" thickBot="1">
      <c r="B17" s="14" t="s">
        <v>8</v>
      </c>
      <c r="C17" s="15">
        <f>C16/C13</f>
        <v>333333.33333333326</v>
      </c>
      <c r="E17" s="27"/>
      <c r="F17" s="27"/>
      <c r="G17" s="27"/>
      <c r="H17" s="27"/>
      <c r="I17" s="27"/>
      <c r="J17" s="29"/>
      <c r="K17" s="29"/>
    </row>
    <row r="18" spans="2:12" ht="15" customHeight="1" thickBot="1">
      <c r="B18" s="16"/>
      <c r="C18" s="17"/>
    </row>
    <row r="19" spans="2:12" ht="34.9" customHeight="1">
      <c r="B19" s="18" t="s">
        <v>5</v>
      </c>
      <c r="C19" s="19" t="s">
        <v>6</v>
      </c>
    </row>
    <row r="20" spans="2:12" s="16" customFormat="1" ht="31.9" customHeight="1">
      <c r="B20" s="20" t="s">
        <v>24</v>
      </c>
      <c r="C20" s="13">
        <f>C17</f>
        <v>333333.33333333326</v>
      </c>
    </row>
    <row r="21" spans="2:12" s="16" customFormat="1" ht="31.9" customHeight="1">
      <c r="B21" s="21" t="s">
        <v>10</v>
      </c>
      <c r="C21" s="22">
        <v>1</v>
      </c>
      <c r="E21" s="38" t="s">
        <v>34</v>
      </c>
      <c r="F21" s="38"/>
      <c r="G21" s="38"/>
      <c r="H21" s="39">
        <f>C22*2.5%</f>
        <v>8333.3333333333321</v>
      </c>
      <c r="I21" s="40"/>
      <c r="K21" s="23"/>
      <c r="L21" s="24" t="s">
        <v>9</v>
      </c>
    </row>
    <row r="22" spans="2:12" s="16" customFormat="1" ht="31.9" customHeight="1" thickBot="1">
      <c r="B22" s="14" t="s">
        <v>7</v>
      </c>
      <c r="C22" s="15">
        <f>C20*C21</f>
        <v>333333.33333333326</v>
      </c>
    </row>
    <row r="23" spans="2:12">
      <c r="C23" s="25"/>
    </row>
  </sheetData>
  <sheetProtection sheet="1" selectLockedCells="1"/>
  <mergeCells count="3">
    <mergeCell ref="B4:C8"/>
    <mergeCell ref="E21:G21"/>
    <mergeCell ref="H21:I21"/>
  </mergeCells>
  <dataValidations count="1">
    <dataValidation type="list" allowBlank="1" showInputMessage="1" showErrorMessage="1" sqref="C11" xr:uid="{E24C7303-2C6D-4984-9AD3-6606897838F7}">
      <formula1>Age_de_l_usufruitier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308DD7-46E4-4234-9DB8-06EAFD6E5807}">
  <dimension ref="B2:O19"/>
  <sheetViews>
    <sheetView tabSelected="1" workbookViewId="0">
      <selection activeCell="K30" sqref="K30"/>
    </sheetView>
  </sheetViews>
  <sheetFormatPr baseColWidth="10" defaultColWidth="11.5703125" defaultRowHeight="14.25"/>
  <cols>
    <col min="1" max="8" width="11.5703125" style="16"/>
    <col min="9" max="9" width="12.85546875" style="16" customWidth="1"/>
    <col min="10" max="16384" width="11.5703125" style="16"/>
  </cols>
  <sheetData>
    <row r="2" spans="2:15" ht="15" thickBot="1"/>
    <row r="3" spans="2:15">
      <c r="B3" s="75" t="s">
        <v>30</v>
      </c>
      <c r="C3" s="76"/>
      <c r="D3" s="76"/>
      <c r="E3" s="76"/>
      <c r="F3" s="76"/>
      <c r="G3" s="76"/>
      <c r="H3" s="77"/>
      <c r="J3" s="64" t="s">
        <v>38</v>
      </c>
      <c r="K3" s="65"/>
      <c r="L3" s="65"/>
      <c r="M3" s="65"/>
      <c r="N3" s="65"/>
      <c r="O3" s="66"/>
    </row>
    <row r="4" spans="2:15">
      <c r="B4" s="78"/>
      <c r="C4" s="79"/>
      <c r="D4" s="79"/>
      <c r="E4" s="79"/>
      <c r="F4" s="79"/>
      <c r="G4" s="79"/>
      <c r="H4" s="80"/>
      <c r="J4" s="67"/>
      <c r="K4" s="68"/>
      <c r="L4" s="68"/>
      <c r="M4" s="68"/>
      <c r="N4" s="68"/>
      <c r="O4" s="69"/>
    </row>
    <row r="5" spans="2:15">
      <c r="B5" s="78"/>
      <c r="C5" s="79"/>
      <c r="D5" s="79"/>
      <c r="E5" s="79"/>
      <c r="F5" s="79"/>
      <c r="G5" s="79"/>
      <c r="H5" s="80"/>
      <c r="J5" s="67"/>
      <c r="K5" s="68"/>
      <c r="L5" s="68"/>
      <c r="M5" s="68"/>
      <c r="N5" s="68"/>
      <c r="O5" s="69"/>
    </row>
    <row r="6" spans="2:15">
      <c r="B6" s="78"/>
      <c r="C6" s="79"/>
      <c r="D6" s="79"/>
      <c r="E6" s="79"/>
      <c r="F6" s="79"/>
      <c r="G6" s="79"/>
      <c r="H6" s="80"/>
      <c r="J6" s="67"/>
      <c r="K6" s="68"/>
      <c r="L6" s="68"/>
      <c r="M6" s="68"/>
      <c r="N6" s="68"/>
      <c r="O6" s="69"/>
    </row>
    <row r="7" spans="2:15">
      <c r="B7" s="78"/>
      <c r="C7" s="79"/>
      <c r="D7" s="79"/>
      <c r="E7" s="79"/>
      <c r="F7" s="79"/>
      <c r="G7" s="79"/>
      <c r="H7" s="80"/>
      <c r="J7" s="67"/>
      <c r="K7" s="68"/>
      <c r="L7" s="68"/>
      <c r="M7" s="68"/>
      <c r="N7" s="68"/>
      <c r="O7" s="69"/>
    </row>
    <row r="8" spans="2:15" ht="18.600000000000001" customHeight="1">
      <c r="B8" s="41" t="s">
        <v>37</v>
      </c>
      <c r="C8" s="42"/>
      <c r="D8" s="42"/>
      <c r="E8" s="42"/>
      <c r="F8" s="42"/>
      <c r="G8" s="60">
        <v>955000</v>
      </c>
      <c r="H8" s="61"/>
      <c r="J8" s="41" t="s">
        <v>40</v>
      </c>
      <c r="K8" s="42"/>
      <c r="L8" s="42"/>
      <c r="M8" s="42"/>
      <c r="N8" s="43">
        <f>G8</f>
        <v>955000</v>
      </c>
      <c r="O8" s="44"/>
    </row>
    <row r="9" spans="2:15" ht="18.600000000000001" customHeight="1">
      <c r="B9" s="41" t="s">
        <v>25</v>
      </c>
      <c r="C9" s="42"/>
      <c r="D9" s="42"/>
      <c r="E9" s="42"/>
      <c r="F9" s="42"/>
      <c r="G9" s="81" t="s">
        <v>16</v>
      </c>
      <c r="H9" s="82"/>
      <c r="J9" s="41" t="s">
        <v>29</v>
      </c>
      <c r="K9" s="42"/>
      <c r="L9" s="42"/>
      <c r="M9" s="42"/>
      <c r="N9" s="43">
        <f>G15</f>
        <v>191000</v>
      </c>
      <c r="O9" s="44"/>
    </row>
    <row r="10" spans="2:15" ht="18.600000000000001" customHeight="1">
      <c r="B10" s="67" t="s">
        <v>26</v>
      </c>
      <c r="C10" s="68"/>
      <c r="D10" s="68"/>
      <c r="E10" s="68"/>
      <c r="F10" s="68"/>
      <c r="G10" s="68"/>
      <c r="H10" s="69"/>
      <c r="J10" s="41" t="s">
        <v>39</v>
      </c>
      <c r="K10" s="42"/>
      <c r="L10" s="42"/>
      <c r="M10" s="42"/>
      <c r="N10" s="43">
        <f>100000-F18</f>
        <v>100000</v>
      </c>
      <c r="O10" s="44"/>
    </row>
    <row r="11" spans="2:15" ht="18.600000000000001" customHeight="1">
      <c r="B11" s="67"/>
      <c r="C11" s="68"/>
      <c r="D11" s="68"/>
      <c r="E11" s="68"/>
      <c r="F11" s="68"/>
      <c r="G11" s="68"/>
      <c r="H11" s="69"/>
      <c r="J11" s="41" t="s">
        <v>44</v>
      </c>
      <c r="K11" s="42"/>
      <c r="L11" s="42"/>
      <c r="M11" s="42"/>
      <c r="N11" s="104">
        <f>N9-N10</f>
        <v>91000</v>
      </c>
      <c r="O11" s="105"/>
    </row>
    <row r="12" spans="2:15" ht="18.600000000000001" customHeight="1">
      <c r="B12" s="41" t="s">
        <v>27</v>
      </c>
      <c r="C12" s="42"/>
      <c r="D12" s="42"/>
      <c r="E12" s="42"/>
      <c r="F12" s="42"/>
      <c r="G12" s="71">
        <f>VLOOKUP('Barême Fiscal d''une donation'!G9:H9,Param_Taux[],2,FALSE)</f>
        <v>0.8</v>
      </c>
      <c r="H12" s="72"/>
      <c r="J12" s="96" t="s">
        <v>58</v>
      </c>
      <c r="K12" s="97"/>
      <c r="L12" s="97"/>
      <c r="M12" s="98"/>
      <c r="N12" s="99">
        <f>IF(N11&lt;0,"Néant",IF($N$11&gt;Param!F8,Param!H8,IF($N$11&gt;Param!$F$7,Param!$H$7,IF($N$11&gt;Param!$F$6,Param!$H$6,IF($N$11&gt;Param!$F$5,Param!$H$5,IF($N$11&gt;Param!$F$4,Param!$H$4,IF($N$11&gt;Param!$F$3,Param!$H$3,IF($N$11&gt;Param!$F$2,Param!$H$2))))))))</f>
        <v>0.2</v>
      </c>
      <c r="O12" s="100"/>
    </row>
    <row r="13" spans="2:15" ht="18.600000000000001" customHeight="1">
      <c r="B13" s="41" t="s">
        <v>28</v>
      </c>
      <c r="C13" s="42"/>
      <c r="D13" s="42"/>
      <c r="E13" s="42"/>
      <c r="F13" s="42"/>
      <c r="G13" s="43">
        <f>G8*G12</f>
        <v>764000</v>
      </c>
      <c r="H13" s="47"/>
      <c r="J13" s="101" t="s">
        <v>57</v>
      </c>
      <c r="K13" s="102"/>
      <c r="L13" s="102"/>
      <c r="M13" s="103"/>
      <c r="N13" s="106">
        <f>IF(N11&lt;0,"Néant",IF($N$11&gt;Param!$F$8,Param!J8,IF($N$11&gt;Param!$F$7,Param!$J$7,IF($N$11&gt;Param!$F$6,Param!$J$6,IF($N$11&gt;Param!$F$5,Param!$J$5,IF($N$11&gt;Param!$F$4,Param!$J$4,IF($N$11&gt;Param!$F$3,Param!$J$3,IF($N$11&gt;Param!$F$2,Param!$J$2))))))))</f>
        <v>-1806</v>
      </c>
      <c r="O13" s="107"/>
    </row>
    <row r="14" spans="2:15" ht="18.600000000000001" customHeight="1">
      <c r="B14" s="41" t="s">
        <v>31</v>
      </c>
      <c r="C14" s="42"/>
      <c r="D14" s="42"/>
      <c r="E14" s="42"/>
      <c r="F14" s="42"/>
      <c r="G14" s="73">
        <f>1-G12</f>
        <v>0.19999999999999996</v>
      </c>
      <c r="H14" s="74"/>
      <c r="J14" s="41" t="s">
        <v>41</v>
      </c>
      <c r="K14" s="42"/>
      <c r="L14" s="42"/>
      <c r="M14" s="42"/>
      <c r="N14" s="108">
        <f>IF(N11&lt;0,"Néant",(N11*N12)+N13)</f>
        <v>16394</v>
      </c>
      <c r="O14" s="63"/>
    </row>
    <row r="15" spans="2:15" ht="18.600000000000001" customHeight="1" thickBot="1">
      <c r="B15" s="45" t="s">
        <v>29</v>
      </c>
      <c r="C15" s="46"/>
      <c r="D15" s="46"/>
      <c r="E15" s="46"/>
      <c r="F15" s="46"/>
      <c r="G15" s="70">
        <f>G8-G13</f>
        <v>191000</v>
      </c>
      <c r="H15" s="49"/>
      <c r="J15" s="41"/>
      <c r="K15" s="42"/>
      <c r="L15" s="42"/>
      <c r="M15" s="42"/>
      <c r="N15" s="62"/>
      <c r="O15" s="63"/>
    </row>
    <row r="16" spans="2:15" ht="15">
      <c r="J16" s="41" t="s">
        <v>42</v>
      </c>
      <c r="K16" s="42"/>
      <c r="L16" s="42"/>
      <c r="M16" s="42"/>
      <c r="N16" s="43">
        <f>N8*2.5%</f>
        <v>23875</v>
      </c>
      <c r="O16" s="44"/>
    </row>
    <row r="17" spans="2:15" ht="15" thickBot="1">
      <c r="J17" s="41" t="s">
        <v>43</v>
      </c>
      <c r="K17" s="42"/>
      <c r="L17" s="42"/>
      <c r="M17" s="42"/>
      <c r="N17" s="43">
        <f>IF(N11&lt;0,"Néant",N14+N16)</f>
        <v>40269</v>
      </c>
      <c r="O17" s="47"/>
    </row>
    <row r="18" spans="2:15" ht="15" thickBot="1">
      <c r="B18" s="50" t="s">
        <v>53</v>
      </c>
      <c r="C18" s="51"/>
      <c r="D18" s="51"/>
      <c r="E18" s="51"/>
      <c r="F18" s="54">
        <v>0</v>
      </c>
      <c r="G18" s="55"/>
      <c r="H18" s="56"/>
      <c r="J18" s="45"/>
      <c r="K18" s="46"/>
      <c r="L18" s="46"/>
      <c r="M18" s="46"/>
      <c r="N18" s="48"/>
      <c r="O18" s="49"/>
    </row>
    <row r="19" spans="2:15" ht="15" thickBot="1">
      <c r="B19" s="52"/>
      <c r="C19" s="53"/>
      <c r="D19" s="53"/>
      <c r="E19" s="53"/>
      <c r="F19" s="57"/>
      <c r="G19" s="58"/>
      <c r="H19" s="59"/>
    </row>
  </sheetData>
  <sheetProtection sheet="1" selectLockedCells="1"/>
  <mergeCells count="35">
    <mergeCell ref="J12:M12"/>
    <mergeCell ref="N12:O12"/>
    <mergeCell ref="J13:M13"/>
    <mergeCell ref="N13:O13"/>
    <mergeCell ref="B3:H7"/>
    <mergeCell ref="B8:F8"/>
    <mergeCell ref="G8:H8"/>
    <mergeCell ref="B9:F9"/>
    <mergeCell ref="G9:H9"/>
    <mergeCell ref="B10:H11"/>
    <mergeCell ref="B12:F12"/>
    <mergeCell ref="G12:H12"/>
    <mergeCell ref="B13:F13"/>
    <mergeCell ref="G13:H13"/>
    <mergeCell ref="J3:O7"/>
    <mergeCell ref="J9:M9"/>
    <mergeCell ref="J8:M8"/>
    <mergeCell ref="N9:O9"/>
    <mergeCell ref="N8:O8"/>
    <mergeCell ref="J10:M10"/>
    <mergeCell ref="N10:O10"/>
    <mergeCell ref="J11:M11"/>
    <mergeCell ref="N11:O11"/>
    <mergeCell ref="J14:M15"/>
    <mergeCell ref="N14:O15"/>
    <mergeCell ref="J16:M16"/>
    <mergeCell ref="N16:O16"/>
    <mergeCell ref="J17:M18"/>
    <mergeCell ref="N17:O18"/>
    <mergeCell ref="B18:E19"/>
    <mergeCell ref="F18:H19"/>
    <mergeCell ref="B15:F15"/>
    <mergeCell ref="G15:H15"/>
    <mergeCell ref="B14:F14"/>
    <mergeCell ref="G14:H14"/>
  </mergeCells>
  <dataValidations count="1">
    <dataValidation type="list" allowBlank="1" showInputMessage="1" showErrorMessage="1" sqref="G9:H9" xr:uid="{E3CEC360-DE3B-4E9C-A315-59167BBE648B}">
      <formula1>Age_de_l_usufruitier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BDFF9E-499D-438C-85F2-179BAD8110ED}">
  <dimension ref="A1:J10"/>
  <sheetViews>
    <sheetView workbookViewId="0">
      <selection activeCell="G13" sqref="G13"/>
    </sheetView>
  </sheetViews>
  <sheetFormatPr baseColWidth="10" defaultColWidth="11.5703125" defaultRowHeight="15"/>
  <cols>
    <col min="1" max="3" width="22" style="32" customWidth="1"/>
    <col min="4" max="5" width="11.5703125" style="32"/>
    <col min="6" max="6" width="30.7109375" style="33" customWidth="1"/>
    <col min="7" max="7" width="29" style="32" customWidth="1"/>
    <col min="8" max="8" width="16.28515625" style="32" customWidth="1"/>
    <col min="9" max="9" width="25.5703125" style="32" customWidth="1"/>
    <col min="10" max="16384" width="11.5703125" style="32"/>
  </cols>
  <sheetData>
    <row r="1" spans="1:10" ht="28.5" customHeight="1">
      <c r="A1" s="3" t="s">
        <v>12</v>
      </c>
      <c r="B1" s="3" t="s">
        <v>13</v>
      </c>
      <c r="C1" s="3" t="s">
        <v>14</v>
      </c>
      <c r="F1" s="83" t="s">
        <v>54</v>
      </c>
      <c r="G1" s="84" t="s">
        <v>55</v>
      </c>
      <c r="H1" s="84" t="s">
        <v>56</v>
      </c>
      <c r="I1" s="85" t="s">
        <v>45</v>
      </c>
      <c r="J1" s="86" t="s">
        <v>57</v>
      </c>
    </row>
    <row r="2" spans="1:10">
      <c r="A2" s="2" t="s">
        <v>15</v>
      </c>
      <c r="B2" s="1">
        <v>0.9</v>
      </c>
      <c r="C2" s="1">
        <v>0.1</v>
      </c>
      <c r="F2" s="87">
        <v>0</v>
      </c>
      <c r="G2" s="87">
        <v>8072</v>
      </c>
      <c r="H2" s="88">
        <v>0.05</v>
      </c>
      <c r="I2" s="89" t="s">
        <v>46</v>
      </c>
      <c r="J2" s="90"/>
    </row>
    <row r="3" spans="1:10">
      <c r="A3" s="2" t="s">
        <v>16</v>
      </c>
      <c r="B3" s="1">
        <v>0.8</v>
      </c>
      <c r="C3" s="1">
        <v>0.2</v>
      </c>
      <c r="F3" s="91">
        <v>8073</v>
      </c>
      <c r="G3" s="91">
        <v>12109</v>
      </c>
      <c r="H3" s="88">
        <v>0.1</v>
      </c>
      <c r="I3" s="89" t="s">
        <v>47</v>
      </c>
      <c r="J3" s="92">
        <v>-404</v>
      </c>
    </row>
    <row r="4" spans="1:10">
      <c r="A4" s="2" t="s">
        <v>17</v>
      </c>
      <c r="B4" s="1">
        <v>0.7</v>
      </c>
      <c r="C4" s="1">
        <v>0.3</v>
      </c>
      <c r="F4" s="91">
        <v>12110</v>
      </c>
      <c r="G4" s="91">
        <v>15932</v>
      </c>
      <c r="H4" s="88">
        <v>0.15</v>
      </c>
      <c r="I4" s="89" t="s">
        <v>48</v>
      </c>
      <c r="J4" s="92">
        <v>-1009</v>
      </c>
    </row>
    <row r="5" spans="1:10">
      <c r="A5" s="2" t="s">
        <v>18</v>
      </c>
      <c r="B5" s="1">
        <v>0.6</v>
      </c>
      <c r="C5" s="1">
        <v>0.4</v>
      </c>
      <c r="F5" s="91">
        <v>15933</v>
      </c>
      <c r="G5" s="91">
        <v>552324</v>
      </c>
      <c r="H5" s="88">
        <v>0.2</v>
      </c>
      <c r="I5" s="89" t="s">
        <v>49</v>
      </c>
      <c r="J5" s="92">
        <v>-1806</v>
      </c>
    </row>
    <row r="6" spans="1:10">
      <c r="A6" s="2" t="s">
        <v>19</v>
      </c>
      <c r="B6" s="1">
        <v>0.5</v>
      </c>
      <c r="C6" s="1">
        <v>0.5</v>
      </c>
      <c r="F6" s="91">
        <v>552325</v>
      </c>
      <c r="G6" s="91">
        <v>902838</v>
      </c>
      <c r="H6" s="88">
        <v>0.3</v>
      </c>
      <c r="I6" s="89" t="s">
        <v>50</v>
      </c>
      <c r="J6" s="92">
        <v>-57038</v>
      </c>
    </row>
    <row r="7" spans="1:10">
      <c r="A7" s="2" t="s">
        <v>20</v>
      </c>
      <c r="B7" s="1">
        <v>0.4</v>
      </c>
      <c r="C7" s="1">
        <v>0.6</v>
      </c>
      <c r="F7" s="91">
        <v>902839</v>
      </c>
      <c r="G7" s="91">
        <v>1805677</v>
      </c>
      <c r="H7" s="88">
        <v>0.4</v>
      </c>
      <c r="I7" s="89" t="s">
        <v>51</v>
      </c>
      <c r="J7" s="92">
        <v>-147322</v>
      </c>
    </row>
    <row r="8" spans="1:10">
      <c r="A8" s="2" t="s">
        <v>21</v>
      </c>
      <c r="B8" s="1">
        <v>0.3</v>
      </c>
      <c r="C8" s="1">
        <v>0.7</v>
      </c>
      <c r="F8" s="93">
        <v>1805677</v>
      </c>
      <c r="G8" s="93"/>
      <c r="H8" s="88">
        <v>0.45</v>
      </c>
      <c r="I8" s="94" t="s">
        <v>52</v>
      </c>
      <c r="J8" s="95">
        <v>-237606</v>
      </c>
    </row>
    <row r="9" spans="1:10">
      <c r="A9" s="2" t="s">
        <v>22</v>
      </c>
      <c r="B9" s="1">
        <v>0.2</v>
      </c>
      <c r="C9" s="1">
        <v>0.8</v>
      </c>
    </row>
    <row r="10" spans="1:10">
      <c r="A10" s="2" t="s">
        <v>23</v>
      </c>
      <c r="B10" s="1">
        <v>0.1</v>
      </c>
      <c r="C10" s="1">
        <v>0.9</v>
      </c>
    </row>
  </sheetData>
  <sheetProtection selectLockedCells="1" selectUnlockedCells="1"/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Donation par démembrement</vt:lpstr>
      <vt:lpstr>Barême Fiscal d'une donation</vt:lpstr>
      <vt:lpstr>Param</vt:lpstr>
      <vt:lpstr>Age_de_l_usufruitier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2020-04-22T13:09:39Z</dcterms:modified>
</cp:coreProperties>
</file>