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82746CFB-943D-4CB7-89A9-B51234228F2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Inscriptions" sheetId="4" r:id="rId1"/>
    <sheet name="Archives" sheetId="5" r:id="rId2"/>
    <sheet name="Paramètres" sheetId="1" r:id="rId3"/>
  </sheets>
  <definedNames>
    <definedName name="descente">Paramètres!$C$2:$C$3</definedName>
    <definedName name="RDV">Paramètres!$A$2:$A$4</definedName>
    <definedName name="reponse">Paramètres!$B$2:$B$3</definedName>
    <definedName name="Retour">Paramètres!$E$2:$E$4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" i="4" l="1"/>
  <c r="Q5" i="4"/>
  <c r="Q6" i="4"/>
  <c r="Q7" i="4"/>
  <c r="Q8" i="4"/>
  <c r="Q9" i="4"/>
  <c r="Q10" i="4"/>
  <c r="Q11" i="4"/>
  <c r="Q3" i="4"/>
  <c r="P4" i="4"/>
  <c r="P5" i="4"/>
  <c r="P6" i="4"/>
  <c r="P7" i="4"/>
  <c r="P8" i="4"/>
  <c r="P9" i="4"/>
  <c r="P10" i="4"/>
  <c r="P11" i="4"/>
  <c r="P3" i="4"/>
  <c r="M19" i="5" l="1"/>
  <c r="N19" i="5" s="1"/>
  <c r="M18" i="5"/>
  <c r="N18" i="5" s="1"/>
  <c r="M17" i="5"/>
  <c r="N17" i="5" s="1"/>
  <c r="M15" i="5"/>
  <c r="N15" i="5" s="1"/>
  <c r="M14" i="5"/>
  <c r="N14" i="5" s="1"/>
  <c r="M13" i="5"/>
  <c r="N13" i="5" s="1"/>
  <c r="M12" i="5"/>
  <c r="N12" i="5" s="1"/>
  <c r="M10" i="5"/>
  <c r="N10" i="5" s="1"/>
  <c r="M9" i="5"/>
  <c r="N9" i="5" s="1"/>
  <c r="M7" i="5"/>
  <c r="N7" i="5" s="1"/>
  <c r="M6" i="5"/>
  <c r="N6" i="5" s="1"/>
  <c r="M4" i="5"/>
  <c r="N4" i="5" s="1"/>
  <c r="M3" i="5"/>
  <c r="N3" i="5" s="1"/>
  <c r="S4" i="4" l="1"/>
  <c r="S5" i="4" l="1"/>
  <c r="S7" i="4"/>
  <c r="S6" i="4"/>
  <c r="S10" i="4" l="1"/>
  <c r="S9" i="4"/>
  <c r="S11" i="4"/>
  <c r="Q2" i="4" l="1"/>
</calcChain>
</file>

<file path=xl/sharedStrings.xml><?xml version="1.0" encoding="utf-8"?>
<sst xmlns="http://schemas.openxmlformats.org/spreadsheetml/2006/main" count="149" uniqueCount="63">
  <si>
    <t>Oui</t>
  </si>
  <si>
    <t>Non</t>
  </si>
  <si>
    <t>RDV</t>
  </si>
  <si>
    <t>Retour</t>
  </si>
  <si>
    <t>Lundi</t>
  </si>
  <si>
    <t>Adresse</t>
  </si>
  <si>
    <t>Ville</t>
  </si>
  <si>
    <t>Mail</t>
  </si>
  <si>
    <t>Prix</t>
  </si>
  <si>
    <t>Nom</t>
  </si>
  <si>
    <t>Date de naissance</t>
  </si>
  <si>
    <t>Domicile</t>
  </si>
  <si>
    <t xml:space="preserve">Descente </t>
  </si>
  <si>
    <t>Restaurant</t>
  </si>
  <si>
    <t>Prénom</t>
  </si>
  <si>
    <t>Après la descente</t>
  </si>
  <si>
    <t>Repas</t>
  </si>
  <si>
    <t>St-Martin-d'Ardèche</t>
  </si>
  <si>
    <t>Après le repas de dimanche soir</t>
  </si>
  <si>
    <t>Répartition des prix</t>
  </si>
  <si>
    <t>Réponse</t>
  </si>
  <si>
    <t>Descente</t>
  </si>
  <si>
    <t>En canoë</t>
  </si>
  <si>
    <t>Auto</t>
  </si>
  <si>
    <t>Resto</t>
  </si>
  <si>
    <t>Tél.</t>
  </si>
  <si>
    <t>Archives - Descente de l'Ardèche</t>
  </si>
  <si>
    <t>CP</t>
  </si>
  <si>
    <t>Canoë</t>
  </si>
  <si>
    <t>Á pied</t>
  </si>
  <si>
    <t>Options</t>
  </si>
  <si>
    <t>Totaux</t>
  </si>
  <si>
    <t>Moyenne</t>
  </si>
  <si>
    <t>MONTANT</t>
  </si>
  <si>
    <t>PARTICIPANTS</t>
  </si>
  <si>
    <t>St-Martin d'Ardèche</t>
  </si>
  <si>
    <t>DESCENTE</t>
  </si>
  <si>
    <t>RESTAURANT</t>
  </si>
  <si>
    <t>RETOUR</t>
  </si>
  <si>
    <t>Après le repas du dimanche</t>
  </si>
  <si>
    <t xml:space="preserve"> Descente</t>
  </si>
  <si>
    <t>VÉHICULE</t>
  </si>
  <si>
    <t>Fidélité</t>
  </si>
  <si>
    <t>Descente de l'Ardèche  - 2021</t>
  </si>
  <si>
    <t>TEST</t>
  </si>
  <si>
    <t>Tset</t>
  </si>
  <si>
    <t>15/02/2015</t>
  </si>
  <si>
    <t>DESDSF</t>
  </si>
  <si>
    <t>VIRE</t>
  </si>
  <si>
    <t>TES.tesst@oranger.fr</t>
  </si>
  <si>
    <t>01 02 03 02 01</t>
  </si>
  <si>
    <t>15/02/2016</t>
  </si>
  <si>
    <t>2 02 03 02 01</t>
  </si>
  <si>
    <t>15/02/2017</t>
  </si>
  <si>
    <t>3 02 03 02 01</t>
  </si>
  <si>
    <t>15/02/2018</t>
  </si>
  <si>
    <t>4 02 03 02 01</t>
  </si>
  <si>
    <t>15/02/2019</t>
  </si>
  <si>
    <t>5 02 03 02 01</t>
  </si>
  <si>
    <t>15/02/2020</t>
  </si>
  <si>
    <t>6 02 03 02 01</t>
  </si>
  <si>
    <t>non</t>
  </si>
  <si>
    <t>A pied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</si>
</sst>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\ &quot;€&quot;"/>
    <numFmt numFmtId="166" formatCode="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24"/>
      <color theme="8" tint="-0.249977111117893"/>
      <name val="Calibri"/>
      <family val="2"/>
      <scheme val="minor"/>
    </font>
    <font>
      <b/>
      <i/>
      <sz val="24"/>
      <color theme="7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6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D9D9D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Continuous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4" borderId="3" xfId="0" applyFont="1" applyFill="1" applyBorder="1" applyAlignment="1">
      <alignment horizontal="centerContinuous" vertical="center"/>
    </xf>
    <xf numFmtId="165" fontId="1" fillId="0" borderId="0" xfId="0" applyNumberFormat="1" applyFont="1" applyAlignment="1">
      <alignment horizontal="center" vertical="center"/>
    </xf>
    <xf numFmtId="165" fontId="2" fillId="5" borderId="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165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Continuous" vertical="center"/>
    </xf>
    <xf numFmtId="165" fontId="1" fillId="4" borderId="5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Continuous" vertical="center"/>
    </xf>
    <xf numFmtId="0" fontId="4" fillId="0" borderId="0" xfId="0" applyFont="1" applyFill="1" applyAlignment="1">
      <alignment horizontal="centerContinuous" vertical="center"/>
    </xf>
    <xf numFmtId="0" fontId="1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centerContinuous" vertical="center"/>
    </xf>
    <xf numFmtId="14" fontId="1" fillId="2" borderId="2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1" fillId="0" borderId="0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1" fillId="6" borderId="4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right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6" fillId="0" borderId="12" xfId="0" applyFont="1" applyBorder="1" applyAlignment="1">
      <alignment horizontal="right" vertical="center"/>
    </xf>
    <xf numFmtId="0" fontId="3" fillId="0" borderId="14" xfId="0" applyFont="1" applyBorder="1" applyAlignment="1">
      <alignment horizontal="left" vertical="center"/>
    </xf>
    <xf numFmtId="0" fontId="0" fillId="0" borderId="11" xfId="0" applyFont="1" applyBorder="1" applyAlignment="1">
      <alignment horizontal="right" vertical="center"/>
    </xf>
    <xf numFmtId="0" fontId="1" fillId="0" borderId="11" xfId="0" applyFont="1" applyBorder="1" applyAlignment="1">
      <alignment horizontal="left" vertical="center"/>
    </xf>
    <xf numFmtId="0" fontId="0" fillId="0" borderId="12" xfId="0" applyFont="1" applyBorder="1" applyAlignment="1">
      <alignment horizontal="right" vertical="center"/>
    </xf>
    <xf numFmtId="1" fontId="6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1" fontId="10" fillId="0" borderId="8" xfId="0" applyNumberFormat="1" applyFont="1" applyBorder="1" applyAlignment="1">
      <alignment horizontal="center" vertical="center"/>
    </xf>
    <xf numFmtId="1" fontId="10" fillId="0" borderId="9" xfId="0" applyNumberFormat="1" applyFont="1" applyBorder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1" fontId="3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left" vertical="center"/>
    </xf>
    <xf numFmtId="1" fontId="3" fillId="0" borderId="15" xfId="0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2" fillId="0" borderId="0" xfId="0" applyFont="1"/>
    <xf numFmtId="49" fontId="4" fillId="0" borderId="0" xfId="0" applyNumberFormat="1" applyFont="1" applyAlignment="1">
      <alignment horizontal="centerContinuous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7" fillId="0" borderId="0" xfId="0" applyNumberFormat="1" applyFont="1"/>
    <xf numFmtId="49" fontId="3" fillId="0" borderId="0" xfId="0" applyNumberFormat="1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1" fontId="4" fillId="0" borderId="0" xfId="0" applyNumberFormat="1" applyFont="1" applyFill="1" applyAlignment="1">
      <alignment horizontal="centerContinuous" vertical="center"/>
    </xf>
    <xf numFmtId="1" fontId="1" fillId="2" borderId="2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Alignment="1">
      <alignment horizontal="left" vertical="center"/>
    </xf>
    <xf numFmtId="1" fontId="1" fillId="0" borderId="0" xfId="0" applyNumberFormat="1" applyFont="1" applyFill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14" fontId="7" fillId="0" borderId="0" xfId="0" applyNumberFormat="1" applyFont="1" applyFill="1" applyAlignment="1">
      <alignment horizontal="left" vertical="center"/>
    </xf>
    <xf numFmtId="1" fontId="7" fillId="0" borderId="0" xfId="0" applyNumberFormat="1" applyFont="1" applyFill="1" applyAlignment="1">
      <alignment horizontal="left" vertical="center"/>
    </xf>
    <xf numFmtId="49" fontId="7" fillId="0" borderId="0" xfId="0" applyNumberFormat="1" applyFont="1" applyAlignment="1">
      <alignment horizontal="left" vertical="center"/>
    </xf>
    <xf numFmtId="0" fontId="12" fillId="0" borderId="0" xfId="0" applyFont="1" applyFill="1" applyAlignment="1">
      <alignment horizontal="left" vertical="center"/>
    </xf>
    <xf numFmtId="14" fontId="12" fillId="0" borderId="0" xfId="0" applyNumberFormat="1" applyFont="1" applyFill="1" applyAlignment="1">
      <alignment horizontal="left" vertical="center"/>
    </xf>
    <xf numFmtId="1" fontId="8" fillId="0" borderId="0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0" fontId="7" fillId="0" borderId="0" xfId="0" applyFont="1" applyFill="1"/>
    <xf numFmtId="1" fontId="7" fillId="0" borderId="0" xfId="0" applyNumberFormat="1" applyFont="1" applyFill="1"/>
    <xf numFmtId="1" fontId="1" fillId="7" borderId="4" xfId="0" applyNumberFormat="1" applyFont="1" applyFill="1" applyBorder="1" applyAlignment="1">
      <alignment horizontal="center" vertical="center"/>
    </xf>
    <xf numFmtId="164" fontId="11" fillId="0" borderId="14" xfId="0" applyNumberFormat="1" applyFont="1" applyBorder="1" applyAlignment="1">
      <alignment horizontal="center" vertical="center"/>
    </xf>
    <xf numFmtId="2" fontId="11" fillId="0" borderId="13" xfId="0" applyNumberFormat="1" applyFont="1" applyBorder="1" applyAlignment="1">
      <alignment horizontal="center" vertical="center"/>
    </xf>
    <xf numFmtId="2" fontId="11" fillId="0" borderId="15" xfId="0" applyNumberFormat="1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1" fontId="8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Continuous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8" borderId="4" xfId="0" applyFont="1" applyFill="1" applyBorder="1" applyAlignment="1">
      <alignment horizontal="center" vertical="center"/>
    </xf>
    <xf numFmtId="166" fontId="13" fillId="0" borderId="14" xfId="0" applyNumberFormat="1" applyFont="1" applyBorder="1" applyAlignment="1">
      <alignment horizontal="center" vertical="center"/>
    </xf>
    <xf numFmtId="1" fontId="13" fillId="0" borderId="13" xfId="0" applyNumberFormat="1" applyFont="1" applyBorder="1" applyAlignment="1">
      <alignment horizontal="center" vertical="center"/>
    </xf>
    <xf numFmtId="1" fontId="13" fillId="0" borderId="15" xfId="0" applyNumberFormat="1" applyFont="1" applyBorder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9525</xdr:rowOff>
        </xdr:from>
        <xdr:to>
          <xdr:col>0</xdr:col>
          <xdr:colOff>1419225</xdr:colOff>
          <xdr:row>2</xdr:row>
          <xdr:rowOff>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419100</xdr:rowOff>
        </xdr:to>
        <xdr:sp macro="" textlink="">
          <xdr:nvSpPr>
            <xdr:cNvPr id="1026" name="TxtREC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19050</xdr:rowOff>
        </xdr:from>
        <xdr:to>
          <xdr:col>1</xdr:col>
          <xdr:colOff>133350</xdr:colOff>
          <xdr:row>0</xdr:row>
          <xdr:rowOff>133350</xdr:rowOff>
        </xdr:to>
        <xdr:sp macro="" textlink="">
          <xdr:nvSpPr>
            <xdr:cNvPr id="1027" name="cmdNEW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9525</xdr:colOff>
          <xdr:row>1</xdr:row>
          <xdr:rowOff>0</xdr:rowOff>
        </xdr:to>
        <xdr:sp macro="" textlink="">
          <xdr:nvSpPr>
            <xdr:cNvPr id="3077" name="TxtARCH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9525</xdr:rowOff>
        </xdr:from>
        <xdr:to>
          <xdr:col>0</xdr:col>
          <xdr:colOff>1323975</xdr:colOff>
          <xdr:row>2</xdr:row>
          <xdr:rowOff>9525</xdr:rowOff>
        </xdr:to>
        <xdr:sp macro="" textlink="">
          <xdr:nvSpPr>
            <xdr:cNvPr id="3078" name="cmdARCH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10" Type="http://schemas.openxmlformats.org/officeDocument/2006/relationships/image" Target="../media/image4.emf"/><Relationship Id="rId4" Type="http://schemas.openxmlformats.org/officeDocument/2006/relationships/image" Target="../media/image1.jpeg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S18"/>
  <sheetViews>
    <sheetView tabSelected="1" topLeftCell="D1" zoomScale="113" zoomScaleNormal="113" workbookViewId="0">
      <pane ySplit="2" topLeftCell="A3" activePane="bottomLeft" state="frozen"/>
      <selection pane="bottomLeft" activeCell="L16" sqref="L16"/>
    </sheetView>
  </sheetViews>
  <sheetFormatPr baseColWidth="10" defaultRowHeight="15" x14ac:dyDescent="0.25"/>
  <cols>
    <col min="1" max="1" width="21.42578125" style="79" customWidth="1"/>
    <col min="2" max="2" width="5.28515625" style="24" bestFit="1" customWidth="1"/>
    <col min="3" max="3" width="8" style="24" bestFit="1" customWidth="1"/>
    <col min="4" max="4" width="11.42578125" style="27" bestFit="1" customWidth="1"/>
    <col min="5" max="5" width="8.140625" style="24" bestFit="1" customWidth="1"/>
    <col min="6" max="6" width="6.28515625" style="68" bestFit="1" customWidth="1"/>
    <col min="7" max="7" width="5.140625" style="24" bestFit="1" customWidth="1"/>
    <col min="8" max="8" width="19.7109375" style="5" bestFit="1" customWidth="1"/>
    <col min="9" max="9" width="13.85546875" style="64" bestFit="1" customWidth="1"/>
    <col min="10" max="10" width="19.42578125" style="5" bestFit="1" customWidth="1"/>
    <col min="11" max="11" width="5.42578125" style="5" bestFit="1" customWidth="1"/>
    <col min="12" max="12" width="13.7109375" style="5" customWidth="1"/>
    <col min="13" max="13" width="8.85546875" style="5" customWidth="1"/>
    <col min="14" max="14" width="30" style="5" customWidth="1"/>
    <col min="15" max="15" width="14.42578125" style="5" customWidth="1"/>
    <col min="16" max="16" width="11.28515625" style="19" customWidth="1"/>
    <col min="17" max="17" width="13.140625" style="1" customWidth="1"/>
    <col min="18" max="18" width="12.85546875" style="1" customWidth="1"/>
    <col min="19" max="19" width="7" style="1" customWidth="1"/>
    <col min="20" max="16384" width="11.42578125" style="1"/>
  </cols>
  <sheetData>
    <row r="1" spans="1:19" ht="33.75" customHeight="1" thickBot="1" x14ac:dyDescent="0.3">
      <c r="A1" s="77"/>
      <c r="B1" s="23" t="s">
        <v>43</v>
      </c>
      <c r="C1" s="23"/>
      <c r="D1" s="25"/>
      <c r="E1" s="23"/>
      <c r="F1" s="65"/>
      <c r="G1" s="23"/>
      <c r="H1" s="7"/>
      <c r="I1" s="60"/>
      <c r="J1" s="7"/>
      <c r="K1" s="7"/>
      <c r="L1" s="7"/>
      <c r="M1" s="7"/>
      <c r="N1" s="7"/>
      <c r="O1" s="7"/>
      <c r="P1" s="20"/>
      <c r="Q1" s="18"/>
      <c r="R1" s="18"/>
      <c r="S1" s="18"/>
    </row>
    <row r="2" spans="1:19" ht="30.75" thickBot="1" x14ac:dyDescent="0.3">
      <c r="A2" s="77"/>
      <c r="B2" s="3" t="s">
        <v>9</v>
      </c>
      <c r="C2" s="4" t="s">
        <v>14</v>
      </c>
      <c r="D2" s="26" t="s">
        <v>10</v>
      </c>
      <c r="E2" s="4" t="s">
        <v>5</v>
      </c>
      <c r="F2" s="66" t="s">
        <v>27</v>
      </c>
      <c r="G2" s="4" t="s">
        <v>6</v>
      </c>
      <c r="H2" s="4" t="s">
        <v>7</v>
      </c>
      <c r="I2" s="61" t="s">
        <v>25</v>
      </c>
      <c r="J2" s="4" t="s">
        <v>2</v>
      </c>
      <c r="K2" s="4" t="s">
        <v>23</v>
      </c>
      <c r="L2" s="4" t="s">
        <v>12</v>
      </c>
      <c r="M2" s="4" t="s">
        <v>24</v>
      </c>
      <c r="N2" s="76" t="s">
        <v>3</v>
      </c>
      <c r="O2" s="31"/>
      <c r="P2" s="21" t="s">
        <v>8</v>
      </c>
      <c r="Q2" s="17">
        <f>SUM($Q$3:$Q$9982)</f>
        <v>308</v>
      </c>
      <c r="R2" s="22" t="s">
        <v>30</v>
      </c>
      <c r="S2" s="15"/>
    </row>
    <row r="3" spans="1:19" s="6" customFormat="1" x14ac:dyDescent="0.25">
      <c r="A3" s="78">
        <v>43922</v>
      </c>
      <c r="B3" s="69" t="s">
        <v>44</v>
      </c>
      <c r="C3" s="69" t="s">
        <v>45</v>
      </c>
      <c r="D3" s="70" t="s">
        <v>46</v>
      </c>
      <c r="E3" s="80" t="s">
        <v>47</v>
      </c>
      <c r="F3" s="81">
        <v>14500</v>
      </c>
      <c r="G3" s="80" t="s">
        <v>48</v>
      </c>
      <c r="H3" s="30" t="s">
        <v>49</v>
      </c>
      <c r="I3" s="62" t="s">
        <v>50</v>
      </c>
      <c r="J3" s="30" t="s">
        <v>11</v>
      </c>
      <c r="K3" s="30" t="s">
        <v>0</v>
      </c>
      <c r="L3" s="30" t="s">
        <v>22</v>
      </c>
      <c r="M3" s="30" t="s">
        <v>0</v>
      </c>
      <c r="N3" s="30" t="s">
        <v>18</v>
      </c>
      <c r="O3" s="30"/>
      <c r="P3" s="19">
        <f>IF(L3="","",IF(AND($L3="En canoë",M3="Oui"),Paramètres!$H$4+Paramètres!$H$3,IF(AND(Inscriptions!L3="En canoë",M3="Non"),Paramètres!$H$4,IF(AND(Inscriptions!L3="Á pied",Inscriptions!M3="Oui"),Paramètres!$H$5+Paramètres!$H$3,IF(AND(Inscriptions!L3="Á pied",Inscriptions!M3="non"),Paramètres!$H$5,IF(AND(Inscriptions!L3="non",Inscriptions!M3="Oui"),Paramètres!$H$3,IF(AND(Inscriptions!L3="non",Inscriptions!M3="non"),0)))))))</f>
        <v>100</v>
      </c>
      <c r="Q3" s="16">
        <f>IF(L3="","",SUM(P3:P3))</f>
        <v>100</v>
      </c>
      <c r="R3" s="41" t="s">
        <v>21</v>
      </c>
      <c r="S3" s="44"/>
    </row>
    <row r="4" spans="1:19" s="6" customFormat="1" x14ac:dyDescent="0.25">
      <c r="A4" s="78">
        <v>43923</v>
      </c>
      <c r="B4" s="69" t="s">
        <v>44</v>
      </c>
      <c r="C4" s="69" t="s">
        <v>45</v>
      </c>
      <c r="D4" s="70" t="s">
        <v>51</v>
      </c>
      <c r="E4" s="80" t="s">
        <v>47</v>
      </c>
      <c r="F4" s="81">
        <v>14501</v>
      </c>
      <c r="G4" s="80" t="s">
        <v>48</v>
      </c>
      <c r="H4" s="30" t="s">
        <v>49</v>
      </c>
      <c r="I4" s="62" t="s">
        <v>52</v>
      </c>
      <c r="J4" s="30" t="s">
        <v>11</v>
      </c>
      <c r="K4" s="30" t="s">
        <v>0</v>
      </c>
      <c r="L4" s="30" t="s">
        <v>22</v>
      </c>
      <c r="M4" s="30" t="s">
        <v>61</v>
      </c>
      <c r="N4" s="30" t="s">
        <v>18</v>
      </c>
      <c r="O4" s="59"/>
      <c r="P4" s="19">
        <f>IF(L4="","",IF(AND($L4="En canoë",M4="Oui"),Paramètres!$H$4+Paramètres!$H$3,IF(AND(Inscriptions!L4="En canoë",M4="Non"),Paramètres!$H$4,IF(AND(Inscriptions!L4="Á pied",Inscriptions!M4="Oui"),Paramètres!$H$5+Paramètres!$H$3,IF(AND(Inscriptions!L4="Á pied",Inscriptions!M4="non"),Paramètres!$H$5,IF(AND(Inscriptions!L4="non",Inscriptions!M4="Oui"),Paramètres!$H$3,IF(AND(Inscriptions!L4="non",Inscriptions!M4="non"),0)))))))</f>
        <v>78</v>
      </c>
      <c r="Q4" s="16">
        <f t="shared" ref="Q4:Q11" si="0">IF(L4="","",SUM(P4:P4))</f>
        <v>78</v>
      </c>
      <c r="R4" s="40" t="s">
        <v>1</v>
      </c>
      <c r="S4" s="55">
        <f>COUNTIF(L:L,"Non")</f>
        <v>2</v>
      </c>
    </row>
    <row r="5" spans="1:19" s="6" customFormat="1" x14ac:dyDescent="0.25">
      <c r="A5" s="78">
        <v>43924</v>
      </c>
      <c r="B5" s="69" t="s">
        <v>44</v>
      </c>
      <c r="C5" s="69" t="s">
        <v>45</v>
      </c>
      <c r="D5" s="70" t="s">
        <v>53</v>
      </c>
      <c r="E5" s="80" t="s">
        <v>47</v>
      </c>
      <c r="F5" s="81">
        <v>14502</v>
      </c>
      <c r="G5" s="80" t="s">
        <v>48</v>
      </c>
      <c r="H5" s="30" t="s">
        <v>49</v>
      </c>
      <c r="I5" s="62" t="s">
        <v>54</v>
      </c>
      <c r="J5" s="30" t="s">
        <v>11</v>
      </c>
      <c r="K5" s="30" t="s">
        <v>0</v>
      </c>
      <c r="L5" s="30" t="s">
        <v>29</v>
      </c>
      <c r="M5" s="30" t="s">
        <v>0</v>
      </c>
      <c r="N5" s="30" t="s">
        <v>18</v>
      </c>
      <c r="O5" s="59"/>
      <c r="P5" s="19">
        <f>IF(L5="","",IF(AND($L5="En canoë",M5="Oui"),Paramètres!$H$4+Paramètres!$H$3,IF(AND(Inscriptions!L5="En canoë",M5="Non"),Paramètres!$H$4,IF(AND(Inscriptions!L5="Á pied",Inscriptions!M5="Oui"),Paramètres!$H$5+Paramètres!$H$3,IF(AND(Inscriptions!L5="Á pied",Inscriptions!M5="non"),Paramètres!$H$5,IF(AND(Inscriptions!L5="non",Inscriptions!M5="Oui"),Paramètres!$H$3,IF(AND(Inscriptions!L5="non",Inscriptions!M5="non"),0)))))))</f>
        <v>65</v>
      </c>
      <c r="Q5" s="16">
        <f t="shared" si="0"/>
        <v>65</v>
      </c>
      <c r="R5" s="45" t="s">
        <v>29</v>
      </c>
      <c r="S5" s="55">
        <f>COUNTIF(L:L,"Á pied")</f>
        <v>2</v>
      </c>
    </row>
    <row r="6" spans="1:19" s="14" customFormat="1" x14ac:dyDescent="0.25">
      <c r="A6" s="78">
        <v>43925</v>
      </c>
      <c r="B6" s="69" t="s">
        <v>44</v>
      </c>
      <c r="C6" s="69" t="s">
        <v>45</v>
      </c>
      <c r="D6" s="70" t="s">
        <v>55</v>
      </c>
      <c r="E6" s="80" t="s">
        <v>47</v>
      </c>
      <c r="F6" s="81">
        <v>14503</v>
      </c>
      <c r="G6" s="80" t="s">
        <v>48</v>
      </c>
      <c r="H6" s="30" t="s">
        <v>49</v>
      </c>
      <c r="I6" s="62" t="s">
        <v>56</v>
      </c>
      <c r="J6" s="30" t="s">
        <v>11</v>
      </c>
      <c r="K6" s="30" t="s">
        <v>0</v>
      </c>
      <c r="L6" s="30" t="s">
        <v>29</v>
      </c>
      <c r="M6" s="30" t="s">
        <v>61</v>
      </c>
      <c r="N6" s="30" t="s">
        <v>18</v>
      </c>
      <c r="O6" s="59"/>
      <c r="P6" s="19">
        <f>IF(L6="","",IF(AND($L6="En canoë",M6="Oui"),Paramètres!$H$4+Paramètres!$H$3,IF(AND(Inscriptions!L6="En canoë",M6="Non"),Paramètres!$H$4,IF(AND(Inscriptions!L6="Á pied",Inscriptions!M6="Oui"),Paramètres!$H$5+Paramètres!$H$3,IF(AND(Inscriptions!L6="Á pied",Inscriptions!M6="non"),Paramètres!$H$5,IF(AND(Inscriptions!L6="non",Inscriptions!M6="Oui"),Paramètres!$H$3,IF(AND(Inscriptions!L6="non",Inscriptions!M6="non"),0)))))))</f>
        <v>43</v>
      </c>
      <c r="Q6" s="16">
        <f t="shared" si="0"/>
        <v>43</v>
      </c>
      <c r="R6" s="45" t="s">
        <v>22</v>
      </c>
      <c r="S6" s="55">
        <f>COUNTIF(L:L,"En canoë")</f>
        <v>2</v>
      </c>
    </row>
    <row r="7" spans="1:19" s="5" customFormat="1" x14ac:dyDescent="0.25">
      <c r="A7" s="78">
        <v>43926</v>
      </c>
      <c r="B7" s="69" t="s">
        <v>44</v>
      </c>
      <c r="C7" s="69" t="s">
        <v>45</v>
      </c>
      <c r="D7" s="70" t="s">
        <v>57</v>
      </c>
      <c r="E7" s="80" t="s">
        <v>47</v>
      </c>
      <c r="F7" s="81">
        <v>14504</v>
      </c>
      <c r="G7" s="80" t="s">
        <v>48</v>
      </c>
      <c r="H7" s="30" t="s">
        <v>49</v>
      </c>
      <c r="I7" s="62" t="s">
        <v>58</v>
      </c>
      <c r="J7" s="30" t="s">
        <v>11</v>
      </c>
      <c r="K7" s="30" t="s">
        <v>0</v>
      </c>
      <c r="L7" s="30" t="s">
        <v>61</v>
      </c>
      <c r="M7" s="30" t="s">
        <v>0</v>
      </c>
      <c r="N7" s="30" t="s">
        <v>18</v>
      </c>
      <c r="O7" s="59"/>
      <c r="P7" s="19">
        <f>IF(L7="","",IF(AND($L7="En canoë",M7="Oui"),Paramètres!$H$4+Paramètres!$H$3,IF(AND(Inscriptions!L7="En canoë",M7="Non"),Paramètres!$H$4,IF(AND(Inscriptions!L7="Á pied",Inscriptions!M7="Oui"),Paramètres!$H$5+Paramètres!$H$3,IF(AND(Inscriptions!L7="Á pied",Inscriptions!M7="non"),Paramètres!$H$5,IF(AND(Inscriptions!L7="non",Inscriptions!M7="Oui"),Paramètres!$H$3,IF(AND(Inscriptions!L7="non",Inscriptions!M7="non"),0)))))))</f>
        <v>22</v>
      </c>
      <c r="Q7" s="16">
        <f t="shared" si="0"/>
        <v>22</v>
      </c>
      <c r="R7" s="46" t="s">
        <v>13</v>
      </c>
      <c r="S7" s="55">
        <f>COUNTIF(M:M,"Oui")</f>
        <v>3</v>
      </c>
    </row>
    <row r="8" spans="1:19" s="5" customFormat="1" x14ac:dyDescent="0.25">
      <c r="A8" s="78">
        <v>43927</v>
      </c>
      <c r="B8" s="69" t="s">
        <v>44</v>
      </c>
      <c r="C8" s="69" t="s">
        <v>45</v>
      </c>
      <c r="D8" s="70" t="s">
        <v>59</v>
      </c>
      <c r="E8" s="80" t="s">
        <v>47</v>
      </c>
      <c r="F8" s="81">
        <v>14505</v>
      </c>
      <c r="G8" s="80" t="s">
        <v>48</v>
      </c>
      <c r="H8" s="30" t="s">
        <v>49</v>
      </c>
      <c r="I8" s="62" t="s">
        <v>60</v>
      </c>
      <c r="J8" s="30" t="s">
        <v>11</v>
      </c>
      <c r="K8" s="30" t="s">
        <v>0</v>
      </c>
      <c r="L8" s="30" t="s">
        <v>61</v>
      </c>
      <c r="M8" s="30" t="s">
        <v>61</v>
      </c>
      <c r="N8" s="30" t="s">
        <v>18</v>
      </c>
      <c r="O8" s="30"/>
      <c r="P8" s="19">
        <f>IF(L8="","",IF(AND($L8="En canoë",M8="Oui"),Paramètres!$H$4+Paramètres!$H$3,IF(AND(Inscriptions!L8="En canoë",M8="Non"),Paramètres!$H$4,IF(AND(Inscriptions!L8="Á pied",Inscriptions!M8="Oui"),Paramètres!$H$5+Paramètres!$H$3,IF(AND(Inscriptions!L8="Á pied",Inscriptions!M8="non"),Paramètres!$H$5,IF(AND(Inscriptions!L8="non",Inscriptions!M8="Oui"),Paramètres!$H$3,IF(AND(Inscriptions!L8="non",Inscriptions!M8="non"),0)))))))</f>
        <v>0</v>
      </c>
      <c r="Q8" s="16">
        <f t="shared" si="0"/>
        <v>0</v>
      </c>
      <c r="R8" s="46" t="s">
        <v>3</v>
      </c>
      <c r="S8" s="56"/>
    </row>
    <row r="9" spans="1:19" x14ac:dyDescent="0.25">
      <c r="A9" s="78"/>
      <c r="B9" s="69"/>
      <c r="C9" s="69"/>
      <c r="D9" s="70"/>
      <c r="E9" s="69"/>
      <c r="F9" s="71"/>
      <c r="G9" s="69"/>
      <c r="H9" s="13"/>
      <c r="I9" s="72"/>
      <c r="J9" s="13"/>
      <c r="K9" s="13"/>
      <c r="L9" s="13"/>
      <c r="M9" s="13"/>
      <c r="N9" s="13"/>
      <c r="O9" s="59"/>
      <c r="P9" s="19" t="str">
        <f>IF(L9="","",IF(AND($L9="En canoë",M9="Oui"),Paramètres!$H$4+Paramètres!$H$3,IF(AND(Inscriptions!L9="En canoë",M9="Non"),Paramètres!$H$4,IF(AND(Inscriptions!L9="Á pied",Inscriptions!M9="Oui"),Paramètres!$H$5+Paramètres!$H$3,IF(AND(Inscriptions!L9="Á pied",Inscriptions!M9="non"),Paramètres!$H$5,IF(AND(Inscriptions!L9="non",Inscriptions!M9="Oui"),Paramètres!$H$3,IF(AND(Inscriptions!L9="non",Inscriptions!M9="non"),0)))))))</f>
        <v/>
      </c>
      <c r="Q9" s="16" t="str">
        <f t="shared" si="0"/>
        <v/>
      </c>
      <c r="R9" s="45" t="s">
        <v>40</v>
      </c>
      <c r="S9" s="55">
        <f>COUNTIF(N:N,"Après la descente")</f>
        <v>0</v>
      </c>
    </row>
    <row r="10" spans="1:19" x14ac:dyDescent="0.25">
      <c r="A10" s="78"/>
      <c r="B10" s="69"/>
      <c r="C10" s="69"/>
      <c r="D10" s="70"/>
      <c r="E10" s="69"/>
      <c r="F10" s="71"/>
      <c r="G10" s="69"/>
      <c r="H10" s="13"/>
      <c r="I10" s="72"/>
      <c r="J10" s="13"/>
      <c r="K10" s="13"/>
      <c r="L10" s="13"/>
      <c r="M10" s="13"/>
      <c r="N10" s="13"/>
      <c r="O10" s="59"/>
      <c r="P10" s="19" t="str">
        <f>IF(L10="","",IF(AND($L10="En canoë",M10="Oui"),Paramètres!$H$4+Paramètres!$H$3,IF(AND(Inscriptions!L10="En canoë",M10="Non"),Paramètres!$H$4,IF(AND(Inscriptions!L10="Á pied",Inscriptions!M10="Oui"),Paramètres!$H$5+Paramètres!$H$3,IF(AND(Inscriptions!L10="Á pied",Inscriptions!M10="non"),Paramètres!$H$5,IF(AND(Inscriptions!L10="non",Inscriptions!M10="Oui"),Paramètres!$H$3,IF(AND(Inscriptions!L10="non",Inscriptions!M10="non"),0)))))))</f>
        <v/>
      </c>
      <c r="Q10" s="16" t="str">
        <f t="shared" si="0"/>
        <v/>
      </c>
      <c r="R10" s="45" t="s">
        <v>16</v>
      </c>
      <c r="S10" s="55">
        <f>COUNTIF(N:N,"Après le repas de dimanche soir")</f>
        <v>6</v>
      </c>
    </row>
    <row r="11" spans="1:19" ht="15.75" thickBot="1" x14ac:dyDescent="0.3">
      <c r="A11" s="78"/>
      <c r="B11" s="69"/>
      <c r="C11" s="69"/>
      <c r="D11" s="70"/>
      <c r="E11" s="69"/>
      <c r="F11" s="71"/>
      <c r="G11" s="69"/>
      <c r="H11" s="13"/>
      <c r="I11" s="72"/>
      <c r="J11" s="13"/>
      <c r="K11" s="13"/>
      <c r="L11" s="13"/>
      <c r="M11" s="13"/>
      <c r="N11" s="13"/>
      <c r="O11" s="59"/>
      <c r="P11" s="19" t="str">
        <f>IF(L11="","",IF(AND($L11="En canoë",M11="Oui"),Paramètres!$H$4+Paramètres!$H$3,IF(AND(Inscriptions!L11="En canoë",M11="Non"),Paramètres!$H$4,IF(AND(Inscriptions!L11="Á pied",Inscriptions!M11="Oui"),Paramètres!$H$5+Paramètres!$H$3,IF(AND(Inscriptions!L11="Á pied",Inscriptions!M11="non"),Paramètres!$H$5,IF(AND(Inscriptions!L11="non",Inscriptions!M11="Oui"),Paramètres!$H$3,IF(AND(Inscriptions!L11="non",Inscriptions!M11="non"),0)))))))</f>
        <v/>
      </c>
      <c r="Q11" s="16" t="str">
        <f t="shared" si="0"/>
        <v/>
      </c>
      <c r="R11" s="47" t="s">
        <v>4</v>
      </c>
      <c r="S11" s="57">
        <f>COUNTIF(N:N,"Lundi")</f>
        <v>0</v>
      </c>
    </row>
    <row r="12" spans="1:19" x14ac:dyDescent="0.25">
      <c r="A12" s="78"/>
      <c r="B12" s="69"/>
      <c r="C12" s="69"/>
      <c r="D12" s="70"/>
      <c r="E12" s="69"/>
      <c r="F12" s="71"/>
      <c r="G12" s="69"/>
      <c r="H12" s="13"/>
      <c r="I12" s="72"/>
      <c r="J12" s="13"/>
      <c r="K12" s="13"/>
      <c r="L12" s="13"/>
      <c r="M12" s="13"/>
      <c r="N12" s="13"/>
    </row>
    <row r="13" spans="1:19" x14ac:dyDescent="0.25">
      <c r="A13" s="78"/>
      <c r="B13" s="73"/>
      <c r="C13" s="73"/>
      <c r="D13" s="74"/>
      <c r="E13" s="53"/>
      <c r="F13" s="67"/>
      <c r="G13" s="53"/>
      <c r="H13" s="6"/>
      <c r="I13" s="63"/>
      <c r="J13" s="58"/>
      <c r="K13" s="58"/>
      <c r="L13" s="58"/>
      <c r="M13" s="58"/>
      <c r="N13" s="58"/>
      <c r="Q13" s="16"/>
    </row>
    <row r="14" spans="1:19" x14ac:dyDescent="0.25">
      <c r="A14" s="78"/>
      <c r="B14" s="53"/>
      <c r="C14" s="53"/>
      <c r="D14" s="54"/>
      <c r="E14" s="53"/>
      <c r="F14" s="67"/>
      <c r="G14" s="53"/>
      <c r="H14" s="6"/>
      <c r="I14" s="63"/>
      <c r="J14" s="6"/>
      <c r="K14" s="6"/>
      <c r="L14" s="6"/>
      <c r="M14" s="6"/>
      <c r="N14" s="6"/>
      <c r="O14" s="6"/>
    </row>
    <row r="15" spans="1:19" x14ac:dyDescent="0.25">
      <c r="A15" s="78"/>
      <c r="B15" s="53"/>
      <c r="C15" s="53"/>
      <c r="D15" s="54"/>
      <c r="E15" s="53"/>
      <c r="F15" s="67"/>
      <c r="G15" s="53"/>
      <c r="H15" s="6"/>
      <c r="I15" s="63"/>
      <c r="J15" s="6"/>
      <c r="K15" s="6"/>
      <c r="L15" s="6"/>
      <c r="M15" s="6"/>
      <c r="N15" s="6"/>
      <c r="O15" s="6"/>
    </row>
    <row r="16" spans="1:19" x14ac:dyDescent="0.25">
      <c r="A16" s="78"/>
      <c r="B16" s="53"/>
      <c r="C16" s="53"/>
      <c r="D16" s="54"/>
      <c r="E16" s="53"/>
      <c r="F16" s="67"/>
      <c r="G16" s="53"/>
      <c r="H16" s="6"/>
      <c r="I16" s="63"/>
      <c r="J16" s="6"/>
      <c r="K16" s="6"/>
      <c r="L16" s="6"/>
      <c r="M16" s="6"/>
      <c r="N16" s="6"/>
      <c r="O16" s="6"/>
    </row>
    <row r="17" spans="1:15" x14ac:dyDescent="0.25">
      <c r="A17" s="78"/>
      <c r="B17" s="53"/>
      <c r="C17" s="53"/>
      <c r="D17" s="54"/>
      <c r="E17" s="53"/>
      <c r="F17" s="67"/>
      <c r="G17" s="53"/>
      <c r="H17" s="6"/>
      <c r="I17" s="63"/>
      <c r="J17" s="6"/>
      <c r="K17" s="6"/>
      <c r="L17" s="6"/>
      <c r="M17" s="6"/>
      <c r="N17" s="6"/>
      <c r="O17" s="6"/>
    </row>
    <row r="18" spans="1:15" x14ac:dyDescent="0.25">
      <c r="A18" s="78"/>
      <c r="B18" s="53"/>
      <c r="C18" s="53"/>
      <c r="D18" s="54"/>
      <c r="E18" s="53"/>
      <c r="F18" s="67"/>
      <c r="G18" s="53"/>
      <c r="H18" s="6"/>
      <c r="I18" s="63"/>
      <c r="J18" s="6"/>
      <c r="K18" s="6"/>
      <c r="L18" s="6"/>
      <c r="M18" s="6"/>
      <c r="N18" s="6"/>
      <c r="O18" s="6"/>
    </row>
  </sheetData>
  <phoneticPr fontId="14" type="noConversion"/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1027" r:id="rId5" name="cmdNEW">
          <controlPr defaultSize="0" autoLine="0" r:id="rId6">
            <anchor moveWithCells="1">
              <from>
                <xdr:col>1</xdr:col>
                <xdr:colOff>19050</xdr:colOff>
                <xdr:row>0</xdr:row>
                <xdr:rowOff>19050</xdr:rowOff>
              </from>
              <to>
                <xdr:col>1</xdr:col>
                <xdr:colOff>133350</xdr:colOff>
                <xdr:row>0</xdr:row>
                <xdr:rowOff>133350</xdr:rowOff>
              </to>
            </anchor>
          </controlPr>
        </control>
      </mc:Choice>
      <mc:Fallback>
        <control shapeId="1027" r:id="rId5" name="cmdNEW"/>
      </mc:Fallback>
    </mc:AlternateContent>
    <mc:AlternateContent xmlns:mc="http://schemas.openxmlformats.org/markup-compatibility/2006">
      <mc:Choice Requires="x14">
        <control shapeId="1026" r:id="rId7" name="TxtREC">
          <controlPr defaultSize="0" autoLine="0" r:id="rId8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0</xdr:row>
                <xdr:rowOff>419100</xdr:rowOff>
              </to>
            </anchor>
          </controlPr>
        </control>
      </mc:Choice>
      <mc:Fallback>
        <control shapeId="1026" r:id="rId7" name="TxtREC"/>
      </mc:Fallback>
    </mc:AlternateContent>
    <mc:AlternateContent xmlns:mc="http://schemas.openxmlformats.org/markup-compatibility/2006">
      <mc:Choice Requires="x14">
        <control shapeId="1025" r:id="rId9" name="cmdGO">
          <controlPr defaultSize="0" autoLine="0" r:id="rId10">
            <anchor moveWithCells="1" sizeWithCells="1">
              <from>
                <xdr:col>0</xdr:col>
                <xdr:colOff>0</xdr:colOff>
                <xdr:row>1</xdr:row>
                <xdr:rowOff>9525</xdr:rowOff>
              </from>
              <to>
                <xdr:col>0</xdr:col>
                <xdr:colOff>1419225</xdr:colOff>
                <xdr:row>2</xdr:row>
                <xdr:rowOff>0</xdr:rowOff>
              </to>
            </anchor>
          </controlPr>
        </control>
      </mc:Choice>
      <mc:Fallback>
        <control shapeId="1025" r:id="rId9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31"/>
  <sheetViews>
    <sheetView zoomScale="98" zoomScaleNormal="98" workbookViewId="0">
      <selection activeCell="B1" sqref="B1"/>
    </sheetView>
  </sheetViews>
  <sheetFormatPr baseColWidth="10" defaultRowHeight="15.75" x14ac:dyDescent="0.25"/>
  <cols>
    <col min="1" max="1" width="20" style="89" customWidth="1"/>
    <col min="2" max="2" width="12.140625" style="92" bestFit="1" customWidth="1"/>
    <col min="3" max="3" width="9.140625" style="92" bestFit="1" customWidth="1"/>
    <col min="4" max="4" width="11.28515625" style="37" bestFit="1" customWidth="1"/>
    <col min="5" max="5" width="19" style="37" bestFit="1" customWidth="1"/>
    <col min="6" max="6" width="5.42578125" style="37" bestFit="1" customWidth="1"/>
    <col min="7" max="7" width="7" style="37" bestFit="1" customWidth="1"/>
    <col min="8" max="8" width="26.140625" style="37" bestFit="1" customWidth="1"/>
    <col min="9" max="9" width="14.7109375" style="37" bestFit="1" customWidth="1"/>
    <col min="10" max="10" width="7.85546875" style="49" bestFit="1" customWidth="1"/>
    <col min="11" max="11" width="13.7109375" style="36" customWidth="1"/>
    <col min="12" max="12" width="30.140625" style="38" customWidth="1"/>
    <col min="13" max="13" width="12.85546875" style="35" customWidth="1"/>
    <col min="14" max="15" width="12.85546875" customWidth="1"/>
    <col min="16" max="16384" width="11.42578125" style="35"/>
  </cols>
  <sheetData>
    <row r="1" spans="1:15" s="1" customFormat="1" ht="37.5" customHeight="1" thickBot="1" x14ac:dyDescent="0.3">
      <c r="A1" s="89"/>
      <c r="B1" s="90" t="s">
        <v>26</v>
      </c>
      <c r="C1" s="23"/>
      <c r="D1" s="7"/>
      <c r="E1" s="7"/>
      <c r="F1" s="7"/>
      <c r="G1" s="7"/>
      <c r="H1" s="7"/>
      <c r="I1" s="7"/>
      <c r="J1" s="86"/>
      <c r="K1" s="33"/>
      <c r="L1" s="38"/>
      <c r="O1" s="94"/>
    </row>
    <row r="2" spans="1:15" s="1" customFormat="1" ht="30.75" thickBot="1" x14ac:dyDescent="0.3">
      <c r="A2" s="75"/>
      <c r="B2" s="91" t="s">
        <v>9</v>
      </c>
      <c r="C2" s="93" t="s">
        <v>14</v>
      </c>
      <c r="D2" s="9" t="s">
        <v>10</v>
      </c>
      <c r="E2" s="8" t="s">
        <v>5</v>
      </c>
      <c r="F2" s="8" t="s">
        <v>27</v>
      </c>
      <c r="G2" s="8" t="s">
        <v>6</v>
      </c>
      <c r="H2" s="8" t="s">
        <v>7</v>
      </c>
      <c r="I2" s="10" t="s">
        <v>25</v>
      </c>
      <c r="J2" s="82" t="s">
        <v>42</v>
      </c>
      <c r="K2" s="31"/>
      <c r="L2" s="31"/>
      <c r="M2" s="32" t="s">
        <v>31</v>
      </c>
      <c r="N2" s="39" t="s">
        <v>32</v>
      </c>
      <c r="O2" s="95"/>
    </row>
    <row r="3" spans="1:15" s="29" customFormat="1" x14ac:dyDescent="0.25">
      <c r="A3" s="89"/>
      <c r="B3" s="87"/>
      <c r="C3" s="87"/>
      <c r="D3" s="12"/>
      <c r="E3" s="11"/>
      <c r="F3" s="11"/>
      <c r="G3" s="11"/>
      <c r="H3" s="11"/>
      <c r="I3" s="11"/>
      <c r="J3" s="48"/>
      <c r="K3" s="34"/>
      <c r="L3" s="41" t="s">
        <v>33</v>
      </c>
      <c r="M3" s="50">
        <f>SUM(O3:O3)</f>
        <v>0</v>
      </c>
      <c r="N3" s="83">
        <f>M3/(2)</f>
        <v>0</v>
      </c>
      <c r="O3" s="96"/>
    </row>
    <row r="4" spans="1:15" s="29" customFormat="1" x14ac:dyDescent="0.25">
      <c r="A4" s="89"/>
      <c r="B4" s="87"/>
      <c r="C4" s="87"/>
      <c r="D4" s="88"/>
      <c r="E4" s="87"/>
      <c r="F4" s="87"/>
      <c r="G4" s="87"/>
      <c r="H4" s="11"/>
      <c r="I4" s="11"/>
      <c r="J4" s="48"/>
      <c r="K4" s="34"/>
      <c r="L4" s="42" t="s">
        <v>34</v>
      </c>
      <c r="M4" s="51">
        <f>SUM(O4:O4)</f>
        <v>0</v>
      </c>
      <c r="N4" s="84">
        <f>M4/(2)</f>
        <v>0</v>
      </c>
      <c r="O4" s="97"/>
    </row>
    <row r="5" spans="1:15" s="29" customFormat="1" x14ac:dyDescent="0.25">
      <c r="A5" s="89"/>
      <c r="B5" s="87"/>
      <c r="C5" s="87"/>
      <c r="D5" s="88"/>
      <c r="E5" s="87"/>
      <c r="F5" s="87"/>
      <c r="G5" s="87"/>
      <c r="H5" s="11"/>
      <c r="I5" s="11"/>
      <c r="J5" s="48"/>
      <c r="K5" s="34"/>
      <c r="L5" s="42" t="s">
        <v>2</v>
      </c>
      <c r="M5" s="51"/>
      <c r="N5" s="84"/>
      <c r="O5" s="97"/>
    </row>
    <row r="6" spans="1:15" s="29" customFormat="1" x14ac:dyDescent="0.25">
      <c r="A6" s="89"/>
      <c r="B6" s="87"/>
      <c r="C6" s="87"/>
      <c r="D6" s="88"/>
      <c r="E6" s="87"/>
      <c r="F6" s="87"/>
      <c r="G6" s="87"/>
      <c r="H6" s="11"/>
      <c r="I6" s="11"/>
      <c r="J6" s="48"/>
      <c r="K6" s="34"/>
      <c r="L6" s="40" t="s">
        <v>11</v>
      </c>
      <c r="M6" s="51">
        <f>SUM(O6:O6)</f>
        <v>0</v>
      </c>
      <c r="N6" s="84">
        <f>M6/(2)</f>
        <v>0</v>
      </c>
      <c r="O6" s="97"/>
    </row>
    <row r="7" spans="1:15" s="29" customFormat="1" x14ac:dyDescent="0.25">
      <c r="A7" s="89"/>
      <c r="B7" s="87"/>
      <c r="C7" s="87"/>
      <c r="D7" s="88"/>
      <c r="E7" s="87"/>
      <c r="F7" s="87"/>
      <c r="G7" s="87"/>
      <c r="H7" s="11"/>
      <c r="I7" s="11"/>
      <c r="J7" s="48"/>
      <c r="K7" s="34"/>
      <c r="L7" s="40" t="s">
        <v>35</v>
      </c>
      <c r="M7" s="51">
        <f>SUM(O7:O7)</f>
        <v>0</v>
      </c>
      <c r="N7" s="84">
        <f>M7/(2)</f>
        <v>0</v>
      </c>
      <c r="O7" s="97"/>
    </row>
    <row r="8" spans="1:15" s="29" customFormat="1" x14ac:dyDescent="0.25">
      <c r="A8" s="89"/>
      <c r="B8" s="87"/>
      <c r="C8" s="87"/>
      <c r="D8" s="88"/>
      <c r="E8" s="87"/>
      <c r="F8" s="87"/>
      <c r="G8" s="87"/>
      <c r="H8" s="11"/>
      <c r="I8" s="11"/>
      <c r="J8" s="48"/>
      <c r="K8" s="34"/>
      <c r="L8" s="42" t="s">
        <v>41</v>
      </c>
      <c r="M8" s="51"/>
      <c r="N8" s="84"/>
      <c r="O8" s="97"/>
    </row>
    <row r="9" spans="1:15" s="29" customFormat="1" x14ac:dyDescent="0.25">
      <c r="A9" s="89"/>
      <c r="B9" s="87"/>
      <c r="C9" s="87"/>
      <c r="D9" s="88"/>
      <c r="E9" s="87"/>
      <c r="F9" s="87"/>
      <c r="G9" s="87"/>
      <c r="H9" s="11"/>
      <c r="I9" s="11"/>
      <c r="J9" s="48"/>
      <c r="K9" s="34"/>
      <c r="L9" s="40" t="s">
        <v>0</v>
      </c>
      <c r="M9" s="51">
        <f>SUM(O9:O9)</f>
        <v>0</v>
      </c>
      <c r="N9" s="84">
        <f>M9/(2)</f>
        <v>0</v>
      </c>
      <c r="O9" s="97"/>
    </row>
    <row r="10" spans="1:15" s="29" customFormat="1" x14ac:dyDescent="0.25">
      <c r="A10" s="89"/>
      <c r="B10" s="87"/>
      <c r="C10" s="87"/>
      <c r="D10" s="88"/>
      <c r="E10" s="87"/>
      <c r="F10" s="87"/>
      <c r="G10" s="87"/>
      <c r="H10" s="11"/>
      <c r="I10" s="11"/>
      <c r="J10" s="48"/>
      <c r="K10" s="34"/>
      <c r="L10" s="40" t="s">
        <v>1</v>
      </c>
      <c r="M10" s="51">
        <f>SUM(O10:O10)</f>
        <v>0</v>
      </c>
      <c r="N10" s="84">
        <f>M10/(2)</f>
        <v>0</v>
      </c>
      <c r="O10" s="97"/>
    </row>
    <row r="11" spans="1:15" s="29" customFormat="1" x14ac:dyDescent="0.25">
      <c r="A11" s="89"/>
      <c r="B11" s="87"/>
      <c r="C11" s="87"/>
      <c r="D11" s="11"/>
      <c r="E11" s="11"/>
      <c r="F11" s="11"/>
      <c r="G11" s="11"/>
      <c r="H11" s="11"/>
      <c r="I11" s="11"/>
      <c r="J11" s="48"/>
      <c r="K11" s="34"/>
      <c r="L11" s="42" t="s">
        <v>36</v>
      </c>
      <c r="M11" s="51"/>
      <c r="N11" s="84"/>
      <c r="O11" s="97"/>
    </row>
    <row r="12" spans="1:15" s="29" customFormat="1" x14ac:dyDescent="0.25">
      <c r="A12" s="89"/>
      <c r="B12" s="87"/>
      <c r="C12" s="87"/>
      <c r="D12" s="11"/>
      <c r="E12" s="11"/>
      <c r="F12" s="11"/>
      <c r="G12" s="11"/>
      <c r="H12" s="11"/>
      <c r="I12" s="11"/>
      <c r="J12" s="48"/>
      <c r="K12" s="34"/>
      <c r="L12" s="40" t="s">
        <v>1</v>
      </c>
      <c r="M12" s="51">
        <f>SUM(O12:O12)</f>
        <v>0</v>
      </c>
      <c r="N12" s="84">
        <f>M12/(2)</f>
        <v>0</v>
      </c>
      <c r="O12" s="97"/>
    </row>
    <row r="13" spans="1:15" s="29" customFormat="1" x14ac:dyDescent="0.25">
      <c r="A13" s="89"/>
      <c r="B13" s="87"/>
      <c r="C13" s="87"/>
      <c r="D13" s="11"/>
      <c r="E13" s="11"/>
      <c r="F13" s="11"/>
      <c r="G13" s="11"/>
      <c r="H13" s="11"/>
      <c r="I13" s="11"/>
      <c r="J13" s="48"/>
      <c r="K13" s="34"/>
      <c r="L13" s="40" t="s">
        <v>29</v>
      </c>
      <c r="M13" s="51">
        <f>SUM(O13:O13)</f>
        <v>0</v>
      </c>
      <c r="N13" s="84">
        <f>M13/(2)</f>
        <v>0</v>
      </c>
      <c r="O13" s="97"/>
    </row>
    <row r="14" spans="1:15" s="29" customFormat="1" x14ac:dyDescent="0.25">
      <c r="A14" s="89"/>
      <c r="B14" s="87"/>
      <c r="C14" s="87"/>
      <c r="D14" s="11"/>
      <c r="E14" s="11"/>
      <c r="F14" s="11"/>
      <c r="G14" s="11"/>
      <c r="H14" s="11"/>
      <c r="I14" s="11"/>
      <c r="J14" s="48"/>
      <c r="K14" s="34"/>
      <c r="L14" s="40" t="s">
        <v>22</v>
      </c>
      <c r="M14" s="51">
        <f>SUM(O14:O14)</f>
        <v>0</v>
      </c>
      <c r="N14" s="84">
        <f>M14/(2)</f>
        <v>0</v>
      </c>
      <c r="O14" s="97"/>
    </row>
    <row r="15" spans="1:15" s="29" customFormat="1" x14ac:dyDescent="0.25">
      <c r="A15" s="89"/>
      <c r="B15" s="87"/>
      <c r="C15" s="87"/>
      <c r="D15" s="11"/>
      <c r="E15" s="11"/>
      <c r="F15" s="11"/>
      <c r="G15" s="11"/>
      <c r="H15" s="11"/>
      <c r="I15" s="11"/>
      <c r="J15" s="48"/>
      <c r="K15" s="34"/>
      <c r="L15" s="42" t="s">
        <v>37</v>
      </c>
      <c r="M15" s="51">
        <f>SUM(O15:O15)</f>
        <v>0</v>
      </c>
      <c r="N15" s="84">
        <f>M15/(2)</f>
        <v>0</v>
      </c>
      <c r="O15" s="97"/>
    </row>
    <row r="16" spans="1:15" s="29" customFormat="1" x14ac:dyDescent="0.25">
      <c r="A16" s="89"/>
      <c r="B16" s="87"/>
      <c r="C16" s="87"/>
      <c r="D16" s="11"/>
      <c r="E16" s="11"/>
      <c r="F16" s="11"/>
      <c r="G16" s="11"/>
      <c r="H16" s="11"/>
      <c r="I16" s="11"/>
      <c r="J16" s="48"/>
      <c r="K16" s="34"/>
      <c r="L16" s="42" t="s">
        <v>38</v>
      </c>
      <c r="M16" s="51"/>
      <c r="N16" s="84"/>
      <c r="O16" s="97"/>
    </row>
    <row r="17" spans="1:15" s="29" customFormat="1" x14ac:dyDescent="0.25">
      <c r="A17" s="89"/>
      <c r="B17" s="87"/>
      <c r="C17" s="87"/>
      <c r="D17" s="11"/>
      <c r="E17" s="11"/>
      <c r="F17" s="11"/>
      <c r="G17" s="11"/>
      <c r="H17" s="11"/>
      <c r="I17" s="11"/>
      <c r="J17" s="48"/>
      <c r="K17" s="34"/>
      <c r="L17" s="40" t="s">
        <v>15</v>
      </c>
      <c r="M17" s="51">
        <f>SUM(O17:O17)</f>
        <v>0</v>
      </c>
      <c r="N17" s="84">
        <f>M17/(2)</f>
        <v>0</v>
      </c>
      <c r="O17" s="97"/>
    </row>
    <row r="18" spans="1:15" s="29" customFormat="1" x14ac:dyDescent="0.25">
      <c r="A18" s="89"/>
      <c r="B18" s="87"/>
      <c r="C18" s="87"/>
      <c r="D18" s="11"/>
      <c r="E18" s="11"/>
      <c r="F18" s="11"/>
      <c r="G18" s="11"/>
      <c r="H18" s="11"/>
      <c r="I18" s="11"/>
      <c r="J18" s="48"/>
      <c r="K18" s="34"/>
      <c r="L18" s="40" t="s">
        <v>39</v>
      </c>
      <c r="M18" s="51">
        <f>SUM(O18:O18)</f>
        <v>0</v>
      </c>
      <c r="N18" s="84">
        <f>M18/(2)</f>
        <v>0</v>
      </c>
      <c r="O18" s="97"/>
    </row>
    <row r="19" spans="1:15" s="29" customFormat="1" ht="16.5" thickBot="1" x14ac:dyDescent="0.3">
      <c r="A19" s="89"/>
      <c r="B19" s="87"/>
      <c r="C19" s="87"/>
      <c r="D19" s="11"/>
      <c r="E19" s="11"/>
      <c r="F19" s="11"/>
      <c r="G19" s="11"/>
      <c r="H19" s="11"/>
      <c r="I19" s="11"/>
      <c r="J19" s="48"/>
      <c r="K19" s="34"/>
      <c r="L19" s="43" t="s">
        <v>4</v>
      </c>
      <c r="M19" s="52">
        <f>SUM(O19:O19)</f>
        <v>0</v>
      </c>
      <c r="N19" s="85">
        <f>M19/(2)</f>
        <v>0</v>
      </c>
      <c r="O19" s="98"/>
    </row>
    <row r="20" spans="1:15" s="29" customFormat="1" x14ac:dyDescent="0.25">
      <c r="A20" s="89"/>
      <c r="B20" s="87"/>
      <c r="C20" s="87"/>
      <c r="D20" s="11"/>
      <c r="E20" s="11"/>
      <c r="F20" s="11"/>
      <c r="G20" s="11"/>
      <c r="H20" s="11"/>
      <c r="I20" s="11"/>
      <c r="J20" s="48"/>
      <c r="K20" s="34"/>
      <c r="L20" s="28"/>
      <c r="O20" s="99"/>
    </row>
    <row r="21" spans="1:15" s="29" customFormat="1" x14ac:dyDescent="0.25">
      <c r="A21" s="89"/>
      <c r="B21" s="87"/>
      <c r="C21" s="87"/>
      <c r="D21" s="11"/>
      <c r="E21" s="11"/>
      <c r="F21" s="11"/>
      <c r="G21" s="11"/>
      <c r="H21" s="11"/>
      <c r="I21" s="11"/>
      <c r="J21" s="48"/>
      <c r="K21" s="34"/>
      <c r="L21" s="28"/>
    </row>
    <row r="22" spans="1:15" s="29" customFormat="1" x14ac:dyDescent="0.25">
      <c r="A22" s="89"/>
      <c r="B22" s="87"/>
      <c r="C22" s="87"/>
      <c r="D22" s="11"/>
      <c r="E22" s="11"/>
      <c r="F22" s="11"/>
      <c r="G22" s="11"/>
      <c r="H22" s="11"/>
      <c r="I22" s="11"/>
      <c r="J22" s="48"/>
      <c r="K22" s="34"/>
      <c r="L22" s="28"/>
    </row>
    <row r="23" spans="1:15" s="29" customFormat="1" x14ac:dyDescent="0.25">
      <c r="A23" s="89"/>
      <c r="B23" s="87"/>
      <c r="C23" s="87"/>
      <c r="D23" s="11"/>
      <c r="E23" s="11"/>
      <c r="F23" s="11"/>
      <c r="G23" s="11"/>
      <c r="H23" s="11"/>
      <c r="I23" s="11"/>
      <c r="J23" s="48"/>
      <c r="K23" s="34"/>
      <c r="L23" s="28"/>
    </row>
    <row r="24" spans="1:15" s="29" customFormat="1" x14ac:dyDescent="0.25">
      <c r="A24" s="89"/>
      <c r="B24" s="87"/>
      <c r="C24" s="87"/>
      <c r="D24" s="11"/>
      <c r="E24" s="11"/>
      <c r="F24" s="11"/>
      <c r="G24" s="11"/>
      <c r="H24" s="11"/>
      <c r="I24" s="11"/>
      <c r="J24" s="48"/>
      <c r="K24" s="34"/>
      <c r="L24" s="28"/>
    </row>
    <row r="25" spans="1:15" s="29" customFormat="1" x14ac:dyDescent="0.25">
      <c r="A25" s="89"/>
      <c r="B25" s="87"/>
      <c r="C25" s="87"/>
      <c r="D25" s="11"/>
      <c r="E25" s="11"/>
      <c r="F25" s="11"/>
      <c r="G25" s="11"/>
      <c r="H25" s="11"/>
      <c r="I25" s="11"/>
      <c r="J25" s="48"/>
      <c r="K25" s="34"/>
      <c r="L25" s="28"/>
    </row>
    <row r="26" spans="1:15" s="29" customFormat="1" x14ac:dyDescent="0.25">
      <c r="A26" s="89"/>
      <c r="B26" s="87"/>
      <c r="C26" s="87"/>
      <c r="D26" s="11"/>
      <c r="E26" s="11"/>
      <c r="F26" s="11"/>
      <c r="G26" s="11"/>
      <c r="H26" s="11"/>
      <c r="I26" s="11"/>
      <c r="J26" s="48"/>
      <c r="K26" s="34"/>
      <c r="L26" s="28"/>
    </row>
    <row r="27" spans="1:15" s="29" customFormat="1" x14ac:dyDescent="0.25">
      <c r="A27" s="89"/>
      <c r="B27" s="87"/>
      <c r="C27" s="87"/>
      <c r="D27" s="11"/>
      <c r="E27" s="11"/>
      <c r="F27" s="11"/>
      <c r="G27" s="11"/>
      <c r="H27" s="11"/>
      <c r="I27" s="11"/>
      <c r="J27" s="48"/>
      <c r="K27" s="34"/>
      <c r="L27" s="28"/>
    </row>
    <row r="28" spans="1:15" s="29" customFormat="1" x14ac:dyDescent="0.25">
      <c r="A28" s="89"/>
      <c r="B28" s="87"/>
      <c r="C28" s="87"/>
      <c r="D28" s="11"/>
      <c r="E28" s="11"/>
      <c r="F28" s="11"/>
      <c r="G28" s="11"/>
      <c r="H28" s="11"/>
      <c r="I28" s="11"/>
      <c r="J28" s="48"/>
      <c r="K28" s="34"/>
      <c r="L28" s="28"/>
    </row>
    <row r="29" spans="1:15" s="29" customFormat="1" x14ac:dyDescent="0.25">
      <c r="A29" s="89"/>
      <c r="B29" s="87"/>
      <c r="C29" s="87"/>
      <c r="D29" s="11"/>
      <c r="E29" s="11"/>
      <c r="F29" s="11"/>
      <c r="G29" s="11"/>
      <c r="H29" s="11"/>
      <c r="I29" s="11"/>
      <c r="J29" s="48"/>
      <c r="K29" s="34"/>
      <c r="L29" s="28"/>
    </row>
    <row r="30" spans="1:15" s="29" customFormat="1" x14ac:dyDescent="0.25">
      <c r="A30" s="89"/>
      <c r="B30" s="87"/>
      <c r="C30" s="87"/>
      <c r="D30" s="11"/>
      <c r="E30" s="11"/>
      <c r="F30" s="11"/>
      <c r="G30" s="11"/>
      <c r="H30" s="11"/>
      <c r="I30" s="11"/>
      <c r="J30" s="48"/>
      <c r="K30" s="34"/>
      <c r="L30" s="28"/>
    </row>
    <row r="31" spans="1:15" s="29" customFormat="1" x14ac:dyDescent="0.25">
      <c r="A31" s="89"/>
      <c r="B31" s="87"/>
      <c r="C31" s="87"/>
      <c r="D31" s="11"/>
      <c r="E31" s="11"/>
      <c r="F31" s="11"/>
      <c r="G31" s="11"/>
      <c r="H31" s="11"/>
      <c r="I31" s="11"/>
      <c r="J31" s="48"/>
      <c r="K31" s="34"/>
      <c r="L31" s="28"/>
    </row>
  </sheetData>
  <sortState xmlns:xlrd2="http://schemas.microsoft.com/office/spreadsheetml/2017/richdata2" ref="B3:J11">
    <sortCondition ref="B3"/>
    <sortCondition ref="C3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7" r:id="rId4" name="TxtARCH">
          <controlPr defaultSize="0" autoLine="0" autoPict="0" r:id="rId5">
            <anchor moveWithCells="1" sizeWithCells="1">
              <from>
                <xdr:col>0</xdr:col>
                <xdr:colOff>9525</xdr:colOff>
                <xdr:row>0</xdr:row>
                <xdr:rowOff>9525</xdr:rowOff>
              </from>
              <to>
                <xdr:col>1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3077" r:id="rId4" name="TxtARCH"/>
      </mc:Fallback>
    </mc:AlternateContent>
    <mc:AlternateContent xmlns:mc="http://schemas.openxmlformats.org/markup-compatibility/2006">
      <mc:Choice Requires="x14">
        <control shapeId="3078" r:id="rId6" name="cmdARCH">
          <controlPr defaultSize="0" autoLine="0" r:id="rId7">
            <anchor moveWithCells="1" sizeWithCells="1">
              <from>
                <xdr:col>0</xdr:col>
                <xdr:colOff>0</xdr:colOff>
                <xdr:row>1</xdr:row>
                <xdr:rowOff>9525</xdr:rowOff>
              </from>
              <to>
                <xdr:col>0</xdr:col>
                <xdr:colOff>1323975</xdr:colOff>
                <xdr:row>2</xdr:row>
                <xdr:rowOff>9525</xdr:rowOff>
              </to>
            </anchor>
          </controlPr>
        </control>
      </mc:Choice>
      <mc:Fallback>
        <control shapeId="3078" r:id="rId6" name="cmdARCH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H6"/>
  <sheetViews>
    <sheetView workbookViewId="0">
      <selection activeCell="H3" sqref="H3"/>
    </sheetView>
  </sheetViews>
  <sheetFormatPr baseColWidth="10" defaultRowHeight="15" x14ac:dyDescent="0.25"/>
  <cols>
    <col min="1" max="1" width="18.28515625" bestFit="1" customWidth="1"/>
    <col min="5" max="5" width="29.7109375" bestFit="1" customWidth="1"/>
    <col min="7" max="7" width="18.140625" bestFit="1" customWidth="1"/>
  </cols>
  <sheetData>
    <row r="1" spans="1:8" x14ac:dyDescent="0.25">
      <c r="A1" t="s">
        <v>2</v>
      </c>
      <c r="B1" t="s">
        <v>20</v>
      </c>
      <c r="C1" t="s">
        <v>21</v>
      </c>
      <c r="D1" t="s">
        <v>24</v>
      </c>
      <c r="E1" t="s">
        <v>3</v>
      </c>
      <c r="G1" t="s">
        <v>19</v>
      </c>
    </row>
    <row r="2" spans="1:8" x14ac:dyDescent="0.25">
      <c r="A2" t="s">
        <v>11</v>
      </c>
      <c r="B2" t="s">
        <v>0</v>
      </c>
      <c r="C2" t="s">
        <v>29</v>
      </c>
      <c r="D2" t="s">
        <v>0</v>
      </c>
      <c r="E2" t="s">
        <v>15</v>
      </c>
      <c r="G2" t="s">
        <v>8</v>
      </c>
      <c r="H2" s="2"/>
    </row>
    <row r="3" spans="1:8" x14ac:dyDescent="0.25">
      <c r="A3" t="s">
        <v>17</v>
      </c>
      <c r="B3" t="s">
        <v>1</v>
      </c>
      <c r="C3" t="s">
        <v>22</v>
      </c>
      <c r="D3" t="s">
        <v>1</v>
      </c>
      <c r="E3" t="s">
        <v>18</v>
      </c>
      <c r="G3" t="s">
        <v>13</v>
      </c>
      <c r="H3" s="2">
        <v>22</v>
      </c>
    </row>
    <row r="4" spans="1:8" x14ac:dyDescent="0.25">
      <c r="C4" t="s">
        <v>1</v>
      </c>
      <c r="E4" t="s">
        <v>4</v>
      </c>
      <c r="G4" t="s">
        <v>28</v>
      </c>
      <c r="H4" s="2">
        <v>78</v>
      </c>
    </row>
    <row r="5" spans="1:8" x14ac:dyDescent="0.25">
      <c r="G5" t="s">
        <v>62</v>
      </c>
      <c r="H5" s="2">
        <v>43</v>
      </c>
    </row>
    <row r="6" spans="1:8" x14ac:dyDescent="0.25">
      <c r="G6" t="s">
        <v>16</v>
      </c>
      <c r="H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Inscriptions</vt:lpstr>
      <vt:lpstr>Archives</vt:lpstr>
      <vt:lpstr>Paramètres</vt:lpstr>
      <vt:lpstr>descente</vt:lpstr>
      <vt:lpstr>RDV</vt:lpstr>
      <vt:lpstr>reponse</vt:lpstr>
      <vt:lpstr>Retour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SEBASTIEN</cp:lastModifiedBy>
  <dcterms:created xsi:type="dcterms:W3CDTF">2020-02-06T08:33:44Z</dcterms:created>
  <dcterms:modified xsi:type="dcterms:W3CDTF">2020-04-01T07:47:02Z</dcterms:modified>
</cp:coreProperties>
</file>