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4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/>
  <mc:AlternateContent xmlns:mc="http://schemas.openxmlformats.org/markup-compatibility/2006">
    <mc:Choice Requires="x15">
      <x15ac:absPath xmlns:x15ac="http://schemas.microsoft.com/office/spreadsheetml/2010/11/ac" url="C:\Users\SEBASTIEN\Documents\MACRO EXCEL\CDT\"/>
    </mc:Choice>
  </mc:AlternateContent>
  <xr:revisionPtr revIDLastSave="0" documentId="13_ncr:1_{CCC8AA42-CDCB-47D3-B424-3B8F6284AA18}" xr6:coauthVersionLast="40" xr6:coauthVersionMax="40" xr10:uidLastSave="{00000000-0000-0000-0000-000000000000}"/>
  <bookViews>
    <workbookView xWindow="0" yWindow="0" windowWidth="28800" windowHeight="12225" tabRatio="811" activeTab="4" xr2:uid="{00000000-000D-0000-FFFF-FFFF00000000}"/>
  </bookViews>
  <sheets>
    <sheet name="Screw Caps" sheetId="9" r:id="rId1"/>
    <sheet name="Livraison" sheetId="33" r:id="rId2"/>
    <sheet name="Problèmes" sheetId="32" r:id="rId3"/>
    <sheet name="Graphique" sheetId="36" r:id="rId4"/>
    <sheet name="Feuil1" sheetId="37" r:id="rId5"/>
  </sheets>
  <definedNames>
    <definedName name="AppelLiv">Livraison!#REF!</definedName>
    <definedName name="CodeLiv">Livraison!$F$1:$F$53</definedName>
    <definedName name="DateLiv">Livraison!$A$1:$B$53</definedName>
    <definedName name="ListBlle">Problèmes!$F$2:$F$222</definedName>
    <definedName name="ListLot">Problèmes!$C$2:$C$222</definedName>
    <definedName name="ListMotif">Problèmes!$G$2:$G$222</definedName>
    <definedName name="ListQuantitéLivrée">Livraison!$C$2:$C$53</definedName>
    <definedName name="ListValFournisseurs">#REF!</definedName>
    <definedName name="ListValMarquage">#REF!</definedName>
    <definedName name="ListValMotifs">#REF!</definedName>
    <definedName name="Segment_Fournisseur">#N/A</definedName>
    <definedName name="Segment_Fournisseur1">#N/A</definedName>
    <definedName name="Segment_Motif_NC">#N/A</definedName>
    <definedName name="Segment_Motif_NC1">#N/A</definedName>
    <definedName name="TabLivraisons">Livraison!$A$1:$G$53</definedName>
    <definedName name="TabLivraisons_max">Livraison!$A$1:$G$53</definedName>
    <definedName name="TabProb">Problèmes!$A$1:$N$222</definedName>
  </definedNames>
  <calcPr calcId="181029"/>
  <pivotCaches>
    <pivotCache cacheId="1" r:id="rId6"/>
  </pivotCaches>
  <extLst>
    <ext xmlns:x14="http://schemas.microsoft.com/office/spreadsheetml/2009/9/main" uri="{BBE1A952-AA13-448e-AADC-164F8A28A991}">
      <x14:slicerCaches>
        <x14:slicerCache r:id="rId7"/>
        <x14:slicerCache r:id="rId8"/>
        <x14:slicerCache r:id="rId9"/>
        <x14:slicerCache r:id="rId10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H2" i="32" l="1"/>
  <c r="H3" i="32"/>
  <c r="H4" i="32"/>
  <c r="H5" i="32"/>
  <c r="H6" i="32"/>
  <c r="H7" i="32"/>
  <c r="H8" i="32"/>
  <c r="H9" i="32"/>
  <c r="H10" i="32"/>
  <c r="H11" i="32"/>
  <c r="H12" i="32"/>
  <c r="H13" i="32"/>
  <c r="H14" i="32"/>
  <c r="H15" i="32"/>
  <c r="H16" i="32"/>
  <c r="H17" i="32"/>
  <c r="H18" i="32"/>
  <c r="H19" i="32"/>
  <c r="H20" i="32"/>
  <c r="H21" i="32"/>
  <c r="H22" i="32"/>
  <c r="H23" i="32"/>
  <c r="H24" i="32"/>
  <c r="H25" i="32"/>
  <c r="H26" i="32"/>
  <c r="H27" i="32"/>
  <c r="H28" i="32"/>
  <c r="H29" i="32"/>
  <c r="H30" i="32"/>
  <c r="H31" i="32"/>
  <c r="H32" i="32"/>
  <c r="H33" i="32"/>
  <c r="H34" i="32"/>
  <c r="H35" i="32"/>
  <c r="H36" i="32"/>
  <c r="H37" i="32"/>
  <c r="H38" i="32"/>
  <c r="H39" i="32"/>
  <c r="H40" i="32"/>
  <c r="H41" i="32"/>
  <c r="H42" i="32"/>
  <c r="H43" i="32"/>
  <c r="H44" i="32"/>
  <c r="H45" i="32"/>
  <c r="H46" i="32"/>
  <c r="H47" i="32"/>
  <c r="H48" i="32"/>
  <c r="H49" i="32"/>
  <c r="H50" i="32"/>
  <c r="H51" i="32"/>
  <c r="H52" i="32"/>
  <c r="H53" i="32"/>
  <c r="H54" i="32"/>
  <c r="H55" i="32"/>
  <c r="H56" i="32"/>
  <c r="H57" i="32"/>
  <c r="H58" i="32"/>
  <c r="H59" i="32"/>
  <c r="H60" i="32"/>
  <c r="H61" i="32"/>
  <c r="H62" i="32"/>
  <c r="H63" i="32"/>
  <c r="H64" i="32"/>
  <c r="H65" i="32"/>
  <c r="H66" i="32"/>
  <c r="H67" i="32"/>
  <c r="H68" i="32"/>
  <c r="H69" i="32"/>
  <c r="H70" i="32"/>
  <c r="H71" i="32"/>
  <c r="H72" i="32"/>
  <c r="H73" i="32"/>
  <c r="H74" i="32"/>
  <c r="H75" i="32"/>
  <c r="H76" i="32"/>
  <c r="H77" i="32"/>
  <c r="H78" i="32"/>
  <c r="H79" i="32"/>
  <c r="H80" i="32"/>
  <c r="H81" i="32"/>
  <c r="H82" i="32"/>
  <c r="H83" i="32"/>
  <c r="H84" i="32"/>
  <c r="H85" i="32"/>
  <c r="H86" i="32"/>
  <c r="H87" i="32"/>
  <c r="H88" i="32"/>
  <c r="H89" i="32"/>
  <c r="H90" i="32"/>
  <c r="H91" i="32"/>
  <c r="H92" i="32"/>
  <c r="H93" i="32"/>
  <c r="H94" i="32"/>
  <c r="H95" i="32"/>
  <c r="H96" i="32"/>
  <c r="H97" i="32"/>
  <c r="H98" i="32"/>
  <c r="H99" i="32"/>
  <c r="H100" i="32"/>
  <c r="H101" i="32"/>
  <c r="H102" i="32"/>
  <c r="H103" i="32"/>
  <c r="H104" i="32"/>
  <c r="H105" i="32"/>
  <c r="H106" i="32"/>
  <c r="H107" i="32"/>
  <c r="H108" i="32"/>
  <c r="H109" i="32"/>
  <c r="H110" i="32"/>
  <c r="H111" i="32"/>
  <c r="H112" i="32"/>
  <c r="H113" i="32"/>
  <c r="H114" i="32"/>
  <c r="H115" i="32"/>
  <c r="H116" i="32"/>
  <c r="H117" i="32"/>
  <c r="H118" i="32"/>
  <c r="H119" i="32"/>
  <c r="H120" i="32"/>
  <c r="H121" i="32"/>
  <c r="H122" i="32"/>
  <c r="H123" i="32"/>
  <c r="H124" i="32"/>
  <c r="H125" i="32"/>
  <c r="H126" i="32"/>
  <c r="H127" i="32"/>
  <c r="H128" i="32"/>
  <c r="H129" i="32"/>
  <c r="H130" i="32"/>
  <c r="H131" i="32"/>
  <c r="H132" i="32"/>
  <c r="H133" i="32"/>
  <c r="H134" i="32"/>
  <c r="H135" i="32"/>
  <c r="H136" i="32"/>
  <c r="H137" i="32"/>
  <c r="H138" i="32"/>
  <c r="H139" i="32"/>
  <c r="H140" i="32"/>
  <c r="H141" i="32"/>
  <c r="H142" i="32"/>
  <c r="H143" i="32"/>
  <c r="H144" i="32"/>
  <c r="H145" i="32"/>
  <c r="H146" i="32"/>
  <c r="H147" i="32"/>
  <c r="H148" i="32"/>
  <c r="H149" i="32"/>
  <c r="H150" i="32"/>
  <c r="H151" i="32"/>
  <c r="H152" i="32"/>
  <c r="H153" i="32"/>
  <c r="H154" i="32"/>
  <c r="H155" i="32"/>
  <c r="H156" i="32"/>
  <c r="H157" i="32"/>
  <c r="H158" i="32"/>
  <c r="H159" i="32"/>
  <c r="H160" i="32"/>
  <c r="H161" i="32"/>
  <c r="H162" i="32"/>
  <c r="H163" i="32"/>
  <c r="H164" i="32"/>
  <c r="H165" i="32"/>
  <c r="H166" i="32"/>
  <c r="H167" i="32"/>
  <c r="H168" i="32"/>
  <c r="H169" i="32"/>
  <c r="H170" i="32"/>
  <c r="H171" i="32"/>
  <c r="H172" i="32"/>
  <c r="H173" i="32"/>
  <c r="H174" i="32"/>
  <c r="H175" i="32"/>
  <c r="H176" i="32"/>
  <c r="H177" i="32"/>
  <c r="H178" i="32"/>
  <c r="H179" i="32"/>
  <c r="H180" i="32"/>
  <c r="H181" i="32"/>
  <c r="H182" i="32"/>
  <c r="H183" i="32"/>
  <c r="H184" i="32"/>
  <c r="H185" i="32"/>
  <c r="H186" i="32"/>
  <c r="H187" i="32"/>
  <c r="H188" i="32"/>
  <c r="H189" i="32"/>
  <c r="H190" i="32"/>
  <c r="H191" i="32"/>
  <c r="H192" i="32"/>
  <c r="H193" i="32"/>
  <c r="H194" i="32"/>
  <c r="H195" i="32"/>
  <c r="H196" i="32"/>
  <c r="H197" i="32"/>
  <c r="H198" i="32"/>
  <c r="H199" i="32"/>
  <c r="H200" i="32"/>
  <c r="H201" i="32"/>
  <c r="H202" i="32"/>
  <c r="H203" i="32"/>
  <c r="H204" i="32"/>
  <c r="H205" i="32"/>
  <c r="H206" i="32"/>
  <c r="H207" i="32"/>
  <c r="H208" i="32"/>
  <c r="H209" i="32"/>
  <c r="H210" i="32"/>
  <c r="H211" i="32"/>
  <c r="H212" i="32"/>
  <c r="H213" i="32"/>
  <c r="H214" i="32"/>
  <c r="H215" i="32"/>
  <c r="H216" i="32"/>
  <c r="H217" i="32"/>
  <c r="H218" i="32"/>
  <c r="H219" i="32"/>
  <c r="H220" i="32"/>
  <c r="H221" i="32"/>
  <c r="H222" i="32"/>
  <c r="I2" i="32" l="1"/>
  <c r="I3" i="32"/>
  <c r="I4" i="32"/>
  <c r="I5" i="32"/>
  <c r="I6" i="32"/>
  <c r="I7" i="32"/>
  <c r="I8" i="32"/>
  <c r="I9" i="32"/>
  <c r="I10" i="32"/>
  <c r="I11" i="32"/>
  <c r="I12" i="32"/>
  <c r="I13" i="32"/>
  <c r="I14" i="32"/>
  <c r="I15" i="32"/>
  <c r="I16" i="32"/>
  <c r="I17" i="32"/>
  <c r="I18" i="32"/>
  <c r="I19" i="32"/>
  <c r="I20" i="32"/>
  <c r="I21" i="32"/>
  <c r="I22" i="32"/>
  <c r="I23" i="32"/>
  <c r="I24" i="32"/>
  <c r="I25" i="32"/>
  <c r="I26" i="32"/>
  <c r="I27" i="32"/>
  <c r="I28" i="32"/>
  <c r="I29" i="32"/>
  <c r="I30" i="32"/>
  <c r="I31" i="32"/>
  <c r="I32" i="32"/>
  <c r="I33" i="32"/>
  <c r="I34" i="32"/>
  <c r="I35" i="32"/>
  <c r="I36" i="32"/>
  <c r="I37" i="32"/>
  <c r="I38" i="32"/>
  <c r="I39" i="32"/>
  <c r="I40" i="32"/>
  <c r="I41" i="32"/>
  <c r="I42" i="32"/>
  <c r="I43" i="32"/>
  <c r="I44" i="32"/>
  <c r="I45" i="32"/>
  <c r="I46" i="32"/>
  <c r="I47" i="32"/>
  <c r="I48" i="32"/>
  <c r="I49" i="32"/>
  <c r="I50" i="32"/>
  <c r="I51" i="32"/>
  <c r="I52" i="32"/>
  <c r="I53" i="32"/>
  <c r="I54" i="32"/>
  <c r="I55" i="32"/>
  <c r="I56" i="32"/>
  <c r="I57" i="32"/>
  <c r="I58" i="32"/>
  <c r="I59" i="32"/>
  <c r="I60" i="32"/>
  <c r="I61" i="32"/>
  <c r="I62" i="32"/>
  <c r="I63" i="32"/>
  <c r="I64" i="32"/>
  <c r="I65" i="32"/>
  <c r="I66" i="32"/>
  <c r="I67" i="32"/>
  <c r="I68" i="32"/>
  <c r="I69" i="32"/>
  <c r="I70" i="32"/>
  <c r="I71" i="32"/>
  <c r="I72" i="32"/>
  <c r="I73" i="32"/>
  <c r="I74" i="32"/>
  <c r="I75" i="32"/>
  <c r="I76" i="32"/>
  <c r="I77" i="32"/>
  <c r="I78" i="32"/>
  <c r="I79" i="32"/>
  <c r="I80" i="32"/>
  <c r="I81" i="32"/>
  <c r="I82" i="32"/>
  <c r="I83" i="32"/>
  <c r="I84" i="32"/>
  <c r="I85" i="32"/>
  <c r="I86" i="32"/>
  <c r="I87" i="32"/>
  <c r="I88" i="32"/>
  <c r="I89" i="32"/>
  <c r="I90" i="32"/>
  <c r="I91" i="32"/>
  <c r="I92" i="32"/>
  <c r="I93" i="32"/>
  <c r="I94" i="32"/>
  <c r="I95" i="32"/>
  <c r="I96" i="32"/>
  <c r="I97" i="32"/>
  <c r="I98" i="32"/>
  <c r="I99" i="32"/>
  <c r="I100" i="32"/>
  <c r="I101" i="32"/>
  <c r="I102" i="32"/>
  <c r="I103" i="32"/>
  <c r="I104" i="32"/>
  <c r="I105" i="32"/>
  <c r="I106" i="32"/>
  <c r="I107" i="32"/>
  <c r="I108" i="32"/>
  <c r="I109" i="32"/>
  <c r="I110" i="32"/>
  <c r="I111" i="32"/>
  <c r="I112" i="32"/>
  <c r="I113" i="32"/>
  <c r="I114" i="32"/>
  <c r="I115" i="32"/>
  <c r="I116" i="32"/>
  <c r="I117" i="32"/>
  <c r="I118" i="32"/>
  <c r="I119" i="32"/>
  <c r="I120" i="32"/>
  <c r="I121" i="32"/>
  <c r="I122" i="32"/>
  <c r="I123" i="32"/>
  <c r="I124" i="32"/>
  <c r="I125" i="32"/>
  <c r="I126" i="32"/>
  <c r="I127" i="32"/>
  <c r="I128" i="32"/>
  <c r="I129" i="32"/>
  <c r="I130" i="32"/>
  <c r="I131" i="32"/>
  <c r="I132" i="32"/>
  <c r="I133" i="32"/>
  <c r="I134" i="32"/>
  <c r="I135" i="32"/>
  <c r="I136" i="32"/>
  <c r="I137" i="32"/>
  <c r="I138" i="32"/>
  <c r="I139" i="32"/>
  <c r="I140" i="32"/>
  <c r="I141" i="32"/>
  <c r="I142" i="32"/>
  <c r="I143" i="32"/>
  <c r="I144" i="32"/>
  <c r="I145" i="32"/>
  <c r="I146" i="32"/>
  <c r="I147" i="32"/>
  <c r="I148" i="32"/>
  <c r="I149" i="32"/>
  <c r="I150" i="32"/>
  <c r="I151" i="32"/>
  <c r="I152" i="32"/>
  <c r="I153" i="32"/>
  <c r="I154" i="32"/>
  <c r="I155" i="32"/>
  <c r="I156" i="32"/>
  <c r="I157" i="32"/>
  <c r="I158" i="32"/>
  <c r="I159" i="32"/>
  <c r="I160" i="32"/>
  <c r="I161" i="32"/>
  <c r="I162" i="32"/>
  <c r="I163" i="32"/>
  <c r="I164" i="32"/>
  <c r="I165" i="32"/>
  <c r="I166" i="32"/>
  <c r="I167" i="32"/>
  <c r="I168" i="32"/>
  <c r="I169" i="32"/>
  <c r="I170" i="32"/>
  <c r="I171" i="32"/>
  <c r="I172" i="32"/>
  <c r="I173" i="32"/>
  <c r="I174" i="32"/>
  <c r="I175" i="32"/>
  <c r="I176" i="32"/>
  <c r="I177" i="32"/>
  <c r="I178" i="32"/>
  <c r="I179" i="32"/>
  <c r="I180" i="32"/>
  <c r="I181" i="32"/>
  <c r="I182" i="32"/>
  <c r="I183" i="32"/>
  <c r="I184" i="32"/>
  <c r="I185" i="32"/>
  <c r="I186" i="32"/>
  <c r="I187" i="32"/>
  <c r="I188" i="32"/>
  <c r="I189" i="32"/>
  <c r="I190" i="32"/>
  <c r="I191" i="32"/>
  <c r="I192" i="32"/>
  <c r="I193" i="32"/>
  <c r="I194" i="32"/>
  <c r="I195" i="32"/>
  <c r="I196" i="32"/>
  <c r="I197" i="32"/>
  <c r="I198" i="32"/>
  <c r="I199" i="32"/>
  <c r="I200" i="32"/>
  <c r="I201" i="32"/>
  <c r="I202" i="32"/>
  <c r="I203" i="32"/>
  <c r="I204" i="32"/>
  <c r="I205" i="32"/>
  <c r="I206" i="32"/>
  <c r="I207" i="32"/>
  <c r="I208" i="32"/>
  <c r="I209" i="32"/>
  <c r="I210" i="32"/>
  <c r="I211" i="32"/>
  <c r="I212" i="32"/>
  <c r="I213" i="32"/>
  <c r="I214" i="32"/>
  <c r="I215" i="32"/>
  <c r="I216" i="32"/>
  <c r="I217" i="32"/>
  <c r="I218" i="32"/>
  <c r="I219" i="32"/>
  <c r="I220" i="32"/>
  <c r="I221" i="32"/>
  <c r="I222" i="32"/>
  <c r="J2" i="32"/>
  <c r="K2" i="32"/>
  <c r="K3" i="32"/>
  <c r="K4" i="32"/>
  <c r="K5" i="32"/>
  <c r="K6" i="32"/>
  <c r="K7" i="32"/>
  <c r="K8" i="32"/>
  <c r="K9" i="32"/>
  <c r="K10" i="32"/>
  <c r="K11" i="32"/>
  <c r="K12" i="32"/>
  <c r="K13" i="32"/>
  <c r="K14" i="32"/>
  <c r="K15" i="32"/>
  <c r="K16" i="32"/>
  <c r="K17" i="32"/>
  <c r="K18" i="32"/>
  <c r="K19" i="32"/>
  <c r="K20" i="32"/>
  <c r="K21" i="32"/>
  <c r="K22" i="32"/>
  <c r="K23" i="32"/>
  <c r="K24" i="32"/>
  <c r="K25" i="32"/>
  <c r="K26" i="32"/>
  <c r="K27" i="32"/>
  <c r="K28" i="32"/>
  <c r="K29" i="32"/>
  <c r="K30" i="32"/>
  <c r="K31" i="32"/>
  <c r="K32" i="32"/>
  <c r="K33" i="32"/>
  <c r="K34" i="32"/>
  <c r="K35" i="32"/>
  <c r="K36" i="32"/>
  <c r="K37" i="32"/>
  <c r="K38" i="32"/>
  <c r="K39" i="32"/>
  <c r="K40" i="32"/>
  <c r="K41" i="32"/>
  <c r="K42" i="32"/>
  <c r="K43" i="32"/>
  <c r="K44" i="32"/>
  <c r="K45" i="32"/>
  <c r="K46" i="32"/>
  <c r="K47" i="32"/>
  <c r="K48" i="32"/>
  <c r="K49" i="32"/>
  <c r="K50" i="32"/>
  <c r="K51" i="32"/>
  <c r="K52" i="32"/>
  <c r="K53" i="32"/>
  <c r="K54" i="32"/>
  <c r="K55" i="32"/>
  <c r="K56" i="32"/>
  <c r="K57" i="32"/>
  <c r="K58" i="32"/>
  <c r="K59" i="32"/>
  <c r="K60" i="32"/>
  <c r="K61" i="32"/>
  <c r="K62" i="32"/>
  <c r="K63" i="32"/>
  <c r="K64" i="32"/>
  <c r="K65" i="32"/>
  <c r="K66" i="32"/>
  <c r="K67" i="32"/>
  <c r="K68" i="32"/>
  <c r="K69" i="32"/>
  <c r="K70" i="32"/>
  <c r="K71" i="32"/>
  <c r="K72" i="32"/>
  <c r="K73" i="32"/>
  <c r="K74" i="32"/>
  <c r="K75" i="32"/>
  <c r="K76" i="32"/>
  <c r="K77" i="32"/>
  <c r="K78" i="32"/>
  <c r="K79" i="32"/>
  <c r="K80" i="32"/>
  <c r="K81" i="32"/>
  <c r="K82" i="32"/>
  <c r="K83" i="32"/>
  <c r="K84" i="32"/>
  <c r="K85" i="32"/>
  <c r="K86" i="32"/>
  <c r="K87" i="32"/>
  <c r="K88" i="32"/>
  <c r="K89" i="32"/>
  <c r="K90" i="32"/>
  <c r="K91" i="32"/>
  <c r="K92" i="32"/>
  <c r="K93" i="32"/>
  <c r="K94" i="32"/>
  <c r="K95" i="32"/>
  <c r="K96" i="32"/>
  <c r="K97" i="32"/>
  <c r="K98" i="32"/>
  <c r="K99" i="32"/>
  <c r="K100" i="32"/>
  <c r="K101" i="32"/>
  <c r="K102" i="32"/>
  <c r="K103" i="32"/>
  <c r="K104" i="32"/>
  <c r="K105" i="32"/>
  <c r="K106" i="32"/>
  <c r="K107" i="32"/>
  <c r="K108" i="32"/>
  <c r="K109" i="32"/>
  <c r="K110" i="32"/>
  <c r="K111" i="32"/>
  <c r="K112" i="32"/>
  <c r="K113" i="32"/>
  <c r="K114" i="32"/>
  <c r="K115" i="32"/>
  <c r="K116" i="32"/>
  <c r="K117" i="32"/>
  <c r="K118" i="32"/>
  <c r="K119" i="32"/>
  <c r="K120" i="32"/>
  <c r="K121" i="32"/>
  <c r="K122" i="32"/>
  <c r="K123" i="32"/>
  <c r="K124" i="32"/>
  <c r="K125" i="32"/>
  <c r="K126" i="32"/>
  <c r="K127" i="32"/>
  <c r="K128" i="32"/>
  <c r="K129" i="32"/>
  <c r="K130" i="32"/>
  <c r="K131" i="32"/>
  <c r="K132" i="32"/>
  <c r="K133" i="32"/>
  <c r="K134" i="32"/>
  <c r="K135" i="32"/>
  <c r="K136" i="32"/>
  <c r="K137" i="32"/>
  <c r="K138" i="32"/>
  <c r="K139" i="32"/>
  <c r="K140" i="32"/>
  <c r="K141" i="32"/>
  <c r="K142" i="32"/>
  <c r="K143" i="32"/>
  <c r="K144" i="32"/>
  <c r="K145" i="32"/>
  <c r="K146" i="32"/>
  <c r="K147" i="32"/>
  <c r="K148" i="32"/>
  <c r="K149" i="32"/>
  <c r="K150" i="32"/>
  <c r="K151" i="32"/>
  <c r="K152" i="32"/>
  <c r="K153" i="32"/>
  <c r="K154" i="32"/>
  <c r="K155" i="32"/>
  <c r="K156" i="32"/>
  <c r="K157" i="32"/>
  <c r="K158" i="32"/>
  <c r="K159" i="32"/>
  <c r="K160" i="32"/>
  <c r="K161" i="32"/>
  <c r="K162" i="32"/>
  <c r="K163" i="32"/>
  <c r="K164" i="32"/>
  <c r="K165" i="32"/>
  <c r="K166" i="32"/>
  <c r="K167" i="32"/>
  <c r="K168" i="32"/>
  <c r="K169" i="32"/>
  <c r="K170" i="32"/>
  <c r="K171" i="32"/>
  <c r="K172" i="32"/>
  <c r="K173" i="32"/>
  <c r="K174" i="32"/>
  <c r="K175" i="32"/>
  <c r="K176" i="32"/>
  <c r="K177" i="32"/>
  <c r="K178" i="32"/>
  <c r="K179" i="32"/>
  <c r="K180" i="32"/>
  <c r="K181" i="32"/>
  <c r="K182" i="32"/>
  <c r="K183" i="32"/>
  <c r="K184" i="32"/>
  <c r="K185" i="32"/>
  <c r="K186" i="32"/>
  <c r="K187" i="32"/>
  <c r="K188" i="32"/>
  <c r="K189" i="32"/>
  <c r="K190" i="32"/>
  <c r="K191" i="32"/>
  <c r="K192" i="32"/>
  <c r="K193" i="32"/>
  <c r="K194" i="32"/>
  <c r="K195" i="32"/>
  <c r="K196" i="32"/>
  <c r="K197" i="32"/>
  <c r="K198" i="32"/>
  <c r="K199" i="32"/>
  <c r="K200" i="32"/>
  <c r="K201" i="32"/>
  <c r="K202" i="32"/>
  <c r="K203" i="32"/>
  <c r="K204" i="32"/>
  <c r="K205" i="32"/>
  <c r="K206" i="32"/>
  <c r="K207" i="32"/>
  <c r="K208" i="32"/>
  <c r="K209" i="32"/>
  <c r="K210" i="32"/>
  <c r="K211" i="32"/>
  <c r="K212" i="32"/>
  <c r="K213" i="32"/>
  <c r="K214" i="32"/>
  <c r="K215" i="32"/>
  <c r="K216" i="32"/>
  <c r="K217" i="32"/>
  <c r="K218" i="32"/>
  <c r="K219" i="32"/>
  <c r="K220" i="32"/>
  <c r="K221" i="32"/>
  <c r="K222" i="32"/>
  <c r="J3" i="32"/>
  <c r="J4" i="32"/>
  <c r="J5" i="32"/>
  <c r="J6" i="32"/>
  <c r="J7" i="32"/>
  <c r="J8" i="32"/>
  <c r="J9" i="32"/>
  <c r="J10" i="32"/>
  <c r="J11" i="32"/>
  <c r="J12" i="32"/>
  <c r="J13" i="32"/>
  <c r="J14" i="32"/>
  <c r="J15" i="32"/>
  <c r="J16" i="32"/>
  <c r="J17" i="32"/>
  <c r="J18" i="32"/>
  <c r="J19" i="32"/>
  <c r="J20" i="32"/>
  <c r="J21" i="32"/>
  <c r="J22" i="32"/>
  <c r="J23" i="32"/>
  <c r="J24" i="32"/>
  <c r="J25" i="32"/>
  <c r="J26" i="32"/>
  <c r="J27" i="32"/>
  <c r="J28" i="32"/>
  <c r="J29" i="32"/>
  <c r="J30" i="32"/>
  <c r="J31" i="32"/>
  <c r="J32" i="32"/>
  <c r="J33" i="32"/>
  <c r="J34" i="32"/>
  <c r="J35" i="32"/>
  <c r="J36" i="32"/>
  <c r="J37" i="32"/>
  <c r="J38" i="32"/>
  <c r="J39" i="32"/>
  <c r="J40" i="32"/>
  <c r="J41" i="32"/>
  <c r="J42" i="32"/>
  <c r="J43" i="32"/>
  <c r="J44" i="32"/>
  <c r="J45" i="32"/>
  <c r="J46" i="32"/>
  <c r="J47" i="32"/>
  <c r="J48" i="32"/>
  <c r="J49" i="32"/>
  <c r="J50" i="32"/>
  <c r="J51" i="32"/>
  <c r="J52" i="32"/>
  <c r="J53" i="32"/>
  <c r="J54" i="32"/>
  <c r="J55" i="32"/>
  <c r="J56" i="32"/>
  <c r="J57" i="32"/>
  <c r="J58" i="32"/>
  <c r="J59" i="32"/>
  <c r="J60" i="32"/>
  <c r="J61" i="32"/>
  <c r="J62" i="32"/>
  <c r="J63" i="32"/>
  <c r="J64" i="32"/>
  <c r="J65" i="32"/>
  <c r="J66" i="32"/>
  <c r="J67" i="32"/>
  <c r="J68" i="32"/>
  <c r="J69" i="32"/>
  <c r="J70" i="32"/>
  <c r="J71" i="32"/>
  <c r="J72" i="32"/>
  <c r="J73" i="32"/>
  <c r="J74" i="32"/>
  <c r="J75" i="32"/>
  <c r="J76" i="32"/>
  <c r="J77" i="32"/>
  <c r="J78" i="32"/>
  <c r="J79" i="32"/>
  <c r="J80" i="32"/>
  <c r="J81" i="32"/>
  <c r="J82" i="32"/>
  <c r="J83" i="32"/>
  <c r="J84" i="32"/>
  <c r="J85" i="32"/>
  <c r="J86" i="32"/>
  <c r="J87" i="32"/>
  <c r="J88" i="32"/>
  <c r="J89" i="32"/>
  <c r="J90" i="32"/>
  <c r="J91" i="32"/>
  <c r="J92" i="32"/>
  <c r="J93" i="32"/>
  <c r="J94" i="32"/>
  <c r="J95" i="32"/>
  <c r="J96" i="32"/>
  <c r="J97" i="32"/>
  <c r="J98" i="32"/>
  <c r="J99" i="32"/>
  <c r="J100" i="32"/>
  <c r="J101" i="32"/>
  <c r="J102" i="32"/>
  <c r="J103" i="32"/>
  <c r="J104" i="32"/>
  <c r="J105" i="32"/>
  <c r="J106" i="32"/>
  <c r="J107" i="32"/>
  <c r="J108" i="32"/>
  <c r="J109" i="32"/>
  <c r="J110" i="32"/>
  <c r="J111" i="32"/>
  <c r="J112" i="32"/>
  <c r="J113" i="32"/>
  <c r="J114" i="32"/>
  <c r="J115" i="32"/>
  <c r="J116" i="32"/>
  <c r="J117" i="32"/>
  <c r="J118" i="32"/>
  <c r="J119" i="32"/>
  <c r="J120" i="32"/>
  <c r="J121" i="32"/>
  <c r="J122" i="32"/>
  <c r="J123" i="32"/>
  <c r="J124" i="32"/>
  <c r="J125" i="32"/>
  <c r="J126" i="32"/>
  <c r="J127" i="32"/>
  <c r="J128" i="32"/>
  <c r="J129" i="32"/>
  <c r="J130" i="32"/>
  <c r="J131" i="32"/>
  <c r="J132" i="32"/>
  <c r="J133" i="32"/>
  <c r="J134" i="32"/>
  <c r="J135" i="32"/>
  <c r="J136" i="32"/>
  <c r="J137" i="32"/>
  <c r="J138" i="32"/>
  <c r="J139" i="32"/>
  <c r="J140" i="32"/>
  <c r="J141" i="32"/>
  <c r="J142" i="32"/>
  <c r="J143" i="32"/>
  <c r="J144" i="32"/>
  <c r="J145" i="32"/>
  <c r="J146" i="32"/>
  <c r="J147" i="32"/>
  <c r="J148" i="32"/>
  <c r="J149" i="32"/>
  <c r="J150" i="32"/>
  <c r="J151" i="32"/>
  <c r="J152" i="32"/>
  <c r="J153" i="32"/>
  <c r="J154" i="32"/>
  <c r="J155" i="32"/>
  <c r="J156" i="32"/>
  <c r="J157" i="32"/>
  <c r="J158" i="32"/>
  <c r="J159" i="32"/>
  <c r="J160" i="32"/>
  <c r="J161" i="32"/>
  <c r="J162" i="32"/>
  <c r="J163" i="32"/>
  <c r="J164" i="32"/>
  <c r="J165" i="32"/>
  <c r="J166" i="32"/>
  <c r="J167" i="32"/>
  <c r="J168" i="32"/>
  <c r="J169" i="32"/>
  <c r="J170" i="32"/>
  <c r="J171" i="32"/>
  <c r="J172" i="32"/>
  <c r="J173" i="32"/>
  <c r="J174" i="32"/>
  <c r="J175" i="32"/>
  <c r="J176" i="32"/>
  <c r="J177" i="32"/>
  <c r="J178" i="32"/>
  <c r="J179" i="32"/>
  <c r="J180" i="32"/>
  <c r="J181" i="32"/>
  <c r="J182" i="32"/>
  <c r="J183" i="32"/>
  <c r="J184" i="32"/>
  <c r="J185" i="32"/>
  <c r="J186" i="32"/>
  <c r="J187" i="32"/>
  <c r="J188" i="32"/>
  <c r="J189" i="32"/>
  <c r="J190" i="32"/>
  <c r="J191" i="32"/>
  <c r="J192" i="32"/>
  <c r="J193" i="32"/>
  <c r="J194" i="32"/>
  <c r="J195" i="32"/>
  <c r="J196" i="32"/>
  <c r="J197" i="32"/>
  <c r="J198" i="32"/>
  <c r="J199" i="32"/>
  <c r="J200" i="32"/>
  <c r="J201" i="32"/>
  <c r="J202" i="32"/>
  <c r="J203" i="32"/>
  <c r="J204" i="32"/>
  <c r="J205" i="32"/>
  <c r="J206" i="32"/>
  <c r="J207" i="32"/>
  <c r="J208" i="32"/>
  <c r="J209" i="32"/>
  <c r="J210" i="32"/>
  <c r="J211" i="32"/>
  <c r="J212" i="32"/>
  <c r="J213" i="32"/>
  <c r="J214" i="32"/>
  <c r="J215" i="32"/>
  <c r="J216" i="32"/>
  <c r="J217" i="32"/>
  <c r="J218" i="32"/>
  <c r="J219" i="32"/>
  <c r="J220" i="32"/>
  <c r="J221" i="32"/>
  <c r="J222" i="32"/>
  <c r="L55" i="32" l="1"/>
  <c r="L56" i="32"/>
  <c r="L57" i="32"/>
  <c r="L58" i="32"/>
  <c r="L59" i="32"/>
  <c r="L60" i="32"/>
  <c r="L61" i="32"/>
  <c r="L62" i="32"/>
  <c r="L63" i="32"/>
  <c r="L64" i="32"/>
  <c r="L65" i="32"/>
  <c r="L66" i="32"/>
  <c r="L67" i="32"/>
  <c r="L68" i="32"/>
  <c r="L69" i="32"/>
  <c r="L70" i="32"/>
  <c r="L71" i="32"/>
  <c r="L72" i="32"/>
  <c r="L73" i="32"/>
  <c r="L74" i="32"/>
  <c r="L75" i="32"/>
  <c r="L76" i="32"/>
  <c r="L77" i="32"/>
  <c r="L78" i="32"/>
  <c r="L79" i="32"/>
  <c r="L80" i="32"/>
  <c r="L81" i="32"/>
  <c r="L82" i="32"/>
  <c r="L83" i="32"/>
  <c r="L84" i="32"/>
  <c r="L85" i="32"/>
  <c r="L86" i="32"/>
  <c r="L87" i="32"/>
  <c r="L88" i="32"/>
  <c r="L89" i="32"/>
  <c r="L90" i="32"/>
  <c r="L91" i="32"/>
  <c r="L92" i="32"/>
  <c r="L93" i="32"/>
  <c r="L94" i="32"/>
  <c r="L95" i="32"/>
  <c r="L96" i="32"/>
  <c r="L97" i="32"/>
  <c r="L98" i="32"/>
  <c r="L99" i="32"/>
  <c r="L100" i="32"/>
  <c r="L101" i="32"/>
  <c r="L102" i="32"/>
  <c r="L103" i="32"/>
  <c r="L104" i="32"/>
  <c r="L105" i="32"/>
  <c r="L106" i="32"/>
  <c r="L107" i="32"/>
  <c r="L108" i="32"/>
  <c r="L109" i="32"/>
  <c r="L110" i="32"/>
  <c r="L111" i="32"/>
  <c r="L112" i="32"/>
  <c r="L113" i="32"/>
  <c r="L114" i="32"/>
  <c r="L115" i="32"/>
  <c r="L116" i="32"/>
  <c r="L117" i="32"/>
  <c r="L118" i="32"/>
  <c r="L119" i="32"/>
  <c r="L120" i="32"/>
  <c r="L121" i="32"/>
  <c r="L122" i="32"/>
  <c r="L123" i="32"/>
  <c r="L124" i="32"/>
  <c r="L125" i="32"/>
  <c r="L126" i="32"/>
  <c r="L127" i="32"/>
  <c r="L128" i="32"/>
  <c r="L129" i="32"/>
  <c r="L130" i="32"/>
  <c r="L131" i="32"/>
  <c r="L132" i="32"/>
  <c r="L133" i="32"/>
  <c r="L134" i="32"/>
  <c r="L135" i="32"/>
  <c r="L136" i="32"/>
  <c r="L137" i="32"/>
  <c r="L138" i="32"/>
  <c r="L139" i="32"/>
  <c r="L140" i="32"/>
  <c r="L141" i="32"/>
  <c r="L142" i="32"/>
  <c r="L143" i="32"/>
  <c r="L144" i="32"/>
  <c r="L145" i="32"/>
  <c r="L146" i="32"/>
  <c r="L147" i="32"/>
  <c r="L148" i="32"/>
  <c r="L149" i="32"/>
  <c r="L150" i="32"/>
  <c r="L151" i="32"/>
  <c r="L152" i="32"/>
  <c r="L153" i="32"/>
  <c r="L154" i="32"/>
  <c r="L155" i="32"/>
  <c r="L156" i="32"/>
  <c r="L157" i="32"/>
  <c r="L158" i="32"/>
  <c r="L159" i="32"/>
  <c r="L160" i="32"/>
  <c r="L161" i="32"/>
  <c r="L162" i="32"/>
  <c r="L163" i="32"/>
  <c r="L164" i="32"/>
  <c r="L165" i="32"/>
  <c r="L166" i="32"/>
  <c r="L167" i="32"/>
  <c r="L168" i="32"/>
  <c r="L169" i="32"/>
  <c r="L170" i="32"/>
  <c r="L171" i="32"/>
  <c r="L172" i="32"/>
  <c r="L173" i="32"/>
  <c r="L174" i="32"/>
  <c r="L175" i="32"/>
  <c r="L176" i="32"/>
  <c r="L177" i="32"/>
  <c r="L178" i="32"/>
  <c r="L179" i="32"/>
  <c r="L180" i="32"/>
  <c r="L181" i="32"/>
  <c r="L182" i="32"/>
  <c r="L183" i="32"/>
  <c r="L184" i="32"/>
  <c r="L185" i="32"/>
  <c r="L186" i="32"/>
  <c r="L187" i="32"/>
  <c r="L188" i="32"/>
  <c r="L189" i="32"/>
  <c r="L190" i="32"/>
  <c r="L191" i="32"/>
  <c r="L192" i="32"/>
  <c r="L193" i="32"/>
  <c r="L194" i="32"/>
  <c r="L195" i="32"/>
  <c r="L196" i="32"/>
  <c r="L197" i="32"/>
  <c r="L198" i="32"/>
  <c r="L199" i="32"/>
  <c r="L200" i="32"/>
  <c r="L201" i="32"/>
  <c r="L202" i="32"/>
  <c r="L203" i="32"/>
  <c r="L204" i="32"/>
  <c r="L205" i="32"/>
  <c r="L206" i="32"/>
  <c r="L207" i="32"/>
  <c r="L208" i="32"/>
  <c r="L209" i="32"/>
  <c r="L210" i="32"/>
  <c r="L211" i="32"/>
  <c r="L212" i="32"/>
  <c r="L213" i="32"/>
  <c r="L214" i="32"/>
  <c r="L215" i="32"/>
  <c r="L216" i="32"/>
  <c r="L217" i="32"/>
  <c r="L218" i="32"/>
  <c r="L219" i="32"/>
  <c r="L220" i="32"/>
  <c r="L221" i="32"/>
  <c r="L222" i="32"/>
  <c r="M55" i="32"/>
  <c r="M56" i="32"/>
  <c r="M57" i="32"/>
  <c r="M58" i="32"/>
  <c r="M59" i="32"/>
  <c r="M60" i="32"/>
  <c r="M61" i="32"/>
  <c r="M62" i="32"/>
  <c r="M63" i="32"/>
  <c r="M64" i="32"/>
  <c r="M65" i="32"/>
  <c r="M66" i="32"/>
  <c r="M67" i="32"/>
  <c r="M68" i="32"/>
  <c r="M69" i="32"/>
  <c r="M70" i="32"/>
  <c r="M71" i="32"/>
  <c r="M72" i="32"/>
  <c r="M73" i="32"/>
  <c r="M74" i="32"/>
  <c r="M75" i="32"/>
  <c r="M76" i="32"/>
  <c r="M77" i="32"/>
  <c r="M78" i="32"/>
  <c r="M79" i="32"/>
  <c r="M80" i="32"/>
  <c r="M81" i="32"/>
  <c r="M82" i="32"/>
  <c r="M83" i="32"/>
  <c r="M84" i="32"/>
  <c r="M85" i="32"/>
  <c r="M86" i="32"/>
  <c r="M87" i="32"/>
  <c r="M88" i="32"/>
  <c r="M89" i="32"/>
  <c r="M90" i="32"/>
  <c r="M91" i="32"/>
  <c r="M92" i="32"/>
  <c r="M93" i="32"/>
  <c r="M94" i="32"/>
  <c r="M95" i="32"/>
  <c r="M96" i="32"/>
  <c r="M97" i="32"/>
  <c r="M98" i="32"/>
  <c r="M99" i="32"/>
  <c r="M100" i="32"/>
  <c r="M101" i="32"/>
  <c r="M102" i="32"/>
  <c r="M103" i="32"/>
  <c r="M104" i="32"/>
  <c r="M105" i="32"/>
  <c r="M106" i="32"/>
  <c r="M107" i="32"/>
  <c r="M108" i="32"/>
  <c r="M109" i="32"/>
  <c r="M110" i="32"/>
  <c r="M111" i="32"/>
  <c r="M112" i="32"/>
  <c r="M113" i="32"/>
  <c r="M114" i="32"/>
  <c r="M115" i="32"/>
  <c r="M116" i="32"/>
  <c r="M117" i="32"/>
  <c r="M118" i="32"/>
  <c r="M119" i="32"/>
  <c r="M120" i="32"/>
  <c r="M121" i="32"/>
  <c r="M122" i="32"/>
  <c r="M123" i="32"/>
  <c r="M124" i="32"/>
  <c r="M125" i="32"/>
  <c r="N125" i="32" s="1"/>
  <c r="M126" i="32"/>
  <c r="M127" i="32"/>
  <c r="M128" i="32"/>
  <c r="N128" i="32" s="1"/>
  <c r="M129" i="32"/>
  <c r="N129" i="32" s="1"/>
  <c r="M130" i="32"/>
  <c r="M131" i="32"/>
  <c r="M132" i="32"/>
  <c r="N132" i="32" s="1"/>
  <c r="M133" i="32"/>
  <c r="N133" i="32" s="1"/>
  <c r="M134" i="32"/>
  <c r="N134" i="32" s="1"/>
  <c r="M135" i="32"/>
  <c r="N135" i="32" s="1"/>
  <c r="M136" i="32"/>
  <c r="N136" i="32" s="1"/>
  <c r="M137" i="32"/>
  <c r="N137" i="32" s="1"/>
  <c r="M138" i="32"/>
  <c r="M139" i="32"/>
  <c r="N139" i="32" s="1"/>
  <c r="M140" i="32"/>
  <c r="N140" i="32" s="1"/>
  <c r="M141" i="32"/>
  <c r="N141" i="32" s="1"/>
  <c r="M142" i="32"/>
  <c r="N142" i="32" s="1"/>
  <c r="M143" i="32"/>
  <c r="N143" i="32" s="1"/>
  <c r="M144" i="32"/>
  <c r="M145" i="32"/>
  <c r="N145" i="32" s="1"/>
  <c r="M146" i="32"/>
  <c r="N146" i="32" s="1"/>
  <c r="M147" i="32"/>
  <c r="N147" i="32" s="1"/>
  <c r="M148" i="32"/>
  <c r="N148" i="32" s="1"/>
  <c r="M149" i="32"/>
  <c r="N149" i="32" s="1"/>
  <c r="M150" i="32"/>
  <c r="N150" i="32" s="1"/>
  <c r="M151" i="32"/>
  <c r="N151" i="32" s="1"/>
  <c r="M152" i="32"/>
  <c r="N152" i="32" s="1"/>
  <c r="M153" i="32"/>
  <c r="N153" i="32" s="1"/>
  <c r="M154" i="32"/>
  <c r="N154" i="32" s="1"/>
  <c r="M155" i="32"/>
  <c r="N155" i="32" s="1"/>
  <c r="M156" i="32"/>
  <c r="N156" i="32" s="1"/>
  <c r="M157" i="32"/>
  <c r="N157" i="32" s="1"/>
  <c r="M158" i="32"/>
  <c r="N158" i="32" s="1"/>
  <c r="M159" i="32"/>
  <c r="N159" i="32" s="1"/>
  <c r="M160" i="32"/>
  <c r="N160" i="32" s="1"/>
  <c r="M161" i="32"/>
  <c r="N161" i="32" s="1"/>
  <c r="M162" i="32"/>
  <c r="N162" i="32" s="1"/>
  <c r="M163" i="32"/>
  <c r="N163" i="32" s="1"/>
  <c r="M164" i="32"/>
  <c r="N164" i="32" s="1"/>
  <c r="M165" i="32"/>
  <c r="N165" i="32" s="1"/>
  <c r="M166" i="32"/>
  <c r="N166" i="32" s="1"/>
  <c r="M167" i="32"/>
  <c r="N167" i="32" s="1"/>
  <c r="M168" i="32"/>
  <c r="N168" i="32" s="1"/>
  <c r="M169" i="32"/>
  <c r="N169" i="32" s="1"/>
  <c r="M170" i="32"/>
  <c r="N170" i="32" s="1"/>
  <c r="M171" i="32"/>
  <c r="N171" i="32" s="1"/>
  <c r="M172" i="32"/>
  <c r="N172" i="32" s="1"/>
  <c r="M173" i="32"/>
  <c r="N173" i="32" s="1"/>
  <c r="M174" i="32"/>
  <c r="N174" i="32" s="1"/>
  <c r="M175" i="32"/>
  <c r="N175" i="32" s="1"/>
  <c r="M176" i="32"/>
  <c r="N176" i="32" s="1"/>
  <c r="M177" i="32"/>
  <c r="N177" i="32" s="1"/>
  <c r="M178" i="32"/>
  <c r="N178" i="32" s="1"/>
  <c r="M179" i="32"/>
  <c r="N179" i="32" s="1"/>
  <c r="M180" i="32"/>
  <c r="N180" i="32" s="1"/>
  <c r="M181" i="32"/>
  <c r="N181" i="32" s="1"/>
  <c r="M182" i="32"/>
  <c r="N182" i="32" s="1"/>
  <c r="M183" i="32"/>
  <c r="N183" i="32" s="1"/>
  <c r="M184" i="32"/>
  <c r="N184" i="32" s="1"/>
  <c r="M185" i="32"/>
  <c r="N185" i="32" s="1"/>
  <c r="M186" i="32"/>
  <c r="N186" i="32" s="1"/>
  <c r="M187" i="32"/>
  <c r="N187" i="32" s="1"/>
  <c r="M188" i="32"/>
  <c r="N188" i="32" s="1"/>
  <c r="M189" i="32"/>
  <c r="N189" i="32" s="1"/>
  <c r="M190" i="32"/>
  <c r="N190" i="32" s="1"/>
  <c r="M191" i="32"/>
  <c r="N191" i="32" s="1"/>
  <c r="M192" i="32"/>
  <c r="N192" i="32" s="1"/>
  <c r="M193" i="32"/>
  <c r="N193" i="32" s="1"/>
  <c r="M194" i="32"/>
  <c r="N194" i="32" s="1"/>
  <c r="M195" i="32"/>
  <c r="N195" i="32" s="1"/>
  <c r="M196" i="32"/>
  <c r="N196" i="32" s="1"/>
  <c r="M197" i="32"/>
  <c r="N197" i="32" s="1"/>
  <c r="M198" i="32"/>
  <c r="N198" i="32" s="1"/>
  <c r="M199" i="32"/>
  <c r="N199" i="32" s="1"/>
  <c r="M200" i="32"/>
  <c r="N200" i="32" s="1"/>
  <c r="M201" i="32"/>
  <c r="N201" i="32" s="1"/>
  <c r="M202" i="32"/>
  <c r="N202" i="32" s="1"/>
  <c r="M203" i="32"/>
  <c r="N203" i="32" s="1"/>
  <c r="M204" i="32"/>
  <c r="N204" i="32" s="1"/>
  <c r="M205" i="32"/>
  <c r="N205" i="32" s="1"/>
  <c r="M206" i="32"/>
  <c r="N206" i="32" s="1"/>
  <c r="M207" i="32"/>
  <c r="N207" i="32" s="1"/>
  <c r="M208" i="32"/>
  <c r="N208" i="32" s="1"/>
  <c r="M209" i="32"/>
  <c r="N209" i="32" s="1"/>
  <c r="M210" i="32"/>
  <c r="N210" i="32" s="1"/>
  <c r="M211" i="32"/>
  <c r="N211" i="32" s="1"/>
  <c r="M212" i="32"/>
  <c r="N212" i="32" s="1"/>
  <c r="M213" i="32"/>
  <c r="N213" i="32" s="1"/>
  <c r="M214" i="32"/>
  <c r="N214" i="32" s="1"/>
  <c r="M215" i="32"/>
  <c r="N215" i="32" s="1"/>
  <c r="M216" i="32"/>
  <c r="N216" i="32" s="1"/>
  <c r="M217" i="32"/>
  <c r="N217" i="32" s="1"/>
  <c r="M218" i="32"/>
  <c r="N218" i="32" s="1"/>
  <c r="M219" i="32"/>
  <c r="N219" i="32" s="1"/>
  <c r="M220" i="32"/>
  <c r="N220" i="32" s="1"/>
  <c r="M221" i="32"/>
  <c r="N221" i="32" s="1"/>
  <c r="M222" i="32"/>
  <c r="N222" i="32" s="1"/>
  <c r="N55" i="32"/>
  <c r="N56" i="32"/>
  <c r="N57" i="32"/>
  <c r="N58" i="32"/>
  <c r="N59" i="32"/>
  <c r="N60" i="32"/>
  <c r="N61" i="32"/>
  <c r="N62" i="32"/>
  <c r="N63" i="32"/>
  <c r="N64" i="32"/>
  <c r="N65" i="32"/>
  <c r="N66" i="32"/>
  <c r="N67" i="32"/>
  <c r="N68" i="32"/>
  <c r="N69" i="32"/>
  <c r="N70" i="32"/>
  <c r="N71" i="32"/>
  <c r="N72" i="32"/>
  <c r="N73" i="32"/>
  <c r="N74" i="32"/>
  <c r="N75" i="32"/>
  <c r="N76" i="32"/>
  <c r="N77" i="32"/>
  <c r="N78" i="32"/>
  <c r="N79" i="32"/>
  <c r="N80" i="32"/>
  <c r="N81" i="32"/>
  <c r="N82" i="32"/>
  <c r="N83" i="32"/>
  <c r="N84" i="32"/>
  <c r="N85" i="32"/>
  <c r="N86" i="32"/>
  <c r="N87" i="32"/>
  <c r="N88" i="32"/>
  <c r="N89" i="32"/>
  <c r="N90" i="32"/>
  <c r="N91" i="32"/>
  <c r="N92" i="32"/>
  <c r="N93" i="32"/>
  <c r="N94" i="32"/>
  <c r="N95" i="32"/>
  <c r="N96" i="32"/>
  <c r="N97" i="32"/>
  <c r="N98" i="32"/>
  <c r="N99" i="32"/>
  <c r="N100" i="32"/>
  <c r="N101" i="32"/>
  <c r="N102" i="32"/>
  <c r="N103" i="32"/>
  <c r="N104" i="32"/>
  <c r="N105" i="32"/>
  <c r="N106" i="32"/>
  <c r="N107" i="32"/>
  <c r="N108" i="32"/>
  <c r="N109" i="32"/>
  <c r="N110" i="32"/>
  <c r="N111" i="32"/>
  <c r="N112" i="32"/>
  <c r="N113" i="32"/>
  <c r="N114" i="32"/>
  <c r="N115" i="32"/>
  <c r="N116" i="32"/>
  <c r="N117" i="32"/>
  <c r="N118" i="32"/>
  <c r="N119" i="32"/>
  <c r="N120" i="32"/>
  <c r="N121" i="32"/>
  <c r="N122" i="32"/>
  <c r="N123" i="32"/>
  <c r="N124" i="32"/>
  <c r="N126" i="32"/>
  <c r="N127" i="32"/>
  <c r="N130" i="32"/>
  <c r="N131" i="32"/>
  <c r="N138" i="32"/>
  <c r="N144" i="32"/>
  <c r="G29" i="33"/>
  <c r="G30" i="33"/>
  <c r="G31" i="33"/>
  <c r="G32" i="33"/>
  <c r="G33" i="33"/>
  <c r="G34" i="33"/>
  <c r="G35" i="33"/>
  <c r="G36" i="33"/>
  <c r="G37" i="33"/>
  <c r="G38" i="33"/>
  <c r="G39" i="33"/>
  <c r="G40" i="33"/>
  <c r="G41" i="33"/>
  <c r="G42" i="33"/>
  <c r="G43" i="33"/>
  <c r="G44" i="33"/>
  <c r="G45" i="33"/>
  <c r="G46" i="33"/>
  <c r="G47" i="33"/>
  <c r="G48" i="33"/>
  <c r="G49" i="33"/>
  <c r="G50" i="33"/>
  <c r="G51" i="33"/>
  <c r="G52" i="33"/>
  <c r="G53" i="33"/>
  <c r="L2" i="32" l="1"/>
  <c r="M2" i="32"/>
  <c r="N2" i="32" s="1"/>
  <c r="L3" i="32"/>
  <c r="M3" i="32"/>
  <c r="N3" i="32" s="1"/>
  <c r="L4" i="32"/>
  <c r="M4" i="32"/>
  <c r="N4" i="32" s="1"/>
  <c r="L5" i="32"/>
  <c r="M5" i="32"/>
  <c r="N5" i="32" s="1"/>
  <c r="L6" i="32"/>
  <c r="M6" i="32"/>
  <c r="N6" i="32" s="1"/>
  <c r="L7" i="32"/>
  <c r="M7" i="32"/>
  <c r="N7" i="32" s="1"/>
  <c r="L8" i="32"/>
  <c r="M8" i="32"/>
  <c r="N8" i="32" s="1"/>
  <c r="L9" i="32"/>
  <c r="M9" i="32"/>
  <c r="N9" i="32" s="1"/>
  <c r="L10" i="32"/>
  <c r="M10" i="32"/>
  <c r="N10" i="32" s="1"/>
  <c r="L11" i="32"/>
  <c r="M11" i="32"/>
  <c r="N11" i="32" s="1"/>
  <c r="L12" i="32"/>
  <c r="M12" i="32"/>
  <c r="N12" i="32" s="1"/>
  <c r="L13" i="32"/>
  <c r="M13" i="32"/>
  <c r="N13" i="32" s="1"/>
  <c r="L14" i="32"/>
  <c r="M14" i="32"/>
  <c r="N14" i="32" s="1"/>
  <c r="L15" i="32"/>
  <c r="M15" i="32"/>
  <c r="N15" i="32" s="1"/>
  <c r="L16" i="32"/>
  <c r="M16" i="32"/>
  <c r="N16" i="32" s="1"/>
  <c r="L17" i="32"/>
  <c r="M17" i="32"/>
  <c r="N17" i="32" s="1"/>
  <c r="L18" i="32"/>
  <c r="M18" i="32"/>
  <c r="N18" i="32" s="1"/>
  <c r="L19" i="32"/>
  <c r="M19" i="32"/>
  <c r="N19" i="32" s="1"/>
  <c r="L20" i="32"/>
  <c r="M20" i="32"/>
  <c r="N20" i="32" s="1"/>
  <c r="L21" i="32"/>
  <c r="M21" i="32"/>
  <c r="N21" i="32" s="1"/>
  <c r="L22" i="32"/>
  <c r="M22" i="32"/>
  <c r="N22" i="32" s="1"/>
  <c r="L23" i="32"/>
  <c r="M23" i="32"/>
  <c r="N23" i="32" s="1"/>
  <c r="L24" i="32"/>
  <c r="M24" i="32"/>
  <c r="N24" i="32" s="1"/>
  <c r="L25" i="32"/>
  <c r="M25" i="32"/>
  <c r="N25" i="32" s="1"/>
  <c r="L26" i="32"/>
  <c r="M26" i="32"/>
  <c r="N26" i="32" s="1"/>
  <c r="L27" i="32"/>
  <c r="M27" i="32"/>
  <c r="N27" i="32" s="1"/>
  <c r="L28" i="32"/>
  <c r="M28" i="32"/>
  <c r="N28" i="32" s="1"/>
  <c r="L29" i="32"/>
  <c r="M29" i="32"/>
  <c r="N29" i="32" s="1"/>
  <c r="L30" i="32"/>
  <c r="M30" i="32"/>
  <c r="N30" i="32" s="1"/>
  <c r="L31" i="32"/>
  <c r="M31" i="32"/>
  <c r="N31" i="32" s="1"/>
  <c r="L32" i="32"/>
  <c r="M32" i="32"/>
  <c r="N32" i="32" s="1"/>
  <c r="L33" i="32"/>
  <c r="M33" i="32"/>
  <c r="N33" i="32" s="1"/>
  <c r="L34" i="32"/>
  <c r="M34" i="32"/>
  <c r="N34" i="32" s="1"/>
  <c r="L35" i="32"/>
  <c r="M35" i="32"/>
  <c r="N35" i="32" s="1"/>
  <c r="L36" i="32"/>
  <c r="M36" i="32"/>
  <c r="N36" i="32" s="1"/>
  <c r="L37" i="32"/>
  <c r="M37" i="32"/>
  <c r="N37" i="32" s="1"/>
  <c r="L38" i="32"/>
  <c r="M38" i="32"/>
  <c r="N38" i="32" s="1"/>
  <c r="L39" i="32"/>
  <c r="M39" i="32"/>
  <c r="N39" i="32" s="1"/>
  <c r="L40" i="32"/>
  <c r="M40" i="32"/>
  <c r="N40" i="32" s="1"/>
  <c r="L41" i="32"/>
  <c r="M41" i="32"/>
  <c r="N41" i="32" s="1"/>
  <c r="L42" i="32"/>
  <c r="M42" i="32"/>
  <c r="N42" i="32" s="1"/>
  <c r="L43" i="32"/>
  <c r="M43" i="32"/>
  <c r="N43" i="32" s="1"/>
  <c r="L44" i="32"/>
  <c r="M44" i="32"/>
  <c r="N44" i="32" s="1"/>
  <c r="L45" i="32"/>
  <c r="M45" i="32"/>
  <c r="N45" i="32" s="1"/>
  <c r="L46" i="32"/>
  <c r="M46" i="32"/>
  <c r="N46" i="32" s="1"/>
  <c r="L47" i="32"/>
  <c r="M47" i="32"/>
  <c r="N47" i="32" s="1"/>
  <c r="L48" i="32"/>
  <c r="M48" i="32"/>
  <c r="N48" i="32" s="1"/>
  <c r="L49" i="32"/>
  <c r="M49" i="32"/>
  <c r="N49" i="32" s="1"/>
  <c r="L50" i="32"/>
  <c r="M50" i="32"/>
  <c r="N50" i="32" s="1"/>
  <c r="L51" i="32"/>
  <c r="M51" i="32"/>
  <c r="N51" i="32" s="1"/>
  <c r="L52" i="32"/>
  <c r="M52" i="32"/>
  <c r="N52" i="32" s="1"/>
  <c r="L53" i="32"/>
  <c r="M53" i="32"/>
  <c r="N53" i="32" s="1"/>
  <c r="L54" i="32"/>
  <c r="M54" i="32"/>
  <c r="N54" i="32" s="1"/>
  <c r="G2" i="33"/>
  <c r="G3" i="33"/>
  <c r="G4" i="33"/>
  <c r="G5" i="33"/>
  <c r="G6" i="33"/>
  <c r="G7" i="33"/>
  <c r="G8" i="33"/>
  <c r="G9" i="33"/>
  <c r="G10" i="33"/>
  <c r="G11" i="33"/>
  <c r="G12" i="33"/>
  <c r="G13" i="33"/>
  <c r="G14" i="33"/>
  <c r="G15" i="33"/>
  <c r="G16" i="33"/>
  <c r="G17" i="33"/>
  <c r="G18" i="33"/>
  <c r="G19" i="33"/>
  <c r="G20" i="33"/>
  <c r="G21" i="33"/>
  <c r="G22" i="33"/>
  <c r="G23" i="33"/>
  <c r="G24" i="33"/>
  <c r="G25" i="33"/>
  <c r="G26" i="33"/>
  <c r="G27" i="33"/>
  <c r="G28" i="33"/>
</calcChain>
</file>

<file path=xl/sharedStrings.xml><?xml version="1.0" encoding="utf-8"?>
<sst xmlns="http://schemas.openxmlformats.org/spreadsheetml/2006/main" count="1251" uniqueCount="232">
  <si>
    <t>Date</t>
  </si>
  <si>
    <t>Lot MEB</t>
  </si>
  <si>
    <t>nb de bt</t>
  </si>
  <si>
    <t>Détection</t>
  </si>
  <si>
    <t>11/2017/30</t>
  </si>
  <si>
    <t>Date MEB</t>
  </si>
  <si>
    <t xml:space="preserve">Marquage </t>
  </si>
  <si>
    <t>Lot</t>
  </si>
  <si>
    <t>01/2017/31</t>
  </si>
  <si>
    <t>21/2017/29</t>
  </si>
  <si>
    <t>Grise JM</t>
  </si>
  <si>
    <t>P3060-1376</t>
  </si>
  <si>
    <t>09/2015/221 SC</t>
  </si>
  <si>
    <t>59/2016/83 SC</t>
  </si>
  <si>
    <t>P3060-1047</t>
  </si>
  <si>
    <t>Couleuse</t>
  </si>
  <si>
    <t>34/2017/01</t>
  </si>
  <si>
    <t>02/2016/142</t>
  </si>
  <si>
    <t>04/2017/35</t>
  </si>
  <si>
    <t>21/2017/42</t>
  </si>
  <si>
    <t>Niveau</t>
  </si>
  <si>
    <t>01/2017/48</t>
  </si>
  <si>
    <t>12/2016/144</t>
  </si>
  <si>
    <t>12/2016/146</t>
  </si>
  <si>
    <t>21/2017/32</t>
  </si>
  <si>
    <t>03/2015/256</t>
  </si>
  <si>
    <t>32/2017/01</t>
  </si>
  <si>
    <t>29/2017/</t>
  </si>
  <si>
    <t>12/2017/40</t>
  </si>
  <si>
    <t>34/2017/02</t>
  </si>
  <si>
    <t>21/2017/18</t>
  </si>
  <si>
    <t>02/2017/17</t>
  </si>
  <si>
    <t>01/2017/43</t>
  </si>
  <si>
    <t>P3060-1074</t>
  </si>
  <si>
    <t>Marron JM</t>
  </si>
  <si>
    <t>21/2017/53</t>
  </si>
  <si>
    <t>P3060-2789</t>
  </si>
  <si>
    <t>11/2017/22</t>
  </si>
  <si>
    <t>04/2017/64</t>
  </si>
  <si>
    <t>82/2017/01</t>
  </si>
  <si>
    <t>25/2017/56</t>
  </si>
  <si>
    <t>03/2016/158</t>
  </si>
  <si>
    <t>37/2017/01</t>
  </si>
  <si>
    <t>83/2017/80</t>
  </si>
  <si>
    <t>04/2017/90</t>
  </si>
  <si>
    <t>25/2017/75</t>
  </si>
  <si>
    <t>01/2017/105</t>
  </si>
  <si>
    <t>86/2016/02</t>
  </si>
  <si>
    <t>25/2017/108</t>
  </si>
  <si>
    <t>01/2016/149</t>
  </si>
  <si>
    <t>32/2017/108</t>
  </si>
  <si>
    <t>34/2017/03</t>
  </si>
  <si>
    <t>Fournisseur</t>
  </si>
  <si>
    <t>Total général</t>
  </si>
  <si>
    <t>Date livraison</t>
  </si>
  <si>
    <t>Quantité livrée</t>
  </si>
  <si>
    <t>Dimension</t>
  </si>
  <si>
    <t>Qualité</t>
  </si>
  <si>
    <t>45 x 24</t>
  </si>
  <si>
    <t>44 x 24</t>
  </si>
  <si>
    <t>3 Sup Clean C</t>
  </si>
  <si>
    <t>Nat 2 Nova 103</t>
  </si>
  <si>
    <t>Nat 2 Spécial</t>
  </si>
  <si>
    <t>Nat 3 Base</t>
  </si>
  <si>
    <t>L18-11</t>
  </si>
  <si>
    <t>L18-08</t>
  </si>
  <si>
    <t>L18-07</t>
  </si>
  <si>
    <t>L18-25</t>
  </si>
  <si>
    <t>L18-33</t>
  </si>
  <si>
    <t>L30628</t>
  </si>
  <si>
    <t>L31630</t>
  </si>
  <si>
    <t>L31858</t>
  </si>
  <si>
    <t>L32519</t>
  </si>
  <si>
    <t>L31457</t>
  </si>
  <si>
    <t>L33052</t>
  </si>
  <si>
    <t>L12-18</t>
  </si>
  <si>
    <t>L21-18</t>
  </si>
  <si>
    <t>L08-18</t>
  </si>
  <si>
    <t>L31-18</t>
  </si>
  <si>
    <t>L18-42</t>
  </si>
  <si>
    <t>L102307</t>
  </si>
  <si>
    <t>L39-18</t>
  </si>
  <si>
    <t>L43422</t>
  </si>
  <si>
    <t>L18-09</t>
  </si>
  <si>
    <t>L107763</t>
  </si>
  <si>
    <t>Date liv</t>
  </si>
  <si>
    <t>Données</t>
  </si>
  <si>
    <t>Rotation  j</t>
  </si>
  <si>
    <t>Date pb</t>
  </si>
  <si>
    <t>L31083</t>
  </si>
  <si>
    <t>Bouchonné</t>
  </si>
  <si>
    <t>NC</t>
  </si>
  <si>
    <t>Motif NC</t>
  </si>
  <si>
    <t>Livraison bch</t>
  </si>
  <si>
    <t>Calcul NC</t>
  </si>
  <si>
    <t xml:space="preserve"> Tx_Bouchonnées</t>
  </si>
  <si>
    <t xml:space="preserve"> Tx_Couleuses</t>
  </si>
  <si>
    <t xml:space="preserve"> Tx_Niveau</t>
  </si>
  <si>
    <t>Nat 2 Sup</t>
  </si>
  <si>
    <t>L16-14G</t>
  </si>
  <si>
    <t>L25956</t>
  </si>
  <si>
    <t>L25955</t>
  </si>
  <si>
    <t>L25954</t>
  </si>
  <si>
    <t>L17-13G</t>
  </si>
  <si>
    <t>L17-16G</t>
  </si>
  <si>
    <t>L17-23G</t>
  </si>
  <si>
    <t>Nat 3</t>
  </si>
  <si>
    <t>L11918</t>
  </si>
  <si>
    <t>Nat 3B</t>
  </si>
  <si>
    <t>L80472</t>
  </si>
  <si>
    <t>Nat 3A</t>
  </si>
  <si>
    <t>L81051</t>
  </si>
  <si>
    <t>L68</t>
  </si>
  <si>
    <t>L18-20G</t>
  </si>
  <si>
    <t>L81698</t>
  </si>
  <si>
    <t>L81931</t>
  </si>
  <si>
    <t>L82163</t>
  </si>
  <si>
    <t>L18-33G</t>
  </si>
  <si>
    <t>L82982</t>
  </si>
  <si>
    <t>L83024</t>
  </si>
  <si>
    <t>L83099</t>
  </si>
  <si>
    <t>L83189</t>
  </si>
  <si>
    <t>L18-42G</t>
  </si>
  <si>
    <t>L83646</t>
  </si>
  <si>
    <t>L18-02</t>
  </si>
  <si>
    <t>01/2017/86</t>
  </si>
  <si>
    <t>L18-23</t>
  </si>
  <si>
    <t>05/2017/01</t>
  </si>
  <si>
    <t>25/2017/44</t>
  </si>
  <si>
    <t>05/2017/34</t>
  </si>
  <si>
    <t>12/2015/128</t>
  </si>
  <si>
    <t>Ejecteur</t>
  </si>
  <si>
    <t>03/2015/251</t>
  </si>
  <si>
    <t>L30206</t>
  </si>
  <si>
    <t>09/2016/132</t>
  </si>
  <si>
    <t>23/2016/127</t>
  </si>
  <si>
    <t>10/2016/111</t>
  </si>
  <si>
    <t>L29735</t>
  </si>
  <si>
    <t>09/2017/GIR1</t>
  </si>
  <si>
    <t>Lnc</t>
  </si>
  <si>
    <t>nc</t>
  </si>
  <si>
    <t>09/2017/25</t>
  </si>
  <si>
    <t>59/2016/114</t>
  </si>
  <si>
    <t>22/2015/152</t>
  </si>
  <si>
    <t>L26103</t>
  </si>
  <si>
    <t>13/2016/24</t>
  </si>
  <si>
    <t>L28417</t>
  </si>
  <si>
    <t>L31808</t>
  </si>
  <si>
    <t>88/2016/131</t>
  </si>
  <si>
    <t>44/2016/01</t>
  </si>
  <si>
    <t>L28434</t>
  </si>
  <si>
    <t>22/15/152</t>
  </si>
  <si>
    <t>L26217</t>
  </si>
  <si>
    <t>50/2016/01</t>
  </si>
  <si>
    <t>L28435</t>
  </si>
  <si>
    <t>82/2016/01</t>
  </si>
  <si>
    <t>L28593</t>
  </si>
  <si>
    <t>82/2017/41</t>
  </si>
  <si>
    <t>12/2015/145</t>
  </si>
  <si>
    <t>L26738</t>
  </si>
  <si>
    <t>L31818</t>
  </si>
  <si>
    <t>29/2016/01</t>
  </si>
  <si>
    <t>L28436</t>
  </si>
  <si>
    <t>20/2014/242</t>
  </si>
  <si>
    <t>L49004</t>
  </si>
  <si>
    <t>06/2014/243</t>
  </si>
  <si>
    <t>83/2016/01</t>
  </si>
  <si>
    <t>L30054</t>
  </si>
  <si>
    <t>04/2017/20</t>
  </si>
  <si>
    <t>04/2017/13</t>
  </si>
  <si>
    <t>L31538</t>
  </si>
  <si>
    <t>82/2016/02</t>
  </si>
  <si>
    <t>03/2016/157</t>
  </si>
  <si>
    <t>01/2017/63</t>
  </si>
  <si>
    <t>L38052</t>
  </si>
  <si>
    <t>09/2017/GIR02</t>
  </si>
  <si>
    <t>L32518</t>
  </si>
  <si>
    <t>11/2017/72</t>
  </si>
  <si>
    <t>10/2017/39</t>
  </si>
  <si>
    <t>L31358</t>
  </si>
  <si>
    <t>20/2015/252</t>
  </si>
  <si>
    <t>L27727</t>
  </si>
  <si>
    <t>02/2017/45</t>
  </si>
  <si>
    <t>L32630</t>
  </si>
  <si>
    <t>L32619</t>
  </si>
  <si>
    <t>07/2017/13</t>
  </si>
  <si>
    <t>98/2017/71</t>
  </si>
  <si>
    <t>L28486</t>
  </si>
  <si>
    <t>01/2017/54</t>
  </si>
  <si>
    <t>02/2016/156</t>
  </si>
  <si>
    <t>12/2016/150</t>
  </si>
  <si>
    <t>61/2017/60</t>
  </si>
  <si>
    <t>12/2017/85</t>
  </si>
  <si>
    <t>06/2016/243</t>
  </si>
  <si>
    <t>L42491</t>
  </si>
  <si>
    <t>12/2017/67</t>
  </si>
  <si>
    <t>50/2015/01</t>
  </si>
  <si>
    <t>44/2015/02 AB</t>
  </si>
  <si>
    <t>26/2016/29</t>
  </si>
  <si>
    <t>44/2015/02 ab</t>
  </si>
  <si>
    <t>61/2017/04</t>
  </si>
  <si>
    <t>L16-08G</t>
  </si>
  <si>
    <t>01/2017/92</t>
  </si>
  <si>
    <t>02/2017/01</t>
  </si>
  <si>
    <t>44/2015/02ab</t>
  </si>
  <si>
    <t>03/2016/161</t>
  </si>
  <si>
    <t>02/2017/101</t>
  </si>
  <si>
    <t>82/2017/02</t>
  </si>
  <si>
    <t>03/2016/162</t>
  </si>
  <si>
    <t>33/2017/26</t>
  </si>
  <si>
    <t>18/2017/50</t>
  </si>
  <si>
    <t>18137 PC</t>
  </si>
  <si>
    <t>LC03-18C</t>
  </si>
  <si>
    <t>09/2017/47</t>
  </si>
  <si>
    <t>10/2017/89</t>
  </si>
  <si>
    <t>59/2014/61</t>
  </si>
  <si>
    <t>05/2017/94</t>
  </si>
  <si>
    <t>18/2017/100</t>
  </si>
  <si>
    <t>68/2017/116</t>
  </si>
  <si>
    <t>33/2017/22</t>
  </si>
  <si>
    <t>25/2017/113</t>
  </si>
  <si>
    <t>AM</t>
  </si>
  <si>
    <t>PC</t>
  </si>
  <si>
    <t>BO</t>
  </si>
  <si>
    <t>CS</t>
  </si>
  <si>
    <t>JP</t>
  </si>
  <si>
    <t>MA</t>
  </si>
  <si>
    <t>DR</t>
  </si>
  <si>
    <t>CO</t>
  </si>
  <si>
    <t>Somme de NC</t>
  </si>
  <si>
    <t>CORRECT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</si>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</sst>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_-* #,##0.00\ _F_-;\-* #,##0.00\ _F_-;_-* &quot;-&quot;??\ _F_-;_-@_-"/>
    <numFmt numFmtId="165" formatCode="[$-40C]mmm\-yy;@"/>
    <numFmt numFmtId="166" formatCode="[$-40C]d\-mmm\-yy;@"/>
    <numFmt numFmtId="167" formatCode="_-* #,##0\ _€_-;\-* #,##0\ _€_-;_-* &quot;-&quot;??\ _€_-;_-@_-"/>
    <numFmt numFmtId="168" formatCode="_-* #,##0\ _F_-;\-* #,##0\ _F_-;_-* &quot;-&quot;??\ _F_-;_-@_-"/>
  </numFmts>
  <fonts count="1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i/>
      <sz val="9"/>
      <color theme="1" tint="0.499984740745262"/>
      <name val="Calibri"/>
      <family val="2"/>
      <scheme val="minor"/>
    </font>
    <font>
      <i/>
      <sz val="9"/>
      <color theme="0" tint="-0.499984740745262"/>
      <name val="Calibri"/>
      <family val="2"/>
      <scheme val="minor"/>
    </font>
    <font>
      <sz val="9"/>
      <color theme="1" tint="0.499984740745262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theme="6" tint="0.39997558519241921"/>
      </top>
      <bottom/>
      <diagonal/>
    </border>
    <border>
      <left/>
      <right/>
      <top style="thin">
        <color theme="9" tint="0.3999755851924192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/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/>
      <bottom/>
      <diagonal/>
    </border>
    <border>
      <left/>
      <right style="thin">
        <color rgb="FF999999"/>
      </right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indexed="65"/>
      </left>
      <right/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/>
      <right/>
      <top style="thin">
        <color rgb="FF999999"/>
      </top>
      <bottom style="thin">
        <color rgb="FF999999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5">
    <xf numFmtId="0" fontId="0" fillId="0" borderId="0" xfId="0"/>
    <xf numFmtId="49" fontId="3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7" fontId="0" fillId="0" borderId="0" xfId="0" applyNumberForma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166" fontId="6" fillId="0" borderId="0" xfId="0" applyNumberFormat="1" applyFont="1" applyFill="1" applyBorder="1"/>
    <xf numFmtId="0" fontId="6" fillId="0" borderId="0" xfId="0" applyFont="1" applyFill="1" applyBorder="1"/>
    <xf numFmtId="167" fontId="6" fillId="0" borderId="0" xfId="1" applyNumberFormat="1" applyFont="1" applyFill="1" applyBorder="1"/>
    <xf numFmtId="1" fontId="5" fillId="0" borderId="6" xfId="0" applyNumberFormat="1" applyFont="1" applyFill="1" applyBorder="1" applyAlignment="1">
      <alignment horizontal="right"/>
    </xf>
    <xf numFmtId="166" fontId="5" fillId="0" borderId="7" xfId="0" applyNumberFormat="1" applyFont="1" applyFill="1" applyBorder="1" applyAlignment="1">
      <alignment vertical="center"/>
    </xf>
    <xf numFmtId="14" fontId="5" fillId="0" borderId="7" xfId="0" applyNumberFormat="1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right" vertical="center"/>
    </xf>
    <xf numFmtId="166" fontId="5" fillId="0" borderId="7" xfId="0" applyNumberFormat="1" applyFont="1" applyFill="1" applyBorder="1" applyAlignment="1">
      <alignment horizontal="right" vertical="center"/>
    </xf>
    <xf numFmtId="0" fontId="5" fillId="0" borderId="7" xfId="0" applyFont="1" applyFill="1" applyBorder="1" applyAlignment="1">
      <alignment horizontal="center" vertical="center"/>
    </xf>
    <xf numFmtId="17" fontId="5" fillId="0" borderId="7" xfId="0" applyNumberFormat="1" applyFont="1" applyFill="1" applyBorder="1" applyAlignment="1">
      <alignment horizontal="right" vertical="center"/>
    </xf>
    <xf numFmtId="0" fontId="7" fillId="0" borderId="0" xfId="0" applyFont="1"/>
    <xf numFmtId="166" fontId="7" fillId="0" borderId="0" xfId="0" applyNumberFormat="1" applyFont="1"/>
    <xf numFmtId="10" fontId="7" fillId="0" borderId="0" xfId="2" applyNumberFormat="1" applyFont="1"/>
    <xf numFmtId="0" fontId="4" fillId="0" borderId="0" xfId="0" applyFont="1"/>
    <xf numFmtId="0" fontId="4" fillId="0" borderId="0" xfId="0" applyFont="1" applyAlignment="1">
      <alignment horizontal="right"/>
    </xf>
    <xf numFmtId="166" fontId="5" fillId="0" borderId="6" xfId="0" applyNumberFormat="1" applyFont="1" applyFill="1" applyBorder="1"/>
    <xf numFmtId="0" fontId="6" fillId="0" borderId="0" xfId="0" applyNumberFormat="1" applyFont="1" applyFill="1" applyBorder="1" applyAlignment="1">
      <alignment horizontal="center"/>
    </xf>
    <xf numFmtId="1" fontId="5" fillId="2" borderId="6" xfId="0" applyNumberFormat="1" applyFont="1" applyFill="1" applyBorder="1" applyAlignment="1">
      <alignment horizontal="right"/>
    </xf>
    <xf numFmtId="166" fontId="8" fillId="0" borderId="0" xfId="0" applyNumberFormat="1" applyFont="1"/>
    <xf numFmtId="168" fontId="8" fillId="0" borderId="0" xfId="1" applyNumberFormat="1" applyFont="1"/>
    <xf numFmtId="0" fontId="9" fillId="0" borderId="1" xfId="0" applyFont="1" applyFill="1" applyBorder="1"/>
    <xf numFmtId="0" fontId="9" fillId="0" borderId="1" xfId="0" applyNumberFormat="1" applyFont="1" applyFill="1" applyBorder="1"/>
    <xf numFmtId="0" fontId="7" fillId="0" borderId="0" xfId="0" applyFont="1"/>
    <xf numFmtId="0" fontId="5" fillId="0" borderId="6" xfId="0" applyFont="1" applyFill="1" applyBorder="1"/>
    <xf numFmtId="167" fontId="5" fillId="0" borderId="6" xfId="1" applyNumberFormat="1" applyFont="1" applyFill="1" applyBorder="1"/>
    <xf numFmtId="0" fontId="8" fillId="0" borderId="0" xfId="0" applyFont="1" applyBorder="1"/>
    <xf numFmtId="0" fontId="10" fillId="0" borderId="1" xfId="0" applyFont="1" applyFill="1" applyBorder="1" applyAlignment="1">
      <alignment horizontal="center" vertical="center"/>
    </xf>
    <xf numFmtId="0" fontId="0" fillId="0" borderId="2" xfId="0" applyBorder="1" applyProtection="1">
      <protection locked="0"/>
    </xf>
    <xf numFmtId="0" fontId="0" fillId="0" borderId="2" xfId="0" pivotButton="1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Protection="1">
      <protection locked="0"/>
    </xf>
    <xf numFmtId="0" fontId="0" fillId="0" borderId="4" xfId="0" applyBorder="1" applyProtection="1">
      <protection locked="0"/>
    </xf>
    <xf numFmtId="10" fontId="0" fillId="0" borderId="0" xfId="0" applyNumberFormat="1" applyProtection="1">
      <protection locked="0"/>
    </xf>
    <xf numFmtId="0" fontId="0" fillId="0" borderId="5" xfId="0" applyBorder="1" applyProtection="1">
      <protection locked="0"/>
    </xf>
    <xf numFmtId="1" fontId="5" fillId="0" borderId="6" xfId="0" applyNumberFormat="1" applyFont="1" applyFill="1" applyBorder="1" applyAlignment="1">
      <alignment horizontal="right" vertical="center"/>
    </xf>
    <xf numFmtId="167" fontId="5" fillId="2" borderId="6" xfId="1" applyNumberFormat="1" applyFont="1" applyFill="1" applyBorder="1"/>
    <xf numFmtId="1" fontId="5" fillId="0" borderId="7" xfId="0" applyNumberFormat="1" applyFont="1" applyFill="1" applyBorder="1" applyAlignment="1">
      <alignment horizontal="right"/>
    </xf>
    <xf numFmtId="166" fontId="5" fillId="3" borderId="7" xfId="0" applyNumberFormat="1" applyFont="1" applyFill="1" applyBorder="1" applyAlignment="1">
      <alignment vertical="center"/>
    </xf>
    <xf numFmtId="166" fontId="5" fillId="3" borderId="7" xfId="0" applyNumberFormat="1" applyFont="1" applyFill="1" applyBorder="1" applyAlignment="1">
      <alignment horizontal="right" vertical="center"/>
    </xf>
    <xf numFmtId="14" fontId="5" fillId="0" borderId="7" xfId="0" applyNumberFormat="1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8" fillId="0" borderId="0" xfId="0" applyNumberFormat="1" applyFont="1"/>
    <xf numFmtId="168" fontId="10" fillId="0" borderId="0" xfId="1" applyNumberFormat="1" applyFont="1" applyFill="1" applyBorder="1" applyAlignment="1">
      <alignment horizontal="center" vertical="center"/>
    </xf>
    <xf numFmtId="168" fontId="10" fillId="0" borderId="0" xfId="1" applyNumberFormat="1" applyFont="1" applyFill="1" applyAlignment="1">
      <alignment horizontal="center" vertical="center"/>
    </xf>
    <xf numFmtId="1" fontId="5" fillId="0" borderId="7" xfId="0" applyNumberFormat="1" applyFont="1" applyFill="1" applyBorder="1" applyAlignment="1">
      <alignment horizontal="left" vertical="center"/>
    </xf>
    <xf numFmtId="1" fontId="5" fillId="2" borderId="7" xfId="0" applyNumberFormat="1" applyFont="1" applyFill="1" applyBorder="1" applyAlignment="1">
      <alignment horizontal="left" vertical="center"/>
    </xf>
    <xf numFmtId="1" fontId="5" fillId="0" borderId="7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left"/>
    </xf>
    <xf numFmtId="0" fontId="1" fillId="0" borderId="0" xfId="0" applyFont="1" applyProtection="1">
      <protection locked="0"/>
    </xf>
    <xf numFmtId="0" fontId="0" fillId="0" borderId="8" xfId="0" applyBorder="1" applyProtection="1">
      <protection locked="0"/>
    </xf>
    <xf numFmtId="0" fontId="0" fillId="0" borderId="8" xfId="0" applyNumberFormat="1" applyBorder="1" applyProtection="1">
      <protection locked="0"/>
    </xf>
    <xf numFmtId="0" fontId="0" fillId="0" borderId="9" xfId="0" applyNumberFormat="1" applyBorder="1" applyProtection="1">
      <protection locked="0"/>
    </xf>
    <xf numFmtId="0" fontId="0" fillId="0" borderId="10" xfId="0" applyNumberFormat="1" applyBorder="1" applyProtection="1">
      <protection locked="0"/>
    </xf>
    <xf numFmtId="0" fontId="0" fillId="0" borderId="2" xfId="0" applyNumberFormat="1" applyBorder="1" applyProtection="1">
      <protection locked="0"/>
    </xf>
    <xf numFmtId="0" fontId="0" fillId="0" borderId="4" xfId="0" applyNumberFormat="1" applyBorder="1" applyProtection="1">
      <protection locked="0"/>
    </xf>
    <xf numFmtId="0" fontId="0" fillId="0" borderId="5" xfId="0" applyNumberFormat="1" applyBorder="1" applyProtection="1">
      <protection locked="0"/>
    </xf>
    <xf numFmtId="0" fontId="0" fillId="4" borderId="0" xfId="0" applyFill="1" applyProtection="1">
      <protection locked="0"/>
    </xf>
    <xf numFmtId="0" fontId="1" fillId="4" borderId="0" xfId="0" applyFont="1" applyFill="1"/>
    <xf numFmtId="14" fontId="0" fillId="0" borderId="0" xfId="0" applyNumberFormat="1" applyAlignment="1">
      <alignment horizontal="center" vertical="center"/>
    </xf>
    <xf numFmtId="0" fontId="11" fillId="0" borderId="0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166" fontId="12" fillId="0" borderId="0" xfId="0" applyNumberFormat="1" applyFont="1" applyAlignment="1">
      <alignment horizontal="center" vertical="center" wrapText="1"/>
    </xf>
    <xf numFmtId="0" fontId="0" fillId="0" borderId="11" xfId="0" applyBorder="1" applyProtection="1">
      <protection locked="0"/>
    </xf>
    <xf numFmtId="0" fontId="0" fillId="0" borderId="11" xfId="0" pivotButton="1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10" fontId="0" fillId="0" borderId="11" xfId="0" applyNumberFormat="1" applyBorder="1" applyProtection="1">
      <protection locked="0"/>
    </xf>
    <xf numFmtId="10" fontId="0" fillId="0" borderId="13" xfId="0" applyNumberFormat="1" applyBorder="1" applyProtection="1">
      <protection locked="0"/>
    </xf>
    <xf numFmtId="0" fontId="0" fillId="0" borderId="14" xfId="0" applyBorder="1" applyProtection="1">
      <protection locked="0"/>
    </xf>
    <xf numFmtId="10" fontId="0" fillId="0" borderId="14" xfId="0" applyNumberFormat="1" applyBorder="1" applyProtection="1">
      <protection locked="0"/>
    </xf>
    <xf numFmtId="10" fontId="0" fillId="0" borderId="15" xfId="0" applyNumberFormat="1" applyBorder="1" applyProtection="1">
      <protection locked="0"/>
    </xf>
    <xf numFmtId="0" fontId="0" fillId="0" borderId="16" xfId="0" applyBorder="1" applyProtection="1">
      <protection locked="0"/>
    </xf>
    <xf numFmtId="10" fontId="0" fillId="0" borderId="16" xfId="0" applyNumberFormat="1" applyBorder="1" applyProtection="1">
      <protection locked="0"/>
    </xf>
    <xf numFmtId="10" fontId="0" fillId="0" borderId="17" xfId="0" applyNumberFormat="1" applyBorder="1" applyProtection="1">
      <protection locked="0"/>
    </xf>
    <xf numFmtId="0" fontId="0" fillId="0" borderId="18" xfId="0" applyBorder="1" applyProtection="1">
      <protection locked="0"/>
    </xf>
    <xf numFmtId="10" fontId="0" fillId="0" borderId="18" xfId="0" applyNumberFormat="1" applyBorder="1" applyProtection="1">
      <protection locked="0"/>
    </xf>
    <xf numFmtId="10" fontId="0" fillId="0" borderId="19" xfId="0" applyNumberFormat="1" applyBorder="1" applyProtection="1">
      <protection locked="0"/>
    </xf>
    <xf numFmtId="10" fontId="0" fillId="0" borderId="20" xfId="0" applyNumberFormat="1" applyBorder="1" applyProtection="1">
      <protection locked="0"/>
    </xf>
    <xf numFmtId="0" fontId="0" fillId="0" borderId="21" xfId="0" applyBorder="1" applyProtection="1">
      <protection locked="0"/>
    </xf>
    <xf numFmtId="0" fontId="0" fillId="0" borderId="22" xfId="0" applyBorder="1" applyProtection="1">
      <protection locked="0"/>
    </xf>
    <xf numFmtId="10" fontId="0" fillId="0" borderId="22" xfId="0" applyNumberFormat="1" applyBorder="1" applyProtection="1">
      <protection locked="0"/>
    </xf>
    <xf numFmtId="10" fontId="0" fillId="0" borderId="23" xfId="0" applyNumberFormat="1" applyBorder="1" applyProtection="1">
      <protection locked="0"/>
    </xf>
    <xf numFmtId="0" fontId="0" fillId="0" borderId="0" xfId="0" pivotButton="1"/>
  </cellXfs>
  <cellStyles count="3">
    <cellStyle name="Milliers" xfId="1" builtinId="3"/>
    <cellStyle name="Normal" xfId="0" builtinId="0"/>
    <cellStyle name="Pourcentage" xfId="2" builtinId="5"/>
  </cellStyles>
  <dxfs count="63">
    <dxf>
      <protection locked="0"/>
    </dxf>
    <dxf>
      <numFmt numFmtId="14" formatCode="0.00%"/>
    </dxf>
    <dxf>
      <protection locked="0"/>
    </dxf>
    <dxf>
      <numFmt numFmtId="14" formatCode="0.00%"/>
    </dxf>
    <dxf>
      <protection locked="0"/>
    </dxf>
    <dxf>
      <numFmt numFmtId="14" formatCode="0.00%"/>
    </dxf>
    <dxf>
      <protection locked="0"/>
    </dxf>
    <dxf>
      <numFmt numFmtId="14" formatCode="0.00%"/>
    </dxf>
    <dxf>
      <protection locked="0"/>
    </dxf>
    <dxf>
      <numFmt numFmtId="14" formatCode="0.00%"/>
    </dxf>
    <dxf>
      <protection locked="0"/>
    </dxf>
    <dxf>
      <numFmt numFmtId="14" formatCode="0.00%"/>
    </dxf>
    <dxf>
      <numFmt numFmtId="14" formatCode="0.00%"/>
    </dxf>
    <dxf>
      <protection locked="0"/>
    </dxf>
    <dxf>
      <protection locked="0"/>
    </dxf>
    <dxf>
      <numFmt numFmtId="14" formatCode="0.00%"/>
    </dxf>
    <dxf>
      <protection locked="0"/>
    </dxf>
    <dxf>
      <protection locked="0"/>
    </dxf>
    <dxf>
      <protection locked="0"/>
    </dxf>
    <dxf>
      <protection locked="0"/>
    </dxf>
    <dxf>
      <numFmt numFmtId="14" formatCode="0.00%"/>
    </dxf>
    <dxf>
      <protection locked="0"/>
    </dxf>
    <dxf>
      <numFmt numFmtId="14" formatCode="0.00%"/>
    </dxf>
    <dxf>
      <protection locked="0"/>
    </dxf>
    <dxf>
      <numFmt numFmtId="14" formatCode="0.00%"/>
    </dxf>
    <dxf>
      <protection locked="0"/>
    </dxf>
    <dxf>
      <protection locked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protection locked="0"/>
    </dxf>
    <dxf>
      <numFmt numFmtId="14" formatCode="0.00%"/>
    </dxf>
    <dxf>
      <protection locked="0"/>
    </dxf>
    <dxf>
      <font>
        <i/>
        <strike val="0"/>
        <outline val="0"/>
        <shadow val="0"/>
        <u val="none"/>
        <vertAlign val="baseline"/>
        <sz val="9"/>
        <color theme="1" tint="0.499984740745262"/>
        <name val="Calibri"/>
        <scheme val="minor"/>
      </font>
      <numFmt numFmtId="168" formatCode="_-* #,##0\ _F_-;\-* #,##0\ _F_-;_-* &quot;-&quot;??\ _F_-;_-@_-"/>
    </dxf>
    <dxf>
      <font>
        <i/>
        <strike val="0"/>
        <outline val="0"/>
        <shadow val="0"/>
        <u val="none"/>
        <vertAlign val="baseline"/>
        <sz val="9"/>
        <color theme="1" tint="0.499984740745262"/>
        <name val="Calibri"/>
        <scheme val="minor"/>
      </font>
      <numFmt numFmtId="166" formatCode="[$-40C]d\-mmm\-yy;@"/>
    </dxf>
    <dxf>
      <font>
        <i/>
        <strike val="0"/>
        <outline val="0"/>
        <shadow val="0"/>
        <u val="none"/>
        <vertAlign val="baseline"/>
        <sz val="9"/>
        <color theme="1" tint="0.499984740745262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499984740745262"/>
        <name val="Calibri"/>
        <scheme val="minor"/>
      </font>
      <numFmt numFmtId="168" formatCode="_-* #,##0\ _F_-;\-* #,##0\ _F_-;_-* &quot;-&quot;??\ _F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499984740745262"/>
        <name val="Calibri"/>
        <scheme val="minor"/>
      </font>
      <numFmt numFmtId="168" formatCode="_-* #,##0\ _F_-;\-* #,##0\ _F_-;_-* &quot;-&quot;??\ _F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499984740745262"/>
        <name val="Calibri"/>
        <scheme val="minor"/>
      </font>
      <numFmt numFmtId="168" formatCode="_-* #,##0\ _F_-;\-* #,##0\ _F_-;_-* &quot;-&quot;??\ _F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499984740745262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6" formatCode="[$-40C]d\-mmm\-yy;@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9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9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6" formatCode="[$-40C]d\-mmm\-yy;@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border outline="0"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9"/>
        <color theme="0" tint="-0.499984740745262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_-* #,##0\ _€_-;\-* #,##0\ _€_-;_-* &quot;-&quot;??\ _€_-;_-@_-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_-* #,##0\ _€_-;\-* #,##0\ _€_-;_-* &quot;-&quot;??\ _€_-;_-@_-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6" formatCode="[$-40C]d\-mmm\-yy;@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border outline="0"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</border>
    </dxf>
    <dxf>
      <font>
        <strike val="0"/>
        <outline val="0"/>
        <shadow val="0"/>
        <u val="none"/>
        <vertAlign val="baseline"/>
        <sz val="9"/>
      </font>
    </dxf>
    <dxf>
      <font>
        <strike val="0"/>
        <outline val="0"/>
        <shadow val="0"/>
        <u val="none"/>
        <vertAlign val="baseline"/>
        <sz val="9"/>
      </font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 xr9:uid="{00000000-0011-0000-FFFF-FFFF00000000}">
      <tableStyleElement type="wholeTable" dxfId="62"/>
      <tableStyleElement type="headerRow" dxfId="61"/>
      <tableStyleElement type="firstRowStripe" dxfId="60"/>
    </tableStyle>
    <tableStyle name="TableStyleQueryResult" pivot="0" count="3" xr9:uid="{00000000-0011-0000-FFFF-FFFF01000000}">
      <tableStyleElement type="wholeTable" dxfId="59"/>
      <tableStyleElement type="headerRow" dxfId="58"/>
      <tableStyleElement type="firstRowStripe" dxfId="5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microsoft.com/office/2007/relationships/slicerCache" Target="slicerCaches/slicerCache4.xml"/><Relationship Id="rId4" Type="http://schemas.openxmlformats.org/officeDocument/2006/relationships/worksheet" Target="worksheets/sheet4.xml"/><Relationship Id="rId9" Type="http://schemas.microsoft.com/office/2007/relationships/slicerCache" Target="slicerCaches/slicerCache3.xml"/><Relationship Id="rId14" Type="http://schemas.openxmlformats.org/officeDocument/2006/relationships/calcChain" Target="calcChain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40"/>
    </mc:Choice>
    <mc:Fallback>
      <c:style val="40"/>
    </mc:Fallback>
  </mc:AlternateContent>
  <c:pivotSource>
    <c:name>[Cordia5 Bouchon Essai.xlsx]Graphique!Tableau croisé dynamique2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Taux NC par</a:t>
            </a:r>
            <a:r>
              <a:rPr lang="fr-FR" baseline="0"/>
              <a:t> fournisseur</a:t>
            </a:r>
            <a:endParaRPr lang="fr-FR"/>
          </a:p>
        </c:rich>
      </c:tx>
      <c:overlay val="0"/>
    </c:title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Graphique!$B$2:$B$3</c:f>
              <c:strCache>
                <c:ptCount val="1"/>
                <c:pt idx="0">
                  <c:v> Tx_Bouchonnées</c:v>
                </c:pt>
              </c:strCache>
            </c:strRef>
          </c:tx>
          <c:invertIfNegative val="0"/>
          <c:cat>
            <c:strRef>
              <c:f>Graphique!$A$4:$A$11</c:f>
              <c:strCache>
                <c:ptCount val="7"/>
                <c:pt idx="0">
                  <c:v>AM</c:v>
                </c:pt>
                <c:pt idx="1">
                  <c:v>DR</c:v>
                </c:pt>
                <c:pt idx="2">
                  <c:v>CO</c:v>
                </c:pt>
                <c:pt idx="3">
                  <c:v>PC</c:v>
                </c:pt>
                <c:pt idx="4">
                  <c:v>JP</c:v>
                </c:pt>
                <c:pt idx="5">
                  <c:v>MA</c:v>
                </c:pt>
                <c:pt idx="6">
                  <c:v>BO</c:v>
                </c:pt>
              </c:strCache>
            </c:strRef>
          </c:cat>
          <c:val>
            <c:numRef>
              <c:f>Graphique!$B$4:$B$11</c:f>
              <c:numCache>
                <c:formatCode>0.00%</c:formatCode>
                <c:ptCount val="7"/>
                <c:pt idx="0">
                  <c:v>2.2589285714285715E-4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63-4A37-8A8F-D92064E6C6B5}"/>
            </c:ext>
          </c:extLst>
        </c:ser>
        <c:ser>
          <c:idx val="1"/>
          <c:order val="1"/>
          <c:tx>
            <c:strRef>
              <c:f>Graphique!$C$2:$C$3</c:f>
              <c:strCache>
                <c:ptCount val="1"/>
                <c:pt idx="0">
                  <c:v> Tx_Couleuses</c:v>
                </c:pt>
              </c:strCache>
            </c:strRef>
          </c:tx>
          <c:invertIfNegative val="0"/>
          <c:cat>
            <c:strRef>
              <c:f>Graphique!$A$4:$A$11</c:f>
              <c:strCache>
                <c:ptCount val="7"/>
                <c:pt idx="0">
                  <c:v>AM</c:v>
                </c:pt>
                <c:pt idx="1">
                  <c:v>DR</c:v>
                </c:pt>
                <c:pt idx="2">
                  <c:v>CO</c:v>
                </c:pt>
                <c:pt idx="3">
                  <c:v>PC</c:v>
                </c:pt>
                <c:pt idx="4">
                  <c:v>JP</c:v>
                </c:pt>
                <c:pt idx="5">
                  <c:v>MA</c:v>
                </c:pt>
                <c:pt idx="6">
                  <c:v>BO</c:v>
                </c:pt>
              </c:strCache>
            </c:strRef>
          </c:cat>
          <c:val>
            <c:numRef>
              <c:f>Graphique!$C$4:$C$11</c:f>
              <c:numCache>
                <c:formatCode>0.00%</c:formatCode>
                <c:ptCount val="7"/>
                <c:pt idx="0">
                  <c:v>2.413392857142857E-3</c:v>
                </c:pt>
                <c:pt idx="1">
                  <c:v>5.7999999999999996E-3</c:v>
                </c:pt>
                <c:pt idx="2">
                  <c:v>3.8835443037974681E-3</c:v>
                </c:pt>
                <c:pt idx="3">
                  <c:v>9.3499999999999996E-4</c:v>
                </c:pt>
                <c:pt idx="4">
                  <c:v>3.4483362521891417E-3</c:v>
                </c:pt>
                <c:pt idx="5">
                  <c:v>1.6229166666666666E-3</c:v>
                </c:pt>
                <c:pt idx="6">
                  <c:v>5.3E-3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463-4A37-8A8F-D92064E6C6B5}"/>
            </c:ext>
          </c:extLst>
        </c:ser>
        <c:ser>
          <c:idx val="2"/>
          <c:order val="2"/>
          <c:tx>
            <c:strRef>
              <c:f>Graphique!$D$2:$D$3</c:f>
              <c:strCache>
                <c:ptCount val="1"/>
                <c:pt idx="0">
                  <c:v> Tx_Niveau</c:v>
                </c:pt>
              </c:strCache>
            </c:strRef>
          </c:tx>
          <c:invertIfNegative val="0"/>
          <c:cat>
            <c:strRef>
              <c:f>Graphique!$A$4:$A$11</c:f>
              <c:strCache>
                <c:ptCount val="7"/>
                <c:pt idx="0">
                  <c:v>AM</c:v>
                </c:pt>
                <c:pt idx="1">
                  <c:v>DR</c:v>
                </c:pt>
                <c:pt idx="2">
                  <c:v>CO</c:v>
                </c:pt>
                <c:pt idx="3">
                  <c:v>PC</c:v>
                </c:pt>
                <c:pt idx="4">
                  <c:v>JP</c:v>
                </c:pt>
                <c:pt idx="5">
                  <c:v>MA</c:v>
                </c:pt>
                <c:pt idx="6">
                  <c:v>BO</c:v>
                </c:pt>
              </c:strCache>
            </c:strRef>
          </c:cat>
          <c:val>
            <c:numRef>
              <c:f>Graphique!$D$4:$D$11</c:f>
              <c:numCache>
                <c:formatCode>0.00%</c:formatCode>
                <c:ptCount val="7"/>
                <c:pt idx="0">
                  <c:v>9.8214285714285708E-6</c:v>
                </c:pt>
                <c:pt idx="1">
                  <c:v>0</c:v>
                </c:pt>
                <c:pt idx="2">
                  <c:v>3.7088607594936709E-4</c:v>
                </c:pt>
                <c:pt idx="3">
                  <c:v>1.1E-4</c:v>
                </c:pt>
                <c:pt idx="4">
                  <c:v>9.6322241681260945E-5</c:v>
                </c:pt>
                <c:pt idx="5">
                  <c:v>1.2708333333333332E-4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463-4A37-8A8F-D92064E6C6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3036544"/>
        <c:axId val="475651072"/>
      </c:barChart>
      <c:catAx>
        <c:axId val="530365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475651072"/>
        <c:crosses val="autoZero"/>
        <c:auto val="0"/>
        <c:lblAlgn val="ctr"/>
        <c:lblOffset val="100"/>
        <c:noMultiLvlLbl val="0"/>
      </c:catAx>
      <c:valAx>
        <c:axId val="475651072"/>
        <c:scaling>
          <c:orientation val="minMax"/>
          <c:max val="2.0000000000000005E-3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53036544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pivotSource>
    <c:name>[Cordia5 Bouchon Essai.xlsx]Graphique!Tableau croisé dynamique1</c:name>
    <c:fmtId val="2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Nombre NC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Graphique!$B$28:$B$29</c:f>
              <c:strCache>
                <c:ptCount val="1"/>
                <c:pt idx="0">
                  <c:v>Couleuse</c:v>
                </c:pt>
              </c:strCache>
            </c:strRef>
          </c:tx>
          <c:invertIfNegative val="0"/>
          <c:cat>
            <c:strRef>
              <c:f>Graphique!$A$30:$A$37</c:f>
              <c:strCache>
                <c:ptCount val="7"/>
                <c:pt idx="0">
                  <c:v>AM</c:v>
                </c:pt>
                <c:pt idx="1">
                  <c:v>DR</c:v>
                </c:pt>
                <c:pt idx="2">
                  <c:v>CO</c:v>
                </c:pt>
                <c:pt idx="3">
                  <c:v>PC</c:v>
                </c:pt>
                <c:pt idx="4">
                  <c:v>JP</c:v>
                </c:pt>
                <c:pt idx="5">
                  <c:v>MA</c:v>
                </c:pt>
                <c:pt idx="6">
                  <c:v>BO</c:v>
                </c:pt>
              </c:strCache>
            </c:strRef>
          </c:cat>
          <c:val>
            <c:numRef>
              <c:f>Graphique!$B$30:$B$37</c:f>
              <c:numCache>
                <c:formatCode>General</c:formatCode>
                <c:ptCount val="7"/>
                <c:pt idx="0">
                  <c:v>221</c:v>
                </c:pt>
                <c:pt idx="1">
                  <c:v>58</c:v>
                </c:pt>
                <c:pt idx="2">
                  <c:v>561</c:v>
                </c:pt>
                <c:pt idx="3">
                  <c:v>85</c:v>
                </c:pt>
                <c:pt idx="4">
                  <c:v>251</c:v>
                </c:pt>
                <c:pt idx="5">
                  <c:v>164</c:v>
                </c:pt>
                <c:pt idx="6">
                  <c:v>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032-4233-B410-A0DE58DD2C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6715776"/>
        <c:axId val="446717312"/>
      </c:barChart>
      <c:catAx>
        <c:axId val="44671577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446717312"/>
        <c:crosses val="autoZero"/>
        <c:auto val="1"/>
        <c:lblAlgn val="ctr"/>
        <c:lblOffset val="100"/>
        <c:noMultiLvlLbl val="0"/>
      </c:catAx>
      <c:valAx>
        <c:axId val="4467173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46715776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 orientation="portrait"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[Cordia5 Bouchon Essai.xlsx]Feuil1!Tableau croisé dynamique1</c:name>
    <c:fmtId val="2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accent1">
                <a:lumMod val="75000"/>
              </a:schemeClr>
            </a:solidFill>
            <a:round/>
          </a:ln>
          <a:effectLst/>
          <a:sp3d contourW="9525">
            <a:contourClr>
              <a:schemeClr val="accent1">
                <a:lumMod val="75000"/>
              </a:schemeClr>
            </a:contourClr>
          </a:sp3d>
        </c:spPr>
        <c:marker>
          <c:symbol val="circle"/>
          <c:size val="6"/>
          <c:spPr>
            <a:solidFill>
              <a:schemeClr val="accent1">
                <a:alpha val="85000"/>
              </a:schemeClr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0"/>
      <c:rotY val="0"/>
      <c:depthPercent val="60"/>
      <c:rAngAx val="0"/>
      <c:perspective val="100"/>
    </c:view3D>
    <c:floor>
      <c:thickness val="0"/>
      <c:spPr>
        <a:solidFill>
          <a:schemeClr val="lt1">
            <a:lumMod val="95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Feuil1!$B$1:$B$2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accent1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1">
                  <a:lumMod val="75000"/>
                </a:schemeClr>
              </a:contourClr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Feuil1!$A$3:$A$7</c:f>
              <c:strCache>
                <c:ptCount val="4"/>
                <c:pt idx="0">
                  <c:v>Bouchonné</c:v>
                </c:pt>
                <c:pt idx="1">
                  <c:v>Couleuse</c:v>
                </c:pt>
                <c:pt idx="2">
                  <c:v>Ejecteur</c:v>
                </c:pt>
                <c:pt idx="3">
                  <c:v>Niveau</c:v>
                </c:pt>
              </c:strCache>
            </c:strRef>
          </c:cat>
          <c:val>
            <c:numRef>
              <c:f>Feuil1!$B$3:$B$7</c:f>
              <c:numCache>
                <c:formatCode>0.00%</c:formatCode>
                <c:ptCount val="4"/>
                <c:pt idx="0">
                  <c:v>1.5221707478491065E-2</c:v>
                </c:pt>
                <c:pt idx="1">
                  <c:v>0.92190602250165454</c:v>
                </c:pt>
                <c:pt idx="2">
                  <c:v>2.7134348113831898E-2</c:v>
                </c:pt>
                <c:pt idx="3">
                  <c:v>3.5737921906022499E-2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14D-4363-A842-F3E0A3266C6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65"/>
        <c:shape val="box"/>
        <c:axId val="354969016"/>
        <c:axId val="354969344"/>
        <c:axId val="0"/>
      </c:bar3DChart>
      <c:catAx>
        <c:axId val="3549690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cap="all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4969344"/>
        <c:crosses val="autoZero"/>
        <c:auto val="1"/>
        <c:lblAlgn val="ctr"/>
        <c:lblOffset val="100"/>
        <c:noMultiLvlLbl val="0"/>
      </c:catAx>
      <c:valAx>
        <c:axId val="354969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49690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[Cordia5 Bouchon Essai.xlsx]Feuil1!Tableau croisé dynamique2</c:name>
    <c:fmtId val="3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Feuil1!$B$15:$B$16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Feuil1!$A$17:$A$74</c:f>
              <c:strCache>
                <c:ptCount val="57"/>
                <c:pt idx="0">
                  <c:v>L08-18</c:v>
                </c:pt>
                <c:pt idx="1">
                  <c:v>L102307</c:v>
                </c:pt>
                <c:pt idx="2">
                  <c:v>L11918</c:v>
                </c:pt>
                <c:pt idx="3">
                  <c:v>L12-18</c:v>
                </c:pt>
                <c:pt idx="4">
                  <c:v>L16-08G</c:v>
                </c:pt>
                <c:pt idx="5">
                  <c:v>L16-14G</c:v>
                </c:pt>
                <c:pt idx="6">
                  <c:v>L17-13G</c:v>
                </c:pt>
                <c:pt idx="7">
                  <c:v>L17-16G</c:v>
                </c:pt>
                <c:pt idx="8">
                  <c:v>L18-02</c:v>
                </c:pt>
                <c:pt idx="9">
                  <c:v>L18-07</c:v>
                </c:pt>
                <c:pt idx="10">
                  <c:v>L18-08</c:v>
                </c:pt>
                <c:pt idx="11">
                  <c:v>L18-11</c:v>
                </c:pt>
                <c:pt idx="12">
                  <c:v>L18-23</c:v>
                </c:pt>
                <c:pt idx="13">
                  <c:v>L18-25</c:v>
                </c:pt>
                <c:pt idx="14">
                  <c:v>L18-33</c:v>
                </c:pt>
                <c:pt idx="15">
                  <c:v>L18-33G</c:v>
                </c:pt>
                <c:pt idx="16">
                  <c:v>L18-42G</c:v>
                </c:pt>
                <c:pt idx="17">
                  <c:v>L21-18</c:v>
                </c:pt>
                <c:pt idx="18">
                  <c:v>L25955</c:v>
                </c:pt>
                <c:pt idx="19">
                  <c:v>L26103</c:v>
                </c:pt>
                <c:pt idx="20">
                  <c:v>L26217</c:v>
                </c:pt>
                <c:pt idx="21">
                  <c:v>L26738</c:v>
                </c:pt>
                <c:pt idx="22">
                  <c:v>L27727</c:v>
                </c:pt>
                <c:pt idx="23">
                  <c:v>L28417</c:v>
                </c:pt>
                <c:pt idx="24">
                  <c:v>L28434</c:v>
                </c:pt>
                <c:pt idx="25">
                  <c:v>L28435</c:v>
                </c:pt>
                <c:pt idx="26">
                  <c:v>L28436</c:v>
                </c:pt>
                <c:pt idx="27">
                  <c:v>L28486</c:v>
                </c:pt>
                <c:pt idx="28">
                  <c:v>L28593</c:v>
                </c:pt>
                <c:pt idx="29">
                  <c:v>L29735</c:v>
                </c:pt>
                <c:pt idx="30">
                  <c:v>L30054</c:v>
                </c:pt>
                <c:pt idx="31">
                  <c:v>L30206</c:v>
                </c:pt>
                <c:pt idx="32">
                  <c:v>L30628</c:v>
                </c:pt>
                <c:pt idx="33">
                  <c:v>L31-18</c:v>
                </c:pt>
                <c:pt idx="34">
                  <c:v>L31358</c:v>
                </c:pt>
                <c:pt idx="35">
                  <c:v>L31457</c:v>
                </c:pt>
                <c:pt idx="36">
                  <c:v>L31538</c:v>
                </c:pt>
                <c:pt idx="37">
                  <c:v>L31630</c:v>
                </c:pt>
                <c:pt idx="38">
                  <c:v>L31808</c:v>
                </c:pt>
                <c:pt idx="39">
                  <c:v>L31818</c:v>
                </c:pt>
                <c:pt idx="40">
                  <c:v>L31858</c:v>
                </c:pt>
                <c:pt idx="41">
                  <c:v>L32518</c:v>
                </c:pt>
                <c:pt idx="42">
                  <c:v>L32519</c:v>
                </c:pt>
                <c:pt idx="43">
                  <c:v>L32619</c:v>
                </c:pt>
                <c:pt idx="44">
                  <c:v>L32630</c:v>
                </c:pt>
                <c:pt idx="45">
                  <c:v>L33052</c:v>
                </c:pt>
                <c:pt idx="46">
                  <c:v>L38052</c:v>
                </c:pt>
                <c:pt idx="47">
                  <c:v>L42491</c:v>
                </c:pt>
                <c:pt idx="48">
                  <c:v>L49004</c:v>
                </c:pt>
                <c:pt idx="49">
                  <c:v>L80472</c:v>
                </c:pt>
                <c:pt idx="50">
                  <c:v>L81051</c:v>
                </c:pt>
                <c:pt idx="51">
                  <c:v>L81698</c:v>
                </c:pt>
                <c:pt idx="52">
                  <c:v>L82163</c:v>
                </c:pt>
                <c:pt idx="53">
                  <c:v>L82982</c:v>
                </c:pt>
                <c:pt idx="54">
                  <c:v>L83024</c:v>
                </c:pt>
                <c:pt idx="55">
                  <c:v>LC03-18C</c:v>
                </c:pt>
                <c:pt idx="56">
                  <c:v>Lnc</c:v>
                </c:pt>
              </c:strCache>
            </c:strRef>
          </c:cat>
          <c:val>
            <c:numRef>
              <c:f>Feuil1!$B$17:$B$74</c:f>
              <c:numCache>
                <c:formatCode>0.00%</c:formatCode>
                <c:ptCount val="57"/>
                <c:pt idx="0">
                  <c:v>7.9417604235605555E-3</c:v>
                </c:pt>
                <c:pt idx="1">
                  <c:v>3.5076108537392459E-2</c:v>
                </c:pt>
                <c:pt idx="2">
                  <c:v>3.8385175380542688E-2</c:v>
                </c:pt>
                <c:pt idx="3">
                  <c:v>2.4487094639311716E-2</c:v>
                </c:pt>
                <c:pt idx="4">
                  <c:v>1.9854401058901389E-3</c:v>
                </c:pt>
                <c:pt idx="5">
                  <c:v>3.0443414956982131E-2</c:v>
                </c:pt>
                <c:pt idx="6">
                  <c:v>5.823957643944408E-2</c:v>
                </c:pt>
                <c:pt idx="7">
                  <c:v>9.2653871608206484E-3</c:v>
                </c:pt>
                <c:pt idx="8">
                  <c:v>1.3236267372600927E-3</c:v>
                </c:pt>
                <c:pt idx="9">
                  <c:v>6.6181336863004633E-4</c:v>
                </c:pt>
                <c:pt idx="10">
                  <c:v>7.5446724023825282E-2</c:v>
                </c:pt>
                <c:pt idx="11">
                  <c:v>7.2137657180675052E-2</c:v>
                </c:pt>
                <c:pt idx="12">
                  <c:v>6.6181336863004633E-4</c:v>
                </c:pt>
                <c:pt idx="13">
                  <c:v>4.6326935804103242E-3</c:v>
                </c:pt>
                <c:pt idx="14">
                  <c:v>7.2799470549305099E-3</c:v>
                </c:pt>
                <c:pt idx="15">
                  <c:v>6.6843150231634674E-2</c:v>
                </c:pt>
                <c:pt idx="16">
                  <c:v>2.6472534745201853E-3</c:v>
                </c:pt>
                <c:pt idx="17">
                  <c:v>1.3236267372600927E-2</c:v>
                </c:pt>
                <c:pt idx="18">
                  <c:v>1.0589013898080741E-2</c:v>
                </c:pt>
                <c:pt idx="19">
                  <c:v>1.0589013898080741E-2</c:v>
                </c:pt>
                <c:pt idx="20">
                  <c:v>3.3752481800132364E-2</c:v>
                </c:pt>
                <c:pt idx="21">
                  <c:v>4.6326935804103242E-3</c:v>
                </c:pt>
                <c:pt idx="22">
                  <c:v>2.6472534745201853E-3</c:v>
                </c:pt>
                <c:pt idx="23">
                  <c:v>1.9854401058901389E-3</c:v>
                </c:pt>
                <c:pt idx="24">
                  <c:v>6.6181336863004635E-3</c:v>
                </c:pt>
                <c:pt idx="25">
                  <c:v>2.1178027796161483E-2</c:v>
                </c:pt>
                <c:pt idx="26">
                  <c:v>3.5737921906022499E-2</c:v>
                </c:pt>
                <c:pt idx="27">
                  <c:v>5.2945069490403706E-3</c:v>
                </c:pt>
                <c:pt idx="28">
                  <c:v>2.6472534745201854E-2</c:v>
                </c:pt>
                <c:pt idx="29">
                  <c:v>1.257445400397088E-2</c:v>
                </c:pt>
                <c:pt idx="30">
                  <c:v>1.7207147584381206E-2</c:v>
                </c:pt>
                <c:pt idx="31">
                  <c:v>5.2945069490403708E-2</c:v>
                </c:pt>
                <c:pt idx="32">
                  <c:v>3.4414295168762411E-2</c:v>
                </c:pt>
                <c:pt idx="33">
                  <c:v>1.3898080741230973E-2</c:v>
                </c:pt>
                <c:pt idx="34">
                  <c:v>2.6472534745201853E-3</c:v>
                </c:pt>
                <c:pt idx="35">
                  <c:v>4.6326935804103242E-3</c:v>
                </c:pt>
                <c:pt idx="36">
                  <c:v>1.0589013898080741E-2</c:v>
                </c:pt>
                <c:pt idx="37">
                  <c:v>1.455989410986102E-2</c:v>
                </c:pt>
                <c:pt idx="38">
                  <c:v>6.6181336863004635E-3</c:v>
                </c:pt>
                <c:pt idx="39">
                  <c:v>4.6326935804103242E-3</c:v>
                </c:pt>
                <c:pt idx="40">
                  <c:v>2.0516214427531435E-2</c:v>
                </c:pt>
                <c:pt idx="41">
                  <c:v>1.9854401058901389E-3</c:v>
                </c:pt>
                <c:pt idx="42">
                  <c:v>3.6399735274652546E-2</c:v>
                </c:pt>
                <c:pt idx="43">
                  <c:v>5.9563203176704171E-3</c:v>
                </c:pt>
                <c:pt idx="44">
                  <c:v>2.6472534745201853E-3</c:v>
                </c:pt>
                <c:pt idx="45">
                  <c:v>1.7868960953011249E-2</c:v>
                </c:pt>
                <c:pt idx="46">
                  <c:v>1.3236267372600927E-3</c:v>
                </c:pt>
                <c:pt idx="47">
                  <c:v>6.6181336863004633E-4</c:v>
                </c:pt>
                <c:pt idx="48">
                  <c:v>3.9708802117802778E-3</c:v>
                </c:pt>
                <c:pt idx="49">
                  <c:v>1.5883520847121111E-2</c:v>
                </c:pt>
                <c:pt idx="50">
                  <c:v>5.2945069490403706E-3</c:v>
                </c:pt>
                <c:pt idx="51">
                  <c:v>3.6399735274652546E-2</c:v>
                </c:pt>
                <c:pt idx="52">
                  <c:v>3.3752481800132364E-2</c:v>
                </c:pt>
                <c:pt idx="53">
                  <c:v>1.3236267372600927E-2</c:v>
                </c:pt>
                <c:pt idx="54">
                  <c:v>7.2799470549305099E-3</c:v>
                </c:pt>
                <c:pt idx="55">
                  <c:v>5.2945069490403706E-3</c:v>
                </c:pt>
                <c:pt idx="56">
                  <c:v>6.6181336863004635E-3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868-4F61-8BDE-2A7B336A83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964510584"/>
        <c:axId val="964510912"/>
        <c:axId val="0"/>
      </c:bar3DChart>
      <c:catAx>
        <c:axId val="9645105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64510912"/>
        <c:crosses val="autoZero"/>
        <c:auto val="1"/>
        <c:lblAlgn val="ctr"/>
        <c:lblOffset val="100"/>
        <c:noMultiLvlLbl val="0"/>
      </c:catAx>
      <c:valAx>
        <c:axId val="964510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645105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sp3d/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/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50800</xdr:colOff>
      <xdr:row>1</xdr:row>
      <xdr:rowOff>76200</xdr:rowOff>
    </xdr:from>
    <xdr:to>
      <xdr:col>13</xdr:col>
      <xdr:colOff>215900</xdr:colOff>
      <xdr:row>23</xdr:row>
      <xdr:rowOff>88900</xdr:rowOff>
    </xdr:to>
    <xdr:graphicFrame macro="">
      <xdr:nvGraphicFramePr>
        <xdr:cNvPr id="9221" name="Graphique 1">
          <a:extLst>
            <a:ext uri="{FF2B5EF4-FFF2-40B4-BE49-F238E27FC236}">
              <a16:creationId xmlns:a16="http://schemas.microsoft.com/office/drawing/2014/main" id="{00000000-0008-0000-0300-000005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57150</xdr:colOff>
      <xdr:row>26</xdr:row>
      <xdr:rowOff>146050</xdr:rowOff>
    </xdr:from>
    <xdr:to>
      <xdr:col>13</xdr:col>
      <xdr:colOff>215900</xdr:colOff>
      <xdr:row>49</xdr:row>
      <xdr:rowOff>120650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13</xdr:col>
      <xdr:colOff>381000</xdr:colOff>
      <xdr:row>0</xdr:row>
      <xdr:rowOff>127000</xdr:rowOff>
    </xdr:from>
    <xdr:to>
      <xdr:col>15</xdr:col>
      <xdr:colOff>685800</xdr:colOff>
      <xdr:row>15</xdr:row>
      <xdr:rowOff>79372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Fournisseur">
              <a:extLst>
                <a:ext uri="{FF2B5EF4-FFF2-40B4-BE49-F238E27FC236}">
                  <a16:creationId xmlns:a16="http://schemas.microsoft.com/office/drawing/2014/main" id="{00000000-0008-0000-03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ournisseu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219950" y="127000"/>
              <a:ext cx="1828800" cy="233362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13</xdr:col>
      <xdr:colOff>387350</xdr:colOff>
      <xdr:row>14</xdr:row>
      <xdr:rowOff>95250</xdr:rowOff>
    </xdr:from>
    <xdr:to>
      <xdr:col>15</xdr:col>
      <xdr:colOff>692150</xdr:colOff>
      <xdr:row>23</xdr:row>
      <xdr:rowOff>63500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tif NC">
              <a:extLst>
                <a:ext uri="{FF2B5EF4-FFF2-40B4-BE49-F238E27FC236}">
                  <a16:creationId xmlns:a16="http://schemas.microsoft.com/office/drawing/2014/main" id="{00000000-0008-0000-03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tif NC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226300" y="2317750"/>
              <a:ext cx="1828800" cy="1397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13</xdr:col>
      <xdr:colOff>482600</xdr:colOff>
      <xdr:row>27</xdr:row>
      <xdr:rowOff>25400</xdr:rowOff>
    </xdr:from>
    <xdr:to>
      <xdr:col>16</xdr:col>
      <xdr:colOff>25400</xdr:colOff>
      <xdr:row>40</xdr:row>
      <xdr:rowOff>76200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9" name="Fournisseur 1">
              <a:extLst>
                <a:ext uri="{FF2B5EF4-FFF2-40B4-BE49-F238E27FC236}">
                  <a16:creationId xmlns:a16="http://schemas.microsoft.com/office/drawing/2014/main" id="{00000000-0008-0000-0300-000009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ournisseur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321550" y="4311650"/>
              <a:ext cx="1828800" cy="2114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13</xdr:col>
      <xdr:colOff>476250</xdr:colOff>
      <xdr:row>41</xdr:row>
      <xdr:rowOff>6350</xdr:rowOff>
    </xdr:from>
    <xdr:to>
      <xdr:col>16</xdr:col>
      <xdr:colOff>19050</xdr:colOff>
      <xdr:row>49</xdr:row>
      <xdr:rowOff>95250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0" name="Motif NC 1">
              <a:extLst>
                <a:ext uri="{FF2B5EF4-FFF2-40B4-BE49-F238E27FC236}">
                  <a16:creationId xmlns:a16="http://schemas.microsoft.com/office/drawing/2014/main" id="{00000000-0008-0000-0300-00000A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tif NC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315200" y="6515100"/>
              <a:ext cx="1828800" cy="13589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361950</xdr:colOff>
      <xdr:row>0</xdr:row>
      <xdr:rowOff>47625</xdr:rowOff>
    </xdr:from>
    <xdr:to>
      <xdr:col>12</xdr:col>
      <xdr:colOff>400050</xdr:colOff>
      <xdr:row>9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9654322C-25A7-4964-A5FB-AB9E3C367C4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581026</xdr:colOff>
      <xdr:row>17</xdr:row>
      <xdr:rowOff>76200</xdr:rowOff>
    </xdr:from>
    <xdr:to>
      <xdr:col>20</xdr:col>
      <xdr:colOff>704850</xdr:colOff>
      <xdr:row>45</xdr:row>
      <xdr:rowOff>152400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369B817E-3DDD-4020-A025-E0F2741DCC4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orbert BUCHONNET" refreshedDate="43452.96604525463" missingItemsLimit="0" createdVersion="4" refreshedVersion="4" recordCount="221" xr:uid="{00000000-000A-0000-FFFF-FFFF32000000}">
  <cacheSource type="worksheet">
    <worksheetSource name="TabProb"/>
  </cacheSource>
  <cacheFields count="17">
    <cacheField name="Date pb" numFmtId="166">
      <sharedItems containsSemiMixedTypes="0" containsNonDate="0" containsDate="1" containsString="0" minDate="2018-01-03T00:00:00" maxDate="2018-11-29T00:00:00"/>
    </cacheField>
    <cacheField name="Fournisseur" numFmtId="14">
      <sharedItems count="7">
        <s v="AM"/>
        <s v="DR"/>
        <s v="CO"/>
        <s v="PC"/>
        <s v="JP"/>
        <s v="MA"/>
        <s v="BO"/>
      </sharedItems>
    </cacheField>
    <cacheField name="Lot" numFmtId="1">
      <sharedItems count="57">
        <s v="L18-11"/>
        <s v="L18-08"/>
        <s v="L18-07"/>
        <s v="L18-02"/>
        <s v="L18-23"/>
        <s v="L18-25"/>
        <s v="L18-33"/>
        <s v="L11918"/>
        <s v="L25955"/>
        <s v="L30206"/>
        <s v="L30628"/>
        <s v="L29735"/>
        <s v="Lnc"/>
        <s v="L31630"/>
        <s v="L31858"/>
        <s v="L26103"/>
        <s v="L28417"/>
        <s v="L31808"/>
        <s v="L28434"/>
        <s v="L26217"/>
        <s v="L28435"/>
        <s v="L28593"/>
        <s v="L32519"/>
        <s v="L26738"/>
        <s v="L31818"/>
        <s v="L28436"/>
        <s v="L49004"/>
        <s v="L31457"/>
        <s v="L30054"/>
        <s v="L31538"/>
        <s v="L33052"/>
        <s v="L38052"/>
        <s v="L32518"/>
        <s v="L31358"/>
        <s v="L27727"/>
        <s v="L32630"/>
        <s v="L32619"/>
        <s v="L28486"/>
        <s v="L12-18"/>
        <s v="L21-18"/>
        <s v="L08-18"/>
        <s v="L42491"/>
        <s v="L31-18"/>
        <s v="L16-14G"/>
        <s v="L17-13G"/>
        <s v="L17-16G"/>
        <s v="L16-08G"/>
        <s v="L18-33G"/>
        <s v="L18-42G"/>
        <s v="L80472"/>
        <s v="L81051"/>
        <s v="LC03-18C"/>
        <s v="L81698"/>
        <s v="L82163"/>
        <s v="L83024"/>
        <s v="L82982"/>
        <s v="L102307"/>
      </sharedItems>
    </cacheField>
    <cacheField name="Lot MEB" numFmtId="0">
      <sharedItems/>
    </cacheField>
    <cacheField name="Date MEB" numFmtId="166">
      <sharedItems containsSemiMixedTypes="0" containsNonDate="0" containsDate="1" containsString="0" minDate="2016-03-01T00:00:00" maxDate="2018-10-05T00:00:00"/>
    </cacheField>
    <cacheField name="NC" numFmtId="0">
      <sharedItems containsSemiMixedTypes="0" containsString="0" containsNumber="1" containsInteger="1" minValue="1" maxValue="37"/>
    </cacheField>
    <cacheField name="Motif NC" numFmtId="0">
      <sharedItems count="4">
        <s v="Bouchonné"/>
        <s v="Couleuse"/>
        <s v="Niveau"/>
        <s v="Ejecteur"/>
      </sharedItems>
    </cacheField>
    <cacheField name="Calcul NC" numFmtId="0">
      <sharedItems containsSemiMixedTypes="0" containsString="0" containsNumber="1" containsInteger="1" minValue="1" maxValue="114"/>
    </cacheField>
    <cacheField name="Bouchonné" numFmtId="168">
      <sharedItems containsSemiMixedTypes="0" containsString="0" containsNumber="1" containsInteger="1" minValue="0" maxValue="23"/>
    </cacheField>
    <cacheField name="Couleuse" numFmtId="168">
      <sharedItems containsSemiMixedTypes="0" containsString="0" containsNumber="1" containsInteger="1" minValue="0" maxValue="114"/>
    </cacheField>
    <cacheField name="Niveau" numFmtId="168">
      <sharedItems containsSemiMixedTypes="0" containsString="0" containsNumber="1" containsInteger="1" minValue="0" maxValue="17"/>
    </cacheField>
    <cacheField name="Livraison bch" numFmtId="0">
      <sharedItems containsMixedTypes="1" containsNumber="1" containsInteger="1" minValue="10000" maxValue="40000"/>
    </cacheField>
    <cacheField name="Date liv" numFmtId="166">
      <sharedItems containsDate="1" containsMixedTypes="1" minDate="2016-06-03T00:00:00" maxDate="2018-10-18T00:00:00"/>
    </cacheField>
    <cacheField name="Rotation  j" numFmtId="168">
      <sharedItems containsMixedTypes="1" containsNumber="1" containsInteger="1" minValue="2" maxValue="745"/>
    </cacheField>
    <cacheField name="Tx_Bouchonnées" numFmtId="0" formula="Bouchonné/'Livraison bch'" databaseField="0"/>
    <cacheField name="Tx_Couleuses" numFmtId="0" formula="Couleuse/'Livraison bch'" databaseField="0"/>
    <cacheField name="Tx_Niveau" numFmtId="0" formula="Niveau/'Livraison bch'" databaseField="0"/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21">
  <r>
    <d v="2018-01-30T00:00:00"/>
    <x v="0"/>
    <x v="0"/>
    <s v="21/2017/29"/>
    <d v="2018-04-01T00:00:00"/>
    <n v="13"/>
    <x v="0"/>
    <n v="109"/>
    <n v="23"/>
    <n v="85"/>
    <n v="1"/>
    <n v="30000"/>
    <d v="2018-03-16T00:00:00"/>
    <n v="16"/>
  </r>
  <r>
    <d v="2018-04-20T00:00:00"/>
    <x v="0"/>
    <x v="0"/>
    <s v="21/2017/29"/>
    <d v="2018-04-01T00:00:00"/>
    <n v="7"/>
    <x v="1"/>
    <n v="109"/>
    <n v="23"/>
    <n v="85"/>
    <n v="1"/>
    <n v="30000"/>
    <d v="2018-03-16T00:00:00"/>
    <n v="16"/>
  </r>
  <r>
    <d v="2018-05-22T00:00:00"/>
    <x v="0"/>
    <x v="0"/>
    <s v="11/2017/30"/>
    <d v="2018-04-01T00:00:00"/>
    <n v="10"/>
    <x v="0"/>
    <n v="109"/>
    <n v="23"/>
    <n v="85"/>
    <n v="1"/>
    <n v="30000"/>
    <d v="2018-03-16T00:00:00"/>
    <n v="16"/>
  </r>
  <r>
    <d v="2018-05-24T00:00:00"/>
    <x v="0"/>
    <x v="1"/>
    <s v="01/2017/31"/>
    <d v="2018-04-11T00:00:00"/>
    <n v="8"/>
    <x v="1"/>
    <n v="114"/>
    <n v="0"/>
    <n v="114"/>
    <n v="0"/>
    <n v="40000"/>
    <d v="2018-03-22T00:00:00"/>
    <n v="20"/>
  </r>
  <r>
    <d v="2018-05-28T00:00:00"/>
    <x v="0"/>
    <x v="1"/>
    <s v="01/2017/31"/>
    <d v="2018-04-12T00:00:00"/>
    <n v="3"/>
    <x v="1"/>
    <n v="114"/>
    <n v="0"/>
    <n v="114"/>
    <n v="0"/>
    <n v="40000"/>
    <d v="2018-03-22T00:00:00"/>
    <n v="21"/>
  </r>
  <r>
    <d v="2018-05-29T00:00:00"/>
    <x v="0"/>
    <x v="1"/>
    <s v="03/2015/256"/>
    <d v="2018-04-01T00:00:00"/>
    <n v="2"/>
    <x v="1"/>
    <n v="114"/>
    <n v="0"/>
    <n v="114"/>
    <n v="0"/>
    <n v="40000"/>
    <d v="2018-03-22T00:00:00"/>
    <n v="10"/>
  </r>
  <r>
    <d v="2018-06-04T00:00:00"/>
    <x v="0"/>
    <x v="2"/>
    <s v="12/2016/146"/>
    <d v="2018-03-01T00:00:00"/>
    <n v="1"/>
    <x v="1"/>
    <n v="1"/>
    <n v="0"/>
    <n v="1"/>
    <n v="0"/>
    <n v="10000"/>
    <d v="2018-02-19T00:00:00"/>
    <n v="10"/>
  </r>
  <r>
    <d v="2018-06-04T00:00:00"/>
    <x v="0"/>
    <x v="1"/>
    <s v="21/2017/32"/>
    <d v="2018-04-01T00:00:00"/>
    <n v="7"/>
    <x v="1"/>
    <n v="114"/>
    <n v="0"/>
    <n v="114"/>
    <n v="0"/>
    <n v="40000"/>
    <d v="2018-03-22T00:00:00"/>
    <n v="10"/>
  </r>
  <r>
    <d v="2018-06-08T00:00:00"/>
    <x v="0"/>
    <x v="0"/>
    <s v="21/2017/29"/>
    <d v="2018-04-01T00:00:00"/>
    <n v="2"/>
    <x v="1"/>
    <n v="109"/>
    <n v="23"/>
    <n v="85"/>
    <n v="1"/>
    <n v="30000"/>
    <d v="2018-03-16T00:00:00"/>
    <n v="16"/>
  </r>
  <r>
    <d v="2018-06-12T00:00:00"/>
    <x v="0"/>
    <x v="3"/>
    <s v="03/2015/256"/>
    <d v="2018-04-01T00:00:00"/>
    <n v="2"/>
    <x v="1"/>
    <n v="2"/>
    <n v="0"/>
    <n v="2"/>
    <n v="0"/>
    <s v=""/>
    <s v=""/>
    <s v=""/>
  </r>
  <r>
    <d v="2018-06-12T00:00:00"/>
    <x v="0"/>
    <x v="1"/>
    <s v="32/2017/01"/>
    <d v="2018-04-01T00:00:00"/>
    <n v="10"/>
    <x v="1"/>
    <n v="114"/>
    <n v="0"/>
    <n v="114"/>
    <n v="0"/>
    <n v="40000"/>
    <d v="2018-03-22T00:00:00"/>
    <n v="10"/>
  </r>
  <r>
    <d v="2018-07-03T00:00:00"/>
    <x v="0"/>
    <x v="1"/>
    <s v="32/2017/01"/>
    <d v="2018-04-01T00:00:00"/>
    <n v="6"/>
    <x v="1"/>
    <n v="114"/>
    <n v="0"/>
    <n v="114"/>
    <n v="0"/>
    <n v="40000"/>
    <d v="2018-03-22T00:00:00"/>
    <n v="10"/>
  </r>
  <r>
    <d v="2018-07-06T00:00:00"/>
    <x v="0"/>
    <x v="1"/>
    <s v="03/2015/256"/>
    <d v="2018-04-01T00:00:00"/>
    <n v="4"/>
    <x v="1"/>
    <n v="114"/>
    <n v="0"/>
    <n v="114"/>
    <n v="0"/>
    <n v="40000"/>
    <d v="2018-03-22T00:00:00"/>
    <n v="10"/>
  </r>
  <r>
    <d v="2018-07-24T00:00:00"/>
    <x v="0"/>
    <x v="1"/>
    <s v="82/2017/01"/>
    <d v="2018-05-01T00:00:00"/>
    <n v="5"/>
    <x v="1"/>
    <n v="114"/>
    <n v="0"/>
    <n v="114"/>
    <n v="0"/>
    <n v="40000"/>
    <d v="2018-03-22T00:00:00"/>
    <n v="40"/>
  </r>
  <r>
    <d v="2018-08-27T00:00:00"/>
    <x v="0"/>
    <x v="0"/>
    <s v="11/2017/30"/>
    <d v="2018-04-01T00:00:00"/>
    <n v="6"/>
    <x v="1"/>
    <n v="109"/>
    <n v="23"/>
    <n v="85"/>
    <n v="1"/>
    <n v="30000"/>
    <d v="2018-03-16T00:00:00"/>
    <n v="16"/>
  </r>
  <r>
    <d v="2018-09-04T00:00:00"/>
    <x v="0"/>
    <x v="4"/>
    <s v="01/2017/86"/>
    <d v="2018-08-01T00:00:00"/>
    <n v="1"/>
    <x v="1"/>
    <n v="1"/>
    <n v="0"/>
    <n v="1"/>
    <n v="0"/>
    <s v=""/>
    <s v=""/>
    <s v=""/>
  </r>
  <r>
    <d v="2018-09-10T00:00:00"/>
    <x v="0"/>
    <x v="1"/>
    <s v="32/2017/01"/>
    <d v="2018-04-01T00:00:00"/>
    <n v="2"/>
    <x v="1"/>
    <n v="114"/>
    <n v="0"/>
    <n v="114"/>
    <n v="0"/>
    <n v="40000"/>
    <d v="2018-03-22T00:00:00"/>
    <n v="10"/>
  </r>
  <r>
    <d v="2018-09-11T00:00:00"/>
    <x v="0"/>
    <x v="5"/>
    <s v="03/2016/158"/>
    <d v="2018-07-01T00:00:00"/>
    <n v="2"/>
    <x v="1"/>
    <n v="7"/>
    <n v="0"/>
    <n v="7"/>
    <n v="0"/>
    <n v="30000"/>
    <d v="2018-06-22T00:00:00"/>
    <n v="9"/>
  </r>
  <r>
    <d v="2018-09-18T00:00:00"/>
    <x v="0"/>
    <x v="1"/>
    <s v="37/2017/01"/>
    <d v="2018-07-01T00:00:00"/>
    <n v="37"/>
    <x v="1"/>
    <n v="114"/>
    <n v="0"/>
    <n v="114"/>
    <n v="0"/>
    <n v="40000"/>
    <d v="2018-03-22T00:00:00"/>
    <n v="101"/>
  </r>
  <r>
    <d v="2018-09-19T00:00:00"/>
    <x v="0"/>
    <x v="1"/>
    <s v="32/2017/01"/>
    <d v="2018-04-01T00:00:00"/>
    <n v="3"/>
    <x v="1"/>
    <n v="114"/>
    <n v="0"/>
    <n v="114"/>
    <n v="0"/>
    <n v="40000"/>
    <d v="2018-03-22T00:00:00"/>
    <n v="10"/>
  </r>
  <r>
    <d v="2018-09-20T00:00:00"/>
    <x v="0"/>
    <x v="0"/>
    <s v="11/2017/30"/>
    <d v="2018-04-01T00:00:00"/>
    <n v="13"/>
    <x v="1"/>
    <n v="109"/>
    <n v="23"/>
    <n v="85"/>
    <n v="1"/>
    <n v="30000"/>
    <d v="2018-03-16T00:00:00"/>
    <n v="16"/>
  </r>
  <r>
    <d v="2018-09-20T00:00:00"/>
    <x v="0"/>
    <x v="5"/>
    <s v="83/2017/80"/>
    <d v="2018-07-01T00:00:00"/>
    <n v="2"/>
    <x v="1"/>
    <n v="7"/>
    <n v="0"/>
    <n v="7"/>
    <n v="0"/>
    <n v="30000"/>
    <d v="2018-06-22T00:00:00"/>
    <n v="9"/>
  </r>
  <r>
    <d v="2018-09-20T00:00:00"/>
    <x v="0"/>
    <x v="1"/>
    <s v="32/2017/01"/>
    <d v="2018-04-01T00:00:00"/>
    <n v="10"/>
    <x v="1"/>
    <n v="114"/>
    <n v="0"/>
    <n v="114"/>
    <n v="0"/>
    <n v="40000"/>
    <d v="2018-03-22T00:00:00"/>
    <n v="10"/>
  </r>
  <r>
    <d v="2018-10-01T00:00:00"/>
    <x v="0"/>
    <x v="1"/>
    <s v="82/2017/01"/>
    <d v="2018-05-01T00:00:00"/>
    <n v="3"/>
    <x v="1"/>
    <n v="114"/>
    <n v="0"/>
    <n v="114"/>
    <n v="0"/>
    <n v="40000"/>
    <d v="2018-03-22T00:00:00"/>
    <n v="40"/>
  </r>
  <r>
    <d v="2018-10-09T00:00:00"/>
    <x v="0"/>
    <x v="1"/>
    <s v="32/2017/01"/>
    <d v="2018-04-01T00:00:00"/>
    <n v="6"/>
    <x v="1"/>
    <n v="114"/>
    <n v="0"/>
    <n v="114"/>
    <n v="0"/>
    <n v="40000"/>
    <d v="2018-03-22T00:00:00"/>
    <n v="10"/>
  </r>
  <r>
    <d v="2018-10-09T00:00:00"/>
    <x v="0"/>
    <x v="6"/>
    <s v="01/2017/105"/>
    <d v="2018-10-01T00:00:00"/>
    <n v="2"/>
    <x v="1"/>
    <n v="11"/>
    <n v="0"/>
    <n v="11"/>
    <n v="0"/>
    <n v="30000"/>
    <d v="2018-08-28T00:00:00"/>
    <n v="34"/>
  </r>
  <r>
    <d v="2018-10-10T00:00:00"/>
    <x v="0"/>
    <x v="5"/>
    <s v="03/2016/158"/>
    <d v="2018-07-01T00:00:00"/>
    <n v="3"/>
    <x v="1"/>
    <n v="7"/>
    <n v="0"/>
    <n v="7"/>
    <n v="0"/>
    <n v="30000"/>
    <d v="2018-06-22T00:00:00"/>
    <n v="9"/>
  </r>
  <r>
    <d v="2018-10-16T00:00:00"/>
    <x v="0"/>
    <x v="6"/>
    <s v="01/2017/105"/>
    <d v="2018-10-01T00:00:00"/>
    <n v="4"/>
    <x v="1"/>
    <n v="11"/>
    <n v="0"/>
    <n v="11"/>
    <n v="0"/>
    <n v="30000"/>
    <d v="2018-08-28T00:00:00"/>
    <n v="34"/>
  </r>
  <r>
    <d v="2018-10-25T00:00:00"/>
    <x v="0"/>
    <x v="0"/>
    <s v="11/2017/30"/>
    <d v="2018-04-01T00:00:00"/>
    <n v="18"/>
    <x v="1"/>
    <n v="109"/>
    <n v="23"/>
    <n v="85"/>
    <n v="1"/>
    <n v="30000"/>
    <d v="2018-03-16T00:00:00"/>
    <n v="16"/>
  </r>
  <r>
    <d v="2018-10-30T00:00:00"/>
    <x v="0"/>
    <x v="0"/>
    <s v="01/2016/149"/>
    <d v="2018-03-01T00:00:00"/>
    <n v="22"/>
    <x v="1"/>
    <n v="109"/>
    <n v="23"/>
    <n v="85"/>
    <n v="1"/>
    <n v="30000"/>
    <d v="2018-03-16T00:00:00"/>
    <s v=""/>
  </r>
  <r>
    <d v="2018-11-12T00:00:00"/>
    <x v="0"/>
    <x v="1"/>
    <s v="32/2017/108"/>
    <d v="2018-04-01T00:00:00"/>
    <n v="8"/>
    <x v="1"/>
    <n v="114"/>
    <n v="0"/>
    <n v="114"/>
    <n v="0"/>
    <n v="40000"/>
    <d v="2018-03-22T00:00:00"/>
    <n v="10"/>
  </r>
  <r>
    <d v="2018-11-23T00:00:00"/>
    <x v="0"/>
    <x v="0"/>
    <s v="11/2017/30"/>
    <d v="2018-04-01T00:00:00"/>
    <n v="16"/>
    <x v="1"/>
    <n v="109"/>
    <n v="23"/>
    <n v="85"/>
    <n v="1"/>
    <n v="30000"/>
    <d v="2018-03-16T00:00:00"/>
    <n v="16"/>
  </r>
  <r>
    <d v="2018-11-28T00:00:00"/>
    <x v="0"/>
    <x v="6"/>
    <s v="01/2017/105"/>
    <d v="2018-10-01T00:00:00"/>
    <n v="5"/>
    <x v="1"/>
    <n v="11"/>
    <n v="0"/>
    <n v="11"/>
    <n v="0"/>
    <n v="30000"/>
    <d v="2018-08-28T00:00:00"/>
    <n v="34"/>
  </r>
  <r>
    <d v="2018-11-28T00:00:00"/>
    <x v="0"/>
    <x v="0"/>
    <s v="11/2017/30"/>
    <d v="2018-04-01T00:00:00"/>
    <n v="1"/>
    <x v="1"/>
    <n v="109"/>
    <n v="23"/>
    <n v="85"/>
    <n v="1"/>
    <n v="30000"/>
    <d v="2018-03-16T00:00:00"/>
    <n v="16"/>
  </r>
  <r>
    <d v="2018-11-28T00:00:00"/>
    <x v="0"/>
    <x v="0"/>
    <s v="11/2017/30"/>
    <d v="2018-04-01T00:00:00"/>
    <n v="1"/>
    <x v="2"/>
    <n v="109"/>
    <n v="23"/>
    <n v="85"/>
    <n v="1"/>
    <n v="30000"/>
    <d v="2018-03-16T00:00:00"/>
    <n v="16"/>
  </r>
  <r>
    <d v="2018-02-21T00:00:00"/>
    <x v="1"/>
    <x v="7"/>
    <s v="05/2017/01"/>
    <d v="2018-01-01T00:00:00"/>
    <n v="23"/>
    <x v="1"/>
    <n v="58"/>
    <n v="0"/>
    <n v="58"/>
    <n v="0"/>
    <n v="10000"/>
    <d v="2018-01-15T00:00:00"/>
    <s v=""/>
  </r>
  <r>
    <d v="2018-06-05T00:00:00"/>
    <x v="1"/>
    <x v="7"/>
    <s v="25/2017/44"/>
    <d v="2018-05-01T00:00:00"/>
    <n v="3"/>
    <x v="1"/>
    <n v="58"/>
    <n v="0"/>
    <n v="58"/>
    <n v="0"/>
    <n v="10000"/>
    <d v="2018-01-15T00:00:00"/>
    <n v="106"/>
  </r>
  <r>
    <d v="2018-11-21T00:00:00"/>
    <x v="1"/>
    <x v="7"/>
    <s v="05/2017/34"/>
    <d v="2018-04-01T00:00:00"/>
    <n v="32"/>
    <x v="1"/>
    <n v="58"/>
    <n v="0"/>
    <n v="58"/>
    <n v="0"/>
    <n v="10000"/>
    <d v="2018-01-15T00:00:00"/>
    <n v="76"/>
  </r>
  <r>
    <d v="2018-01-03T00:00:00"/>
    <x v="2"/>
    <x v="8"/>
    <s v="12/2015/128"/>
    <d v="2018-10-04T00:00:00"/>
    <n v="16"/>
    <x v="3"/>
    <n v="16"/>
    <n v="0"/>
    <n v="0"/>
    <n v="0"/>
    <n v="20000"/>
    <d v="2016-09-19T00:00:00"/>
    <n v="745"/>
  </r>
  <r>
    <d v="2018-01-03T00:00:00"/>
    <x v="2"/>
    <x v="9"/>
    <s v="03/2015/251"/>
    <d v="2017-11-01T00:00:00"/>
    <n v="19"/>
    <x v="3"/>
    <n v="80"/>
    <n v="0"/>
    <n v="61"/>
    <n v="0"/>
    <s v=""/>
    <s v=""/>
    <s v=""/>
  </r>
  <r>
    <d v="2018-02-20T00:00:00"/>
    <x v="2"/>
    <x v="10"/>
    <s v="09/2016/132"/>
    <d v="2018-01-01T00:00:00"/>
    <n v="6"/>
    <x v="3"/>
    <n v="52"/>
    <n v="0"/>
    <n v="46"/>
    <n v="0"/>
    <n v="20000"/>
    <d v="2017-11-13T00:00:00"/>
    <n v="49"/>
  </r>
  <r>
    <d v="2018-03-05T00:00:00"/>
    <x v="2"/>
    <x v="9"/>
    <s v="23/2016/127"/>
    <d v="2017-12-19T00:00:00"/>
    <n v="10"/>
    <x v="1"/>
    <n v="80"/>
    <n v="0"/>
    <n v="61"/>
    <n v="0"/>
    <s v=""/>
    <s v=""/>
    <s v=""/>
  </r>
  <r>
    <d v="2018-04-17T00:00:00"/>
    <x v="2"/>
    <x v="11"/>
    <s v="10/2016/111"/>
    <d v="2017-11-01T00:00:00"/>
    <n v="8"/>
    <x v="1"/>
    <n v="19"/>
    <n v="0"/>
    <n v="19"/>
    <n v="0"/>
    <s v=""/>
    <s v=""/>
    <s v=""/>
  </r>
  <r>
    <d v="2018-04-17T00:00:00"/>
    <x v="2"/>
    <x v="12"/>
    <s v="09/2017/GIR1"/>
    <d v="2018-01-01T00:00:00"/>
    <n v="4"/>
    <x v="1"/>
    <n v="10"/>
    <n v="0"/>
    <n v="4"/>
    <n v="6"/>
    <s v=""/>
    <s v=""/>
    <s v=""/>
  </r>
  <r>
    <d v="2018-04-17T00:00:00"/>
    <x v="2"/>
    <x v="10"/>
    <s v="09/2017/25"/>
    <d v="2018-03-01T00:00:00"/>
    <n v="9"/>
    <x v="1"/>
    <n v="52"/>
    <n v="0"/>
    <n v="46"/>
    <n v="0"/>
    <n v="20000"/>
    <d v="2017-11-13T00:00:00"/>
    <n v="108"/>
  </r>
  <r>
    <d v="2018-04-17T00:00:00"/>
    <x v="2"/>
    <x v="13"/>
    <s v="09/2017/25"/>
    <d v="2018-03-01T00:00:00"/>
    <n v="9"/>
    <x v="1"/>
    <n v="22"/>
    <n v="0"/>
    <n v="22"/>
    <n v="0"/>
    <n v="10000"/>
    <d v="2018-01-30T00:00:00"/>
    <n v="30"/>
  </r>
  <r>
    <d v="2018-04-17T00:00:00"/>
    <x v="2"/>
    <x v="14"/>
    <s v="09/2017/25"/>
    <d v="2018-03-01T00:00:00"/>
    <n v="9"/>
    <x v="1"/>
    <n v="31"/>
    <n v="0"/>
    <n v="30"/>
    <n v="1"/>
    <n v="20000"/>
    <d v="2018-02-14T00:00:00"/>
    <n v="15"/>
  </r>
  <r>
    <d v="2018-04-18T00:00:00"/>
    <x v="2"/>
    <x v="11"/>
    <s v="59/2016/114"/>
    <d v="2017-11-01T00:00:00"/>
    <n v="11"/>
    <x v="1"/>
    <n v="19"/>
    <n v="0"/>
    <n v="19"/>
    <n v="0"/>
    <s v=""/>
    <s v=""/>
    <s v=""/>
  </r>
  <r>
    <d v="2018-04-18T00:00:00"/>
    <x v="2"/>
    <x v="9"/>
    <s v="59/2016/114"/>
    <d v="2017-11-01T00:00:00"/>
    <n v="11"/>
    <x v="1"/>
    <n v="80"/>
    <n v="0"/>
    <n v="61"/>
    <n v="0"/>
    <s v=""/>
    <s v=""/>
    <s v=""/>
  </r>
  <r>
    <d v="2018-04-24T00:00:00"/>
    <x v="2"/>
    <x v="9"/>
    <s v="23/2016/127"/>
    <d v="2017-12-19T00:00:00"/>
    <n v="10"/>
    <x v="1"/>
    <n v="80"/>
    <n v="0"/>
    <n v="61"/>
    <n v="0"/>
    <s v=""/>
    <s v=""/>
    <s v=""/>
  </r>
  <r>
    <d v="2018-05-14T00:00:00"/>
    <x v="2"/>
    <x v="15"/>
    <s v="22/2015/152"/>
    <d v="2016-11-22T00:00:00"/>
    <n v="7"/>
    <x v="1"/>
    <n v="16"/>
    <n v="0"/>
    <n v="16"/>
    <n v="0"/>
    <s v=""/>
    <s v=""/>
    <s v=""/>
  </r>
  <r>
    <d v="2018-05-14T00:00:00"/>
    <x v="2"/>
    <x v="16"/>
    <s v="13/2016/24"/>
    <d v="2017-05-03T00:00:00"/>
    <n v="3"/>
    <x v="1"/>
    <n v="3"/>
    <n v="0"/>
    <n v="3"/>
    <n v="0"/>
    <s v=""/>
    <s v=""/>
    <s v=""/>
  </r>
  <r>
    <d v="2018-05-22T00:00:00"/>
    <x v="2"/>
    <x v="9"/>
    <s v="23/2016/127"/>
    <d v="2017-12-19T00:00:00"/>
    <n v="8"/>
    <x v="1"/>
    <n v="80"/>
    <n v="0"/>
    <n v="61"/>
    <n v="0"/>
    <s v=""/>
    <s v=""/>
    <s v=""/>
  </r>
  <r>
    <d v="2018-05-22T00:00:00"/>
    <x v="2"/>
    <x v="17"/>
    <s v="09/2017/25"/>
    <d v="2018-03-27T00:00:00"/>
    <n v="10"/>
    <x v="1"/>
    <n v="10"/>
    <n v="0"/>
    <n v="10"/>
    <n v="0"/>
    <s v=""/>
    <s v=""/>
    <s v=""/>
  </r>
  <r>
    <d v="2018-05-28T00:00:00"/>
    <x v="2"/>
    <x v="13"/>
    <s v="34/2017/01"/>
    <d v="2018-02-01T00:00:00"/>
    <n v="3"/>
    <x v="1"/>
    <n v="22"/>
    <n v="0"/>
    <n v="22"/>
    <n v="0"/>
    <n v="10000"/>
    <d v="2018-01-30T00:00:00"/>
    <n v="2"/>
  </r>
  <r>
    <d v="2018-05-28T00:00:00"/>
    <x v="2"/>
    <x v="9"/>
    <s v="88/2016/131"/>
    <d v="2018-01-08T00:00:00"/>
    <n v="2"/>
    <x v="1"/>
    <n v="80"/>
    <n v="0"/>
    <n v="61"/>
    <n v="0"/>
    <s v=""/>
    <s v=""/>
    <s v=""/>
  </r>
  <r>
    <d v="2018-05-28T00:00:00"/>
    <x v="2"/>
    <x v="18"/>
    <s v="44/2016/01"/>
    <d v="2017-04-14T00:00:00"/>
    <n v="2"/>
    <x v="1"/>
    <n v="10"/>
    <n v="0"/>
    <n v="10"/>
    <n v="0"/>
    <s v=""/>
    <s v=""/>
    <s v=""/>
  </r>
  <r>
    <d v="2018-05-29T00:00:00"/>
    <x v="2"/>
    <x v="13"/>
    <s v="02/2016/142"/>
    <d v="2018-02-21T00:00:00"/>
    <n v="4"/>
    <x v="1"/>
    <n v="22"/>
    <n v="0"/>
    <n v="22"/>
    <n v="0"/>
    <n v="10000"/>
    <d v="2018-01-30T00:00:00"/>
    <n v="22"/>
  </r>
  <r>
    <d v="2018-05-29T00:00:00"/>
    <x v="2"/>
    <x v="14"/>
    <s v="02/2016/142"/>
    <d v="2018-02-21T00:00:00"/>
    <n v="4"/>
    <x v="1"/>
    <n v="31"/>
    <n v="0"/>
    <n v="30"/>
    <n v="1"/>
    <n v="20000"/>
    <d v="2018-02-14T00:00:00"/>
    <n v="7"/>
  </r>
  <r>
    <d v="2018-05-29T00:00:00"/>
    <x v="2"/>
    <x v="15"/>
    <s v="22/15/152"/>
    <d v="2016-11-22T00:00:00"/>
    <n v="9"/>
    <x v="1"/>
    <n v="16"/>
    <n v="0"/>
    <n v="16"/>
    <n v="0"/>
    <s v=""/>
    <s v=""/>
    <s v=""/>
  </r>
  <r>
    <d v="2018-05-29T00:00:00"/>
    <x v="2"/>
    <x v="19"/>
    <s v="22/15/152"/>
    <d v="2016-11-22T00:00:00"/>
    <n v="9"/>
    <x v="1"/>
    <n v="51"/>
    <n v="0"/>
    <n v="51"/>
    <n v="0"/>
    <s v=""/>
    <s v=""/>
    <s v=""/>
  </r>
  <r>
    <d v="2018-05-29T00:00:00"/>
    <x v="2"/>
    <x v="20"/>
    <s v="50/2016/01"/>
    <d v="2017-04-11T00:00:00"/>
    <n v="11"/>
    <x v="1"/>
    <n v="32"/>
    <n v="0"/>
    <n v="32"/>
    <n v="0"/>
    <s v=""/>
    <s v=""/>
    <s v=""/>
  </r>
  <r>
    <d v="2018-05-29T00:00:00"/>
    <x v="2"/>
    <x v="21"/>
    <s v="82/2016/01"/>
    <d v="2017-05-17T00:00:00"/>
    <n v="5"/>
    <x v="1"/>
    <n v="40"/>
    <n v="0"/>
    <n v="37"/>
    <n v="3"/>
    <s v=""/>
    <s v=""/>
    <s v=""/>
  </r>
  <r>
    <d v="2018-06-06T00:00:00"/>
    <x v="2"/>
    <x v="22"/>
    <s v="21/2017/42"/>
    <d v="2018-05-16T00:00:00"/>
    <n v="1"/>
    <x v="1"/>
    <n v="55"/>
    <n v="0"/>
    <n v="38"/>
    <n v="17"/>
    <n v="20000"/>
    <d v="2018-04-09T00:00:00"/>
    <n v="37"/>
  </r>
  <r>
    <d v="2018-06-06T00:00:00"/>
    <x v="2"/>
    <x v="22"/>
    <s v="21/2017/42"/>
    <d v="2018-05-16T00:00:00"/>
    <n v="2"/>
    <x v="2"/>
    <n v="55"/>
    <n v="0"/>
    <n v="38"/>
    <n v="17"/>
    <n v="20000"/>
    <d v="2018-04-09T00:00:00"/>
    <n v="37"/>
  </r>
  <r>
    <d v="2018-06-06T00:00:00"/>
    <x v="2"/>
    <x v="22"/>
    <s v="82/2017/41"/>
    <d v="2018-05-15T00:00:00"/>
    <n v="3"/>
    <x v="1"/>
    <n v="55"/>
    <n v="0"/>
    <n v="38"/>
    <n v="17"/>
    <n v="20000"/>
    <d v="2018-04-09T00:00:00"/>
    <n v="36"/>
  </r>
  <r>
    <d v="2018-06-05T00:00:00"/>
    <x v="2"/>
    <x v="22"/>
    <s v="01/2017/48"/>
    <d v="2018-05-31T00:00:00"/>
    <n v="5"/>
    <x v="1"/>
    <n v="55"/>
    <n v="0"/>
    <n v="38"/>
    <n v="17"/>
    <n v="20000"/>
    <d v="2018-04-09T00:00:00"/>
    <n v="52"/>
  </r>
  <r>
    <d v="2018-06-05T00:00:00"/>
    <x v="2"/>
    <x v="9"/>
    <s v="23/2016/127"/>
    <d v="2017-12-19T00:00:00"/>
    <n v="1"/>
    <x v="1"/>
    <n v="80"/>
    <n v="0"/>
    <n v="61"/>
    <n v="0"/>
    <s v=""/>
    <s v=""/>
    <s v=""/>
  </r>
  <r>
    <d v="2018-06-05T00:00:00"/>
    <x v="2"/>
    <x v="23"/>
    <s v="12/2015/145"/>
    <d v="2017-01-16T00:00:00"/>
    <n v="7"/>
    <x v="1"/>
    <n v="7"/>
    <n v="0"/>
    <n v="7"/>
    <n v="0"/>
    <s v=""/>
    <s v=""/>
    <s v=""/>
  </r>
  <r>
    <d v="2018-06-05T00:00:00"/>
    <x v="2"/>
    <x v="22"/>
    <s v="21/2017/42"/>
    <d v="2018-05-16T00:00:00"/>
    <n v="3"/>
    <x v="1"/>
    <n v="55"/>
    <n v="0"/>
    <n v="38"/>
    <n v="17"/>
    <n v="20000"/>
    <d v="2018-04-09T00:00:00"/>
    <n v="37"/>
  </r>
  <r>
    <d v="2018-06-05T00:00:00"/>
    <x v="2"/>
    <x v="22"/>
    <s v="21/2017/42"/>
    <d v="2018-05-16T00:00:00"/>
    <n v="7"/>
    <x v="2"/>
    <n v="55"/>
    <n v="0"/>
    <n v="38"/>
    <n v="17"/>
    <n v="20000"/>
    <d v="2018-04-09T00:00:00"/>
    <n v="37"/>
  </r>
  <r>
    <d v="2018-06-08T00:00:00"/>
    <x v="2"/>
    <x v="14"/>
    <s v="21/2017/18"/>
    <d v="2018-03-01T00:00:00"/>
    <n v="1"/>
    <x v="2"/>
    <n v="31"/>
    <n v="0"/>
    <n v="30"/>
    <n v="1"/>
    <n v="20000"/>
    <d v="2018-02-14T00:00:00"/>
    <n v="15"/>
  </r>
  <r>
    <d v="2018-06-11T00:00:00"/>
    <x v="2"/>
    <x v="22"/>
    <s v="21/2017/42"/>
    <d v="2018-05-16T00:00:00"/>
    <n v="2"/>
    <x v="1"/>
    <n v="55"/>
    <n v="0"/>
    <n v="38"/>
    <n v="17"/>
    <n v="20000"/>
    <d v="2018-04-09T00:00:00"/>
    <n v="37"/>
  </r>
  <r>
    <d v="2018-06-11T00:00:00"/>
    <x v="2"/>
    <x v="22"/>
    <s v="21/2017/42"/>
    <d v="2018-05-16T00:00:00"/>
    <n v="5"/>
    <x v="2"/>
    <n v="55"/>
    <n v="0"/>
    <n v="38"/>
    <n v="17"/>
    <n v="20000"/>
    <d v="2018-04-09T00:00:00"/>
    <n v="37"/>
  </r>
  <r>
    <d v="2018-06-12T00:00:00"/>
    <x v="2"/>
    <x v="24"/>
    <s v="02/2016/142"/>
    <d v="2018-02-01T00:00:00"/>
    <n v="7"/>
    <x v="1"/>
    <n v="7"/>
    <n v="0"/>
    <n v="7"/>
    <n v="0"/>
    <s v=""/>
    <s v=""/>
    <s v=""/>
  </r>
  <r>
    <d v="2018-06-12T00:00:00"/>
    <x v="2"/>
    <x v="25"/>
    <s v="29/2016/01"/>
    <d v="2018-04-01T00:00:00"/>
    <n v="2"/>
    <x v="1"/>
    <n v="54"/>
    <n v="0"/>
    <n v="52"/>
    <n v="2"/>
    <s v=""/>
    <s v=""/>
    <s v=""/>
  </r>
  <r>
    <d v="2018-06-12T00:00:00"/>
    <x v="2"/>
    <x v="9"/>
    <s v="23/2016/127"/>
    <d v="2017-12-01T00:00:00"/>
    <n v="13"/>
    <x v="1"/>
    <n v="80"/>
    <n v="0"/>
    <n v="61"/>
    <n v="0"/>
    <s v=""/>
    <s v=""/>
    <s v=""/>
  </r>
  <r>
    <d v="2018-06-13T00:00:00"/>
    <x v="2"/>
    <x v="14"/>
    <s v="02/2016/142"/>
    <d v="2018-02-01T00:00:00"/>
    <n v="1"/>
    <x v="1"/>
    <n v="31"/>
    <n v="0"/>
    <n v="30"/>
    <n v="1"/>
    <n v="20000"/>
    <d v="2018-02-14T00:00:00"/>
    <s v=""/>
  </r>
  <r>
    <d v="2018-06-15T00:00:00"/>
    <x v="2"/>
    <x v="26"/>
    <s v="20/2014/242"/>
    <d v="2016-03-01T00:00:00"/>
    <n v="3"/>
    <x v="1"/>
    <n v="6"/>
    <n v="0"/>
    <n v="6"/>
    <n v="0"/>
    <s v=""/>
    <s v=""/>
    <s v=""/>
  </r>
  <r>
    <d v="2018-06-15T00:00:00"/>
    <x v="2"/>
    <x v="26"/>
    <s v="06/2014/243"/>
    <d v="2016-03-01T00:00:00"/>
    <n v="3"/>
    <x v="1"/>
    <n v="6"/>
    <n v="0"/>
    <n v="6"/>
    <n v="0"/>
    <s v=""/>
    <s v=""/>
    <s v=""/>
  </r>
  <r>
    <d v="2018-06-20T00:00:00"/>
    <x v="2"/>
    <x v="22"/>
    <s v="21/2017/42"/>
    <d v="2018-05-16T00:00:00"/>
    <n v="7"/>
    <x v="1"/>
    <n v="55"/>
    <n v="0"/>
    <n v="38"/>
    <n v="17"/>
    <n v="20000"/>
    <d v="2018-04-09T00:00:00"/>
    <n v="37"/>
  </r>
  <r>
    <d v="2018-06-20T00:00:00"/>
    <x v="2"/>
    <x v="27"/>
    <s v="11/2017/22"/>
    <d v="2018-03-19T00:00:00"/>
    <n v="3"/>
    <x v="1"/>
    <n v="7"/>
    <n v="0"/>
    <n v="7"/>
    <n v="0"/>
    <n v="20000"/>
    <d v="2018-03-12T00:00:00"/>
    <n v="7"/>
  </r>
  <r>
    <d v="2018-06-21T00:00:00"/>
    <x v="2"/>
    <x v="28"/>
    <s v="83/2016/01"/>
    <d v="2017-10-26T00:00:00"/>
    <n v="2"/>
    <x v="1"/>
    <n v="26"/>
    <n v="0"/>
    <n v="26"/>
    <n v="0"/>
    <s v=""/>
    <s v=""/>
    <s v=""/>
  </r>
  <r>
    <d v="2018-06-21T00:00:00"/>
    <x v="2"/>
    <x v="27"/>
    <s v="11/2017/22"/>
    <d v="2018-03-19T00:00:00"/>
    <n v="2"/>
    <x v="1"/>
    <n v="7"/>
    <n v="0"/>
    <n v="7"/>
    <n v="0"/>
    <n v="20000"/>
    <d v="2018-03-12T00:00:00"/>
    <n v="7"/>
  </r>
  <r>
    <d v="2018-06-25T00:00:00"/>
    <x v="2"/>
    <x v="14"/>
    <s v="04/2017/20"/>
    <d v="2018-03-13T00:00:00"/>
    <n v="10"/>
    <x v="1"/>
    <n v="31"/>
    <n v="0"/>
    <n v="30"/>
    <n v="1"/>
    <n v="20000"/>
    <d v="2018-02-14T00:00:00"/>
    <n v="27"/>
  </r>
  <r>
    <d v="2018-06-25T00:00:00"/>
    <x v="2"/>
    <x v="13"/>
    <s v="34/2017/01"/>
    <d v="2018-02-01T00:00:00"/>
    <n v="5"/>
    <x v="1"/>
    <n v="22"/>
    <n v="0"/>
    <n v="22"/>
    <n v="0"/>
    <n v="10000"/>
    <d v="2018-01-30T00:00:00"/>
    <n v="2"/>
  </r>
  <r>
    <d v="2018-06-25T00:00:00"/>
    <x v="2"/>
    <x v="29"/>
    <s v="04/2017/13"/>
    <d v="2018-03-05T00:00:00"/>
    <n v="2"/>
    <x v="1"/>
    <n v="16"/>
    <n v="0"/>
    <n v="16"/>
    <n v="0"/>
    <s v=""/>
    <s v=""/>
    <s v=""/>
  </r>
  <r>
    <d v="2018-06-26T00:00:00"/>
    <x v="2"/>
    <x v="27"/>
    <s v="11/2017/22"/>
    <d v="2018-03-01T00:00:00"/>
    <n v="1"/>
    <x v="1"/>
    <n v="7"/>
    <n v="0"/>
    <n v="7"/>
    <n v="0"/>
    <n v="20000"/>
    <d v="2018-03-12T00:00:00"/>
    <s v=""/>
  </r>
  <r>
    <d v="2018-07-03T00:00:00"/>
    <x v="2"/>
    <x v="22"/>
    <s v="21/2017/42"/>
    <d v="2018-05-01T00:00:00"/>
    <n v="3"/>
    <x v="2"/>
    <n v="55"/>
    <n v="0"/>
    <n v="38"/>
    <n v="17"/>
    <n v="20000"/>
    <d v="2018-04-09T00:00:00"/>
    <n v="22"/>
  </r>
  <r>
    <d v="2018-07-03T00:00:00"/>
    <x v="2"/>
    <x v="22"/>
    <s v="21/2017/42"/>
    <d v="2018-05-01T00:00:00"/>
    <n v="1"/>
    <x v="1"/>
    <n v="55"/>
    <n v="0"/>
    <n v="38"/>
    <n v="17"/>
    <n v="20000"/>
    <d v="2018-04-09T00:00:00"/>
    <n v="22"/>
  </r>
  <r>
    <d v="2018-07-04T00:00:00"/>
    <x v="2"/>
    <x v="21"/>
    <s v="82/2016/01"/>
    <d v="2017-05-17T00:00:00"/>
    <n v="32"/>
    <x v="1"/>
    <n v="40"/>
    <n v="0"/>
    <n v="37"/>
    <n v="3"/>
    <s v=""/>
    <s v=""/>
    <s v=""/>
  </r>
  <r>
    <d v="2018-07-04T00:00:00"/>
    <x v="2"/>
    <x v="21"/>
    <s v="82/2016/01"/>
    <d v="2017-05-17T00:00:00"/>
    <n v="3"/>
    <x v="2"/>
    <n v="40"/>
    <n v="0"/>
    <n v="37"/>
    <n v="3"/>
    <s v=""/>
    <s v=""/>
    <s v=""/>
  </r>
  <r>
    <d v="2018-07-04T00:00:00"/>
    <x v="2"/>
    <x v="10"/>
    <s v="82/2016/02"/>
    <d v="2017-11-01T00:00:00"/>
    <n v="22"/>
    <x v="1"/>
    <n v="52"/>
    <n v="0"/>
    <n v="46"/>
    <n v="0"/>
    <n v="20000"/>
    <d v="2017-11-13T00:00:00"/>
    <s v=""/>
  </r>
  <r>
    <d v="2018-07-06T00:00:00"/>
    <x v="2"/>
    <x v="30"/>
    <s v="03/2016/157"/>
    <d v="2018-06-01T00:00:00"/>
    <n v="2"/>
    <x v="1"/>
    <n v="27"/>
    <n v="0"/>
    <n v="27"/>
    <n v="0"/>
    <n v="20000"/>
    <d v="2018-06-21T00:00:00"/>
    <s v=""/>
  </r>
  <r>
    <d v="2018-07-10T00:00:00"/>
    <x v="2"/>
    <x v="31"/>
    <s v="01/2017/63"/>
    <d v="2018-06-01T00:00:00"/>
    <n v="2"/>
    <x v="1"/>
    <n v="2"/>
    <n v="0"/>
    <n v="2"/>
    <n v="0"/>
    <s v=""/>
    <s v=""/>
    <s v=""/>
  </r>
  <r>
    <d v="2018-07-09T00:00:00"/>
    <x v="2"/>
    <x v="13"/>
    <s v="09/2017/GIR02"/>
    <d v="2018-03-01T00:00:00"/>
    <n v="1"/>
    <x v="1"/>
    <n v="22"/>
    <n v="0"/>
    <n v="22"/>
    <n v="0"/>
    <n v="10000"/>
    <d v="2018-01-30T00:00:00"/>
    <n v="30"/>
  </r>
  <r>
    <d v="2018-07-10T00:00:00"/>
    <x v="2"/>
    <x v="30"/>
    <s v="01/2017/63"/>
    <d v="2018-06-01T00:00:00"/>
    <n v="6"/>
    <x v="1"/>
    <n v="27"/>
    <n v="0"/>
    <n v="27"/>
    <n v="0"/>
    <n v="20000"/>
    <d v="2018-06-21T00:00:00"/>
    <s v=""/>
  </r>
  <r>
    <d v="2018-07-11T00:00:00"/>
    <x v="2"/>
    <x v="30"/>
    <s v="03/2016/157"/>
    <d v="2018-06-01T00:00:00"/>
    <n v="3"/>
    <x v="1"/>
    <n v="27"/>
    <n v="0"/>
    <n v="27"/>
    <n v="0"/>
    <n v="20000"/>
    <d v="2018-06-21T00:00:00"/>
    <s v=""/>
  </r>
  <r>
    <d v="2018-07-12T00:00:00"/>
    <x v="2"/>
    <x v="27"/>
    <s v="11/2017/22"/>
    <d v="2018-03-01T00:00:00"/>
    <n v="1"/>
    <x v="1"/>
    <n v="7"/>
    <n v="0"/>
    <n v="7"/>
    <n v="0"/>
    <n v="20000"/>
    <d v="2018-03-12T00:00:00"/>
    <s v=""/>
  </r>
  <r>
    <d v="2018-07-19T00:00:00"/>
    <x v="2"/>
    <x v="20"/>
    <s v="50/2016/01"/>
    <d v="2017-04-01T00:00:00"/>
    <n v="3"/>
    <x v="1"/>
    <n v="32"/>
    <n v="0"/>
    <n v="32"/>
    <n v="0"/>
    <s v=""/>
    <s v=""/>
    <s v=""/>
  </r>
  <r>
    <d v="2018-07-19T00:00:00"/>
    <x v="2"/>
    <x v="9"/>
    <s v="23/2016/127"/>
    <d v="2017-12-01T00:00:00"/>
    <n v="2"/>
    <x v="1"/>
    <n v="80"/>
    <n v="0"/>
    <n v="61"/>
    <n v="0"/>
    <s v=""/>
    <s v=""/>
    <s v=""/>
  </r>
  <r>
    <d v="2018-07-20T00:00:00"/>
    <x v="2"/>
    <x v="30"/>
    <s v="03/2016/157"/>
    <d v="2018-06-01T00:00:00"/>
    <n v="1"/>
    <x v="1"/>
    <n v="27"/>
    <n v="0"/>
    <n v="27"/>
    <n v="0"/>
    <n v="20000"/>
    <d v="2018-06-21T00:00:00"/>
    <s v=""/>
  </r>
  <r>
    <d v="2018-07-23T00:00:00"/>
    <x v="2"/>
    <x v="32"/>
    <s v="82/2017/01"/>
    <d v="2018-05-01T00:00:00"/>
    <n v="3"/>
    <x v="1"/>
    <n v="3"/>
    <n v="0"/>
    <n v="3"/>
    <n v="0"/>
    <s v=""/>
    <s v=""/>
    <s v=""/>
  </r>
  <r>
    <d v="2018-07-24T00:00:00"/>
    <x v="2"/>
    <x v="30"/>
    <s v="11/2017/72"/>
    <d v="2018-07-01T00:00:00"/>
    <n v="12"/>
    <x v="1"/>
    <n v="27"/>
    <n v="0"/>
    <n v="27"/>
    <n v="0"/>
    <n v="20000"/>
    <d v="2018-06-21T00:00:00"/>
    <n v="10"/>
  </r>
  <r>
    <d v="2018-07-25T00:00:00"/>
    <x v="2"/>
    <x v="14"/>
    <s v="02/2016/142"/>
    <d v="2018-02-01T00:00:00"/>
    <n v="3"/>
    <x v="1"/>
    <n v="31"/>
    <n v="0"/>
    <n v="30"/>
    <n v="1"/>
    <n v="20000"/>
    <d v="2018-02-14T00:00:00"/>
    <s v=""/>
  </r>
  <r>
    <d v="2018-08-20T00:00:00"/>
    <x v="2"/>
    <x v="25"/>
    <s v="29/2016/01"/>
    <d v="2017-04-01T00:00:00"/>
    <n v="2"/>
    <x v="1"/>
    <n v="54"/>
    <n v="0"/>
    <n v="52"/>
    <n v="2"/>
    <s v=""/>
    <s v=""/>
    <s v=""/>
  </r>
  <r>
    <d v="2018-08-21T00:00:00"/>
    <x v="2"/>
    <x v="18"/>
    <s v="44/2016/01"/>
    <d v="2017-04-01T00:00:00"/>
    <n v="2"/>
    <x v="1"/>
    <n v="10"/>
    <n v="0"/>
    <n v="10"/>
    <n v="0"/>
    <s v=""/>
    <s v=""/>
    <s v=""/>
  </r>
  <r>
    <d v="2018-08-21T00:00:00"/>
    <x v="2"/>
    <x v="9"/>
    <s v="23/2016/127"/>
    <d v="2017-12-01T00:00:00"/>
    <n v="4"/>
    <x v="1"/>
    <n v="80"/>
    <n v="0"/>
    <n v="61"/>
    <n v="0"/>
    <s v=""/>
    <s v=""/>
    <s v=""/>
  </r>
  <r>
    <d v="2018-02-23T00:00:00"/>
    <x v="2"/>
    <x v="14"/>
    <s v="02/2016/142"/>
    <d v="2018-02-01T00:00:00"/>
    <n v="3"/>
    <x v="1"/>
    <n v="31"/>
    <n v="0"/>
    <n v="30"/>
    <n v="1"/>
    <n v="20000"/>
    <d v="2018-02-14T00:00:00"/>
    <s v=""/>
  </r>
  <r>
    <d v="2018-02-23T00:00:00"/>
    <x v="2"/>
    <x v="22"/>
    <s v="82/2017/01"/>
    <d v="2018-05-01T00:00:00"/>
    <n v="1"/>
    <x v="1"/>
    <n v="55"/>
    <n v="0"/>
    <n v="38"/>
    <n v="17"/>
    <n v="20000"/>
    <d v="2018-04-09T00:00:00"/>
    <n v="22"/>
  </r>
  <r>
    <d v="2018-08-27T00:00:00"/>
    <x v="2"/>
    <x v="33"/>
    <s v="10/2017/39"/>
    <d v="2018-05-01T00:00:00"/>
    <n v="4"/>
    <x v="1"/>
    <n v="4"/>
    <n v="0"/>
    <n v="4"/>
    <n v="0"/>
    <s v=""/>
    <s v=""/>
    <s v=""/>
  </r>
  <r>
    <d v="2018-08-29T00:00:00"/>
    <x v="2"/>
    <x v="34"/>
    <s v="20/2015/252"/>
    <d v="2017-11-01T00:00:00"/>
    <n v="4"/>
    <x v="1"/>
    <n v="4"/>
    <n v="0"/>
    <n v="4"/>
    <n v="0"/>
    <s v=""/>
    <s v=""/>
    <s v=""/>
  </r>
  <r>
    <d v="2018-09-03T00:00:00"/>
    <x v="2"/>
    <x v="22"/>
    <s v="02/2017/45"/>
    <d v="2018-05-01T00:00:00"/>
    <n v="6"/>
    <x v="1"/>
    <n v="55"/>
    <n v="0"/>
    <n v="38"/>
    <n v="17"/>
    <n v="20000"/>
    <d v="2018-04-09T00:00:00"/>
    <n v="22"/>
  </r>
  <r>
    <d v="2018-09-04T00:00:00"/>
    <x v="2"/>
    <x v="22"/>
    <s v="02/2017/45"/>
    <d v="2018-05-01T00:00:00"/>
    <n v="7"/>
    <x v="1"/>
    <n v="55"/>
    <n v="0"/>
    <n v="38"/>
    <n v="17"/>
    <n v="20000"/>
    <d v="2018-04-09T00:00:00"/>
    <n v="22"/>
  </r>
  <r>
    <d v="2018-09-04T00:00:00"/>
    <x v="2"/>
    <x v="35"/>
    <s v="34/2017/01"/>
    <d v="2018-02-01T00:00:00"/>
    <n v="4"/>
    <x v="1"/>
    <n v="4"/>
    <n v="0"/>
    <n v="4"/>
    <n v="0"/>
    <s v=""/>
    <s v=""/>
    <s v=""/>
  </r>
  <r>
    <d v="2018-09-10T00:00:00"/>
    <x v="2"/>
    <x v="18"/>
    <s v="44/2016/01"/>
    <d v="2017-04-01T00:00:00"/>
    <n v="2"/>
    <x v="1"/>
    <n v="10"/>
    <n v="0"/>
    <n v="10"/>
    <n v="0"/>
    <s v=""/>
    <s v=""/>
    <s v=""/>
  </r>
  <r>
    <d v="2018-09-12T00:00:00"/>
    <x v="2"/>
    <x v="20"/>
    <s v="50/2016/01"/>
    <d v="2017-04-01T00:00:00"/>
    <n v="6"/>
    <x v="1"/>
    <n v="32"/>
    <n v="0"/>
    <n v="32"/>
    <n v="0"/>
    <s v=""/>
    <s v=""/>
    <s v=""/>
  </r>
  <r>
    <d v="2018-09-17T00:00:00"/>
    <x v="2"/>
    <x v="22"/>
    <s v="02/2017/45"/>
    <d v="2018-05-01T00:00:00"/>
    <n v="2"/>
    <x v="1"/>
    <n v="55"/>
    <n v="0"/>
    <n v="38"/>
    <n v="17"/>
    <n v="20000"/>
    <d v="2018-04-09T00:00:00"/>
    <n v="22"/>
  </r>
  <r>
    <d v="2018-09-17T00:00:00"/>
    <x v="2"/>
    <x v="36"/>
    <s v="82/2017/01"/>
    <d v="2018-05-01T00:00:00"/>
    <n v="9"/>
    <x v="1"/>
    <n v="9"/>
    <n v="0"/>
    <n v="9"/>
    <n v="0"/>
    <s v=""/>
    <s v=""/>
    <s v=""/>
  </r>
  <r>
    <d v="2018-09-18T00:00:00"/>
    <x v="2"/>
    <x v="28"/>
    <s v="83/2016/01"/>
    <d v="2017-10-01T00:00:00"/>
    <n v="24"/>
    <x v="1"/>
    <n v="26"/>
    <n v="0"/>
    <n v="26"/>
    <n v="0"/>
    <s v=""/>
    <s v=""/>
    <s v=""/>
  </r>
  <r>
    <d v="2018-09-19T00:00:00"/>
    <x v="2"/>
    <x v="25"/>
    <s v="29/2016/01"/>
    <d v="2017-04-01T00:00:00"/>
    <n v="2"/>
    <x v="1"/>
    <n v="54"/>
    <n v="0"/>
    <n v="52"/>
    <n v="2"/>
    <s v=""/>
    <s v=""/>
    <s v=""/>
  </r>
  <r>
    <d v="2018-09-20T00:00:00"/>
    <x v="2"/>
    <x v="29"/>
    <s v="07/2017/13"/>
    <d v="2018-03-01T00:00:00"/>
    <n v="7"/>
    <x v="1"/>
    <n v="16"/>
    <n v="0"/>
    <n v="16"/>
    <n v="0"/>
    <s v=""/>
    <s v=""/>
    <s v=""/>
  </r>
  <r>
    <d v="2018-10-01T00:00:00"/>
    <x v="2"/>
    <x v="25"/>
    <s v="29/2016/01"/>
    <d v="2017-04-01T00:00:00"/>
    <n v="7"/>
    <x v="1"/>
    <n v="54"/>
    <n v="0"/>
    <n v="52"/>
    <n v="2"/>
    <s v=""/>
    <s v=""/>
    <s v=""/>
  </r>
  <r>
    <d v="2018-10-01T00:00:00"/>
    <x v="2"/>
    <x v="25"/>
    <s v="29/2016/01"/>
    <d v="2017-04-01T00:00:00"/>
    <n v="2"/>
    <x v="2"/>
    <n v="54"/>
    <n v="0"/>
    <n v="52"/>
    <n v="2"/>
    <s v=""/>
    <s v=""/>
    <s v=""/>
  </r>
  <r>
    <d v="2018-10-04T00:00:00"/>
    <x v="2"/>
    <x v="30"/>
    <s v="98/2017/71"/>
    <d v="2018-07-01T00:00:00"/>
    <n v="3"/>
    <x v="1"/>
    <n v="27"/>
    <n v="0"/>
    <n v="27"/>
    <n v="0"/>
    <n v="20000"/>
    <d v="2018-06-21T00:00:00"/>
    <n v="10"/>
  </r>
  <r>
    <d v="2018-10-10T00:00:00"/>
    <x v="2"/>
    <x v="29"/>
    <s v="07/2017/13"/>
    <d v="2018-03-01T00:00:00"/>
    <n v="5"/>
    <x v="1"/>
    <n v="16"/>
    <n v="0"/>
    <n v="16"/>
    <n v="0"/>
    <s v=""/>
    <s v=""/>
    <s v=""/>
  </r>
  <r>
    <d v="2018-10-11T00:00:00"/>
    <x v="2"/>
    <x v="29"/>
    <s v="07/2017/13"/>
    <d v="2018-03-01T00:00:00"/>
    <n v="2"/>
    <x v="1"/>
    <n v="16"/>
    <n v="0"/>
    <n v="16"/>
    <n v="0"/>
    <s v=""/>
    <s v=""/>
    <s v=""/>
  </r>
  <r>
    <d v="2018-10-11T00:00:00"/>
    <x v="2"/>
    <x v="25"/>
    <s v="29/2016/01"/>
    <d v="2017-04-01T00:00:00"/>
    <n v="16"/>
    <x v="1"/>
    <n v="54"/>
    <n v="0"/>
    <n v="52"/>
    <n v="2"/>
    <s v=""/>
    <s v=""/>
    <s v=""/>
  </r>
  <r>
    <d v="2018-10-11T00:00:00"/>
    <x v="2"/>
    <x v="19"/>
    <s v="22/2015/152"/>
    <d v="2016-11-01T00:00:00"/>
    <n v="15"/>
    <x v="1"/>
    <n v="51"/>
    <n v="0"/>
    <n v="51"/>
    <n v="0"/>
    <s v=""/>
    <s v=""/>
    <s v=""/>
  </r>
  <r>
    <d v="2018-10-26T00:00:00"/>
    <x v="2"/>
    <x v="10"/>
    <s v="86/2016/02"/>
    <d v="2017-10-01T00:00:00"/>
    <n v="15"/>
    <x v="1"/>
    <n v="52"/>
    <n v="0"/>
    <n v="46"/>
    <n v="0"/>
    <n v="20000"/>
    <d v="2017-11-13T00:00:00"/>
    <s v=""/>
  </r>
  <r>
    <d v="2018-10-31T00:00:00"/>
    <x v="2"/>
    <x v="19"/>
    <s v="22/2015/152"/>
    <d v="2016-11-01T00:00:00"/>
    <n v="20"/>
    <x v="1"/>
    <n v="51"/>
    <n v="0"/>
    <n v="51"/>
    <n v="0"/>
    <s v=""/>
    <s v=""/>
    <s v=""/>
  </r>
  <r>
    <d v="2018-10-31T00:00:00"/>
    <x v="2"/>
    <x v="37"/>
    <s v="29/2016/01"/>
    <d v="2017-04-01T00:00:00"/>
    <n v="8"/>
    <x v="1"/>
    <n v="8"/>
    <n v="0"/>
    <n v="8"/>
    <n v="0"/>
    <s v=""/>
    <s v=""/>
    <s v=""/>
  </r>
  <r>
    <d v="2018-11-07T00:00:00"/>
    <x v="2"/>
    <x v="19"/>
    <s v="22/2015/152"/>
    <d v="2016-11-01T00:00:00"/>
    <n v="7"/>
    <x v="1"/>
    <n v="51"/>
    <n v="0"/>
    <n v="51"/>
    <n v="0"/>
    <s v=""/>
    <s v=""/>
    <s v=""/>
  </r>
  <r>
    <d v="2018-11-07T00:00:00"/>
    <x v="2"/>
    <x v="25"/>
    <s v="29/2016/01"/>
    <d v="2017-04-01T00:00:00"/>
    <n v="6"/>
    <x v="1"/>
    <n v="54"/>
    <n v="0"/>
    <n v="52"/>
    <n v="2"/>
    <s v=""/>
    <s v=""/>
    <s v=""/>
  </r>
  <r>
    <d v="2018-11-07T00:00:00"/>
    <x v="2"/>
    <x v="20"/>
    <s v="50/2016/01"/>
    <d v="2017-04-01T00:00:00"/>
    <n v="6"/>
    <x v="1"/>
    <n v="32"/>
    <n v="0"/>
    <n v="32"/>
    <n v="0"/>
    <s v=""/>
    <s v=""/>
    <s v=""/>
  </r>
  <r>
    <d v="2018-11-12T00:00:00"/>
    <x v="2"/>
    <x v="20"/>
    <s v="50/2016/01"/>
    <d v="2017-04-01T00:00:00"/>
    <n v="6"/>
    <x v="1"/>
    <n v="32"/>
    <n v="0"/>
    <n v="32"/>
    <n v="0"/>
    <s v=""/>
    <s v=""/>
    <s v=""/>
  </r>
  <r>
    <d v="2018-11-13T00:00:00"/>
    <x v="2"/>
    <x v="18"/>
    <s v="44/2016/01"/>
    <d v="2017-04-01T00:00:00"/>
    <n v="4"/>
    <x v="1"/>
    <n v="10"/>
    <n v="0"/>
    <n v="10"/>
    <n v="0"/>
    <s v=""/>
    <s v=""/>
    <s v=""/>
  </r>
  <r>
    <d v="2018-11-22T00:00:00"/>
    <x v="2"/>
    <x v="25"/>
    <s v="29/2016/01"/>
    <d v="2017-04-01T00:00:00"/>
    <n v="17"/>
    <x v="1"/>
    <n v="54"/>
    <n v="0"/>
    <n v="52"/>
    <n v="2"/>
    <s v=""/>
    <s v=""/>
    <s v=""/>
  </r>
  <r>
    <d v="2018-05-29T00:00:00"/>
    <x v="3"/>
    <x v="38"/>
    <s v="04/2017/35"/>
    <d v="2018-04-01T00:00:00"/>
    <n v="4"/>
    <x v="1"/>
    <n v="37"/>
    <n v="0"/>
    <n v="31"/>
    <n v="6"/>
    <n v="30000"/>
    <d v="2018-03-19T00:00:00"/>
    <n v="13"/>
  </r>
  <r>
    <d v="2018-06-08T00:00:00"/>
    <x v="3"/>
    <x v="38"/>
    <s v="29/2017/"/>
    <d v="2018-04-01T00:00:00"/>
    <n v="2"/>
    <x v="1"/>
    <n v="37"/>
    <n v="0"/>
    <n v="31"/>
    <n v="6"/>
    <n v="30000"/>
    <d v="2018-03-19T00:00:00"/>
    <n v="13"/>
  </r>
  <r>
    <d v="2018-06-08T00:00:00"/>
    <x v="3"/>
    <x v="38"/>
    <s v="12/2017/40"/>
    <d v="2018-05-03T00:00:00"/>
    <n v="1"/>
    <x v="1"/>
    <n v="37"/>
    <n v="0"/>
    <n v="31"/>
    <n v="6"/>
    <n v="30000"/>
    <d v="2018-03-19T00:00:00"/>
    <n v="45"/>
  </r>
  <r>
    <d v="2018-06-13T00:00:00"/>
    <x v="3"/>
    <x v="38"/>
    <s v="34/2017/01"/>
    <d v="2018-02-28T00:00:00"/>
    <n v="1"/>
    <x v="1"/>
    <n v="37"/>
    <n v="0"/>
    <n v="31"/>
    <n v="6"/>
    <n v="30000"/>
    <d v="2018-03-19T00:00:00"/>
    <s v=""/>
  </r>
  <r>
    <d v="2018-06-13T00:00:00"/>
    <x v="3"/>
    <x v="38"/>
    <s v="34/2017/02"/>
    <d v="2018-03-28T00:00:00"/>
    <n v="1"/>
    <x v="1"/>
    <n v="37"/>
    <n v="0"/>
    <n v="31"/>
    <n v="6"/>
    <n v="30000"/>
    <d v="2018-03-19T00:00:00"/>
    <n v="9"/>
  </r>
  <r>
    <d v="2018-06-28T00:00:00"/>
    <x v="3"/>
    <x v="38"/>
    <s v="04/2017/64"/>
    <d v="2018-06-27T00:00:00"/>
    <n v="4"/>
    <x v="2"/>
    <n v="37"/>
    <n v="0"/>
    <n v="31"/>
    <n v="6"/>
    <n v="30000"/>
    <d v="2018-03-19T00:00:00"/>
    <n v="100"/>
  </r>
  <r>
    <d v="2018-07-11T00:00:00"/>
    <x v="3"/>
    <x v="39"/>
    <s v="01/2017/54"/>
    <d v="2018-06-01T00:00:00"/>
    <n v="1"/>
    <x v="1"/>
    <n v="20"/>
    <n v="0"/>
    <n v="20"/>
    <n v="0"/>
    <n v="30000"/>
    <d v="2018-05-25T00:00:00"/>
    <n v="7"/>
  </r>
  <r>
    <d v="2018-07-16T00:00:00"/>
    <x v="3"/>
    <x v="39"/>
    <s v="02/2016/156"/>
    <d v="2018-06-01T00:00:00"/>
    <n v="3"/>
    <x v="1"/>
    <n v="20"/>
    <n v="0"/>
    <n v="20"/>
    <n v="0"/>
    <n v="30000"/>
    <d v="2018-05-25T00:00:00"/>
    <n v="7"/>
  </r>
  <r>
    <d v="2018-07-17T00:00:00"/>
    <x v="3"/>
    <x v="38"/>
    <s v="12/2016/150"/>
    <d v="2018-04-05T00:00:00"/>
    <n v="3"/>
    <x v="1"/>
    <n v="37"/>
    <n v="0"/>
    <n v="31"/>
    <n v="6"/>
    <n v="30000"/>
    <d v="2018-03-19T00:00:00"/>
    <n v="17"/>
  </r>
  <r>
    <d v="2018-07-20T00:00:00"/>
    <x v="3"/>
    <x v="39"/>
    <s v="61/2017/60"/>
    <d v="2018-06-01T00:00:00"/>
    <n v="5"/>
    <x v="1"/>
    <n v="20"/>
    <n v="0"/>
    <n v="20"/>
    <n v="0"/>
    <n v="30000"/>
    <d v="2018-05-25T00:00:00"/>
    <n v="7"/>
  </r>
  <r>
    <d v="2018-07-23T00:00:00"/>
    <x v="3"/>
    <x v="38"/>
    <s v="12/2016/150"/>
    <d v="2018-04-01T00:00:00"/>
    <n v="1"/>
    <x v="1"/>
    <n v="37"/>
    <n v="0"/>
    <n v="31"/>
    <n v="6"/>
    <n v="30000"/>
    <d v="2018-03-19T00:00:00"/>
    <n v="13"/>
  </r>
  <r>
    <d v="2018-08-20T00:00:00"/>
    <x v="3"/>
    <x v="40"/>
    <s v="12/2017/85"/>
    <d v="2018-08-01T00:00:00"/>
    <n v="1"/>
    <x v="1"/>
    <n v="12"/>
    <n v="0"/>
    <n v="12"/>
    <n v="0"/>
    <n v="10000"/>
    <d v="2018-02-22T00:00:00"/>
    <n v="160"/>
  </r>
  <r>
    <d v="2018-02-23T00:00:00"/>
    <x v="3"/>
    <x v="39"/>
    <s v="02/2016/156"/>
    <d v="2018-06-01T00:00:00"/>
    <n v="2"/>
    <x v="1"/>
    <n v="20"/>
    <n v="0"/>
    <n v="20"/>
    <n v="0"/>
    <n v="30000"/>
    <d v="2018-05-25T00:00:00"/>
    <n v="7"/>
  </r>
  <r>
    <d v="2018-08-29T00:00:00"/>
    <x v="3"/>
    <x v="41"/>
    <s v="06/2016/243"/>
    <d v="2016-03-01T00:00:00"/>
    <n v="1"/>
    <x v="1"/>
    <n v="1"/>
    <n v="0"/>
    <n v="1"/>
    <n v="0"/>
    <s v=""/>
    <s v=""/>
    <s v=""/>
  </r>
  <r>
    <d v="2018-09-06T00:00:00"/>
    <x v="3"/>
    <x v="40"/>
    <s v="12/2017/85"/>
    <d v="2018-08-01T00:00:00"/>
    <n v="3"/>
    <x v="1"/>
    <n v="12"/>
    <n v="0"/>
    <n v="12"/>
    <n v="0"/>
    <n v="10000"/>
    <d v="2018-02-22T00:00:00"/>
    <n v="160"/>
  </r>
  <r>
    <d v="2018-09-11T00:00:00"/>
    <x v="3"/>
    <x v="38"/>
    <s v="34/2017/02"/>
    <d v="2018-03-01T00:00:00"/>
    <n v="5"/>
    <x v="1"/>
    <n v="37"/>
    <n v="0"/>
    <n v="31"/>
    <n v="6"/>
    <n v="30000"/>
    <d v="2018-03-19T00:00:00"/>
    <s v=""/>
  </r>
  <r>
    <d v="2018-09-25T00:00:00"/>
    <x v="3"/>
    <x v="38"/>
    <s v="04/2017/64"/>
    <d v="2018-06-01T00:00:00"/>
    <n v="2"/>
    <x v="2"/>
    <n v="37"/>
    <n v="0"/>
    <n v="31"/>
    <n v="6"/>
    <n v="30000"/>
    <d v="2018-03-19T00:00:00"/>
    <n v="74"/>
  </r>
  <r>
    <d v="2018-09-25T00:00:00"/>
    <x v="3"/>
    <x v="38"/>
    <s v="04/2017/64"/>
    <d v="2018-06-01T00:00:00"/>
    <n v="13"/>
    <x v="1"/>
    <n v="37"/>
    <n v="0"/>
    <n v="31"/>
    <n v="6"/>
    <n v="30000"/>
    <d v="2018-03-19T00:00:00"/>
    <n v="74"/>
  </r>
  <r>
    <d v="2018-09-25T00:00:00"/>
    <x v="3"/>
    <x v="40"/>
    <s v="12/2017/67"/>
    <d v="2018-07-01T00:00:00"/>
    <n v="8"/>
    <x v="1"/>
    <n v="12"/>
    <n v="0"/>
    <n v="12"/>
    <n v="0"/>
    <n v="10000"/>
    <d v="2018-02-22T00:00:00"/>
    <n v="129"/>
  </r>
  <r>
    <d v="2018-10-26T00:00:00"/>
    <x v="3"/>
    <x v="39"/>
    <s v="61/2017/60"/>
    <d v="2018-06-01T00:00:00"/>
    <n v="7"/>
    <x v="1"/>
    <n v="20"/>
    <n v="0"/>
    <n v="20"/>
    <n v="0"/>
    <n v="30000"/>
    <d v="2018-05-25T00:00:00"/>
    <n v="7"/>
  </r>
  <r>
    <d v="2018-11-12T00:00:00"/>
    <x v="3"/>
    <x v="39"/>
    <s v="61/2017/60"/>
    <d v="2018-06-01T00:00:00"/>
    <n v="2"/>
    <x v="1"/>
    <n v="20"/>
    <n v="0"/>
    <n v="20"/>
    <n v="0"/>
    <n v="30000"/>
    <d v="2018-05-25T00:00:00"/>
    <n v="7"/>
  </r>
  <r>
    <d v="2018-11-12T00:00:00"/>
    <x v="3"/>
    <x v="42"/>
    <s v="34/2017/03"/>
    <d v="2018-09-01T00:00:00"/>
    <n v="2"/>
    <x v="1"/>
    <n v="21"/>
    <n v="0"/>
    <n v="21"/>
    <n v="0"/>
    <n v="20000"/>
    <d v="2018-08-20T00:00:00"/>
    <n v="12"/>
  </r>
  <r>
    <d v="2018-11-14T00:00:00"/>
    <x v="3"/>
    <x v="42"/>
    <s v="34/2017/03"/>
    <d v="2018-09-01T00:00:00"/>
    <n v="17"/>
    <x v="1"/>
    <n v="21"/>
    <n v="0"/>
    <n v="21"/>
    <n v="0"/>
    <n v="20000"/>
    <d v="2018-08-20T00:00:00"/>
    <n v="12"/>
  </r>
  <r>
    <d v="2018-11-26T00:00:00"/>
    <x v="3"/>
    <x v="42"/>
    <s v="34/2017/03"/>
    <d v="2018-09-01T00:00:00"/>
    <n v="2"/>
    <x v="1"/>
    <n v="21"/>
    <n v="0"/>
    <n v="21"/>
    <n v="0"/>
    <n v="20000"/>
    <d v="2018-08-20T00:00:00"/>
    <n v="12"/>
  </r>
  <r>
    <d v="2018-01-17T00:00:00"/>
    <x v="4"/>
    <x v="43"/>
    <s v="50/2015/01"/>
    <d v="2016-04-01T00:00:00"/>
    <n v="10"/>
    <x v="1"/>
    <n v="46"/>
    <n v="0"/>
    <n v="46"/>
    <n v="0"/>
    <n v="19000"/>
    <d v="2016-06-03T00:00:00"/>
    <s v=""/>
  </r>
  <r>
    <d v="2018-02-07T00:00:00"/>
    <x v="4"/>
    <x v="44"/>
    <s v="29/2016/01"/>
    <d v="2017-04-13T00:00:00"/>
    <n v="11"/>
    <x v="1"/>
    <n v="88"/>
    <n v="0"/>
    <n v="88"/>
    <n v="0"/>
    <n v="11000"/>
    <d v="2017-04-03T00:00:00"/>
    <n v="10"/>
  </r>
  <r>
    <d v="2018-03-06T00:00:00"/>
    <x v="4"/>
    <x v="44"/>
    <s v="29/2016/01"/>
    <d v="2017-04-13T00:00:00"/>
    <n v="12"/>
    <x v="1"/>
    <n v="88"/>
    <n v="0"/>
    <n v="88"/>
    <n v="0"/>
    <n v="11000"/>
    <d v="2017-04-03T00:00:00"/>
    <n v="10"/>
  </r>
  <r>
    <d v="2018-04-20T00:00:00"/>
    <x v="4"/>
    <x v="44"/>
    <s v="29/2016/01"/>
    <d v="2017-04-13T00:00:00"/>
    <n v="15"/>
    <x v="1"/>
    <n v="88"/>
    <n v="0"/>
    <n v="88"/>
    <n v="0"/>
    <n v="11000"/>
    <d v="2017-04-03T00:00:00"/>
    <n v="10"/>
  </r>
  <r>
    <d v="2018-05-24T00:00:00"/>
    <x v="4"/>
    <x v="44"/>
    <s v="29/2016/01"/>
    <d v="2017-04-13T00:00:00"/>
    <n v="6"/>
    <x v="1"/>
    <n v="88"/>
    <n v="0"/>
    <n v="88"/>
    <n v="0"/>
    <n v="11000"/>
    <d v="2017-04-03T00:00:00"/>
    <n v="10"/>
  </r>
  <r>
    <d v="2018-06-05T00:00:00"/>
    <x v="4"/>
    <x v="43"/>
    <s v="44/2015/02 AB"/>
    <d v="2016-04-28T00:00:00"/>
    <n v="2"/>
    <x v="1"/>
    <n v="46"/>
    <n v="0"/>
    <n v="46"/>
    <n v="0"/>
    <n v="19000"/>
    <d v="2016-06-03T00:00:00"/>
    <s v=""/>
  </r>
  <r>
    <d v="2018-07-11T00:00:00"/>
    <x v="4"/>
    <x v="45"/>
    <s v="26/2016/29"/>
    <d v="2017-05-01T00:00:00"/>
    <n v="14"/>
    <x v="1"/>
    <n v="14"/>
    <n v="0"/>
    <n v="14"/>
    <n v="0"/>
    <n v="20000"/>
    <d v="2017-04-24T00:00:00"/>
    <n v="7"/>
  </r>
  <r>
    <d v="2018-07-20T00:00:00"/>
    <x v="4"/>
    <x v="43"/>
    <s v="44/2015/02 ab"/>
    <d v="2016-04-01T00:00:00"/>
    <n v="2"/>
    <x v="1"/>
    <n v="46"/>
    <n v="0"/>
    <n v="46"/>
    <n v="0"/>
    <n v="19000"/>
    <d v="2016-06-03T00:00:00"/>
    <s v=""/>
  </r>
  <r>
    <d v="2018-07-20T00:00:00"/>
    <x v="4"/>
    <x v="43"/>
    <s v="44/2015/02 AB"/>
    <d v="2016-04-01T00:00:00"/>
    <n v="11"/>
    <x v="1"/>
    <n v="46"/>
    <n v="0"/>
    <n v="46"/>
    <n v="0"/>
    <n v="19000"/>
    <d v="2016-06-03T00:00:00"/>
    <s v=""/>
  </r>
  <r>
    <d v="2018-09-10T00:00:00"/>
    <x v="4"/>
    <x v="46"/>
    <s v="61/2017/04"/>
    <d v="2018-09-01T00:00:00"/>
    <n v="3"/>
    <x v="1"/>
    <n v="3"/>
    <n v="0"/>
    <n v="3"/>
    <n v="0"/>
    <s v=""/>
    <s v=""/>
    <s v=""/>
  </r>
  <r>
    <d v="2018-09-25T00:00:00"/>
    <x v="4"/>
    <x v="44"/>
    <s v="29/2016/01"/>
    <d v="2017-04-01T00:00:00"/>
    <n v="23"/>
    <x v="1"/>
    <n v="88"/>
    <n v="0"/>
    <n v="88"/>
    <n v="0"/>
    <n v="11000"/>
    <d v="2017-04-03T00:00:00"/>
    <s v=""/>
  </r>
  <r>
    <d v="2018-09-25T00:00:00"/>
    <x v="4"/>
    <x v="47"/>
    <s v="01/2017/92"/>
    <d v="2018-09-01T00:00:00"/>
    <n v="16"/>
    <x v="1"/>
    <n v="101"/>
    <n v="0"/>
    <n v="96"/>
    <n v="5"/>
    <n v="30000"/>
    <d v="2018-08-20T00:00:00"/>
    <n v="12"/>
  </r>
  <r>
    <d v="2018-10-04T00:00:00"/>
    <x v="4"/>
    <x v="47"/>
    <s v="02/2017/01"/>
    <d v="2018-09-01T00:00:00"/>
    <n v="9"/>
    <x v="1"/>
    <n v="101"/>
    <n v="0"/>
    <n v="96"/>
    <n v="5"/>
    <n v="30000"/>
    <d v="2018-08-20T00:00:00"/>
    <n v="12"/>
  </r>
  <r>
    <d v="2018-10-11T00:00:00"/>
    <x v="4"/>
    <x v="43"/>
    <s v="44/2015/02ab"/>
    <d v="2016-04-01T00:00:00"/>
    <n v="10"/>
    <x v="1"/>
    <n v="46"/>
    <n v="0"/>
    <n v="46"/>
    <n v="0"/>
    <n v="19000"/>
    <d v="2016-06-03T00:00:00"/>
    <s v=""/>
  </r>
  <r>
    <d v="2018-10-15T00:00:00"/>
    <x v="4"/>
    <x v="47"/>
    <s v="03/2016/161"/>
    <d v="2018-09-01T00:00:00"/>
    <n v="6"/>
    <x v="1"/>
    <n v="101"/>
    <n v="0"/>
    <n v="96"/>
    <n v="5"/>
    <n v="30000"/>
    <d v="2018-08-20T00:00:00"/>
    <n v="12"/>
  </r>
  <r>
    <d v="2018-10-15T00:00:00"/>
    <x v="4"/>
    <x v="47"/>
    <s v="03/2016/161"/>
    <d v="2018-09-01T00:00:00"/>
    <n v="5"/>
    <x v="2"/>
    <n v="101"/>
    <n v="0"/>
    <n v="96"/>
    <n v="5"/>
    <n v="30000"/>
    <d v="2018-08-20T00:00:00"/>
    <n v="12"/>
  </r>
  <r>
    <d v="2018-10-16T00:00:00"/>
    <x v="4"/>
    <x v="47"/>
    <s v="01/2017/92"/>
    <d v="2018-09-01T00:00:00"/>
    <n v="4"/>
    <x v="1"/>
    <n v="101"/>
    <n v="0"/>
    <n v="96"/>
    <n v="5"/>
    <n v="30000"/>
    <d v="2018-08-20T00:00:00"/>
    <n v="12"/>
  </r>
  <r>
    <d v="2018-10-16T00:00:00"/>
    <x v="4"/>
    <x v="47"/>
    <s v="03/2016/161"/>
    <d v="2018-09-01T00:00:00"/>
    <n v="4"/>
    <x v="1"/>
    <n v="101"/>
    <n v="0"/>
    <n v="96"/>
    <n v="5"/>
    <n v="30000"/>
    <d v="2018-08-20T00:00:00"/>
    <n v="12"/>
  </r>
  <r>
    <d v="2018-10-17T00:00:00"/>
    <x v="4"/>
    <x v="44"/>
    <s v="50/2016/01"/>
    <d v="2017-04-01T00:00:00"/>
    <n v="5"/>
    <x v="1"/>
    <n v="88"/>
    <n v="0"/>
    <n v="88"/>
    <n v="0"/>
    <n v="11000"/>
    <d v="2017-04-03T00:00:00"/>
    <s v=""/>
  </r>
  <r>
    <d v="2018-10-23T00:00:00"/>
    <x v="4"/>
    <x v="47"/>
    <s v="02/2017/101"/>
    <d v="2018-09-01T00:00:00"/>
    <n v="11"/>
    <x v="1"/>
    <n v="101"/>
    <n v="0"/>
    <n v="96"/>
    <n v="5"/>
    <n v="30000"/>
    <d v="2018-08-20T00:00:00"/>
    <n v="12"/>
  </r>
  <r>
    <d v="2018-10-24T00:00:00"/>
    <x v="4"/>
    <x v="47"/>
    <s v="01/2017/92"/>
    <d v="2018-09-01T00:00:00"/>
    <n v="5"/>
    <x v="1"/>
    <n v="101"/>
    <n v="0"/>
    <n v="96"/>
    <n v="5"/>
    <n v="30000"/>
    <d v="2018-08-20T00:00:00"/>
    <n v="12"/>
  </r>
  <r>
    <d v="2018-10-25T00:00:00"/>
    <x v="4"/>
    <x v="47"/>
    <s v="01/2017/92"/>
    <d v="2018-09-01T00:00:00"/>
    <n v="13"/>
    <x v="1"/>
    <n v="101"/>
    <n v="0"/>
    <n v="96"/>
    <n v="5"/>
    <n v="30000"/>
    <d v="2018-08-20T00:00:00"/>
    <n v="12"/>
  </r>
  <r>
    <d v="2018-11-07T00:00:00"/>
    <x v="4"/>
    <x v="47"/>
    <s v="82/2017/02"/>
    <d v="2018-09-01T00:00:00"/>
    <n v="6"/>
    <x v="1"/>
    <n v="101"/>
    <n v="0"/>
    <n v="96"/>
    <n v="5"/>
    <n v="30000"/>
    <d v="2018-08-20T00:00:00"/>
    <n v="12"/>
  </r>
  <r>
    <d v="2018-11-13T00:00:00"/>
    <x v="4"/>
    <x v="44"/>
    <s v="29/2016/01"/>
    <d v="2017-04-13T00:00:00"/>
    <n v="16"/>
    <x v="1"/>
    <n v="88"/>
    <n v="0"/>
    <n v="88"/>
    <n v="0"/>
    <n v="11000"/>
    <d v="2017-04-03T00:00:00"/>
    <n v="10"/>
  </r>
  <r>
    <d v="2018-11-13T00:00:00"/>
    <x v="4"/>
    <x v="47"/>
    <s v="01/2017/92"/>
    <d v="2018-09-01T00:00:00"/>
    <n v="22"/>
    <x v="1"/>
    <n v="101"/>
    <n v="0"/>
    <n v="96"/>
    <n v="5"/>
    <n v="30000"/>
    <d v="2018-08-20T00:00:00"/>
    <n v="12"/>
  </r>
  <r>
    <d v="2018-11-22T00:00:00"/>
    <x v="4"/>
    <x v="43"/>
    <s v="44/2015/02 AB"/>
    <d v="2016-04-01T00:00:00"/>
    <n v="11"/>
    <x v="1"/>
    <n v="46"/>
    <n v="0"/>
    <n v="46"/>
    <n v="0"/>
    <n v="19000"/>
    <d v="2016-06-03T00:00:00"/>
    <s v=""/>
  </r>
  <r>
    <d v="2018-11-28T00:00:00"/>
    <x v="4"/>
    <x v="48"/>
    <s v="03/2016/162"/>
    <d v="2018-10-01T00:00:00"/>
    <n v="4"/>
    <x v="1"/>
    <n v="4"/>
    <n v="0"/>
    <n v="4"/>
    <n v="0"/>
    <n v="30000"/>
    <d v="2018-10-17T00:00:00"/>
    <s v=""/>
  </r>
  <r>
    <d v="2018-05-29T00:00:00"/>
    <x v="5"/>
    <x v="49"/>
    <s v="33/2017/26"/>
    <d v="2018-04-03T00:00:00"/>
    <n v="3"/>
    <x v="1"/>
    <n v="24"/>
    <n v="0"/>
    <n v="16"/>
    <n v="8"/>
    <n v="10000"/>
    <d v="2018-02-15T00:00:00"/>
    <n v="47"/>
  </r>
  <r>
    <d v="2018-07-03T00:00:00"/>
    <x v="5"/>
    <x v="50"/>
    <s v="18/2017/50"/>
    <d v="2018-06-01T00:00:00"/>
    <n v="1"/>
    <x v="2"/>
    <n v="8"/>
    <n v="0"/>
    <n v="7"/>
    <n v="1"/>
    <n v="20000"/>
    <d v="2018-03-26T00:00:00"/>
    <n v="67"/>
  </r>
  <r>
    <d v="2018-07-03T00:00:00"/>
    <x v="5"/>
    <x v="51"/>
    <s v="18137 PC"/>
    <d v="2018-05-01T00:00:00"/>
    <n v="8"/>
    <x v="1"/>
    <n v="8"/>
    <n v="0"/>
    <n v="8"/>
    <n v="0"/>
    <s v=""/>
    <s v=""/>
    <s v=""/>
  </r>
  <r>
    <d v="2018-07-03T00:00:00"/>
    <x v="5"/>
    <x v="12"/>
    <s v="nc"/>
    <d v="2018-05-01T00:00:00"/>
    <n v="6"/>
    <x v="2"/>
    <n v="10"/>
    <n v="0"/>
    <n v="4"/>
    <n v="6"/>
    <s v=""/>
    <s v=""/>
    <s v=""/>
  </r>
  <r>
    <d v="2018-07-12T00:00:00"/>
    <x v="5"/>
    <x v="49"/>
    <s v="05/2017/34"/>
    <d v="2018-04-01T00:00:00"/>
    <n v="5"/>
    <x v="1"/>
    <n v="24"/>
    <n v="0"/>
    <n v="16"/>
    <n v="8"/>
    <n v="10000"/>
    <d v="2018-02-15T00:00:00"/>
    <n v="45"/>
  </r>
  <r>
    <d v="2018-08-21T00:00:00"/>
    <x v="5"/>
    <x v="50"/>
    <s v="09/2017/47"/>
    <d v="2018-05-01T00:00:00"/>
    <n v="1"/>
    <x v="1"/>
    <n v="8"/>
    <n v="0"/>
    <n v="7"/>
    <n v="1"/>
    <n v="20000"/>
    <d v="2018-03-26T00:00:00"/>
    <n v="36"/>
  </r>
  <r>
    <d v="2018-09-03T00:00:00"/>
    <x v="5"/>
    <x v="49"/>
    <s v="05/2017/34"/>
    <d v="2018-04-01T00:00:00"/>
    <n v="6"/>
    <x v="1"/>
    <n v="24"/>
    <n v="0"/>
    <n v="16"/>
    <n v="8"/>
    <n v="10000"/>
    <d v="2018-02-15T00:00:00"/>
    <n v="45"/>
  </r>
  <r>
    <d v="2018-09-04T00:00:00"/>
    <x v="5"/>
    <x v="49"/>
    <s v="05/2017/34"/>
    <d v="2018-04-01T00:00:00"/>
    <n v="2"/>
    <x v="1"/>
    <n v="24"/>
    <n v="0"/>
    <n v="16"/>
    <n v="8"/>
    <n v="10000"/>
    <d v="2018-02-15T00:00:00"/>
    <n v="45"/>
  </r>
  <r>
    <d v="2018-09-06T00:00:00"/>
    <x v="5"/>
    <x v="52"/>
    <s v="25/2017/56"/>
    <d v="2018-06-01T00:00:00"/>
    <n v="1"/>
    <x v="1"/>
    <n v="55"/>
    <n v="0"/>
    <n v="55"/>
    <n v="0"/>
    <n v="20000"/>
    <d v="2018-05-17T00:00:00"/>
    <n v="15"/>
  </r>
  <r>
    <d v="2018-09-10T00:00:00"/>
    <x v="5"/>
    <x v="53"/>
    <s v="10/2017/89"/>
    <d v="2018-08-01T00:00:00"/>
    <n v="2"/>
    <x v="1"/>
    <n v="51"/>
    <n v="0"/>
    <n v="51"/>
    <n v="0"/>
    <n v="20000"/>
    <d v="2018-06-11T00:00:00"/>
    <n v="51"/>
  </r>
  <r>
    <d v="2018-09-19T00:00:00"/>
    <x v="5"/>
    <x v="52"/>
    <s v="59/2014/61"/>
    <d v="2018-06-01T00:00:00"/>
    <n v="5"/>
    <x v="1"/>
    <n v="55"/>
    <n v="0"/>
    <n v="55"/>
    <n v="0"/>
    <n v="20000"/>
    <d v="2018-05-17T00:00:00"/>
    <n v="15"/>
  </r>
  <r>
    <d v="2018-09-24T00:00:00"/>
    <x v="5"/>
    <x v="53"/>
    <s v="10/2017/89"/>
    <d v="2018-08-01T00:00:00"/>
    <n v="10"/>
    <x v="1"/>
    <n v="51"/>
    <n v="0"/>
    <n v="51"/>
    <n v="0"/>
    <n v="20000"/>
    <d v="2018-06-11T00:00:00"/>
    <n v="51"/>
  </r>
  <r>
    <d v="2018-09-25T00:00:00"/>
    <x v="5"/>
    <x v="52"/>
    <s v="33/2017/26"/>
    <d v="2018-04-01T00:00:00"/>
    <n v="10"/>
    <x v="1"/>
    <n v="55"/>
    <n v="0"/>
    <n v="55"/>
    <n v="0"/>
    <n v="20000"/>
    <d v="2018-05-17T00:00:00"/>
    <s v=""/>
  </r>
  <r>
    <d v="2018-10-09T00:00:00"/>
    <x v="5"/>
    <x v="53"/>
    <s v="09/2017/47"/>
    <d v="2018-04-01T00:00:00"/>
    <n v="19"/>
    <x v="1"/>
    <n v="51"/>
    <n v="0"/>
    <n v="51"/>
    <n v="0"/>
    <n v="20000"/>
    <d v="2018-06-11T00:00:00"/>
    <s v=""/>
  </r>
  <r>
    <d v="2018-10-25T00:00:00"/>
    <x v="5"/>
    <x v="52"/>
    <s v="05/2017/94"/>
    <d v="2018-09-01T00:00:00"/>
    <n v="24"/>
    <x v="1"/>
    <n v="55"/>
    <n v="0"/>
    <n v="55"/>
    <n v="0"/>
    <n v="20000"/>
    <d v="2018-05-17T00:00:00"/>
    <n v="107"/>
  </r>
  <r>
    <d v="2018-10-25T00:00:00"/>
    <x v="5"/>
    <x v="53"/>
    <s v="18/2017/100"/>
    <d v="2018-09-01T00:00:00"/>
    <n v="10"/>
    <x v="1"/>
    <n v="51"/>
    <n v="0"/>
    <n v="51"/>
    <n v="0"/>
    <n v="20000"/>
    <d v="2018-06-11T00:00:00"/>
    <n v="82"/>
  </r>
  <r>
    <d v="2018-11-07T00:00:00"/>
    <x v="5"/>
    <x v="52"/>
    <s v="05/2017/94"/>
    <d v="2018-09-01T00:00:00"/>
    <n v="11"/>
    <x v="1"/>
    <n v="55"/>
    <n v="0"/>
    <n v="55"/>
    <n v="0"/>
    <n v="20000"/>
    <d v="2018-05-17T00:00:00"/>
    <n v="107"/>
  </r>
  <r>
    <d v="2018-11-07T00:00:00"/>
    <x v="5"/>
    <x v="54"/>
    <s v="68/2017/116"/>
    <d v="2018-10-01T00:00:00"/>
    <n v="4"/>
    <x v="2"/>
    <n v="11"/>
    <n v="0"/>
    <n v="7"/>
    <n v="4"/>
    <n v="20000"/>
    <d v="2018-09-05T00:00:00"/>
    <n v="26"/>
  </r>
  <r>
    <d v="2018-11-07T00:00:00"/>
    <x v="5"/>
    <x v="49"/>
    <s v="33/2017/22"/>
    <d v="2018-04-01T00:00:00"/>
    <n v="8"/>
    <x v="2"/>
    <n v="24"/>
    <n v="0"/>
    <n v="16"/>
    <n v="8"/>
    <n v="10000"/>
    <d v="2018-02-15T00:00:00"/>
    <n v="45"/>
  </r>
  <r>
    <d v="2018-11-08T00:00:00"/>
    <x v="5"/>
    <x v="54"/>
    <s v="68/2017/116"/>
    <d v="2018-10-01T00:00:00"/>
    <n v="5"/>
    <x v="1"/>
    <n v="11"/>
    <n v="0"/>
    <n v="7"/>
    <n v="4"/>
    <n v="20000"/>
    <d v="2018-09-05T00:00:00"/>
    <n v="26"/>
  </r>
  <r>
    <d v="2018-11-09T00:00:00"/>
    <x v="5"/>
    <x v="50"/>
    <s v="10/2017/39"/>
    <d v="2018-05-01T00:00:00"/>
    <n v="6"/>
    <x v="1"/>
    <n v="8"/>
    <n v="0"/>
    <n v="7"/>
    <n v="1"/>
    <n v="20000"/>
    <d v="2018-03-26T00:00:00"/>
    <n v="36"/>
  </r>
  <r>
    <d v="2018-11-12T00:00:00"/>
    <x v="5"/>
    <x v="55"/>
    <s v="25/2017/108"/>
    <d v="2018-10-01T00:00:00"/>
    <n v="4"/>
    <x v="1"/>
    <n v="20"/>
    <n v="0"/>
    <n v="20"/>
    <n v="0"/>
    <n v="30000"/>
    <d v="2018-08-30T00:00:00"/>
    <n v="32"/>
  </r>
  <r>
    <d v="2018-11-13T00:00:00"/>
    <x v="5"/>
    <x v="54"/>
    <s v="18/2017/100"/>
    <d v="2018-09-01T00:00:00"/>
    <n v="2"/>
    <x v="1"/>
    <n v="11"/>
    <n v="0"/>
    <n v="7"/>
    <n v="4"/>
    <n v="20000"/>
    <d v="2018-09-05T00:00:00"/>
    <s v=""/>
  </r>
  <r>
    <d v="2018-11-14T00:00:00"/>
    <x v="5"/>
    <x v="55"/>
    <s v="25/2017/113"/>
    <d v="2018-10-01T00:00:00"/>
    <n v="5"/>
    <x v="1"/>
    <n v="20"/>
    <n v="0"/>
    <n v="20"/>
    <n v="0"/>
    <n v="30000"/>
    <d v="2018-08-30T00:00:00"/>
    <n v="32"/>
  </r>
  <r>
    <d v="2018-11-14T00:00:00"/>
    <x v="5"/>
    <x v="52"/>
    <s v="05/2017/94"/>
    <d v="2018-09-01T00:00:00"/>
    <n v="4"/>
    <x v="1"/>
    <n v="55"/>
    <n v="0"/>
    <n v="55"/>
    <n v="0"/>
    <n v="20000"/>
    <d v="2018-05-17T00:00:00"/>
    <n v="107"/>
  </r>
  <r>
    <d v="2018-11-22T00:00:00"/>
    <x v="5"/>
    <x v="53"/>
    <s v="18/2017/100"/>
    <d v="2018-09-01T00:00:00"/>
    <n v="10"/>
    <x v="1"/>
    <n v="51"/>
    <n v="0"/>
    <n v="51"/>
    <n v="0"/>
    <n v="20000"/>
    <d v="2018-06-11T00:00:00"/>
    <n v="82"/>
  </r>
  <r>
    <d v="2018-11-26T00:00:00"/>
    <x v="5"/>
    <x v="55"/>
    <s v="25/2017/108"/>
    <d v="2018-10-01T00:00:00"/>
    <n v="11"/>
    <x v="1"/>
    <n v="20"/>
    <n v="0"/>
    <n v="20"/>
    <n v="0"/>
    <n v="30000"/>
    <d v="2018-08-30T00:00:00"/>
    <n v="32"/>
  </r>
  <r>
    <d v="2018-06-06T00:00:00"/>
    <x v="6"/>
    <x v="56"/>
    <s v="12/2016/144"/>
    <d v="2018-03-08T00:00:00"/>
    <n v="8"/>
    <x v="1"/>
    <n v="53"/>
    <n v="0"/>
    <n v="53"/>
    <n v="0"/>
    <n v="10000"/>
    <d v="2018-03-01T00:00:00"/>
    <n v="7"/>
  </r>
  <r>
    <d v="2018-06-04T00:00:00"/>
    <x v="6"/>
    <x v="56"/>
    <s v="12/2016/144"/>
    <d v="2018-03-08T00:00:00"/>
    <n v="18"/>
    <x v="1"/>
    <n v="53"/>
    <n v="0"/>
    <n v="53"/>
    <n v="0"/>
    <n v="10000"/>
    <d v="2018-03-01T00:00:00"/>
    <n v="7"/>
  </r>
  <r>
    <d v="2018-09-19T00:00:00"/>
    <x v="6"/>
    <x v="56"/>
    <s v="04/2017/90"/>
    <d v="2018-08-01T00:00:00"/>
    <n v="3"/>
    <x v="1"/>
    <n v="53"/>
    <n v="0"/>
    <n v="53"/>
    <n v="0"/>
    <n v="10000"/>
    <d v="2018-03-01T00:00:00"/>
    <n v="153"/>
  </r>
  <r>
    <d v="2018-11-13T00:00:00"/>
    <x v="6"/>
    <x v="56"/>
    <s v="04/2017/90"/>
    <d v="2018-08-01T00:00:00"/>
    <n v="7"/>
    <x v="1"/>
    <n v="53"/>
    <n v="0"/>
    <n v="53"/>
    <n v="0"/>
    <n v="10000"/>
    <d v="2018-03-01T00:00:00"/>
    <n v="153"/>
  </r>
  <r>
    <d v="2018-11-22T00:00:00"/>
    <x v="6"/>
    <x v="56"/>
    <s v="04/2017/90"/>
    <d v="2018-08-01T00:00:00"/>
    <n v="17"/>
    <x v="1"/>
    <n v="53"/>
    <n v="0"/>
    <n v="53"/>
    <n v="0"/>
    <n v="10000"/>
    <d v="2018-03-01T00:00:00"/>
    <n v="15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1000000}" name="Tableau croisé dynamique2" cacheId="1" applyNumberFormats="0" applyBorderFormats="0" applyFontFormats="0" applyPatternFormats="0" applyAlignmentFormats="0" applyWidthHeightFormats="1" dataCaption="Données" updatedVersion="6" minRefreshableVersion="3" showMemberPropertyTips="0" itemPrintTitles="1" createdVersion="4" indent="0" compact="0" compactData="0" gridDropZones="1" chartFormat="2">
  <location ref="A2:D11" firstHeaderRow="1" firstDataRow="2" firstDataCol="1"/>
  <pivotFields count="17">
    <pivotField compact="0" numFmtId="166" outline="0" subtotalTop="0" showAll="0" includeNewItemsInFilter="1"/>
    <pivotField axis="axisRow" compact="0" outline="0" subtotalTop="0" showAll="0" includeNewItemsInFilter="1">
      <items count="8">
        <item x="0"/>
        <item x="1"/>
        <item x="2"/>
        <item x="3"/>
        <item x="4"/>
        <item x="5"/>
        <item x="6"/>
        <item t="default"/>
      </items>
    </pivotField>
    <pivotField compact="0" outline="0" showAll="0" defaultSubtotal="0"/>
    <pivotField compact="0" outline="0" subtotalTop="0" showAll="0" includeNewItemsInFilter="1"/>
    <pivotField compact="0" numFmtId="166" outline="0" subtotalTop="0" showAll="0" includeNewItemsInFilter="1"/>
    <pivotField compact="0" outline="0" subtotalTop="0" showAll="0" includeNewItemsInFilter="1"/>
    <pivotField compact="0" outline="0" subtotalTop="0" showAll="0" includeNewItemsInFilter="1">
      <items count="5">
        <item x="0"/>
        <item x="1"/>
        <item x="3"/>
        <item x="2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numFmtId="166" outline="0" subtotalTop="0" showAll="0" includeNewItemsInFilter="1"/>
    <pivotField compact="0" outline="0" subtotalTop="0" showAll="0" includeNewItemsInFilter="1"/>
    <pivotField dataField="1" compact="0" outline="0" subtotalTop="0" dragToRow="0" dragToCol="0" dragToPage="0" showAll="0" includeNewItemsInFilter="1" defaultSubtotal="0"/>
    <pivotField dataField="1" compact="0" outline="0" subtotalTop="0" dragToRow="0" dragToCol="0" dragToPage="0" showAll="0" includeNewItemsInFilter="1" defaultSubtotal="0"/>
    <pivotField dataField="1" compact="0" outline="0" subtotalTop="0" dragToRow="0" dragToCol="0" dragToPage="0" showAll="0" includeNewItemsInFilter="1" defaultSubtotal="0"/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 Tx_Bouchonnées" fld="14" baseField="0" baseItem="0" numFmtId="10"/>
    <dataField name=" Tx_Couleuses" fld="15" baseField="0" baseItem="0" numFmtId="10"/>
    <dataField name=" Tx_Niveau" fld="16" baseField="0" baseItem="0" numFmtId="10"/>
  </dataFields>
  <formats count="2">
    <format dxfId="29">
      <pivotArea outline="0" fieldPosition="0">
        <references count="1">
          <reference field="4294967294" count="3" selected="0">
            <x v="0"/>
            <x v="1"/>
            <x v="2"/>
          </reference>
        </references>
      </pivotArea>
    </format>
    <format dxfId="28">
      <pivotArea type="all" dataOnly="0" outline="0" fieldPosition="0"/>
    </format>
  </formats>
  <chartFormats count="3">
    <chartFormat chart="0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8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Tableau croisé dynamique1" cacheId="1" applyNumberFormats="0" applyBorderFormats="0" applyFontFormats="0" applyPatternFormats="0" applyAlignmentFormats="0" applyWidthHeightFormats="1" dataCaption="Données" updatedVersion="4" minRefreshableVersion="3" showMemberPropertyTips="0" itemPrintTitles="1" createdVersion="4" indent="0" compact="0" compactData="0" gridDropZones="1" chartFormat="3">
  <location ref="A28:C37" firstHeaderRow="1" firstDataRow="2" firstDataCol="1"/>
  <pivotFields count="17">
    <pivotField compact="0" numFmtId="166" outline="0" subtotalTop="0" showAll="0" includeNewItemsInFilter="1"/>
    <pivotField axis="axisRow" compact="0" outline="0" subtotalTop="0" showAll="0" includeNewItemsInFilter="1" defaultSubtotal="0">
      <items count="7">
        <item x="0"/>
        <item x="1"/>
        <item x="2"/>
        <item x="3"/>
        <item x="4"/>
        <item x="5"/>
        <item x="6"/>
      </items>
    </pivotField>
    <pivotField compact="0" outline="0" showAll="0" defaultSubtotal="0"/>
    <pivotField compact="0" outline="0" subtotalTop="0" showAll="0" includeNewItemsInFilter="1"/>
    <pivotField compact="0" numFmtId="166" outline="0" subtotalTop="0" showAll="0" includeNewItemsInFilter="1"/>
    <pivotField dataField="1" compact="0" outline="0" subtotalTop="0" showAll="0" includeNewItemsInFilter="1"/>
    <pivotField axis="axisCol" compact="0" outline="0" subtotalTop="0" showAll="0" includeNewItemsInFilter="1">
      <items count="5">
        <item h="1" x="0"/>
        <item x="1"/>
        <item h="1" x="3"/>
        <item h="1" x="2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numFmtId="166" outline="0" subtotalTop="0" showAll="0" includeNewItemsInFilter="1"/>
    <pivotField compact="0" outline="0" subtotalTop="0" showAll="0" includeNewItemsInFilter="1"/>
    <pivotField compact="0" outline="0" subtotalTop="0" dragToRow="0" dragToCol="0" dragToPage="0" showAll="0" includeNewItemsInFilter="1" defaultSubtotal="0"/>
    <pivotField compact="0" outline="0" subtotalTop="0" dragToRow="0" dragToCol="0" dragToPage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6"/>
  </colFields>
  <colItems count="2">
    <i>
      <x v="1"/>
    </i>
    <i t="grand">
      <x/>
    </i>
  </colItems>
  <dataFields count="1">
    <dataField name="Somme de NC" fld="5" baseField="0" baseItem="0"/>
  </dataFields>
  <formats count="1">
    <format dxfId="30">
      <pivotArea type="all" dataOnly="0" outline="0" fieldPosition="0"/>
    </format>
  </formats>
  <chartFormats count="5">
    <chartFormat chart="2" format="3" series="1">
      <pivotArea type="data" outline="0" fieldPosition="0"/>
    </chartFormat>
    <chartFormat chart="2" format="5" series="1">
      <pivotArea type="data" outline="0" fieldPosition="0">
        <references count="1">
          <reference field="6" count="1" selected="0">
            <x v="1"/>
          </reference>
        </references>
      </pivotArea>
    </chartFormat>
    <chartFormat chart="2" format="6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2"/>
          </reference>
        </references>
      </pivotArea>
    </chartFormat>
    <chartFormat chart="2" format="7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3"/>
          </reference>
        </references>
      </pivotArea>
    </chartFormat>
    <chartFormat chart="2" format="8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0"/>
          </reference>
        </references>
      </pivotArea>
    </chartFormat>
  </chart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127D2D-E8B0-4CEE-8024-5C0154B7EBDB}" name="Tableau croisé dynamique2" cacheId="1" applyNumberFormats="0" applyBorderFormats="0" applyFontFormats="0" applyPatternFormats="0" applyAlignmentFormats="0" applyWidthHeightFormats="1" dataCaption="Données" updatedVersion="6" minRefreshableVersion="3" showMemberPropertyTips="0" itemPrintTitles="1" createdVersion="4" indent="0" compact="0" compactData="0" gridDropZones="1" chartFormat="4">
  <location ref="A15:B74" firstHeaderRow="2" firstDataRow="2" firstDataCol="1"/>
  <pivotFields count="17">
    <pivotField compact="0" numFmtId="166" outline="0" showAll="0" includeNewItemsInFilter="1"/>
    <pivotField compact="0" outline="0" showAll="0" includeNewItemsInFilter="1">
      <items count="8">
        <item x="0"/>
        <item x="1"/>
        <item x="2"/>
        <item x="3"/>
        <item x="4"/>
        <item x="5"/>
        <item x="6"/>
        <item t="default"/>
      </items>
    </pivotField>
    <pivotField axis="axisRow" compact="0" outline="0" showAll="0" defaultSubtotal="0">
      <items count="57">
        <item x="40"/>
        <item x="56"/>
        <item x="7"/>
        <item x="38"/>
        <item x="46"/>
        <item x="43"/>
        <item x="44"/>
        <item x="45"/>
        <item x="3"/>
        <item x="2"/>
        <item x="1"/>
        <item x="0"/>
        <item x="4"/>
        <item x="5"/>
        <item x="6"/>
        <item x="47"/>
        <item x="48"/>
        <item x="39"/>
        <item x="8"/>
        <item x="15"/>
        <item x="19"/>
        <item x="23"/>
        <item x="34"/>
        <item x="16"/>
        <item x="18"/>
        <item x="20"/>
        <item x="25"/>
        <item x="37"/>
        <item x="21"/>
        <item x="11"/>
        <item x="28"/>
        <item x="9"/>
        <item x="10"/>
        <item x="42"/>
        <item x="33"/>
        <item x="27"/>
        <item x="29"/>
        <item x="13"/>
        <item x="17"/>
        <item x="24"/>
        <item x="14"/>
        <item x="32"/>
        <item x="22"/>
        <item x="36"/>
        <item x="35"/>
        <item x="30"/>
        <item x="31"/>
        <item x="41"/>
        <item x="26"/>
        <item x="49"/>
        <item x="50"/>
        <item x="52"/>
        <item x="53"/>
        <item x="55"/>
        <item x="54"/>
        <item x="51"/>
        <item x="12"/>
      </items>
    </pivotField>
    <pivotField compact="0" outline="0" showAll="0" includeNewItemsInFilter="1"/>
    <pivotField compact="0" numFmtId="166" outline="0" showAll="0" includeNewItemsInFilter="1"/>
    <pivotField dataField="1" compact="0" outline="0" showAll="0" includeNewItemsInFilter="1"/>
    <pivotField compact="0" outline="0" showAll="0" includeNewItemsInFilter="1">
      <items count="5">
        <item x="0"/>
        <item x="1"/>
        <item x="3"/>
        <item x="2"/>
        <item t="default"/>
      </items>
    </pivotField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numFmtId="166" outline="0" showAll="0" includeNewItemsInFilter="1"/>
    <pivotField compact="0" outline="0" showAll="0" includeNewItemsInFilter="1"/>
    <pivotField compact="0" outline="0" dragToRow="0" dragToCol="0" dragToPage="0" showAll="0" includeNewItemsInFilter="1" defaultSubtotal="0"/>
    <pivotField compact="0" outline="0" dragToRow="0" dragToCol="0" dragToPage="0" showAll="0" includeNewItemsInFilter="1" defaultSubtotal="0"/>
    <pivotField compact="0" outline="0" dragToRow="0" dragToCol="0" dragToPage="0" showAll="0" includeNewItemsInFilter="1" defaultSubtotal="0"/>
  </pivotFields>
  <rowFields count="1">
    <field x="2"/>
  </rowFields>
  <rowItems count="5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 t="grand">
      <x/>
    </i>
  </rowItems>
  <colItems count="1">
    <i/>
  </colItems>
  <dataFields count="1">
    <dataField name="Somme de NC" fld="5" showDataAs="percentOfTotal" baseField="0" baseItem="0" numFmtId="10"/>
  </dataFields>
  <formats count="2">
    <format dxfId="10">
      <pivotArea type="all" dataOnly="0" outline="0" fieldPosition="0"/>
    </format>
    <format dxfId="11">
      <pivotArea outline="0" fieldPosition="0">
        <references count="1">
          <reference field="4294967294" count="1">
            <x v="0"/>
          </reference>
        </references>
      </pivotArea>
    </format>
  </formats>
  <chartFormats count="2"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88BE2DF-09CB-4DDA-BD40-388C1544CF56}" name="Tableau croisé dynamique1" cacheId="1" applyNumberFormats="0" applyBorderFormats="0" applyFontFormats="0" applyPatternFormats="0" applyAlignmentFormats="0" applyWidthHeightFormats="1" dataCaption="Données" updatedVersion="6" minRefreshableVersion="3" showMemberPropertyTips="0" itemPrintTitles="1" createdVersion="4" indent="0" compact="0" compactData="0" gridDropZones="1" chartFormat="3">
  <location ref="A1:B7" firstHeaderRow="2" firstDataRow="2" firstDataCol="1"/>
  <pivotFields count="17">
    <pivotField compact="0" numFmtId="166" outline="0" subtotalTop="0" showAll="0" includeNewItemsInFilter="1"/>
    <pivotField compact="0" outline="0" subtotalTop="0" showAll="0" includeNewItemsInFilter="1">
      <items count="8">
        <item x="0"/>
        <item x="1"/>
        <item x="2"/>
        <item x="3"/>
        <item x="4"/>
        <item x="5"/>
        <item x="6"/>
        <item t="default"/>
      </items>
    </pivotField>
    <pivotField compact="0" outline="0" showAll="0" defaultSubtotal="0"/>
    <pivotField compact="0" outline="0" subtotalTop="0" showAll="0" includeNewItemsInFilter="1"/>
    <pivotField compact="0" numFmtId="166" outline="0" subtotalTop="0" showAll="0" includeNewItemsInFilter="1"/>
    <pivotField dataField="1" compact="0" outline="0" subtotalTop="0" showAll="0" includeNewItemsInFilter="1"/>
    <pivotField axis="axisRow" compact="0" outline="0" subtotalTop="0" showAll="0" includeNewItemsInFilter="1">
      <items count="5">
        <item x="0"/>
        <item x="1"/>
        <item x="3"/>
        <item x="2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numFmtId="166" outline="0" subtotalTop="0" showAll="0" includeNewItemsInFilter="1"/>
    <pivotField compact="0" outline="0" subtotalTop="0" showAll="0" includeNewItemsInFilter="1"/>
    <pivotField compact="0" outline="0" subtotalTop="0" dragToRow="0" dragToCol="0" dragToPage="0" showAll="0" includeNewItemsInFilter="1" defaultSubtotal="0"/>
    <pivotField compact="0" outline="0" subtotalTop="0" dragToRow="0" dragToCol="0" dragToPage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6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Somme de NC" fld="5" showDataAs="percentOfTotal" baseField="0" baseItem="0" numFmtId="10"/>
  </dataFields>
  <formats count="2">
    <format dxfId="26">
      <pivotArea type="all" dataOnly="0" outline="0" fieldPosition="0"/>
    </format>
    <format dxfId="12">
      <pivotArea outline="0" fieldPosition="0">
        <references count="1">
          <reference field="4294967294" count="1">
            <x v="0"/>
          </reference>
        </references>
      </pivotArea>
    </format>
  </formats>
  <chartFormats count="1"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Fournisseur" xr10:uid="{00000000-0013-0000-FFFF-FFFF01000000}" sourceName="Fournisseur">
  <pivotTables>
    <pivotTable tabId="36" name="Tableau croisé dynamique2"/>
    <pivotTable tabId="37" name="Tableau croisé dynamique1"/>
    <pivotTable tabId="37" name="Tableau croisé dynamique2"/>
  </pivotTables>
  <data>
    <tabular pivotCacheId="1">
      <items count="7">
        <i x="0" s="1"/>
        <i x="6" s="1"/>
        <i x="2" s="1"/>
        <i x="1" s="1"/>
        <i x="4" s="1"/>
        <i x="5" s="1"/>
        <i x="3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tif_NC" xr10:uid="{00000000-0013-0000-FFFF-FFFF02000000}" sourceName="Motif NC">
  <pivotTables>
    <pivotTable tabId="36" name="Tableau croisé dynamique2"/>
    <pivotTable tabId="37" name="Tableau croisé dynamique1"/>
    <pivotTable tabId="37" name="Tableau croisé dynamique2"/>
  </pivotTables>
  <data>
    <tabular pivotCacheId="1">
      <items count="4">
        <i x="0" s="1"/>
        <i x="1" s="1"/>
        <i x="3" s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Fournisseur1" xr10:uid="{00000000-0013-0000-FFFF-FFFF03000000}" sourceName="Fournisseur">
  <pivotTables>
    <pivotTable tabId="36" name="Tableau croisé dynamique1"/>
  </pivotTables>
  <data>
    <tabular pivotCacheId="1">
      <items count="7">
        <i x="0" s="1"/>
        <i x="6" s="1"/>
        <i x="2" s="1"/>
        <i x="1" s="1"/>
        <i x="4" s="1"/>
        <i x="5" s="1"/>
        <i x="3" s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tif_NC1" xr10:uid="{00000000-0013-0000-FFFF-FFFF04000000}" sourceName="Motif NC">
  <pivotTables>
    <pivotTable tabId="36" name="Tableau croisé dynamique1"/>
  </pivotTables>
  <data>
    <tabular pivotCacheId="1">
      <items count="4">
        <i x="0"/>
        <i x="1" s="1"/>
        <i x="3"/>
        <i x="2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Fournisseur" xr10:uid="{00000000-0014-0000-FFFF-FFFF01000000}" cache="Segment_Fournisseur" caption="Fournisseur" rowHeight="220133"/>
  <slicer name="Motif NC" xr10:uid="{00000000-0014-0000-FFFF-FFFF02000000}" cache="Segment_Motif_NC" caption="Motif NC" rowHeight="220133"/>
  <slicer name="Fournisseur 1" xr10:uid="{00000000-0014-0000-FFFF-FFFF03000000}" cache="Segment_Fournisseur1" caption="Fournisseur" rowHeight="220133"/>
  <slicer name="Motif NC 1" xr10:uid="{00000000-0014-0000-FFFF-FFFF04000000}" cache="Segment_Motif_NC1" caption="Motif NC" rowHeight="220133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6" xr:uid="{00000000-000C-0000-FFFF-FFFF00000000}" name="Tableau46" displayName="Tableau46" ref="A1:G53" totalsRowShown="0" headerRowDxfId="56" dataDxfId="55" tableBorderDxfId="54">
  <autoFilter ref="A1:G53" xr:uid="{00000000-0009-0000-0100-00002E000000}"/>
  <sortState ref="A2:H52">
    <sortCondition ref="A1:A52"/>
  </sortState>
  <tableColumns count="7">
    <tableColumn id="1" xr3:uid="{00000000-0010-0000-0000-000001000000}" name="Date livraison" dataDxfId="53"/>
    <tableColumn id="2" xr3:uid="{00000000-0010-0000-0000-000002000000}" name="Fournisseur" dataDxfId="52"/>
    <tableColumn id="3" xr3:uid="{00000000-0010-0000-0000-000003000000}" name="Quantité livrée" dataDxfId="51" dataCellStyle="Milliers"/>
    <tableColumn id="4" xr3:uid="{00000000-0010-0000-0000-000004000000}" name="Dimension" dataDxfId="50" dataCellStyle="Milliers"/>
    <tableColumn id="5" xr3:uid="{00000000-0010-0000-0000-000005000000}" name="Qualité" dataDxfId="49"/>
    <tableColumn id="6" xr3:uid="{00000000-0010-0000-0000-000006000000}" name="Lot" dataDxfId="48"/>
    <tableColumn id="9" xr3:uid="{00000000-0010-0000-0000-000009000000}" name="NC" dataDxfId="47">
      <calculatedColumnFormula>SUMIFS(ListBlle,ListLot,F2)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5" xr:uid="{00000000-000C-0000-FFFF-FFFF01000000}" name="Tableau45" displayName="Tableau45" ref="A1:N222" totalsRowShown="0" headerRowDxfId="27" dataDxfId="46" tableBorderDxfId="45">
  <autoFilter ref="A1:N222" xr:uid="{00000000-0009-0000-0100-00002D000000}"/>
  <tableColumns count="14">
    <tableColumn id="1" xr3:uid="{00000000-0010-0000-0100-000001000000}" name="Date pb" dataDxfId="44"/>
    <tableColumn id="2" xr3:uid="{00000000-0010-0000-0100-000002000000}" name="Fournisseur" dataDxfId="43"/>
    <tableColumn id="16" xr3:uid="{00000000-0010-0000-0100-000010000000}" name="Lot" dataDxfId="42"/>
    <tableColumn id="3" xr3:uid="{00000000-0010-0000-0100-000003000000}" name="Lot MEB" dataDxfId="41"/>
    <tableColumn id="4" xr3:uid="{00000000-0010-0000-0100-000004000000}" name="Date MEB" dataDxfId="40"/>
    <tableColumn id="8" xr3:uid="{00000000-0010-0000-0100-000008000000}" name="NC" dataDxfId="39"/>
    <tableColumn id="9" xr3:uid="{00000000-0010-0000-0100-000009000000}" name="Motif NC" dataDxfId="38"/>
    <tableColumn id="15" xr3:uid="{00000000-0010-0000-0100-00000F000000}" name="Calcul NC" dataDxfId="37">
      <calculatedColumnFormula>SUMPRODUCT((ListLot=C2)*(ListBlle))</calculatedColumnFormula>
    </tableColumn>
    <tableColumn id="19" xr3:uid="{00000000-0010-0000-0100-000013000000}" name="Bouchonné" dataDxfId="36" dataCellStyle="Milliers">
      <calculatedColumnFormula>SUMPRODUCT((ListLot=C2)*(ListMotif=$I$1)*(ListBlle))</calculatedColumnFormula>
    </tableColumn>
    <tableColumn id="18" xr3:uid="{00000000-0010-0000-0100-000012000000}" name="Couleuse" dataDxfId="35" dataCellStyle="Milliers">
      <calculatedColumnFormula>SUMPRODUCT((ListLot=C2)*(ListMotif=$J$1)*(ListBlle))</calculatedColumnFormula>
    </tableColumn>
    <tableColumn id="17" xr3:uid="{00000000-0010-0000-0100-000011000000}" name="Niveau" dataDxfId="34" dataCellStyle="Milliers">
      <calculatedColumnFormula>SUMPRODUCT((ListLot=C2)*(ListMotif=$K$1)*(ListBlle))</calculatedColumnFormula>
    </tableColumn>
    <tableColumn id="10" xr3:uid="{00000000-0010-0000-0100-00000A000000}" name="Livraison bch" dataDxfId="33">
      <calculatedColumnFormula>IFERROR(INDEX(TabLivraisons,MATCH($C2,CodeLiv,0),3),"")</calculatedColumnFormula>
    </tableColumn>
    <tableColumn id="12" xr3:uid="{00000000-0010-0000-0100-00000C000000}" name="Date liv" dataDxfId="32">
      <calculatedColumnFormula>IFERROR(INDEX(TabLivraisons,MATCH(C2,CodeLiv,0),1),"")</calculatedColumnFormula>
    </tableColumn>
    <tableColumn id="13" xr3:uid="{00000000-0010-0000-0100-00000D000000}" name="Rotation  j" dataDxfId="31" dataCellStyle="Milliers">
      <calculatedColumnFormula>IFERROR(DATEDIF(M2,E2,"d"),"")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microsoft.com/office/2007/relationships/slicer" Target="../slicers/slicer1.xml"/><Relationship Id="rId4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ivotTable" Target="../pivotTables/pivotTable4.xml"/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3"/>
  <sheetViews>
    <sheetView workbookViewId="0">
      <selection activeCell="A9" sqref="A9:A10"/>
    </sheetView>
  </sheetViews>
  <sheetFormatPr baseColWidth="10" defaultColWidth="11.42578125" defaultRowHeight="12.75" x14ac:dyDescent="0.2"/>
  <cols>
    <col min="1" max="1" width="14.42578125" style="2" customWidth="1"/>
    <col min="2" max="2" width="15.85546875" style="2" customWidth="1"/>
    <col min="3" max="3" width="14.28515625" style="2" customWidth="1"/>
    <col min="4" max="4" width="15.85546875" style="2" customWidth="1"/>
    <col min="5" max="5" width="13" style="2" customWidth="1"/>
    <col min="6" max="6" width="13.42578125" style="2" customWidth="1"/>
    <col min="7" max="7" width="15.28515625" style="2" bestFit="1" customWidth="1"/>
    <col min="8" max="16384" width="11.42578125" style="2"/>
  </cols>
  <sheetData>
    <row r="2" spans="1:7" x14ac:dyDescent="0.2">
      <c r="A2" s="4" t="s">
        <v>0</v>
      </c>
      <c r="B2" s="4" t="s">
        <v>1</v>
      </c>
      <c r="C2" s="4" t="s">
        <v>5</v>
      </c>
      <c r="D2" s="10" t="s">
        <v>7</v>
      </c>
      <c r="E2" s="4" t="s">
        <v>6</v>
      </c>
      <c r="F2" s="4" t="s">
        <v>2</v>
      </c>
      <c r="G2" s="4" t="s">
        <v>3</v>
      </c>
    </row>
    <row r="4" spans="1:7" x14ac:dyDescent="0.2">
      <c r="A4" s="5">
        <v>43116</v>
      </c>
      <c r="B4" s="6" t="s">
        <v>12</v>
      </c>
      <c r="C4" s="7">
        <v>42826</v>
      </c>
      <c r="D4" s="1" t="s">
        <v>14</v>
      </c>
      <c r="E4" s="6" t="s">
        <v>10</v>
      </c>
      <c r="F4" s="2">
        <v>5</v>
      </c>
      <c r="G4" s="8" t="s">
        <v>15</v>
      </c>
    </row>
    <row r="5" spans="1:7" x14ac:dyDescent="0.2">
      <c r="A5" s="5">
        <v>43117</v>
      </c>
      <c r="B5" s="6" t="s">
        <v>13</v>
      </c>
      <c r="C5" s="7">
        <v>42979</v>
      </c>
      <c r="D5" s="1" t="s">
        <v>11</v>
      </c>
      <c r="E5" s="6" t="s">
        <v>10</v>
      </c>
      <c r="F5" s="2">
        <v>22</v>
      </c>
      <c r="G5" s="8" t="s">
        <v>15</v>
      </c>
    </row>
    <row r="6" spans="1:7" x14ac:dyDescent="0.2">
      <c r="A6" s="69">
        <v>43270</v>
      </c>
      <c r="B6" s="2" t="s">
        <v>31</v>
      </c>
      <c r="C6" s="5">
        <v>43166</v>
      </c>
      <c r="D6" s="2">
        <v>2789</v>
      </c>
      <c r="E6" s="6" t="s">
        <v>10</v>
      </c>
      <c r="F6" s="2">
        <v>6</v>
      </c>
      <c r="G6" s="8" t="s">
        <v>15</v>
      </c>
    </row>
    <row r="7" spans="1:7" x14ac:dyDescent="0.2">
      <c r="A7" s="69"/>
      <c r="B7" s="2" t="s">
        <v>32</v>
      </c>
      <c r="C7" s="5">
        <v>43242</v>
      </c>
      <c r="D7" s="2" t="s">
        <v>33</v>
      </c>
      <c r="E7" s="6" t="s">
        <v>34</v>
      </c>
      <c r="F7" s="2">
        <v>1</v>
      </c>
      <c r="G7" s="8" t="s">
        <v>15</v>
      </c>
    </row>
    <row r="8" spans="1:7" x14ac:dyDescent="0.2">
      <c r="A8" s="69"/>
      <c r="B8" s="2" t="s">
        <v>35</v>
      </c>
      <c r="C8" s="5">
        <v>43262</v>
      </c>
      <c r="D8" s="2" t="s">
        <v>36</v>
      </c>
      <c r="E8" s="6" t="s">
        <v>10</v>
      </c>
      <c r="F8" s="2">
        <v>1</v>
      </c>
      <c r="G8" s="8" t="s">
        <v>20</v>
      </c>
    </row>
    <row r="9" spans="1:7" x14ac:dyDescent="0.2">
      <c r="A9" s="69">
        <v>43350</v>
      </c>
      <c r="B9" s="2" t="s">
        <v>40</v>
      </c>
      <c r="C9" s="3">
        <v>43252</v>
      </c>
      <c r="D9" s="6"/>
      <c r="E9" s="6" t="s">
        <v>10</v>
      </c>
      <c r="F9" s="6">
        <v>1</v>
      </c>
      <c r="G9" s="8" t="s">
        <v>20</v>
      </c>
    </row>
    <row r="10" spans="1:7" x14ac:dyDescent="0.2">
      <c r="A10" s="69"/>
      <c r="B10" s="6" t="s">
        <v>16</v>
      </c>
      <c r="C10" s="9">
        <v>43160</v>
      </c>
      <c r="D10" s="6" t="s">
        <v>36</v>
      </c>
      <c r="E10" s="6" t="s">
        <v>34</v>
      </c>
      <c r="F10" s="2">
        <v>1</v>
      </c>
      <c r="G10" s="8" t="s">
        <v>20</v>
      </c>
    </row>
    <row r="11" spans="1:7" x14ac:dyDescent="0.2">
      <c r="A11" s="5">
        <v>43362</v>
      </c>
      <c r="B11" s="2" t="s">
        <v>45</v>
      </c>
      <c r="C11" s="9">
        <v>43282</v>
      </c>
      <c r="E11" s="6" t="s">
        <v>10</v>
      </c>
      <c r="F11" s="2">
        <v>1</v>
      </c>
      <c r="G11" s="8" t="s">
        <v>20</v>
      </c>
    </row>
    <row r="12" spans="1:7" x14ac:dyDescent="0.2">
      <c r="A12" s="5">
        <v>43417</v>
      </c>
      <c r="B12" s="2" t="s">
        <v>48</v>
      </c>
      <c r="C12" s="9">
        <v>43374</v>
      </c>
      <c r="D12" s="2">
        <v>2789</v>
      </c>
      <c r="E12" s="6" t="s">
        <v>10</v>
      </c>
      <c r="F12" s="2">
        <v>3</v>
      </c>
      <c r="G12" s="8" t="s">
        <v>20</v>
      </c>
    </row>
    <row r="13" spans="1:7" x14ac:dyDescent="0.2">
      <c r="A13" s="5">
        <v>43423</v>
      </c>
      <c r="B13" s="2" t="s">
        <v>46</v>
      </c>
      <c r="C13" s="9">
        <v>43374</v>
      </c>
      <c r="D13" s="2">
        <v>1074</v>
      </c>
      <c r="E13" s="6" t="s">
        <v>34</v>
      </c>
      <c r="F13" s="2">
        <v>16</v>
      </c>
      <c r="G13" s="8" t="s">
        <v>15</v>
      </c>
    </row>
  </sheetData>
  <mergeCells count="2">
    <mergeCell ref="A6:A8"/>
    <mergeCell ref="A9:A10"/>
  </mergeCells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53"/>
  <sheetViews>
    <sheetView showGridLines="0" zoomScale="115" zoomScaleNormal="11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J13" sqref="J13"/>
    </sheetView>
  </sheetViews>
  <sheetFormatPr baseColWidth="10" defaultColWidth="11.42578125" defaultRowHeight="12" x14ac:dyDescent="0.2"/>
  <cols>
    <col min="1" max="1" width="13" style="24" customWidth="1"/>
    <col min="2" max="2" width="6.28515625" style="24" customWidth="1"/>
    <col min="3" max="3" width="9.5703125" style="24" customWidth="1"/>
    <col min="4" max="4" width="11.5703125" style="24" customWidth="1"/>
    <col min="5" max="5" width="13.140625" style="24" customWidth="1"/>
    <col min="6" max="6" width="11.42578125" style="25"/>
    <col min="7" max="7" width="8.85546875" style="24" customWidth="1"/>
    <col min="8" max="8" width="10" style="24" customWidth="1"/>
    <col min="9" max="17" width="8.85546875" style="24" customWidth="1"/>
    <col min="18" max="18" width="11.42578125" style="24" customWidth="1"/>
    <col min="19" max="16384" width="11.42578125" style="24"/>
  </cols>
  <sheetData>
    <row r="1" spans="1:9" x14ac:dyDescent="0.2">
      <c r="A1" s="11" t="s">
        <v>54</v>
      </c>
      <c r="B1" s="12" t="s">
        <v>52</v>
      </c>
      <c r="C1" s="13" t="s">
        <v>55</v>
      </c>
      <c r="D1" s="13" t="s">
        <v>56</v>
      </c>
      <c r="E1" s="12" t="s">
        <v>57</v>
      </c>
      <c r="F1" s="27" t="s">
        <v>7</v>
      </c>
      <c r="G1" s="12" t="s">
        <v>91</v>
      </c>
    </row>
    <row r="2" spans="1:9" x14ac:dyDescent="0.2">
      <c r="A2" s="26">
        <v>42524</v>
      </c>
      <c r="B2" s="34" t="s">
        <v>225</v>
      </c>
      <c r="C2" s="35">
        <v>19000</v>
      </c>
      <c r="D2" s="35" t="s">
        <v>59</v>
      </c>
      <c r="E2" s="34" t="s">
        <v>98</v>
      </c>
      <c r="F2" s="14" t="s">
        <v>99</v>
      </c>
      <c r="G2" s="31">
        <f>SUMIFS(ListBlle,ListLot,F2)</f>
        <v>46</v>
      </c>
    </row>
    <row r="3" spans="1:9" x14ac:dyDescent="0.2">
      <c r="A3" s="26">
        <v>42632</v>
      </c>
      <c r="B3" s="34" t="s">
        <v>224</v>
      </c>
      <c r="C3" s="35">
        <v>15000</v>
      </c>
      <c r="D3" s="35" t="s">
        <v>58</v>
      </c>
      <c r="E3" s="34" t="s">
        <v>62</v>
      </c>
      <c r="F3" s="14" t="s">
        <v>100</v>
      </c>
      <c r="G3" s="32">
        <f t="shared" ref="G3:G20" si="0">SUMIFS(ListBlle,ListLot,F3)</f>
        <v>0</v>
      </c>
    </row>
    <row r="4" spans="1:9" x14ac:dyDescent="0.2">
      <c r="A4" s="26">
        <v>42632</v>
      </c>
      <c r="B4" s="34" t="s">
        <v>224</v>
      </c>
      <c r="C4" s="35">
        <v>20000</v>
      </c>
      <c r="D4" s="35" t="s">
        <v>58</v>
      </c>
      <c r="E4" s="34" t="s">
        <v>62</v>
      </c>
      <c r="F4" s="45" t="s">
        <v>101</v>
      </c>
      <c r="G4" s="32">
        <f t="shared" si="0"/>
        <v>16</v>
      </c>
    </row>
    <row r="5" spans="1:9" x14ac:dyDescent="0.2">
      <c r="A5" s="26">
        <v>42632</v>
      </c>
      <c r="B5" s="34" t="s">
        <v>224</v>
      </c>
      <c r="C5" s="35">
        <v>20000</v>
      </c>
      <c r="D5" s="35" t="s">
        <v>58</v>
      </c>
      <c r="E5" s="34" t="s">
        <v>62</v>
      </c>
      <c r="F5" s="14" t="s">
        <v>102</v>
      </c>
      <c r="G5" s="32">
        <f t="shared" si="0"/>
        <v>0</v>
      </c>
    </row>
    <row r="6" spans="1:9" x14ac:dyDescent="0.2">
      <c r="A6" s="26">
        <v>42828</v>
      </c>
      <c r="B6" s="34" t="s">
        <v>225</v>
      </c>
      <c r="C6" s="35">
        <v>11000</v>
      </c>
      <c r="D6" s="35" t="s">
        <v>59</v>
      </c>
      <c r="E6" s="34" t="s">
        <v>98</v>
      </c>
      <c r="F6" s="14" t="s">
        <v>103</v>
      </c>
      <c r="G6" s="32">
        <f t="shared" si="0"/>
        <v>88</v>
      </c>
    </row>
    <row r="7" spans="1:9" x14ac:dyDescent="0.2">
      <c r="A7" s="26">
        <v>42849</v>
      </c>
      <c r="B7" s="34" t="s">
        <v>225</v>
      </c>
      <c r="C7" s="35">
        <v>20000</v>
      </c>
      <c r="D7" s="35" t="s">
        <v>59</v>
      </c>
      <c r="E7" s="34" t="s">
        <v>98</v>
      </c>
      <c r="F7" s="14" t="s">
        <v>104</v>
      </c>
      <c r="G7" s="31">
        <f t="shared" si="0"/>
        <v>14</v>
      </c>
    </row>
    <row r="8" spans="1:9" x14ac:dyDescent="0.2">
      <c r="A8" s="26">
        <v>42895</v>
      </c>
      <c r="B8" s="34" t="s">
        <v>225</v>
      </c>
      <c r="C8" s="35">
        <v>5000</v>
      </c>
      <c r="D8" s="35" t="s">
        <v>59</v>
      </c>
      <c r="E8" s="34" t="s">
        <v>98</v>
      </c>
      <c r="F8" s="14" t="s">
        <v>105</v>
      </c>
      <c r="G8" s="31">
        <f t="shared" si="0"/>
        <v>0</v>
      </c>
    </row>
    <row r="9" spans="1:9" x14ac:dyDescent="0.2">
      <c r="A9" s="26">
        <v>43052</v>
      </c>
      <c r="B9" s="34" t="s">
        <v>224</v>
      </c>
      <c r="C9" s="35">
        <v>20000</v>
      </c>
      <c r="D9" s="35" t="s">
        <v>58</v>
      </c>
      <c r="E9" s="34" t="s">
        <v>62</v>
      </c>
      <c r="F9" s="14" t="s">
        <v>69</v>
      </c>
      <c r="G9" s="31">
        <f t="shared" si="0"/>
        <v>52</v>
      </c>
    </row>
    <row r="10" spans="1:9" x14ac:dyDescent="0.2">
      <c r="A10" s="26">
        <v>43103</v>
      </c>
      <c r="B10" s="34" t="s">
        <v>224</v>
      </c>
      <c r="C10" s="46">
        <v>21800</v>
      </c>
      <c r="D10" s="46" t="s">
        <v>58</v>
      </c>
      <c r="E10" s="34" t="s">
        <v>62</v>
      </c>
      <c r="F10" s="14" t="s">
        <v>89</v>
      </c>
      <c r="G10" s="31">
        <f t="shared" si="0"/>
        <v>0</v>
      </c>
    </row>
    <row r="11" spans="1:9" x14ac:dyDescent="0.2">
      <c r="A11" s="26">
        <v>43115</v>
      </c>
      <c r="B11" s="34" t="s">
        <v>227</v>
      </c>
      <c r="C11" s="35">
        <v>10000</v>
      </c>
      <c r="D11" s="35" t="s">
        <v>59</v>
      </c>
      <c r="E11" s="34" t="s">
        <v>106</v>
      </c>
      <c r="F11" s="14" t="s">
        <v>107</v>
      </c>
      <c r="G11" s="31">
        <f t="shared" si="0"/>
        <v>58</v>
      </c>
    </row>
    <row r="12" spans="1:9" x14ac:dyDescent="0.2">
      <c r="A12" s="26">
        <v>43130</v>
      </c>
      <c r="B12" s="34" t="s">
        <v>224</v>
      </c>
      <c r="C12" s="35">
        <v>10000</v>
      </c>
      <c r="D12" s="35" t="s">
        <v>58</v>
      </c>
      <c r="E12" s="34" t="s">
        <v>62</v>
      </c>
      <c r="F12" s="14" t="s">
        <v>70</v>
      </c>
      <c r="G12" s="31">
        <f t="shared" si="0"/>
        <v>22</v>
      </c>
    </row>
    <row r="13" spans="1:9" x14ac:dyDescent="0.2">
      <c r="A13" s="26">
        <v>43130</v>
      </c>
      <c r="B13" s="34" t="s">
        <v>224</v>
      </c>
      <c r="C13" s="35">
        <v>20000</v>
      </c>
      <c r="D13" s="35" t="s">
        <v>58</v>
      </c>
      <c r="E13" s="34" t="s">
        <v>62</v>
      </c>
      <c r="F13" s="14" t="s">
        <v>70</v>
      </c>
      <c r="G13" s="31">
        <f t="shared" si="0"/>
        <v>22</v>
      </c>
    </row>
    <row r="14" spans="1:9" x14ac:dyDescent="0.2">
      <c r="A14" s="26">
        <v>43130</v>
      </c>
      <c r="B14" s="34" t="s">
        <v>224</v>
      </c>
      <c r="C14" s="35">
        <v>20000</v>
      </c>
      <c r="D14" s="35" t="s">
        <v>58</v>
      </c>
      <c r="E14" s="34" t="s">
        <v>62</v>
      </c>
      <c r="F14" s="14" t="s">
        <v>70</v>
      </c>
      <c r="G14" s="32">
        <f t="shared" si="0"/>
        <v>22</v>
      </c>
      <c r="H14" s="21"/>
      <c r="I14" s="21"/>
    </row>
    <row r="15" spans="1:9" x14ac:dyDescent="0.2">
      <c r="A15" s="26">
        <v>43145</v>
      </c>
      <c r="B15" s="34" t="s">
        <v>224</v>
      </c>
      <c r="C15" s="35">
        <v>20000</v>
      </c>
      <c r="D15" s="35" t="s">
        <v>58</v>
      </c>
      <c r="E15" s="34" t="s">
        <v>62</v>
      </c>
      <c r="F15" s="14" t="s">
        <v>71</v>
      </c>
      <c r="G15" s="31">
        <f t="shared" si="0"/>
        <v>31</v>
      </c>
      <c r="H15" s="21"/>
      <c r="I15" s="21"/>
    </row>
    <row r="16" spans="1:9" x14ac:dyDescent="0.2">
      <c r="A16" s="26">
        <v>43145</v>
      </c>
      <c r="B16" s="34" t="s">
        <v>224</v>
      </c>
      <c r="C16" s="35">
        <v>10000</v>
      </c>
      <c r="D16" s="35" t="s">
        <v>58</v>
      </c>
      <c r="E16" s="34" t="s">
        <v>62</v>
      </c>
      <c r="F16" s="14" t="s">
        <v>71</v>
      </c>
      <c r="G16" s="32">
        <f>SUMIFS(ListBlle,ListLot,F16)</f>
        <v>31</v>
      </c>
    </row>
    <row r="17" spans="1:7" x14ac:dyDescent="0.2">
      <c r="A17" s="26">
        <v>43145</v>
      </c>
      <c r="B17" s="34" t="s">
        <v>224</v>
      </c>
      <c r="C17" s="35">
        <v>10000</v>
      </c>
      <c r="D17" s="35" t="s">
        <v>58</v>
      </c>
      <c r="E17" s="34" t="s">
        <v>62</v>
      </c>
      <c r="F17" s="14" t="s">
        <v>71</v>
      </c>
      <c r="G17" s="31">
        <f t="shared" si="0"/>
        <v>31</v>
      </c>
    </row>
    <row r="18" spans="1:7" x14ac:dyDescent="0.2">
      <c r="A18" s="26">
        <v>43146</v>
      </c>
      <c r="B18" s="34" t="s">
        <v>226</v>
      </c>
      <c r="C18" s="35">
        <v>10000</v>
      </c>
      <c r="D18" s="35" t="s">
        <v>58</v>
      </c>
      <c r="E18" s="34" t="s">
        <v>108</v>
      </c>
      <c r="F18" s="14" t="s">
        <v>109</v>
      </c>
      <c r="G18" s="31">
        <f t="shared" si="0"/>
        <v>24</v>
      </c>
    </row>
    <row r="19" spans="1:7" x14ac:dyDescent="0.2">
      <c r="A19" s="26">
        <v>43150</v>
      </c>
      <c r="B19" s="34" t="s">
        <v>221</v>
      </c>
      <c r="C19" s="35">
        <v>10000</v>
      </c>
      <c r="D19" s="35" t="s">
        <v>59</v>
      </c>
      <c r="E19" s="34" t="s">
        <v>60</v>
      </c>
      <c r="F19" s="14" t="s">
        <v>66</v>
      </c>
      <c r="G19" s="31">
        <f t="shared" si="0"/>
        <v>1</v>
      </c>
    </row>
    <row r="20" spans="1:7" x14ac:dyDescent="0.2">
      <c r="A20" s="26">
        <v>43153</v>
      </c>
      <c r="B20" s="34" t="s">
        <v>222</v>
      </c>
      <c r="C20" s="35">
        <v>10000</v>
      </c>
      <c r="D20" s="35" t="s">
        <v>58</v>
      </c>
      <c r="E20" s="34" t="s">
        <v>61</v>
      </c>
      <c r="F20" s="14" t="s">
        <v>77</v>
      </c>
      <c r="G20" s="31">
        <f t="shared" si="0"/>
        <v>12</v>
      </c>
    </row>
    <row r="21" spans="1:7" x14ac:dyDescent="0.2">
      <c r="A21" s="26">
        <v>43160</v>
      </c>
      <c r="B21" s="34" t="s">
        <v>223</v>
      </c>
      <c r="C21" s="35">
        <v>10000</v>
      </c>
      <c r="D21" s="35" t="s">
        <v>59</v>
      </c>
      <c r="E21" s="34" t="s">
        <v>63</v>
      </c>
      <c r="F21" s="14" t="s">
        <v>80</v>
      </c>
      <c r="G21" s="31">
        <f t="shared" ref="G21:G28" si="1">SUMIFS(ListBlle,ListLot,F21)</f>
        <v>53</v>
      </c>
    </row>
    <row r="22" spans="1:7" x14ac:dyDescent="0.2">
      <c r="A22" s="26">
        <v>43166</v>
      </c>
      <c r="B22" s="34" t="s">
        <v>221</v>
      </c>
      <c r="C22" s="35">
        <v>20000</v>
      </c>
      <c r="D22" s="35" t="s">
        <v>59</v>
      </c>
      <c r="E22" s="34" t="s">
        <v>60</v>
      </c>
      <c r="F22" s="14" t="s">
        <v>83</v>
      </c>
      <c r="G22" s="32">
        <f t="shared" si="1"/>
        <v>0</v>
      </c>
    </row>
    <row r="23" spans="1:7" x14ac:dyDescent="0.2">
      <c r="A23" s="26">
        <v>43171</v>
      </c>
      <c r="B23" s="34" t="s">
        <v>224</v>
      </c>
      <c r="C23" s="35">
        <v>20000</v>
      </c>
      <c r="D23" s="35" t="s">
        <v>58</v>
      </c>
      <c r="E23" s="34" t="s">
        <v>62</v>
      </c>
      <c r="F23" s="14" t="s">
        <v>73</v>
      </c>
      <c r="G23" s="31">
        <f t="shared" si="1"/>
        <v>7</v>
      </c>
    </row>
    <row r="24" spans="1:7" x14ac:dyDescent="0.2">
      <c r="A24" s="26">
        <v>43174</v>
      </c>
      <c r="B24" s="34" t="s">
        <v>221</v>
      </c>
      <c r="C24" s="35">
        <v>30000</v>
      </c>
      <c r="D24" s="35" t="s">
        <v>59</v>
      </c>
      <c r="E24" s="34" t="s">
        <v>60</v>
      </c>
      <c r="F24" s="28" t="s">
        <v>82</v>
      </c>
      <c r="G24" s="32">
        <f t="shared" si="1"/>
        <v>0</v>
      </c>
    </row>
    <row r="25" spans="1:7" x14ac:dyDescent="0.2">
      <c r="A25" s="26">
        <v>43175</v>
      </c>
      <c r="B25" s="34" t="s">
        <v>221</v>
      </c>
      <c r="C25" s="35">
        <v>30000</v>
      </c>
      <c r="D25" s="35" t="s">
        <v>59</v>
      </c>
      <c r="E25" s="34" t="s">
        <v>60</v>
      </c>
      <c r="F25" s="14" t="s">
        <v>64</v>
      </c>
      <c r="G25" s="31">
        <f t="shared" si="1"/>
        <v>109</v>
      </c>
    </row>
    <row r="26" spans="1:7" x14ac:dyDescent="0.2">
      <c r="A26" s="26">
        <v>43178</v>
      </c>
      <c r="B26" s="34" t="s">
        <v>222</v>
      </c>
      <c r="C26" s="35">
        <v>30000</v>
      </c>
      <c r="D26" s="35" t="s">
        <v>58</v>
      </c>
      <c r="E26" s="34" t="s">
        <v>61</v>
      </c>
      <c r="F26" s="14" t="s">
        <v>75</v>
      </c>
      <c r="G26" s="31">
        <f t="shared" si="1"/>
        <v>37</v>
      </c>
    </row>
    <row r="27" spans="1:7" x14ac:dyDescent="0.2">
      <c r="A27" s="26">
        <v>43179</v>
      </c>
      <c r="B27" s="34" t="s">
        <v>222</v>
      </c>
      <c r="C27" s="35">
        <v>15000</v>
      </c>
      <c r="D27" s="35" t="s">
        <v>58</v>
      </c>
      <c r="E27" s="34" t="s">
        <v>61</v>
      </c>
      <c r="F27" s="14" t="s">
        <v>75</v>
      </c>
      <c r="G27" s="31">
        <f t="shared" si="1"/>
        <v>37</v>
      </c>
    </row>
    <row r="28" spans="1:7" x14ac:dyDescent="0.2">
      <c r="A28" s="26">
        <v>43179</v>
      </c>
      <c r="B28" s="34" t="s">
        <v>222</v>
      </c>
      <c r="C28" s="35">
        <v>20000</v>
      </c>
      <c r="D28" s="35" t="s">
        <v>58</v>
      </c>
      <c r="E28" s="34" t="s">
        <v>61</v>
      </c>
      <c r="F28" s="14" t="s">
        <v>75</v>
      </c>
      <c r="G28" s="31">
        <f t="shared" si="1"/>
        <v>37</v>
      </c>
    </row>
    <row r="29" spans="1:7" x14ac:dyDescent="0.2">
      <c r="A29" s="26">
        <v>43179</v>
      </c>
      <c r="B29" s="34" t="s">
        <v>222</v>
      </c>
      <c r="C29" s="35">
        <v>6000</v>
      </c>
      <c r="D29" s="35" t="s">
        <v>58</v>
      </c>
      <c r="E29" s="34" t="s">
        <v>61</v>
      </c>
      <c r="F29" s="14" t="s">
        <v>75</v>
      </c>
      <c r="G29" s="32">
        <f t="shared" ref="G29:G53" si="2">SUMIFS(ListBlle,ListLot,F29)</f>
        <v>37</v>
      </c>
    </row>
    <row r="30" spans="1:7" x14ac:dyDescent="0.2">
      <c r="A30" s="26">
        <v>43179</v>
      </c>
      <c r="B30" s="34" t="s">
        <v>222</v>
      </c>
      <c r="C30" s="35">
        <v>5000</v>
      </c>
      <c r="D30" s="35" t="s">
        <v>58</v>
      </c>
      <c r="E30" s="34" t="s">
        <v>61</v>
      </c>
      <c r="F30" s="14" t="s">
        <v>75</v>
      </c>
      <c r="G30" s="32">
        <f t="shared" si="2"/>
        <v>37</v>
      </c>
    </row>
    <row r="31" spans="1:7" x14ac:dyDescent="0.2">
      <c r="A31" s="26">
        <v>43181</v>
      </c>
      <c r="B31" s="34" t="s">
        <v>221</v>
      </c>
      <c r="C31" s="35">
        <v>40000</v>
      </c>
      <c r="D31" s="35" t="s">
        <v>59</v>
      </c>
      <c r="E31" s="34" t="s">
        <v>60</v>
      </c>
      <c r="F31" s="14" t="s">
        <v>65</v>
      </c>
      <c r="G31" s="32">
        <f t="shared" si="2"/>
        <v>114</v>
      </c>
    </row>
    <row r="32" spans="1:7" x14ac:dyDescent="0.2">
      <c r="A32" s="26">
        <v>43185</v>
      </c>
      <c r="B32" s="34" t="s">
        <v>226</v>
      </c>
      <c r="C32" s="35">
        <v>20000</v>
      </c>
      <c r="D32" s="35" t="s">
        <v>58</v>
      </c>
      <c r="E32" s="34" t="s">
        <v>110</v>
      </c>
      <c r="F32" s="14" t="s">
        <v>111</v>
      </c>
      <c r="G32" s="32">
        <f t="shared" si="2"/>
        <v>8</v>
      </c>
    </row>
    <row r="33" spans="1:7" x14ac:dyDescent="0.2">
      <c r="A33" s="26">
        <v>43199</v>
      </c>
      <c r="B33" s="34" t="s">
        <v>224</v>
      </c>
      <c r="C33" s="35">
        <v>20000</v>
      </c>
      <c r="D33" s="35" t="s">
        <v>58</v>
      </c>
      <c r="E33" s="34" t="s">
        <v>62</v>
      </c>
      <c r="F33" s="14" t="s">
        <v>72</v>
      </c>
      <c r="G33" s="32">
        <f t="shared" si="2"/>
        <v>55</v>
      </c>
    </row>
    <row r="34" spans="1:7" x14ac:dyDescent="0.2">
      <c r="A34" s="26">
        <v>43209</v>
      </c>
      <c r="B34" s="34" t="s">
        <v>227</v>
      </c>
      <c r="C34" s="35">
        <v>5000</v>
      </c>
      <c r="D34" s="35" t="s">
        <v>59</v>
      </c>
      <c r="E34" s="34" t="s">
        <v>106</v>
      </c>
      <c r="F34" s="28" t="s">
        <v>112</v>
      </c>
      <c r="G34" s="32">
        <f t="shared" si="2"/>
        <v>0</v>
      </c>
    </row>
    <row r="35" spans="1:7" x14ac:dyDescent="0.2">
      <c r="A35" s="26">
        <v>43236</v>
      </c>
      <c r="B35" s="34" t="s">
        <v>225</v>
      </c>
      <c r="C35" s="35">
        <v>13000</v>
      </c>
      <c r="D35" s="35" t="s">
        <v>59</v>
      </c>
      <c r="E35" s="34" t="s">
        <v>98</v>
      </c>
      <c r="F35" s="14" t="s">
        <v>113</v>
      </c>
      <c r="G35" s="32">
        <f t="shared" si="2"/>
        <v>0</v>
      </c>
    </row>
    <row r="36" spans="1:7" x14ac:dyDescent="0.2">
      <c r="A36" s="26">
        <v>43237</v>
      </c>
      <c r="B36" s="34" t="s">
        <v>226</v>
      </c>
      <c r="C36" s="35">
        <v>20000</v>
      </c>
      <c r="D36" s="35" t="s">
        <v>58</v>
      </c>
      <c r="E36" s="34" t="s">
        <v>108</v>
      </c>
      <c r="F36" s="14" t="s">
        <v>114</v>
      </c>
      <c r="G36" s="32">
        <f t="shared" si="2"/>
        <v>55</v>
      </c>
    </row>
    <row r="37" spans="1:7" x14ac:dyDescent="0.2">
      <c r="A37" s="26">
        <v>43245</v>
      </c>
      <c r="B37" s="34" t="s">
        <v>222</v>
      </c>
      <c r="C37" s="35">
        <v>30000</v>
      </c>
      <c r="D37" s="35" t="s">
        <v>58</v>
      </c>
      <c r="E37" s="34" t="s">
        <v>61</v>
      </c>
      <c r="F37" s="14" t="s">
        <v>76</v>
      </c>
      <c r="G37" s="32">
        <f t="shared" si="2"/>
        <v>20</v>
      </c>
    </row>
    <row r="38" spans="1:7" x14ac:dyDescent="0.2">
      <c r="A38" s="26">
        <v>43251</v>
      </c>
      <c r="B38" s="34" t="s">
        <v>226</v>
      </c>
      <c r="C38" s="35">
        <v>20000</v>
      </c>
      <c r="D38" s="35" t="s">
        <v>58</v>
      </c>
      <c r="E38" s="34" t="s">
        <v>108</v>
      </c>
      <c r="F38" s="47" t="s">
        <v>115</v>
      </c>
      <c r="G38" s="32">
        <f t="shared" si="2"/>
        <v>0</v>
      </c>
    </row>
    <row r="39" spans="1:7" x14ac:dyDescent="0.2">
      <c r="A39" s="26">
        <v>43262</v>
      </c>
      <c r="B39" s="34" t="s">
        <v>226</v>
      </c>
      <c r="C39" s="35">
        <v>20000</v>
      </c>
      <c r="D39" s="35" t="s">
        <v>58</v>
      </c>
      <c r="E39" s="34" t="s">
        <v>110</v>
      </c>
      <c r="F39" s="14" t="s">
        <v>116</v>
      </c>
      <c r="G39" s="32">
        <f t="shared" si="2"/>
        <v>51</v>
      </c>
    </row>
    <row r="40" spans="1:7" x14ac:dyDescent="0.2">
      <c r="A40" s="26">
        <v>43272</v>
      </c>
      <c r="B40" s="34" t="s">
        <v>224</v>
      </c>
      <c r="C40" s="35">
        <v>20000</v>
      </c>
      <c r="D40" s="35" t="s">
        <v>58</v>
      </c>
      <c r="E40" s="34" t="s">
        <v>62</v>
      </c>
      <c r="F40" s="14" t="s">
        <v>74</v>
      </c>
      <c r="G40" s="32">
        <f t="shared" si="2"/>
        <v>27</v>
      </c>
    </row>
    <row r="41" spans="1:7" x14ac:dyDescent="0.2">
      <c r="A41" s="26">
        <v>43273</v>
      </c>
      <c r="B41" s="34" t="s">
        <v>221</v>
      </c>
      <c r="C41" s="35">
        <v>30000</v>
      </c>
      <c r="D41" s="35" t="s">
        <v>59</v>
      </c>
      <c r="E41" s="34" t="s">
        <v>60</v>
      </c>
      <c r="F41" s="14" t="s">
        <v>67</v>
      </c>
      <c r="G41" s="32">
        <f t="shared" si="2"/>
        <v>7</v>
      </c>
    </row>
    <row r="42" spans="1:7" x14ac:dyDescent="0.2">
      <c r="A42" s="26">
        <v>43332</v>
      </c>
      <c r="B42" s="34" t="s">
        <v>225</v>
      </c>
      <c r="C42" s="35">
        <v>30000</v>
      </c>
      <c r="D42" s="35" t="s">
        <v>59</v>
      </c>
      <c r="E42" s="34" t="s">
        <v>98</v>
      </c>
      <c r="F42" s="14" t="s">
        <v>117</v>
      </c>
      <c r="G42" s="32">
        <f t="shared" si="2"/>
        <v>101</v>
      </c>
    </row>
    <row r="43" spans="1:7" x14ac:dyDescent="0.2">
      <c r="A43" s="26">
        <v>43332</v>
      </c>
      <c r="B43" s="34" t="s">
        <v>222</v>
      </c>
      <c r="C43" s="35">
        <v>20000</v>
      </c>
      <c r="D43" s="35" t="s">
        <v>58</v>
      </c>
      <c r="E43" s="34" t="s">
        <v>61</v>
      </c>
      <c r="F43" s="14" t="s">
        <v>78</v>
      </c>
      <c r="G43" s="32">
        <f t="shared" si="2"/>
        <v>21</v>
      </c>
    </row>
    <row r="44" spans="1:7" x14ac:dyDescent="0.2">
      <c r="A44" s="26">
        <v>43340</v>
      </c>
      <c r="B44" s="34" t="s">
        <v>221</v>
      </c>
      <c r="C44" s="35">
        <v>30000</v>
      </c>
      <c r="D44" s="35" t="s">
        <v>59</v>
      </c>
      <c r="E44" s="34" t="s">
        <v>60</v>
      </c>
      <c r="F44" s="14" t="s">
        <v>68</v>
      </c>
      <c r="G44" s="32">
        <f t="shared" si="2"/>
        <v>11</v>
      </c>
    </row>
    <row r="45" spans="1:7" x14ac:dyDescent="0.2">
      <c r="A45" s="26">
        <v>43342</v>
      </c>
      <c r="B45" s="34" t="s">
        <v>226</v>
      </c>
      <c r="C45" s="35">
        <v>30000</v>
      </c>
      <c r="D45" s="35" t="s">
        <v>58</v>
      </c>
      <c r="E45" s="34" t="s">
        <v>108</v>
      </c>
      <c r="F45" s="14" t="s">
        <v>118</v>
      </c>
      <c r="G45" s="32">
        <f t="shared" si="2"/>
        <v>20</v>
      </c>
    </row>
    <row r="46" spans="1:7" x14ac:dyDescent="0.2">
      <c r="A46" s="26">
        <v>43348</v>
      </c>
      <c r="B46" s="34" t="s">
        <v>226</v>
      </c>
      <c r="C46" s="35">
        <v>20000</v>
      </c>
      <c r="D46" s="35" t="s">
        <v>58</v>
      </c>
      <c r="E46" s="34" t="s">
        <v>110</v>
      </c>
      <c r="F46" s="14" t="s">
        <v>119</v>
      </c>
      <c r="G46" s="32">
        <f t="shared" si="2"/>
        <v>11</v>
      </c>
    </row>
    <row r="47" spans="1:7" x14ac:dyDescent="0.2">
      <c r="A47" s="26">
        <v>43363</v>
      </c>
      <c r="B47" s="34" t="s">
        <v>226</v>
      </c>
      <c r="C47" s="35">
        <v>30000</v>
      </c>
      <c r="D47" s="35" t="s">
        <v>58</v>
      </c>
      <c r="E47" s="34" t="s">
        <v>110</v>
      </c>
      <c r="F47" s="14" t="s">
        <v>120</v>
      </c>
      <c r="G47" s="32">
        <f t="shared" si="2"/>
        <v>0</v>
      </c>
    </row>
    <row r="48" spans="1:7" x14ac:dyDescent="0.2">
      <c r="A48" s="26">
        <v>43374</v>
      </c>
      <c r="B48" s="34" t="s">
        <v>222</v>
      </c>
      <c r="C48" s="35">
        <v>30000</v>
      </c>
      <c r="D48" s="35" t="s">
        <v>58</v>
      </c>
      <c r="E48" s="34" t="s">
        <v>61</v>
      </c>
      <c r="F48" s="14" t="s">
        <v>81</v>
      </c>
      <c r="G48" s="32">
        <f t="shared" si="2"/>
        <v>0</v>
      </c>
    </row>
    <row r="49" spans="1:7" x14ac:dyDescent="0.2">
      <c r="A49" s="26">
        <v>43378</v>
      </c>
      <c r="B49" s="34" t="s">
        <v>226</v>
      </c>
      <c r="C49" s="35">
        <v>30000</v>
      </c>
      <c r="D49" s="35" t="s">
        <v>58</v>
      </c>
      <c r="E49" s="34" t="s">
        <v>110</v>
      </c>
      <c r="F49" s="14" t="s">
        <v>121</v>
      </c>
      <c r="G49" s="32">
        <f t="shared" si="2"/>
        <v>0</v>
      </c>
    </row>
    <row r="50" spans="1:7" x14ac:dyDescent="0.2">
      <c r="A50" s="26">
        <v>43390</v>
      </c>
      <c r="B50" s="34" t="s">
        <v>225</v>
      </c>
      <c r="C50" s="35">
        <v>30000</v>
      </c>
      <c r="D50" s="35" t="s">
        <v>59</v>
      </c>
      <c r="E50" s="34" t="s">
        <v>98</v>
      </c>
      <c r="F50" s="14" t="s">
        <v>122</v>
      </c>
      <c r="G50" s="32">
        <f t="shared" si="2"/>
        <v>4</v>
      </c>
    </row>
    <row r="51" spans="1:7" x14ac:dyDescent="0.2">
      <c r="A51" s="26">
        <v>43396</v>
      </c>
      <c r="B51" s="34" t="s">
        <v>221</v>
      </c>
      <c r="C51" s="35">
        <v>20000</v>
      </c>
      <c r="D51" s="35" t="s">
        <v>59</v>
      </c>
      <c r="E51" s="34" t="s">
        <v>60</v>
      </c>
      <c r="F51" s="14" t="s">
        <v>79</v>
      </c>
      <c r="G51" s="32">
        <f t="shared" si="2"/>
        <v>0</v>
      </c>
    </row>
    <row r="52" spans="1:7" x14ac:dyDescent="0.2">
      <c r="A52" s="26">
        <v>43419</v>
      </c>
      <c r="B52" s="34" t="s">
        <v>223</v>
      </c>
      <c r="C52" s="35">
        <v>20000</v>
      </c>
      <c r="D52" s="35" t="s">
        <v>59</v>
      </c>
      <c r="E52" s="34" t="s">
        <v>63</v>
      </c>
      <c r="F52" s="14" t="s">
        <v>84</v>
      </c>
      <c r="G52" s="32">
        <f t="shared" si="2"/>
        <v>0</v>
      </c>
    </row>
    <row r="53" spans="1:7" x14ac:dyDescent="0.2">
      <c r="A53" s="26">
        <v>43430</v>
      </c>
      <c r="B53" s="34" t="s">
        <v>226</v>
      </c>
      <c r="C53" s="35">
        <v>20000</v>
      </c>
      <c r="D53" s="35" t="s">
        <v>58</v>
      </c>
      <c r="E53" s="34" t="s">
        <v>110</v>
      </c>
      <c r="F53" s="14" t="s">
        <v>123</v>
      </c>
      <c r="G53" s="32">
        <f t="shared" si="2"/>
        <v>0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222"/>
  <sheetViews>
    <sheetView showGridLines="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6" sqref="C6"/>
    </sheetView>
  </sheetViews>
  <sheetFormatPr baseColWidth="10" defaultColWidth="11.42578125" defaultRowHeight="12" x14ac:dyDescent="0.2"/>
  <cols>
    <col min="1" max="2" width="14.28515625" style="21" customWidth="1"/>
    <col min="3" max="3" width="14.28515625" style="58" customWidth="1"/>
    <col min="4" max="7" width="14.28515625" style="21" customWidth="1"/>
    <col min="8" max="11" width="14.28515625" style="33" customWidth="1"/>
    <col min="12" max="12" width="14.28515625" style="21" customWidth="1"/>
    <col min="13" max="13" width="14.28515625" style="22" customWidth="1"/>
    <col min="14" max="14" width="14.28515625" style="21" customWidth="1"/>
    <col min="15" max="15" width="11.42578125" style="21"/>
    <col min="16" max="16" width="14.5703125" style="21" customWidth="1"/>
    <col min="17" max="17" width="14.5703125" style="21" bestFit="1" customWidth="1"/>
    <col min="18" max="16384" width="11.42578125" style="21"/>
  </cols>
  <sheetData>
    <row r="1" spans="1:20" ht="36" customHeight="1" x14ac:dyDescent="0.2">
      <c r="A1" s="70" t="s">
        <v>88</v>
      </c>
      <c r="B1" s="70" t="s">
        <v>52</v>
      </c>
      <c r="C1" s="70" t="s">
        <v>7</v>
      </c>
      <c r="D1" s="70" t="s">
        <v>1</v>
      </c>
      <c r="E1" s="70" t="s">
        <v>5</v>
      </c>
      <c r="F1" s="70" t="s">
        <v>91</v>
      </c>
      <c r="G1" s="70" t="s">
        <v>92</v>
      </c>
      <c r="H1" s="71" t="s">
        <v>94</v>
      </c>
      <c r="I1" s="70" t="s">
        <v>90</v>
      </c>
      <c r="J1" s="70" t="s">
        <v>15</v>
      </c>
      <c r="K1" s="70" t="s">
        <v>20</v>
      </c>
      <c r="L1" s="72" t="s">
        <v>93</v>
      </c>
      <c r="M1" s="73" t="s">
        <v>85</v>
      </c>
      <c r="N1" s="72" t="s">
        <v>87</v>
      </c>
      <c r="P1"/>
      <c r="Q1"/>
      <c r="R1"/>
      <c r="S1"/>
      <c r="T1"/>
    </row>
    <row r="2" spans="1:20" ht="12.75" x14ac:dyDescent="0.2">
      <c r="A2" s="15">
        <v>43130</v>
      </c>
      <c r="B2" s="16" t="s">
        <v>221</v>
      </c>
      <c r="C2" s="55" t="s">
        <v>64</v>
      </c>
      <c r="D2" s="17" t="s">
        <v>9</v>
      </c>
      <c r="E2" s="18">
        <v>43191</v>
      </c>
      <c r="F2" s="19">
        <v>13</v>
      </c>
      <c r="G2" s="19" t="s">
        <v>90</v>
      </c>
      <c r="H2" s="37">
        <f t="shared" ref="H2:H65" si="0">SUMPRODUCT((ListLot=C2)*(ListBlle))</f>
        <v>109</v>
      </c>
      <c r="I2" s="53">
        <f>SUMIFS(ListBlle,ListMotif,Tableau45[[#Headers],[Bouchonné]])</f>
        <v>23</v>
      </c>
      <c r="J2" s="53">
        <f t="shared" ref="J2:J65" si="1">SUMPRODUCT((ListLot=C2)*(ListMotif=$J$1)*(ListBlle))</f>
        <v>85</v>
      </c>
      <c r="K2" s="53">
        <f t="shared" ref="K2:K65" si="2">SUMPRODUCT((ListLot=C2)*(ListMotif=$K$1)*(ListBlle))</f>
        <v>1</v>
      </c>
      <c r="L2" s="36">
        <f t="shared" ref="L2:L65" si="3">IFERROR(INDEX(TabLivraisons,MATCH($C2,CodeLiv,0),3),"")</f>
        <v>30000</v>
      </c>
      <c r="M2" s="29">
        <f t="shared" ref="M2:M65" si="4">IFERROR(INDEX(TabLivraisons,MATCH(C2,CodeLiv,0),1),"")</f>
        <v>43175</v>
      </c>
      <c r="N2" s="30">
        <f t="shared" ref="N2:N65" si="5">IFERROR(DATEDIF(M2,E2,"d"),"")</f>
        <v>16</v>
      </c>
      <c r="P2"/>
      <c r="Q2"/>
      <c r="R2"/>
      <c r="S2"/>
      <c r="T2"/>
    </row>
    <row r="3" spans="1:20" ht="12.75" x14ac:dyDescent="0.2">
      <c r="A3" s="15">
        <v>43210</v>
      </c>
      <c r="B3" s="16" t="s">
        <v>221</v>
      </c>
      <c r="C3" s="55" t="s">
        <v>64</v>
      </c>
      <c r="D3" s="17" t="s">
        <v>9</v>
      </c>
      <c r="E3" s="18">
        <v>43191</v>
      </c>
      <c r="F3" s="19">
        <v>7</v>
      </c>
      <c r="G3" s="19" t="s">
        <v>15</v>
      </c>
      <c r="H3" s="37">
        <f t="shared" si="0"/>
        <v>109</v>
      </c>
      <c r="I3" s="53">
        <f t="shared" ref="I3:I66" si="6">SUMPRODUCT((ListLot=C3)*(ListMotif=$I$1)*(ListBlle))</f>
        <v>23</v>
      </c>
      <c r="J3" s="53">
        <f t="shared" si="1"/>
        <v>85</v>
      </c>
      <c r="K3" s="53">
        <f t="shared" si="2"/>
        <v>1</v>
      </c>
      <c r="L3" s="36">
        <f t="shared" si="3"/>
        <v>30000</v>
      </c>
      <c r="M3" s="29">
        <f t="shared" si="4"/>
        <v>43175</v>
      </c>
      <c r="N3" s="30">
        <f t="shared" si="5"/>
        <v>16</v>
      </c>
      <c r="P3"/>
      <c r="Q3"/>
      <c r="R3"/>
      <c r="S3"/>
      <c r="T3"/>
    </row>
    <row r="4" spans="1:20" ht="12.75" x14ac:dyDescent="0.2">
      <c r="A4" s="15">
        <v>43242</v>
      </c>
      <c r="B4" s="16" t="s">
        <v>221</v>
      </c>
      <c r="C4" s="55" t="s">
        <v>64</v>
      </c>
      <c r="D4" s="17" t="s">
        <v>4</v>
      </c>
      <c r="E4" s="18">
        <v>43191</v>
      </c>
      <c r="F4" s="19">
        <v>10</v>
      </c>
      <c r="G4" s="19" t="s">
        <v>90</v>
      </c>
      <c r="H4" s="37">
        <f t="shared" si="0"/>
        <v>109</v>
      </c>
      <c r="I4" s="53">
        <f t="shared" si="6"/>
        <v>23</v>
      </c>
      <c r="J4" s="53">
        <f t="shared" si="1"/>
        <v>85</v>
      </c>
      <c r="K4" s="53">
        <f t="shared" si="2"/>
        <v>1</v>
      </c>
      <c r="L4" s="36">
        <f t="shared" si="3"/>
        <v>30000</v>
      </c>
      <c r="M4" s="29">
        <f t="shared" si="4"/>
        <v>43175</v>
      </c>
      <c r="N4" s="30">
        <f t="shared" si="5"/>
        <v>16</v>
      </c>
      <c r="P4"/>
      <c r="Q4"/>
      <c r="R4"/>
      <c r="S4"/>
      <c r="T4"/>
    </row>
    <row r="5" spans="1:20" ht="12.75" x14ac:dyDescent="0.2">
      <c r="A5" s="15">
        <v>43244</v>
      </c>
      <c r="B5" s="16" t="s">
        <v>221</v>
      </c>
      <c r="C5" s="55" t="s">
        <v>65</v>
      </c>
      <c r="D5" s="17" t="s">
        <v>8</v>
      </c>
      <c r="E5" s="18">
        <v>43201</v>
      </c>
      <c r="F5" s="19">
        <v>8</v>
      </c>
      <c r="G5" s="19" t="s">
        <v>15</v>
      </c>
      <c r="H5" s="37">
        <f t="shared" si="0"/>
        <v>114</v>
      </c>
      <c r="I5" s="53">
        <f t="shared" si="6"/>
        <v>0</v>
      </c>
      <c r="J5" s="53">
        <f t="shared" si="1"/>
        <v>114</v>
      </c>
      <c r="K5" s="53">
        <f t="shared" si="2"/>
        <v>0</v>
      </c>
      <c r="L5" s="36">
        <f t="shared" si="3"/>
        <v>40000</v>
      </c>
      <c r="M5" s="29">
        <f t="shared" si="4"/>
        <v>43181</v>
      </c>
      <c r="N5" s="30">
        <f t="shared" si="5"/>
        <v>20</v>
      </c>
      <c r="P5"/>
      <c r="Q5"/>
      <c r="R5"/>
      <c r="S5"/>
      <c r="T5"/>
    </row>
    <row r="6" spans="1:20" ht="12.75" x14ac:dyDescent="0.2">
      <c r="A6" s="15">
        <v>43248</v>
      </c>
      <c r="B6" s="16" t="s">
        <v>221</v>
      </c>
      <c r="C6" s="55" t="s">
        <v>65</v>
      </c>
      <c r="D6" s="17" t="s">
        <v>8</v>
      </c>
      <c r="E6" s="18">
        <v>43202</v>
      </c>
      <c r="F6" s="19">
        <v>3</v>
      </c>
      <c r="G6" s="19" t="s">
        <v>15</v>
      </c>
      <c r="H6" s="37">
        <f t="shared" si="0"/>
        <v>114</v>
      </c>
      <c r="I6" s="53">
        <f t="shared" si="6"/>
        <v>0</v>
      </c>
      <c r="J6" s="53">
        <f t="shared" si="1"/>
        <v>114</v>
      </c>
      <c r="K6" s="53">
        <f t="shared" si="2"/>
        <v>0</v>
      </c>
      <c r="L6" s="36">
        <f t="shared" si="3"/>
        <v>40000</v>
      </c>
      <c r="M6" s="29">
        <f t="shared" si="4"/>
        <v>43181</v>
      </c>
      <c r="N6" s="30">
        <f t="shared" si="5"/>
        <v>21</v>
      </c>
      <c r="P6"/>
      <c r="Q6"/>
      <c r="R6"/>
      <c r="S6"/>
      <c r="T6"/>
    </row>
    <row r="7" spans="1:20" ht="12.75" x14ac:dyDescent="0.2">
      <c r="A7" s="15">
        <v>43249</v>
      </c>
      <c r="B7" s="16" t="s">
        <v>221</v>
      </c>
      <c r="C7" s="55" t="s">
        <v>65</v>
      </c>
      <c r="D7" s="17" t="s">
        <v>25</v>
      </c>
      <c r="E7" s="18">
        <v>43191</v>
      </c>
      <c r="F7" s="19">
        <v>2</v>
      </c>
      <c r="G7" s="19" t="s">
        <v>15</v>
      </c>
      <c r="H7" s="37">
        <f t="shared" si="0"/>
        <v>114</v>
      </c>
      <c r="I7" s="53">
        <f t="shared" si="6"/>
        <v>0</v>
      </c>
      <c r="J7" s="53">
        <f t="shared" si="1"/>
        <v>114</v>
      </c>
      <c r="K7" s="53">
        <f t="shared" si="2"/>
        <v>0</v>
      </c>
      <c r="L7" s="36">
        <f t="shared" si="3"/>
        <v>40000</v>
      </c>
      <c r="M7" s="29">
        <f t="shared" si="4"/>
        <v>43181</v>
      </c>
      <c r="N7" s="30">
        <f t="shared" si="5"/>
        <v>10</v>
      </c>
      <c r="P7"/>
      <c r="Q7"/>
      <c r="R7"/>
      <c r="S7"/>
      <c r="T7"/>
    </row>
    <row r="8" spans="1:20" ht="12.75" x14ac:dyDescent="0.2">
      <c r="A8" s="15">
        <v>43255</v>
      </c>
      <c r="B8" s="16" t="s">
        <v>221</v>
      </c>
      <c r="C8" s="55" t="s">
        <v>66</v>
      </c>
      <c r="D8" s="17" t="s">
        <v>23</v>
      </c>
      <c r="E8" s="18">
        <v>43160</v>
      </c>
      <c r="F8" s="19">
        <v>1</v>
      </c>
      <c r="G8" s="19" t="s">
        <v>15</v>
      </c>
      <c r="H8" s="37">
        <f t="shared" si="0"/>
        <v>1</v>
      </c>
      <c r="I8" s="53">
        <f t="shared" si="6"/>
        <v>0</v>
      </c>
      <c r="J8" s="53">
        <f t="shared" si="1"/>
        <v>1</v>
      </c>
      <c r="K8" s="53">
        <f t="shared" si="2"/>
        <v>0</v>
      </c>
      <c r="L8" s="36">
        <f t="shared" si="3"/>
        <v>10000</v>
      </c>
      <c r="M8" s="29">
        <f t="shared" si="4"/>
        <v>43150</v>
      </c>
      <c r="N8" s="30">
        <f t="shared" si="5"/>
        <v>10</v>
      </c>
      <c r="P8"/>
      <c r="Q8"/>
      <c r="R8"/>
      <c r="S8"/>
      <c r="T8"/>
    </row>
    <row r="9" spans="1:20" ht="12.75" x14ac:dyDescent="0.2">
      <c r="A9" s="15">
        <v>43255</v>
      </c>
      <c r="B9" s="16" t="s">
        <v>221</v>
      </c>
      <c r="C9" s="55" t="s">
        <v>65</v>
      </c>
      <c r="D9" s="17" t="s">
        <v>24</v>
      </c>
      <c r="E9" s="18">
        <v>43191</v>
      </c>
      <c r="F9" s="19">
        <v>7</v>
      </c>
      <c r="G9" s="19" t="s">
        <v>15</v>
      </c>
      <c r="H9" s="37">
        <f t="shared" si="0"/>
        <v>114</v>
      </c>
      <c r="I9" s="53">
        <f t="shared" si="6"/>
        <v>0</v>
      </c>
      <c r="J9" s="53">
        <f t="shared" si="1"/>
        <v>114</v>
      </c>
      <c r="K9" s="53">
        <f t="shared" si="2"/>
        <v>0</v>
      </c>
      <c r="L9" s="36">
        <f t="shared" si="3"/>
        <v>40000</v>
      </c>
      <c r="M9" s="29">
        <f t="shared" si="4"/>
        <v>43181</v>
      </c>
      <c r="N9" s="30">
        <f t="shared" si="5"/>
        <v>10</v>
      </c>
      <c r="P9"/>
      <c r="Q9"/>
      <c r="R9"/>
      <c r="S9"/>
      <c r="T9"/>
    </row>
    <row r="10" spans="1:20" ht="12.75" x14ac:dyDescent="0.2">
      <c r="A10" s="15">
        <v>43259</v>
      </c>
      <c r="B10" s="16" t="s">
        <v>221</v>
      </c>
      <c r="C10" s="55" t="s">
        <v>64</v>
      </c>
      <c r="D10" s="17" t="s">
        <v>9</v>
      </c>
      <c r="E10" s="18">
        <v>43191</v>
      </c>
      <c r="F10" s="19">
        <v>2</v>
      </c>
      <c r="G10" s="19" t="s">
        <v>15</v>
      </c>
      <c r="H10" s="37">
        <f t="shared" si="0"/>
        <v>109</v>
      </c>
      <c r="I10" s="53">
        <f t="shared" si="6"/>
        <v>23</v>
      </c>
      <c r="J10" s="53">
        <f t="shared" si="1"/>
        <v>85</v>
      </c>
      <c r="K10" s="53">
        <f t="shared" si="2"/>
        <v>1</v>
      </c>
      <c r="L10" s="36">
        <f t="shared" si="3"/>
        <v>30000</v>
      </c>
      <c r="M10" s="29">
        <f t="shared" si="4"/>
        <v>43175</v>
      </c>
      <c r="N10" s="30">
        <f t="shared" si="5"/>
        <v>16</v>
      </c>
      <c r="P10"/>
      <c r="Q10"/>
      <c r="R10"/>
      <c r="S10"/>
      <c r="T10"/>
    </row>
    <row r="11" spans="1:20" ht="12.75" x14ac:dyDescent="0.2">
      <c r="A11" s="15">
        <v>43263</v>
      </c>
      <c r="B11" s="16" t="s">
        <v>221</v>
      </c>
      <c r="C11" s="56" t="s">
        <v>124</v>
      </c>
      <c r="D11" s="17" t="s">
        <v>25</v>
      </c>
      <c r="E11" s="18">
        <v>43191</v>
      </c>
      <c r="F11" s="19">
        <v>2</v>
      </c>
      <c r="G11" s="19" t="s">
        <v>15</v>
      </c>
      <c r="H11" s="37">
        <f t="shared" si="0"/>
        <v>2</v>
      </c>
      <c r="I11" s="53">
        <f t="shared" si="6"/>
        <v>0</v>
      </c>
      <c r="J11" s="53">
        <f t="shared" si="1"/>
        <v>2</v>
      </c>
      <c r="K11" s="53">
        <f t="shared" si="2"/>
        <v>0</v>
      </c>
      <c r="L11" s="36" t="str">
        <f t="shared" si="3"/>
        <v/>
      </c>
      <c r="M11" s="29" t="str">
        <f t="shared" si="4"/>
        <v/>
      </c>
      <c r="N11" s="30" t="str">
        <f t="shared" si="5"/>
        <v/>
      </c>
      <c r="P11"/>
      <c r="Q11"/>
      <c r="R11"/>
      <c r="S11"/>
      <c r="T11"/>
    </row>
    <row r="12" spans="1:20" ht="12.75" x14ac:dyDescent="0.2">
      <c r="A12" s="15">
        <v>43263</v>
      </c>
      <c r="B12" s="16" t="s">
        <v>221</v>
      </c>
      <c r="C12" s="55" t="s">
        <v>65</v>
      </c>
      <c r="D12" s="17" t="s">
        <v>26</v>
      </c>
      <c r="E12" s="18">
        <v>43191</v>
      </c>
      <c r="F12" s="19">
        <v>10</v>
      </c>
      <c r="G12" s="19" t="s">
        <v>15</v>
      </c>
      <c r="H12" s="37">
        <f t="shared" si="0"/>
        <v>114</v>
      </c>
      <c r="I12" s="53">
        <f t="shared" si="6"/>
        <v>0</v>
      </c>
      <c r="J12" s="53">
        <f t="shared" si="1"/>
        <v>114</v>
      </c>
      <c r="K12" s="53">
        <f t="shared" si="2"/>
        <v>0</v>
      </c>
      <c r="L12" s="36">
        <f t="shared" si="3"/>
        <v>40000</v>
      </c>
      <c r="M12" s="29">
        <f t="shared" si="4"/>
        <v>43181</v>
      </c>
      <c r="N12" s="30">
        <f t="shared" si="5"/>
        <v>10</v>
      </c>
      <c r="P12"/>
      <c r="Q12"/>
      <c r="R12"/>
      <c r="S12"/>
      <c r="T12"/>
    </row>
    <row r="13" spans="1:20" ht="12.75" x14ac:dyDescent="0.2">
      <c r="A13" s="15">
        <v>43284</v>
      </c>
      <c r="B13" s="16" t="s">
        <v>221</v>
      </c>
      <c r="C13" s="55" t="s">
        <v>65</v>
      </c>
      <c r="D13" s="17" t="s">
        <v>26</v>
      </c>
      <c r="E13" s="18">
        <v>43191</v>
      </c>
      <c r="F13" s="19">
        <v>6</v>
      </c>
      <c r="G13" s="19" t="s">
        <v>15</v>
      </c>
      <c r="H13" s="37">
        <f t="shared" si="0"/>
        <v>114</v>
      </c>
      <c r="I13" s="53">
        <f t="shared" si="6"/>
        <v>0</v>
      </c>
      <c r="J13" s="53">
        <f t="shared" si="1"/>
        <v>114</v>
      </c>
      <c r="K13" s="53">
        <f t="shared" si="2"/>
        <v>0</v>
      </c>
      <c r="L13" s="36">
        <f t="shared" si="3"/>
        <v>40000</v>
      </c>
      <c r="M13" s="29">
        <f t="shared" si="4"/>
        <v>43181</v>
      </c>
      <c r="N13" s="30">
        <f t="shared" si="5"/>
        <v>10</v>
      </c>
      <c r="P13"/>
      <c r="Q13"/>
      <c r="R13"/>
      <c r="S13"/>
      <c r="T13"/>
    </row>
    <row r="14" spans="1:20" ht="12.75" x14ac:dyDescent="0.2">
      <c r="A14" s="15">
        <v>43287</v>
      </c>
      <c r="B14" s="16" t="s">
        <v>221</v>
      </c>
      <c r="C14" s="55" t="s">
        <v>65</v>
      </c>
      <c r="D14" s="17" t="s">
        <v>25</v>
      </c>
      <c r="E14" s="18">
        <v>43191</v>
      </c>
      <c r="F14" s="19">
        <v>4</v>
      </c>
      <c r="G14" s="19" t="s">
        <v>15</v>
      </c>
      <c r="H14" s="37">
        <f t="shared" si="0"/>
        <v>114</v>
      </c>
      <c r="I14" s="53">
        <f t="shared" si="6"/>
        <v>0</v>
      </c>
      <c r="J14" s="53">
        <f t="shared" si="1"/>
        <v>114</v>
      </c>
      <c r="K14" s="53">
        <f t="shared" si="2"/>
        <v>0</v>
      </c>
      <c r="L14" s="36">
        <f t="shared" si="3"/>
        <v>40000</v>
      </c>
      <c r="M14" s="29">
        <f t="shared" si="4"/>
        <v>43181</v>
      </c>
      <c r="N14" s="30">
        <f t="shared" si="5"/>
        <v>10</v>
      </c>
      <c r="P14"/>
    </row>
    <row r="15" spans="1:20" ht="12.75" x14ac:dyDescent="0.2">
      <c r="A15" s="15">
        <v>43305</v>
      </c>
      <c r="B15" s="16" t="s">
        <v>221</v>
      </c>
      <c r="C15" s="55" t="s">
        <v>65</v>
      </c>
      <c r="D15" s="17" t="s">
        <v>39</v>
      </c>
      <c r="E15" s="18">
        <v>43221</v>
      </c>
      <c r="F15" s="19">
        <v>5</v>
      </c>
      <c r="G15" s="19" t="s">
        <v>15</v>
      </c>
      <c r="H15" s="37">
        <f t="shared" si="0"/>
        <v>114</v>
      </c>
      <c r="I15" s="53">
        <f t="shared" si="6"/>
        <v>0</v>
      </c>
      <c r="J15" s="53">
        <f t="shared" si="1"/>
        <v>114</v>
      </c>
      <c r="K15" s="53">
        <f t="shared" si="2"/>
        <v>0</v>
      </c>
      <c r="L15" s="36">
        <f t="shared" si="3"/>
        <v>40000</v>
      </c>
      <c r="M15" s="29">
        <f t="shared" si="4"/>
        <v>43181</v>
      </c>
      <c r="N15" s="30">
        <f t="shared" si="5"/>
        <v>40</v>
      </c>
      <c r="P15"/>
    </row>
    <row r="16" spans="1:20" ht="12.75" x14ac:dyDescent="0.2">
      <c r="A16" s="15">
        <v>43339</v>
      </c>
      <c r="B16" s="16" t="s">
        <v>221</v>
      </c>
      <c r="C16" s="55" t="s">
        <v>64</v>
      </c>
      <c r="D16" s="17" t="s">
        <v>4</v>
      </c>
      <c r="E16" s="18">
        <v>43191</v>
      </c>
      <c r="F16" s="19">
        <v>6</v>
      </c>
      <c r="G16" s="19" t="s">
        <v>15</v>
      </c>
      <c r="H16" s="37">
        <f t="shared" si="0"/>
        <v>109</v>
      </c>
      <c r="I16" s="53">
        <f t="shared" si="6"/>
        <v>23</v>
      </c>
      <c r="J16" s="53">
        <f t="shared" si="1"/>
        <v>85</v>
      </c>
      <c r="K16" s="53">
        <f t="shared" si="2"/>
        <v>1</v>
      </c>
      <c r="L16" s="36">
        <f t="shared" si="3"/>
        <v>30000</v>
      </c>
      <c r="M16" s="29">
        <f t="shared" si="4"/>
        <v>43175</v>
      </c>
      <c r="N16" s="30">
        <f t="shared" si="5"/>
        <v>16</v>
      </c>
      <c r="P16"/>
    </row>
    <row r="17" spans="1:16" ht="12.75" x14ac:dyDescent="0.2">
      <c r="A17" s="15">
        <v>43347</v>
      </c>
      <c r="B17" s="16" t="s">
        <v>221</v>
      </c>
      <c r="C17" s="56" t="s">
        <v>126</v>
      </c>
      <c r="D17" s="17" t="s">
        <v>125</v>
      </c>
      <c r="E17" s="18">
        <v>43313</v>
      </c>
      <c r="F17" s="19">
        <v>1</v>
      </c>
      <c r="G17" s="19" t="s">
        <v>15</v>
      </c>
      <c r="H17" s="37">
        <f t="shared" si="0"/>
        <v>1</v>
      </c>
      <c r="I17" s="53">
        <f t="shared" si="6"/>
        <v>0</v>
      </c>
      <c r="J17" s="53">
        <f t="shared" si="1"/>
        <v>1</v>
      </c>
      <c r="K17" s="53">
        <f t="shared" si="2"/>
        <v>0</v>
      </c>
      <c r="L17" s="36" t="str">
        <f t="shared" si="3"/>
        <v/>
      </c>
      <c r="M17" s="29" t="str">
        <f t="shared" si="4"/>
        <v/>
      </c>
      <c r="N17" s="30" t="str">
        <f t="shared" si="5"/>
        <v/>
      </c>
      <c r="P17"/>
    </row>
    <row r="18" spans="1:16" ht="12.75" x14ac:dyDescent="0.2">
      <c r="A18" s="15">
        <v>43353</v>
      </c>
      <c r="B18" s="16" t="s">
        <v>221</v>
      </c>
      <c r="C18" s="55" t="s">
        <v>65</v>
      </c>
      <c r="D18" s="17" t="s">
        <v>26</v>
      </c>
      <c r="E18" s="18">
        <v>43191</v>
      </c>
      <c r="F18" s="19">
        <v>2</v>
      </c>
      <c r="G18" s="19" t="s">
        <v>15</v>
      </c>
      <c r="H18" s="37">
        <f t="shared" si="0"/>
        <v>114</v>
      </c>
      <c r="I18" s="53">
        <f t="shared" si="6"/>
        <v>0</v>
      </c>
      <c r="J18" s="53">
        <f t="shared" si="1"/>
        <v>114</v>
      </c>
      <c r="K18" s="53">
        <f t="shared" si="2"/>
        <v>0</v>
      </c>
      <c r="L18" s="36">
        <f t="shared" si="3"/>
        <v>40000</v>
      </c>
      <c r="M18" s="29">
        <f t="shared" si="4"/>
        <v>43181</v>
      </c>
      <c r="N18" s="30">
        <f t="shared" si="5"/>
        <v>10</v>
      </c>
      <c r="P18"/>
    </row>
    <row r="19" spans="1:16" ht="12.75" x14ac:dyDescent="0.2">
      <c r="A19" s="15">
        <v>43354</v>
      </c>
      <c r="B19" s="16" t="s">
        <v>221</v>
      </c>
      <c r="C19" s="55" t="s">
        <v>67</v>
      </c>
      <c r="D19" s="17" t="s">
        <v>41</v>
      </c>
      <c r="E19" s="18">
        <v>43282</v>
      </c>
      <c r="F19" s="19">
        <v>2</v>
      </c>
      <c r="G19" s="19" t="s">
        <v>15</v>
      </c>
      <c r="H19" s="37">
        <f t="shared" si="0"/>
        <v>7</v>
      </c>
      <c r="I19" s="53">
        <f t="shared" si="6"/>
        <v>0</v>
      </c>
      <c r="J19" s="53">
        <f t="shared" si="1"/>
        <v>7</v>
      </c>
      <c r="K19" s="53">
        <f t="shared" si="2"/>
        <v>0</v>
      </c>
      <c r="L19" s="36">
        <f t="shared" si="3"/>
        <v>30000</v>
      </c>
      <c r="M19" s="29">
        <f t="shared" si="4"/>
        <v>43273</v>
      </c>
      <c r="N19" s="30">
        <f t="shared" si="5"/>
        <v>9</v>
      </c>
      <c r="P19"/>
    </row>
    <row r="20" spans="1:16" ht="12.75" x14ac:dyDescent="0.2">
      <c r="A20" s="15">
        <v>43361</v>
      </c>
      <c r="B20" s="16" t="s">
        <v>221</v>
      </c>
      <c r="C20" s="55" t="s">
        <v>65</v>
      </c>
      <c r="D20" s="17" t="s">
        <v>42</v>
      </c>
      <c r="E20" s="18">
        <v>43282</v>
      </c>
      <c r="F20" s="19">
        <v>37</v>
      </c>
      <c r="G20" s="19" t="s">
        <v>15</v>
      </c>
      <c r="H20" s="37">
        <f t="shared" si="0"/>
        <v>114</v>
      </c>
      <c r="I20" s="53">
        <f t="shared" si="6"/>
        <v>0</v>
      </c>
      <c r="J20" s="53">
        <f t="shared" si="1"/>
        <v>114</v>
      </c>
      <c r="K20" s="53">
        <f t="shared" si="2"/>
        <v>0</v>
      </c>
      <c r="L20" s="36">
        <f t="shared" si="3"/>
        <v>40000</v>
      </c>
      <c r="M20" s="29">
        <f t="shared" si="4"/>
        <v>43181</v>
      </c>
      <c r="N20" s="30">
        <f t="shared" si="5"/>
        <v>101</v>
      </c>
      <c r="P20"/>
    </row>
    <row r="21" spans="1:16" ht="12.75" x14ac:dyDescent="0.2">
      <c r="A21" s="15">
        <v>43362</v>
      </c>
      <c r="B21" s="16" t="s">
        <v>221</v>
      </c>
      <c r="C21" s="55" t="s">
        <v>65</v>
      </c>
      <c r="D21" s="17" t="s">
        <v>26</v>
      </c>
      <c r="E21" s="18">
        <v>43191</v>
      </c>
      <c r="F21" s="19">
        <v>3</v>
      </c>
      <c r="G21" s="19" t="s">
        <v>15</v>
      </c>
      <c r="H21" s="37">
        <f t="shared" si="0"/>
        <v>114</v>
      </c>
      <c r="I21" s="53">
        <f t="shared" si="6"/>
        <v>0</v>
      </c>
      <c r="J21" s="53">
        <f t="shared" si="1"/>
        <v>114</v>
      </c>
      <c r="K21" s="53">
        <f t="shared" si="2"/>
        <v>0</v>
      </c>
      <c r="L21" s="36">
        <f t="shared" si="3"/>
        <v>40000</v>
      </c>
      <c r="M21" s="29">
        <f t="shared" si="4"/>
        <v>43181</v>
      </c>
      <c r="N21" s="30">
        <f t="shared" si="5"/>
        <v>10</v>
      </c>
      <c r="P21"/>
    </row>
    <row r="22" spans="1:16" ht="12.75" x14ac:dyDescent="0.2">
      <c r="A22" s="15">
        <v>43363</v>
      </c>
      <c r="B22" s="16" t="s">
        <v>221</v>
      </c>
      <c r="C22" s="55" t="s">
        <v>64</v>
      </c>
      <c r="D22" s="17" t="s">
        <v>4</v>
      </c>
      <c r="E22" s="18">
        <v>43191</v>
      </c>
      <c r="F22" s="19">
        <v>13</v>
      </c>
      <c r="G22" s="19" t="s">
        <v>15</v>
      </c>
      <c r="H22" s="37">
        <f t="shared" si="0"/>
        <v>109</v>
      </c>
      <c r="I22" s="53">
        <f t="shared" si="6"/>
        <v>23</v>
      </c>
      <c r="J22" s="53">
        <f t="shared" si="1"/>
        <v>85</v>
      </c>
      <c r="K22" s="53">
        <f t="shared" si="2"/>
        <v>1</v>
      </c>
      <c r="L22" s="36">
        <f t="shared" si="3"/>
        <v>30000</v>
      </c>
      <c r="M22" s="29">
        <f t="shared" si="4"/>
        <v>43175</v>
      </c>
      <c r="N22" s="30">
        <f t="shared" si="5"/>
        <v>16</v>
      </c>
      <c r="P22"/>
    </row>
    <row r="23" spans="1:16" ht="12.75" x14ac:dyDescent="0.2">
      <c r="A23" s="15">
        <v>43363</v>
      </c>
      <c r="B23" s="16" t="s">
        <v>221</v>
      </c>
      <c r="C23" s="55" t="s">
        <v>67</v>
      </c>
      <c r="D23" s="17" t="s">
        <v>43</v>
      </c>
      <c r="E23" s="18">
        <v>43282</v>
      </c>
      <c r="F23" s="19">
        <v>2</v>
      </c>
      <c r="G23" s="19" t="s">
        <v>15</v>
      </c>
      <c r="H23" s="37">
        <f t="shared" si="0"/>
        <v>7</v>
      </c>
      <c r="I23" s="53">
        <f t="shared" si="6"/>
        <v>0</v>
      </c>
      <c r="J23" s="53">
        <f t="shared" si="1"/>
        <v>7</v>
      </c>
      <c r="K23" s="53">
        <f t="shared" si="2"/>
        <v>0</v>
      </c>
      <c r="L23" s="36">
        <f t="shared" si="3"/>
        <v>30000</v>
      </c>
      <c r="M23" s="29">
        <f t="shared" si="4"/>
        <v>43273</v>
      </c>
      <c r="N23" s="30">
        <f t="shared" si="5"/>
        <v>9</v>
      </c>
      <c r="P23"/>
    </row>
    <row r="24" spans="1:16" ht="12.75" x14ac:dyDescent="0.2">
      <c r="A24" s="15">
        <v>43363</v>
      </c>
      <c r="B24" s="16" t="s">
        <v>221</v>
      </c>
      <c r="C24" s="55" t="s">
        <v>65</v>
      </c>
      <c r="D24" s="17" t="s">
        <v>26</v>
      </c>
      <c r="E24" s="18">
        <v>43191</v>
      </c>
      <c r="F24" s="19">
        <v>10</v>
      </c>
      <c r="G24" s="19" t="s">
        <v>15</v>
      </c>
      <c r="H24" s="37">
        <f t="shared" si="0"/>
        <v>114</v>
      </c>
      <c r="I24" s="53">
        <f t="shared" si="6"/>
        <v>0</v>
      </c>
      <c r="J24" s="53">
        <f t="shared" si="1"/>
        <v>114</v>
      </c>
      <c r="K24" s="53">
        <f t="shared" si="2"/>
        <v>0</v>
      </c>
      <c r="L24" s="36">
        <f t="shared" si="3"/>
        <v>40000</v>
      </c>
      <c r="M24" s="29">
        <f t="shared" si="4"/>
        <v>43181</v>
      </c>
      <c r="N24" s="30">
        <f t="shared" si="5"/>
        <v>10</v>
      </c>
      <c r="P24"/>
    </row>
    <row r="25" spans="1:16" ht="12.75" x14ac:dyDescent="0.2">
      <c r="A25" s="15">
        <v>43374</v>
      </c>
      <c r="B25" s="16" t="s">
        <v>221</v>
      </c>
      <c r="C25" s="55" t="s">
        <v>65</v>
      </c>
      <c r="D25" s="17" t="s">
        <v>39</v>
      </c>
      <c r="E25" s="18">
        <v>43221</v>
      </c>
      <c r="F25" s="19">
        <v>3</v>
      </c>
      <c r="G25" s="19" t="s">
        <v>15</v>
      </c>
      <c r="H25" s="37">
        <f t="shared" si="0"/>
        <v>114</v>
      </c>
      <c r="I25" s="53">
        <f t="shared" si="6"/>
        <v>0</v>
      </c>
      <c r="J25" s="53">
        <f t="shared" si="1"/>
        <v>114</v>
      </c>
      <c r="K25" s="53">
        <f t="shared" si="2"/>
        <v>0</v>
      </c>
      <c r="L25" s="36">
        <f t="shared" si="3"/>
        <v>40000</v>
      </c>
      <c r="M25" s="29">
        <f t="shared" si="4"/>
        <v>43181</v>
      </c>
      <c r="N25" s="30">
        <f t="shared" si="5"/>
        <v>40</v>
      </c>
      <c r="P25"/>
    </row>
    <row r="26" spans="1:16" x14ac:dyDescent="0.2">
      <c r="A26" s="15">
        <v>43382</v>
      </c>
      <c r="B26" s="16" t="s">
        <v>221</v>
      </c>
      <c r="C26" s="55" t="s">
        <v>65</v>
      </c>
      <c r="D26" s="17" t="s">
        <v>26</v>
      </c>
      <c r="E26" s="18">
        <v>43191</v>
      </c>
      <c r="F26" s="19">
        <v>6</v>
      </c>
      <c r="G26" s="19" t="s">
        <v>15</v>
      </c>
      <c r="H26" s="37">
        <f t="shared" si="0"/>
        <v>114</v>
      </c>
      <c r="I26" s="53">
        <f t="shared" si="6"/>
        <v>0</v>
      </c>
      <c r="J26" s="53">
        <f t="shared" si="1"/>
        <v>114</v>
      </c>
      <c r="K26" s="53">
        <f t="shared" si="2"/>
        <v>0</v>
      </c>
      <c r="L26" s="36">
        <f t="shared" si="3"/>
        <v>40000</v>
      </c>
      <c r="M26" s="29">
        <f t="shared" si="4"/>
        <v>43181</v>
      </c>
      <c r="N26" s="30">
        <f t="shared" si="5"/>
        <v>10</v>
      </c>
    </row>
    <row r="27" spans="1:16" x14ac:dyDescent="0.2">
      <c r="A27" s="15">
        <v>43382</v>
      </c>
      <c r="B27" s="16" t="s">
        <v>221</v>
      </c>
      <c r="C27" s="55" t="s">
        <v>68</v>
      </c>
      <c r="D27" s="17" t="s">
        <v>46</v>
      </c>
      <c r="E27" s="18">
        <v>43374</v>
      </c>
      <c r="F27" s="19">
        <v>2</v>
      </c>
      <c r="G27" s="19" t="s">
        <v>15</v>
      </c>
      <c r="H27" s="37">
        <f t="shared" si="0"/>
        <v>11</v>
      </c>
      <c r="I27" s="53">
        <f t="shared" si="6"/>
        <v>0</v>
      </c>
      <c r="J27" s="53">
        <f t="shared" si="1"/>
        <v>11</v>
      </c>
      <c r="K27" s="53">
        <f t="shared" si="2"/>
        <v>0</v>
      </c>
      <c r="L27" s="36">
        <f t="shared" si="3"/>
        <v>30000</v>
      </c>
      <c r="M27" s="29">
        <f t="shared" si="4"/>
        <v>43340</v>
      </c>
      <c r="N27" s="30">
        <f t="shared" si="5"/>
        <v>34</v>
      </c>
    </row>
    <row r="28" spans="1:16" x14ac:dyDescent="0.2">
      <c r="A28" s="15">
        <v>43383</v>
      </c>
      <c r="B28" s="16" t="s">
        <v>221</v>
      </c>
      <c r="C28" s="55" t="s">
        <v>67</v>
      </c>
      <c r="D28" s="17" t="s">
        <v>41</v>
      </c>
      <c r="E28" s="18">
        <v>43282</v>
      </c>
      <c r="F28" s="19">
        <v>3</v>
      </c>
      <c r="G28" s="19" t="s">
        <v>15</v>
      </c>
      <c r="H28" s="37">
        <f t="shared" si="0"/>
        <v>7</v>
      </c>
      <c r="I28" s="53">
        <f t="shared" si="6"/>
        <v>0</v>
      </c>
      <c r="J28" s="53">
        <f t="shared" si="1"/>
        <v>7</v>
      </c>
      <c r="K28" s="53">
        <f t="shared" si="2"/>
        <v>0</v>
      </c>
      <c r="L28" s="36">
        <f t="shared" si="3"/>
        <v>30000</v>
      </c>
      <c r="M28" s="29">
        <f t="shared" si="4"/>
        <v>43273</v>
      </c>
      <c r="N28" s="30">
        <f t="shared" si="5"/>
        <v>9</v>
      </c>
    </row>
    <row r="29" spans="1:16" x14ac:dyDescent="0.2">
      <c r="A29" s="15">
        <v>43389</v>
      </c>
      <c r="B29" s="16" t="s">
        <v>221</v>
      </c>
      <c r="C29" s="55" t="s">
        <v>68</v>
      </c>
      <c r="D29" s="17" t="s">
        <v>46</v>
      </c>
      <c r="E29" s="18">
        <v>43374</v>
      </c>
      <c r="F29" s="19">
        <v>4</v>
      </c>
      <c r="G29" s="19" t="s">
        <v>15</v>
      </c>
      <c r="H29" s="37">
        <f t="shared" si="0"/>
        <v>11</v>
      </c>
      <c r="I29" s="53">
        <f t="shared" si="6"/>
        <v>0</v>
      </c>
      <c r="J29" s="53">
        <f t="shared" si="1"/>
        <v>11</v>
      </c>
      <c r="K29" s="53">
        <f t="shared" si="2"/>
        <v>0</v>
      </c>
      <c r="L29" s="36">
        <f t="shared" si="3"/>
        <v>30000</v>
      </c>
      <c r="M29" s="29">
        <f t="shared" si="4"/>
        <v>43340</v>
      </c>
      <c r="N29" s="30">
        <f t="shared" si="5"/>
        <v>34</v>
      </c>
    </row>
    <row r="30" spans="1:16" x14ac:dyDescent="0.2">
      <c r="A30" s="15">
        <v>43398</v>
      </c>
      <c r="B30" s="16" t="s">
        <v>221</v>
      </c>
      <c r="C30" s="55" t="s">
        <v>64</v>
      </c>
      <c r="D30" s="20" t="s">
        <v>4</v>
      </c>
      <c r="E30" s="18">
        <v>43191</v>
      </c>
      <c r="F30" s="19">
        <v>18</v>
      </c>
      <c r="G30" s="19" t="s">
        <v>15</v>
      </c>
      <c r="H30" s="37">
        <f t="shared" si="0"/>
        <v>109</v>
      </c>
      <c r="I30" s="53">
        <f t="shared" si="6"/>
        <v>23</v>
      </c>
      <c r="J30" s="53">
        <f t="shared" si="1"/>
        <v>85</v>
      </c>
      <c r="K30" s="53">
        <f t="shared" si="2"/>
        <v>1</v>
      </c>
      <c r="L30" s="36">
        <f t="shared" si="3"/>
        <v>30000</v>
      </c>
      <c r="M30" s="29">
        <f t="shared" si="4"/>
        <v>43175</v>
      </c>
      <c r="N30" s="30">
        <f t="shared" si="5"/>
        <v>16</v>
      </c>
    </row>
    <row r="31" spans="1:16" x14ac:dyDescent="0.2">
      <c r="A31" s="15">
        <v>43403</v>
      </c>
      <c r="B31" s="16" t="s">
        <v>221</v>
      </c>
      <c r="C31" s="55" t="s">
        <v>64</v>
      </c>
      <c r="D31" s="17" t="s">
        <v>49</v>
      </c>
      <c r="E31" s="18">
        <v>43160</v>
      </c>
      <c r="F31" s="19">
        <v>22</v>
      </c>
      <c r="G31" s="19" t="s">
        <v>15</v>
      </c>
      <c r="H31" s="37">
        <f t="shared" si="0"/>
        <v>109</v>
      </c>
      <c r="I31" s="53">
        <f t="shared" si="6"/>
        <v>23</v>
      </c>
      <c r="J31" s="53">
        <f t="shared" si="1"/>
        <v>85</v>
      </c>
      <c r="K31" s="53">
        <f t="shared" si="2"/>
        <v>1</v>
      </c>
      <c r="L31" s="36">
        <f t="shared" si="3"/>
        <v>30000</v>
      </c>
      <c r="M31" s="29">
        <f t="shared" si="4"/>
        <v>43175</v>
      </c>
      <c r="N31" s="30" t="str">
        <f t="shared" si="5"/>
        <v/>
      </c>
    </row>
    <row r="32" spans="1:16" x14ac:dyDescent="0.2">
      <c r="A32" s="15">
        <v>43416</v>
      </c>
      <c r="B32" s="16" t="s">
        <v>221</v>
      </c>
      <c r="C32" s="55" t="s">
        <v>65</v>
      </c>
      <c r="D32" s="17" t="s">
        <v>50</v>
      </c>
      <c r="E32" s="18">
        <v>43191</v>
      </c>
      <c r="F32" s="19">
        <v>8</v>
      </c>
      <c r="G32" s="19" t="s">
        <v>15</v>
      </c>
      <c r="H32" s="37">
        <f t="shared" si="0"/>
        <v>114</v>
      </c>
      <c r="I32" s="53">
        <f t="shared" si="6"/>
        <v>0</v>
      </c>
      <c r="J32" s="53">
        <f t="shared" si="1"/>
        <v>114</v>
      </c>
      <c r="K32" s="53">
        <f t="shared" si="2"/>
        <v>0</v>
      </c>
      <c r="L32" s="36">
        <f t="shared" si="3"/>
        <v>40000</v>
      </c>
      <c r="M32" s="29">
        <f t="shared" si="4"/>
        <v>43181</v>
      </c>
      <c r="N32" s="30">
        <f t="shared" si="5"/>
        <v>10</v>
      </c>
    </row>
    <row r="33" spans="1:14" x14ac:dyDescent="0.2">
      <c r="A33" s="15">
        <v>43427</v>
      </c>
      <c r="B33" s="16" t="s">
        <v>221</v>
      </c>
      <c r="C33" s="55" t="s">
        <v>64</v>
      </c>
      <c r="D33" s="17" t="s">
        <v>4</v>
      </c>
      <c r="E33" s="18">
        <v>43191</v>
      </c>
      <c r="F33" s="19">
        <v>16</v>
      </c>
      <c r="G33" s="19" t="s">
        <v>15</v>
      </c>
      <c r="H33" s="37">
        <f t="shared" si="0"/>
        <v>109</v>
      </c>
      <c r="I33" s="53">
        <f t="shared" si="6"/>
        <v>23</v>
      </c>
      <c r="J33" s="53">
        <f t="shared" si="1"/>
        <v>85</v>
      </c>
      <c r="K33" s="53">
        <f t="shared" si="2"/>
        <v>1</v>
      </c>
      <c r="L33" s="36">
        <f t="shared" si="3"/>
        <v>30000</v>
      </c>
      <c r="M33" s="29">
        <f t="shared" si="4"/>
        <v>43175</v>
      </c>
      <c r="N33" s="30">
        <f t="shared" si="5"/>
        <v>16</v>
      </c>
    </row>
    <row r="34" spans="1:14" x14ac:dyDescent="0.2">
      <c r="A34" s="15">
        <v>43432</v>
      </c>
      <c r="B34" s="16" t="s">
        <v>221</v>
      </c>
      <c r="C34" s="55" t="s">
        <v>68</v>
      </c>
      <c r="D34" s="17" t="s">
        <v>46</v>
      </c>
      <c r="E34" s="18">
        <v>43374</v>
      </c>
      <c r="F34" s="19">
        <v>5</v>
      </c>
      <c r="G34" s="19" t="s">
        <v>15</v>
      </c>
      <c r="H34" s="37">
        <f t="shared" si="0"/>
        <v>11</v>
      </c>
      <c r="I34" s="53">
        <f t="shared" si="6"/>
        <v>0</v>
      </c>
      <c r="J34" s="53">
        <f t="shared" si="1"/>
        <v>11</v>
      </c>
      <c r="K34" s="53">
        <f t="shared" si="2"/>
        <v>0</v>
      </c>
      <c r="L34" s="36">
        <f t="shared" si="3"/>
        <v>30000</v>
      </c>
      <c r="M34" s="29">
        <f t="shared" si="4"/>
        <v>43340</v>
      </c>
      <c r="N34" s="30">
        <f t="shared" si="5"/>
        <v>34</v>
      </c>
    </row>
    <row r="35" spans="1:14" x14ac:dyDescent="0.2">
      <c r="A35" s="15">
        <v>43432</v>
      </c>
      <c r="B35" s="16" t="s">
        <v>221</v>
      </c>
      <c r="C35" s="55" t="s">
        <v>64</v>
      </c>
      <c r="D35" s="20" t="s">
        <v>4</v>
      </c>
      <c r="E35" s="18">
        <v>43191</v>
      </c>
      <c r="F35" s="19">
        <v>1</v>
      </c>
      <c r="G35" s="19" t="s">
        <v>15</v>
      </c>
      <c r="H35" s="37">
        <f t="shared" si="0"/>
        <v>109</v>
      </c>
      <c r="I35" s="53">
        <f t="shared" si="6"/>
        <v>23</v>
      </c>
      <c r="J35" s="53">
        <f t="shared" si="1"/>
        <v>85</v>
      </c>
      <c r="K35" s="53">
        <f t="shared" si="2"/>
        <v>1</v>
      </c>
      <c r="L35" s="36">
        <f t="shared" si="3"/>
        <v>30000</v>
      </c>
      <c r="M35" s="29">
        <f t="shared" si="4"/>
        <v>43175</v>
      </c>
      <c r="N35" s="30">
        <f t="shared" si="5"/>
        <v>16</v>
      </c>
    </row>
    <row r="36" spans="1:14" x14ac:dyDescent="0.2">
      <c r="A36" s="15">
        <v>43432</v>
      </c>
      <c r="B36" s="16" t="s">
        <v>221</v>
      </c>
      <c r="C36" s="55" t="s">
        <v>64</v>
      </c>
      <c r="D36" s="20" t="s">
        <v>4</v>
      </c>
      <c r="E36" s="18">
        <v>43191</v>
      </c>
      <c r="F36" s="19">
        <v>1</v>
      </c>
      <c r="G36" s="19" t="s">
        <v>20</v>
      </c>
      <c r="H36" s="37">
        <f t="shared" si="0"/>
        <v>109</v>
      </c>
      <c r="I36" s="53">
        <f t="shared" si="6"/>
        <v>23</v>
      </c>
      <c r="J36" s="53">
        <f t="shared" si="1"/>
        <v>85</v>
      </c>
      <c r="K36" s="53">
        <f t="shared" si="2"/>
        <v>1</v>
      </c>
      <c r="L36" s="36">
        <f t="shared" si="3"/>
        <v>30000</v>
      </c>
      <c r="M36" s="29">
        <f t="shared" si="4"/>
        <v>43175</v>
      </c>
      <c r="N36" s="30">
        <f t="shared" si="5"/>
        <v>16</v>
      </c>
    </row>
    <row r="37" spans="1:14" x14ac:dyDescent="0.2">
      <c r="A37" s="15">
        <v>43152</v>
      </c>
      <c r="B37" s="16" t="s">
        <v>227</v>
      </c>
      <c r="C37" s="55" t="s">
        <v>107</v>
      </c>
      <c r="D37" s="17" t="s">
        <v>127</v>
      </c>
      <c r="E37" s="18">
        <v>43101</v>
      </c>
      <c r="F37" s="19">
        <v>23</v>
      </c>
      <c r="G37" s="19" t="s">
        <v>15</v>
      </c>
      <c r="H37" s="37">
        <f t="shared" si="0"/>
        <v>58</v>
      </c>
      <c r="I37" s="53">
        <f t="shared" si="6"/>
        <v>0</v>
      </c>
      <c r="J37" s="53">
        <f t="shared" si="1"/>
        <v>58</v>
      </c>
      <c r="K37" s="53">
        <f t="shared" si="2"/>
        <v>0</v>
      </c>
      <c r="L37" s="36">
        <f t="shared" si="3"/>
        <v>10000</v>
      </c>
      <c r="M37" s="29">
        <f t="shared" si="4"/>
        <v>43115</v>
      </c>
      <c r="N37" s="30" t="str">
        <f t="shared" si="5"/>
        <v/>
      </c>
    </row>
    <row r="38" spans="1:14" x14ac:dyDescent="0.2">
      <c r="A38" s="15">
        <v>43256</v>
      </c>
      <c r="B38" s="16" t="s">
        <v>227</v>
      </c>
      <c r="C38" s="55" t="s">
        <v>107</v>
      </c>
      <c r="D38" s="17" t="s">
        <v>128</v>
      </c>
      <c r="E38" s="18">
        <v>43221</v>
      </c>
      <c r="F38" s="19">
        <v>3</v>
      </c>
      <c r="G38" s="19" t="s">
        <v>15</v>
      </c>
      <c r="H38" s="37">
        <f t="shared" si="0"/>
        <v>58</v>
      </c>
      <c r="I38" s="53">
        <f t="shared" si="6"/>
        <v>0</v>
      </c>
      <c r="J38" s="53">
        <f t="shared" si="1"/>
        <v>58</v>
      </c>
      <c r="K38" s="53">
        <f t="shared" si="2"/>
        <v>0</v>
      </c>
      <c r="L38" s="36">
        <f t="shared" si="3"/>
        <v>10000</v>
      </c>
      <c r="M38" s="29">
        <f t="shared" si="4"/>
        <v>43115</v>
      </c>
      <c r="N38" s="30">
        <f t="shared" si="5"/>
        <v>106</v>
      </c>
    </row>
    <row r="39" spans="1:14" x14ac:dyDescent="0.2">
      <c r="A39" s="15">
        <v>43425</v>
      </c>
      <c r="B39" s="16" t="s">
        <v>227</v>
      </c>
      <c r="C39" s="55" t="s">
        <v>107</v>
      </c>
      <c r="D39" s="17" t="s">
        <v>129</v>
      </c>
      <c r="E39" s="18">
        <v>43191</v>
      </c>
      <c r="F39" s="19">
        <v>32</v>
      </c>
      <c r="G39" s="19" t="s">
        <v>15</v>
      </c>
      <c r="H39" s="37">
        <f t="shared" si="0"/>
        <v>58</v>
      </c>
      <c r="I39" s="53">
        <f t="shared" si="6"/>
        <v>0</v>
      </c>
      <c r="J39" s="53">
        <f t="shared" si="1"/>
        <v>58</v>
      </c>
      <c r="K39" s="53">
        <f t="shared" si="2"/>
        <v>0</v>
      </c>
      <c r="L39" s="36">
        <f t="shared" si="3"/>
        <v>10000</v>
      </c>
      <c r="M39" s="29">
        <f t="shared" si="4"/>
        <v>43115</v>
      </c>
      <c r="N39" s="30">
        <f t="shared" si="5"/>
        <v>76</v>
      </c>
    </row>
    <row r="40" spans="1:14" x14ac:dyDescent="0.2">
      <c r="A40" s="48">
        <v>43103</v>
      </c>
      <c r="B40" s="16" t="s">
        <v>228</v>
      </c>
      <c r="C40" s="55" t="s">
        <v>101</v>
      </c>
      <c r="D40" s="17" t="s">
        <v>130</v>
      </c>
      <c r="E40" s="49">
        <v>43377</v>
      </c>
      <c r="F40" s="19">
        <v>16</v>
      </c>
      <c r="G40" s="19" t="s">
        <v>131</v>
      </c>
      <c r="H40" s="37">
        <f t="shared" si="0"/>
        <v>16</v>
      </c>
      <c r="I40" s="53">
        <f t="shared" si="6"/>
        <v>0</v>
      </c>
      <c r="J40" s="53">
        <f t="shared" si="1"/>
        <v>0</v>
      </c>
      <c r="K40" s="53">
        <f t="shared" si="2"/>
        <v>0</v>
      </c>
      <c r="L40" s="36">
        <f t="shared" si="3"/>
        <v>20000</v>
      </c>
      <c r="M40" s="29">
        <f t="shared" si="4"/>
        <v>42632</v>
      </c>
      <c r="N40" s="30">
        <f t="shared" si="5"/>
        <v>745</v>
      </c>
    </row>
    <row r="41" spans="1:14" x14ac:dyDescent="0.2">
      <c r="A41" s="15">
        <v>43103</v>
      </c>
      <c r="B41" s="16" t="s">
        <v>228</v>
      </c>
      <c r="C41" s="56" t="s">
        <v>133</v>
      </c>
      <c r="D41" s="17" t="s">
        <v>132</v>
      </c>
      <c r="E41" s="18">
        <v>43040</v>
      </c>
      <c r="F41" s="19">
        <v>19</v>
      </c>
      <c r="G41" s="19" t="s">
        <v>131</v>
      </c>
      <c r="H41" s="37">
        <f t="shared" si="0"/>
        <v>80</v>
      </c>
      <c r="I41" s="53">
        <f t="shared" si="6"/>
        <v>0</v>
      </c>
      <c r="J41" s="53">
        <f t="shared" si="1"/>
        <v>61</v>
      </c>
      <c r="K41" s="53">
        <f t="shared" si="2"/>
        <v>0</v>
      </c>
      <c r="L41" s="36" t="str">
        <f t="shared" si="3"/>
        <v/>
      </c>
      <c r="M41" s="29" t="str">
        <f t="shared" si="4"/>
        <v/>
      </c>
      <c r="N41" s="30" t="str">
        <f t="shared" si="5"/>
        <v/>
      </c>
    </row>
    <row r="42" spans="1:14" x14ac:dyDescent="0.2">
      <c r="A42" s="15">
        <v>43151</v>
      </c>
      <c r="B42" s="16" t="s">
        <v>228</v>
      </c>
      <c r="C42" s="55" t="s">
        <v>69</v>
      </c>
      <c r="D42" s="17" t="s">
        <v>134</v>
      </c>
      <c r="E42" s="18">
        <v>43101</v>
      </c>
      <c r="F42" s="19">
        <v>6</v>
      </c>
      <c r="G42" s="19" t="s">
        <v>131</v>
      </c>
      <c r="H42" s="37">
        <f t="shared" si="0"/>
        <v>52</v>
      </c>
      <c r="I42" s="53">
        <f t="shared" si="6"/>
        <v>0</v>
      </c>
      <c r="J42" s="53">
        <f t="shared" si="1"/>
        <v>46</v>
      </c>
      <c r="K42" s="53">
        <f t="shared" si="2"/>
        <v>0</v>
      </c>
      <c r="L42" s="36">
        <f t="shared" si="3"/>
        <v>20000</v>
      </c>
      <c r="M42" s="29">
        <f t="shared" si="4"/>
        <v>43052</v>
      </c>
      <c r="N42" s="30">
        <f t="shared" si="5"/>
        <v>49</v>
      </c>
    </row>
    <row r="43" spans="1:14" x14ac:dyDescent="0.2">
      <c r="A43" s="15">
        <v>43164</v>
      </c>
      <c r="B43" s="16" t="s">
        <v>228</v>
      </c>
      <c r="C43" s="56" t="s">
        <v>133</v>
      </c>
      <c r="D43" s="17" t="s">
        <v>135</v>
      </c>
      <c r="E43" s="18">
        <v>43088</v>
      </c>
      <c r="F43" s="19">
        <v>10</v>
      </c>
      <c r="G43" s="19" t="s">
        <v>15</v>
      </c>
      <c r="H43" s="37">
        <f t="shared" si="0"/>
        <v>80</v>
      </c>
      <c r="I43" s="53">
        <f t="shared" si="6"/>
        <v>0</v>
      </c>
      <c r="J43" s="53">
        <f t="shared" si="1"/>
        <v>61</v>
      </c>
      <c r="K43" s="53">
        <f t="shared" si="2"/>
        <v>0</v>
      </c>
      <c r="L43" s="36" t="str">
        <f t="shared" si="3"/>
        <v/>
      </c>
      <c r="M43" s="29" t="str">
        <f t="shared" si="4"/>
        <v/>
      </c>
      <c r="N43" s="30" t="str">
        <f t="shared" si="5"/>
        <v/>
      </c>
    </row>
    <row r="44" spans="1:14" x14ac:dyDescent="0.2">
      <c r="A44" s="15">
        <v>43207</v>
      </c>
      <c r="B44" s="16" t="s">
        <v>228</v>
      </c>
      <c r="C44" s="56" t="s">
        <v>137</v>
      </c>
      <c r="D44" s="17" t="s">
        <v>136</v>
      </c>
      <c r="E44" s="18">
        <v>43040</v>
      </c>
      <c r="F44" s="19">
        <v>8</v>
      </c>
      <c r="G44" s="19" t="s">
        <v>15</v>
      </c>
      <c r="H44" s="37">
        <f t="shared" si="0"/>
        <v>19</v>
      </c>
      <c r="I44" s="53">
        <f t="shared" si="6"/>
        <v>0</v>
      </c>
      <c r="J44" s="53">
        <f t="shared" si="1"/>
        <v>19</v>
      </c>
      <c r="K44" s="53">
        <f t="shared" si="2"/>
        <v>0</v>
      </c>
      <c r="L44" s="36" t="str">
        <f t="shared" si="3"/>
        <v/>
      </c>
      <c r="M44" s="29" t="str">
        <f t="shared" si="4"/>
        <v/>
      </c>
      <c r="N44" s="30" t="str">
        <f t="shared" si="5"/>
        <v/>
      </c>
    </row>
    <row r="45" spans="1:14" x14ac:dyDescent="0.2">
      <c r="A45" s="15">
        <v>43207</v>
      </c>
      <c r="B45" s="16" t="s">
        <v>228</v>
      </c>
      <c r="C45" s="56" t="s">
        <v>139</v>
      </c>
      <c r="D45" s="17" t="s">
        <v>138</v>
      </c>
      <c r="E45" s="18">
        <v>43101</v>
      </c>
      <c r="F45" s="19">
        <v>4</v>
      </c>
      <c r="G45" s="19" t="s">
        <v>15</v>
      </c>
      <c r="H45" s="37">
        <f t="shared" si="0"/>
        <v>10</v>
      </c>
      <c r="I45" s="53">
        <f t="shared" si="6"/>
        <v>0</v>
      </c>
      <c r="J45" s="53">
        <f t="shared" si="1"/>
        <v>4</v>
      </c>
      <c r="K45" s="53">
        <f t="shared" si="2"/>
        <v>6</v>
      </c>
      <c r="L45" s="36" t="str">
        <f t="shared" si="3"/>
        <v/>
      </c>
      <c r="M45" s="29" t="str">
        <f t="shared" si="4"/>
        <v/>
      </c>
      <c r="N45" s="30" t="str">
        <f t="shared" si="5"/>
        <v/>
      </c>
    </row>
    <row r="46" spans="1:14" x14ac:dyDescent="0.2">
      <c r="A46" s="15">
        <v>43207</v>
      </c>
      <c r="B46" s="16" t="s">
        <v>228</v>
      </c>
      <c r="C46" s="57" t="s">
        <v>69</v>
      </c>
      <c r="D46" s="17" t="s">
        <v>141</v>
      </c>
      <c r="E46" s="18">
        <v>43160</v>
      </c>
      <c r="F46" s="19">
        <v>9</v>
      </c>
      <c r="G46" s="19" t="s">
        <v>15</v>
      </c>
      <c r="H46" s="37">
        <f t="shared" si="0"/>
        <v>52</v>
      </c>
      <c r="I46" s="53">
        <f t="shared" si="6"/>
        <v>0</v>
      </c>
      <c r="J46" s="53">
        <f t="shared" si="1"/>
        <v>46</v>
      </c>
      <c r="K46" s="53">
        <f t="shared" si="2"/>
        <v>0</v>
      </c>
      <c r="L46" s="36">
        <f t="shared" si="3"/>
        <v>20000</v>
      </c>
      <c r="M46" s="29">
        <f t="shared" si="4"/>
        <v>43052</v>
      </c>
      <c r="N46" s="30">
        <f t="shared" si="5"/>
        <v>108</v>
      </c>
    </row>
    <row r="47" spans="1:14" x14ac:dyDescent="0.2">
      <c r="A47" s="15">
        <v>43207</v>
      </c>
      <c r="B47" s="16" t="s">
        <v>228</v>
      </c>
      <c r="C47" s="57" t="s">
        <v>70</v>
      </c>
      <c r="D47" s="17" t="s">
        <v>141</v>
      </c>
      <c r="E47" s="18">
        <v>43160</v>
      </c>
      <c r="F47" s="19">
        <v>9</v>
      </c>
      <c r="G47" s="19" t="s">
        <v>15</v>
      </c>
      <c r="H47" s="37">
        <f t="shared" si="0"/>
        <v>22</v>
      </c>
      <c r="I47" s="53">
        <f t="shared" si="6"/>
        <v>0</v>
      </c>
      <c r="J47" s="53">
        <f t="shared" si="1"/>
        <v>22</v>
      </c>
      <c r="K47" s="53">
        <f t="shared" si="2"/>
        <v>0</v>
      </c>
      <c r="L47" s="36">
        <f t="shared" si="3"/>
        <v>10000</v>
      </c>
      <c r="M47" s="29">
        <f t="shared" si="4"/>
        <v>43130</v>
      </c>
      <c r="N47" s="30">
        <f t="shared" si="5"/>
        <v>30</v>
      </c>
    </row>
    <row r="48" spans="1:14" x14ac:dyDescent="0.2">
      <c r="A48" s="15">
        <v>43207</v>
      </c>
      <c r="B48" s="16" t="s">
        <v>228</v>
      </c>
      <c r="C48" s="55" t="s">
        <v>71</v>
      </c>
      <c r="D48" s="17" t="s">
        <v>141</v>
      </c>
      <c r="E48" s="18">
        <v>43160</v>
      </c>
      <c r="F48" s="19">
        <v>9</v>
      </c>
      <c r="G48" s="19" t="s">
        <v>15</v>
      </c>
      <c r="H48" s="37">
        <f t="shared" si="0"/>
        <v>31</v>
      </c>
      <c r="I48" s="53">
        <f t="shared" si="6"/>
        <v>0</v>
      </c>
      <c r="J48" s="53">
        <f t="shared" si="1"/>
        <v>30</v>
      </c>
      <c r="K48" s="53">
        <f t="shared" si="2"/>
        <v>1</v>
      </c>
      <c r="L48" s="36">
        <f t="shared" si="3"/>
        <v>20000</v>
      </c>
      <c r="M48" s="29">
        <f t="shared" si="4"/>
        <v>43145</v>
      </c>
      <c r="N48" s="30">
        <f t="shared" si="5"/>
        <v>15</v>
      </c>
    </row>
    <row r="49" spans="1:16" x14ac:dyDescent="0.2">
      <c r="A49" s="15">
        <v>43208</v>
      </c>
      <c r="B49" s="16" t="s">
        <v>228</v>
      </c>
      <c r="C49" s="56" t="s">
        <v>137</v>
      </c>
      <c r="D49" s="17" t="s">
        <v>142</v>
      </c>
      <c r="E49" s="18">
        <v>43040</v>
      </c>
      <c r="F49" s="19">
        <v>11</v>
      </c>
      <c r="G49" s="19" t="s">
        <v>15</v>
      </c>
      <c r="H49" s="37">
        <f t="shared" si="0"/>
        <v>19</v>
      </c>
      <c r="I49" s="53">
        <f t="shared" si="6"/>
        <v>0</v>
      </c>
      <c r="J49" s="53">
        <f t="shared" si="1"/>
        <v>19</v>
      </c>
      <c r="K49" s="53">
        <f t="shared" si="2"/>
        <v>0</v>
      </c>
      <c r="L49" s="36" t="str">
        <f t="shared" si="3"/>
        <v/>
      </c>
      <c r="M49" s="29" t="str">
        <f t="shared" si="4"/>
        <v/>
      </c>
      <c r="N49" s="30" t="str">
        <f t="shared" si="5"/>
        <v/>
      </c>
    </row>
    <row r="50" spans="1:16" x14ac:dyDescent="0.2">
      <c r="A50" s="15">
        <v>43208</v>
      </c>
      <c r="B50" s="16" t="s">
        <v>228</v>
      </c>
      <c r="C50" s="56" t="s">
        <v>133</v>
      </c>
      <c r="D50" s="17" t="s">
        <v>142</v>
      </c>
      <c r="E50" s="18">
        <v>43040</v>
      </c>
      <c r="F50" s="19">
        <v>11</v>
      </c>
      <c r="G50" s="19" t="s">
        <v>15</v>
      </c>
      <c r="H50" s="37">
        <f t="shared" si="0"/>
        <v>80</v>
      </c>
      <c r="I50" s="53">
        <f t="shared" si="6"/>
        <v>0</v>
      </c>
      <c r="J50" s="53">
        <f t="shared" si="1"/>
        <v>61</v>
      </c>
      <c r="K50" s="53">
        <f t="shared" si="2"/>
        <v>0</v>
      </c>
      <c r="L50" s="36" t="str">
        <f t="shared" si="3"/>
        <v/>
      </c>
      <c r="M50" s="29" t="str">
        <f t="shared" si="4"/>
        <v/>
      </c>
      <c r="N50" s="30" t="str">
        <f t="shared" si="5"/>
        <v/>
      </c>
    </row>
    <row r="51" spans="1:16" x14ac:dyDescent="0.2">
      <c r="A51" s="15">
        <v>43214</v>
      </c>
      <c r="B51" s="16" t="s">
        <v>228</v>
      </c>
      <c r="C51" s="56" t="s">
        <v>133</v>
      </c>
      <c r="D51" s="17" t="s">
        <v>135</v>
      </c>
      <c r="E51" s="18">
        <v>43088</v>
      </c>
      <c r="F51" s="19">
        <v>10</v>
      </c>
      <c r="G51" s="19" t="s">
        <v>15</v>
      </c>
      <c r="H51" s="37">
        <f t="shared" si="0"/>
        <v>80</v>
      </c>
      <c r="I51" s="53">
        <f t="shared" si="6"/>
        <v>0</v>
      </c>
      <c r="J51" s="53">
        <f t="shared" si="1"/>
        <v>61</v>
      </c>
      <c r="K51" s="53">
        <f t="shared" si="2"/>
        <v>0</v>
      </c>
      <c r="L51" s="36" t="str">
        <f t="shared" si="3"/>
        <v/>
      </c>
      <c r="M51" s="29" t="str">
        <f t="shared" si="4"/>
        <v/>
      </c>
      <c r="N51" s="30" t="str">
        <f t="shared" si="5"/>
        <v/>
      </c>
    </row>
    <row r="52" spans="1:16" x14ac:dyDescent="0.2">
      <c r="A52" s="15">
        <v>43234</v>
      </c>
      <c r="B52" s="16" t="s">
        <v>228</v>
      </c>
      <c r="C52" s="56" t="s">
        <v>144</v>
      </c>
      <c r="D52" s="17" t="s">
        <v>143</v>
      </c>
      <c r="E52" s="18">
        <v>42696</v>
      </c>
      <c r="F52" s="19">
        <v>7</v>
      </c>
      <c r="G52" s="19" t="s">
        <v>15</v>
      </c>
      <c r="H52" s="37">
        <f t="shared" si="0"/>
        <v>16</v>
      </c>
      <c r="I52" s="53">
        <f t="shared" si="6"/>
        <v>0</v>
      </c>
      <c r="J52" s="53">
        <f t="shared" si="1"/>
        <v>16</v>
      </c>
      <c r="K52" s="53">
        <f t="shared" si="2"/>
        <v>0</v>
      </c>
      <c r="L52" s="36" t="str">
        <f t="shared" si="3"/>
        <v/>
      </c>
      <c r="M52" s="29" t="str">
        <f t="shared" si="4"/>
        <v/>
      </c>
      <c r="N52" s="30" t="str">
        <f t="shared" si="5"/>
        <v/>
      </c>
    </row>
    <row r="53" spans="1:16" x14ac:dyDescent="0.2">
      <c r="A53" s="15">
        <v>43234</v>
      </c>
      <c r="B53" s="16" t="s">
        <v>228</v>
      </c>
      <c r="C53" s="56" t="s">
        <v>146</v>
      </c>
      <c r="D53" s="17" t="s">
        <v>145</v>
      </c>
      <c r="E53" s="18">
        <v>42858</v>
      </c>
      <c r="F53" s="19">
        <v>3</v>
      </c>
      <c r="G53" s="19" t="s">
        <v>15</v>
      </c>
      <c r="H53" s="37">
        <f t="shared" si="0"/>
        <v>3</v>
      </c>
      <c r="I53" s="53">
        <f t="shared" si="6"/>
        <v>0</v>
      </c>
      <c r="J53" s="53">
        <f t="shared" si="1"/>
        <v>3</v>
      </c>
      <c r="K53" s="53">
        <f t="shared" si="2"/>
        <v>0</v>
      </c>
      <c r="L53" s="36" t="str">
        <f t="shared" si="3"/>
        <v/>
      </c>
      <c r="M53" s="29" t="str">
        <f t="shared" si="4"/>
        <v/>
      </c>
      <c r="N53" s="30" t="str">
        <f t="shared" si="5"/>
        <v/>
      </c>
    </row>
    <row r="54" spans="1:16" x14ac:dyDescent="0.2">
      <c r="A54" s="15">
        <v>43242</v>
      </c>
      <c r="B54" s="16" t="s">
        <v>228</v>
      </c>
      <c r="C54" s="56" t="s">
        <v>133</v>
      </c>
      <c r="D54" s="17" t="s">
        <v>135</v>
      </c>
      <c r="E54" s="18">
        <v>43088</v>
      </c>
      <c r="F54" s="19">
        <v>8</v>
      </c>
      <c r="G54" s="19" t="s">
        <v>15</v>
      </c>
      <c r="H54" s="37">
        <f t="shared" si="0"/>
        <v>80</v>
      </c>
      <c r="I54" s="53">
        <f t="shared" si="6"/>
        <v>0</v>
      </c>
      <c r="J54" s="53">
        <f t="shared" si="1"/>
        <v>61</v>
      </c>
      <c r="K54" s="53">
        <f t="shared" si="2"/>
        <v>0</v>
      </c>
      <c r="L54" s="36" t="str">
        <f t="shared" si="3"/>
        <v/>
      </c>
      <c r="M54" s="29" t="str">
        <f t="shared" si="4"/>
        <v/>
      </c>
      <c r="N54" s="30" t="str">
        <f t="shared" si="5"/>
        <v/>
      </c>
    </row>
    <row r="55" spans="1:16" x14ac:dyDescent="0.2">
      <c r="A55" s="15">
        <v>43242</v>
      </c>
      <c r="B55" s="16" t="s">
        <v>228</v>
      </c>
      <c r="C55" s="56" t="s">
        <v>147</v>
      </c>
      <c r="D55" s="17" t="s">
        <v>141</v>
      </c>
      <c r="E55" s="18">
        <v>43186</v>
      </c>
      <c r="F55" s="19">
        <v>10</v>
      </c>
      <c r="G55" s="19" t="s">
        <v>15</v>
      </c>
      <c r="H55" s="51">
        <f t="shared" si="0"/>
        <v>10</v>
      </c>
      <c r="I55" s="54">
        <f t="shared" si="6"/>
        <v>0</v>
      </c>
      <c r="J55" s="54">
        <f t="shared" si="1"/>
        <v>10</v>
      </c>
      <c r="K55" s="54">
        <f t="shared" si="2"/>
        <v>0</v>
      </c>
      <c r="L55" s="52" t="str">
        <f t="shared" si="3"/>
        <v/>
      </c>
      <c r="M55" s="29" t="str">
        <f t="shared" si="4"/>
        <v/>
      </c>
      <c r="N55" s="30" t="str">
        <f t="shared" si="5"/>
        <v/>
      </c>
    </row>
    <row r="56" spans="1:16" x14ac:dyDescent="0.2">
      <c r="A56" s="15">
        <v>43248</v>
      </c>
      <c r="B56" s="16" t="s">
        <v>228</v>
      </c>
      <c r="C56" s="55" t="s">
        <v>70</v>
      </c>
      <c r="D56" s="17" t="s">
        <v>16</v>
      </c>
      <c r="E56" s="18">
        <v>43132</v>
      </c>
      <c r="F56" s="19">
        <v>3</v>
      </c>
      <c r="G56" s="19" t="s">
        <v>15</v>
      </c>
      <c r="H56" s="51">
        <f t="shared" si="0"/>
        <v>22</v>
      </c>
      <c r="I56" s="54">
        <f t="shared" si="6"/>
        <v>0</v>
      </c>
      <c r="J56" s="54">
        <f t="shared" si="1"/>
        <v>22</v>
      </c>
      <c r="K56" s="54">
        <f t="shared" si="2"/>
        <v>0</v>
      </c>
      <c r="L56" s="52">
        <f t="shared" si="3"/>
        <v>10000</v>
      </c>
      <c r="M56" s="29">
        <f t="shared" si="4"/>
        <v>43130</v>
      </c>
      <c r="N56" s="30">
        <f t="shared" si="5"/>
        <v>2</v>
      </c>
    </row>
    <row r="57" spans="1:16" x14ac:dyDescent="0.2">
      <c r="A57" s="15">
        <v>43248</v>
      </c>
      <c r="B57" s="16" t="s">
        <v>228</v>
      </c>
      <c r="C57" s="56" t="s">
        <v>133</v>
      </c>
      <c r="D57" s="17" t="s">
        <v>148</v>
      </c>
      <c r="E57" s="18">
        <v>43108</v>
      </c>
      <c r="F57" s="19">
        <v>2</v>
      </c>
      <c r="G57" s="19" t="s">
        <v>15</v>
      </c>
      <c r="H57" s="51">
        <f t="shared" si="0"/>
        <v>80</v>
      </c>
      <c r="I57" s="54">
        <f t="shared" si="6"/>
        <v>0</v>
      </c>
      <c r="J57" s="54">
        <f t="shared" si="1"/>
        <v>61</v>
      </c>
      <c r="K57" s="54">
        <f t="shared" si="2"/>
        <v>0</v>
      </c>
      <c r="L57" s="52" t="str">
        <f t="shared" si="3"/>
        <v/>
      </c>
      <c r="M57" s="29" t="str">
        <f t="shared" si="4"/>
        <v/>
      </c>
      <c r="N57" s="30" t="str">
        <f t="shared" si="5"/>
        <v/>
      </c>
    </row>
    <row r="58" spans="1:16" x14ac:dyDescent="0.2">
      <c r="A58" s="15">
        <v>43248</v>
      </c>
      <c r="B58" s="16" t="s">
        <v>228</v>
      </c>
      <c r="C58" s="56" t="s">
        <v>150</v>
      </c>
      <c r="D58" s="17" t="s">
        <v>149</v>
      </c>
      <c r="E58" s="18">
        <v>42839</v>
      </c>
      <c r="F58" s="19">
        <v>2</v>
      </c>
      <c r="G58" s="19" t="s">
        <v>15</v>
      </c>
      <c r="H58" s="51">
        <f t="shared" si="0"/>
        <v>10</v>
      </c>
      <c r="I58" s="54">
        <f t="shared" si="6"/>
        <v>0</v>
      </c>
      <c r="J58" s="54">
        <f t="shared" si="1"/>
        <v>10</v>
      </c>
      <c r="K58" s="54">
        <f t="shared" si="2"/>
        <v>0</v>
      </c>
      <c r="L58" s="52" t="str">
        <f t="shared" si="3"/>
        <v/>
      </c>
      <c r="M58" s="29" t="str">
        <f t="shared" si="4"/>
        <v/>
      </c>
      <c r="N58" s="30" t="str">
        <f t="shared" si="5"/>
        <v/>
      </c>
      <c r="P58" s="23"/>
    </row>
    <row r="59" spans="1:16" x14ac:dyDescent="0.2">
      <c r="A59" s="15">
        <v>43249</v>
      </c>
      <c r="B59" s="16" t="s">
        <v>228</v>
      </c>
      <c r="C59" s="55" t="s">
        <v>70</v>
      </c>
      <c r="D59" s="17" t="s">
        <v>17</v>
      </c>
      <c r="E59" s="18">
        <v>43152</v>
      </c>
      <c r="F59" s="19">
        <v>4</v>
      </c>
      <c r="G59" s="19" t="s">
        <v>15</v>
      </c>
      <c r="H59" s="51">
        <f t="shared" si="0"/>
        <v>22</v>
      </c>
      <c r="I59" s="54">
        <f t="shared" si="6"/>
        <v>0</v>
      </c>
      <c r="J59" s="54">
        <f t="shared" si="1"/>
        <v>22</v>
      </c>
      <c r="K59" s="54">
        <f t="shared" si="2"/>
        <v>0</v>
      </c>
      <c r="L59" s="52">
        <f t="shared" si="3"/>
        <v>10000</v>
      </c>
      <c r="M59" s="29">
        <f t="shared" si="4"/>
        <v>43130</v>
      </c>
      <c r="N59" s="30">
        <f t="shared" si="5"/>
        <v>22</v>
      </c>
    </row>
    <row r="60" spans="1:16" x14ac:dyDescent="0.2">
      <c r="A60" s="15">
        <v>43249</v>
      </c>
      <c r="B60" s="16" t="s">
        <v>228</v>
      </c>
      <c r="C60" s="55" t="s">
        <v>71</v>
      </c>
      <c r="D60" s="17" t="s">
        <v>17</v>
      </c>
      <c r="E60" s="18">
        <v>43152</v>
      </c>
      <c r="F60" s="19">
        <v>4</v>
      </c>
      <c r="G60" s="19" t="s">
        <v>15</v>
      </c>
      <c r="H60" s="51">
        <f t="shared" si="0"/>
        <v>31</v>
      </c>
      <c r="I60" s="54">
        <f t="shared" si="6"/>
        <v>0</v>
      </c>
      <c r="J60" s="54">
        <f t="shared" si="1"/>
        <v>30</v>
      </c>
      <c r="K60" s="54">
        <f t="shared" si="2"/>
        <v>1</v>
      </c>
      <c r="L60" s="52">
        <f t="shared" si="3"/>
        <v>20000</v>
      </c>
      <c r="M60" s="29">
        <f t="shared" si="4"/>
        <v>43145</v>
      </c>
      <c r="N60" s="30">
        <f t="shared" si="5"/>
        <v>7</v>
      </c>
    </row>
    <row r="61" spans="1:16" x14ac:dyDescent="0.2">
      <c r="A61" s="15">
        <v>43249</v>
      </c>
      <c r="B61" s="16" t="s">
        <v>228</v>
      </c>
      <c r="C61" s="56" t="s">
        <v>144</v>
      </c>
      <c r="D61" s="17" t="s">
        <v>151</v>
      </c>
      <c r="E61" s="18">
        <v>42696</v>
      </c>
      <c r="F61" s="19">
        <v>9</v>
      </c>
      <c r="G61" s="19" t="s">
        <v>15</v>
      </c>
      <c r="H61" s="51">
        <f t="shared" si="0"/>
        <v>16</v>
      </c>
      <c r="I61" s="54">
        <f t="shared" si="6"/>
        <v>0</v>
      </c>
      <c r="J61" s="54">
        <f t="shared" si="1"/>
        <v>16</v>
      </c>
      <c r="K61" s="54">
        <f t="shared" si="2"/>
        <v>0</v>
      </c>
      <c r="L61" s="52" t="str">
        <f t="shared" si="3"/>
        <v/>
      </c>
      <c r="M61" s="29" t="str">
        <f t="shared" si="4"/>
        <v/>
      </c>
      <c r="N61" s="30" t="str">
        <f t="shared" si="5"/>
        <v/>
      </c>
    </row>
    <row r="62" spans="1:16" x14ac:dyDescent="0.2">
      <c r="A62" s="15">
        <v>43249</v>
      </c>
      <c r="B62" s="16" t="s">
        <v>228</v>
      </c>
      <c r="C62" s="56" t="s">
        <v>152</v>
      </c>
      <c r="D62" s="17" t="s">
        <v>151</v>
      </c>
      <c r="E62" s="18">
        <v>42696</v>
      </c>
      <c r="F62" s="19">
        <v>9</v>
      </c>
      <c r="G62" s="19" t="s">
        <v>15</v>
      </c>
      <c r="H62" s="51">
        <f t="shared" si="0"/>
        <v>51</v>
      </c>
      <c r="I62" s="54">
        <f t="shared" si="6"/>
        <v>0</v>
      </c>
      <c r="J62" s="54">
        <f t="shared" si="1"/>
        <v>51</v>
      </c>
      <c r="K62" s="54">
        <f t="shared" si="2"/>
        <v>0</v>
      </c>
      <c r="L62" s="52" t="str">
        <f t="shared" si="3"/>
        <v/>
      </c>
      <c r="M62" s="29" t="str">
        <f t="shared" si="4"/>
        <v/>
      </c>
      <c r="N62" s="30" t="str">
        <f t="shared" si="5"/>
        <v/>
      </c>
    </row>
    <row r="63" spans="1:16" x14ac:dyDescent="0.2">
      <c r="A63" s="15">
        <v>43249</v>
      </c>
      <c r="B63" s="16" t="s">
        <v>228</v>
      </c>
      <c r="C63" s="56" t="s">
        <v>154</v>
      </c>
      <c r="D63" s="17" t="s">
        <v>153</v>
      </c>
      <c r="E63" s="18">
        <v>42836</v>
      </c>
      <c r="F63" s="19">
        <v>11</v>
      </c>
      <c r="G63" s="19" t="s">
        <v>15</v>
      </c>
      <c r="H63" s="51">
        <f t="shared" si="0"/>
        <v>32</v>
      </c>
      <c r="I63" s="54">
        <f t="shared" si="6"/>
        <v>0</v>
      </c>
      <c r="J63" s="54">
        <f t="shared" si="1"/>
        <v>32</v>
      </c>
      <c r="K63" s="54">
        <f t="shared" si="2"/>
        <v>0</v>
      </c>
      <c r="L63" s="52" t="str">
        <f t="shared" si="3"/>
        <v/>
      </c>
      <c r="M63" s="29" t="str">
        <f t="shared" si="4"/>
        <v/>
      </c>
      <c r="N63" s="30" t="str">
        <f t="shared" si="5"/>
        <v/>
      </c>
    </row>
    <row r="64" spans="1:16" x14ac:dyDescent="0.2">
      <c r="A64" s="15">
        <v>43249</v>
      </c>
      <c r="B64" s="16" t="s">
        <v>228</v>
      </c>
      <c r="C64" s="56" t="s">
        <v>156</v>
      </c>
      <c r="D64" s="17" t="s">
        <v>155</v>
      </c>
      <c r="E64" s="18">
        <v>42872</v>
      </c>
      <c r="F64" s="19">
        <v>5</v>
      </c>
      <c r="G64" s="19" t="s">
        <v>15</v>
      </c>
      <c r="H64" s="51">
        <f t="shared" si="0"/>
        <v>40</v>
      </c>
      <c r="I64" s="54">
        <f t="shared" si="6"/>
        <v>0</v>
      </c>
      <c r="J64" s="54">
        <f t="shared" si="1"/>
        <v>37</v>
      </c>
      <c r="K64" s="54">
        <f t="shared" si="2"/>
        <v>3</v>
      </c>
      <c r="L64" s="52" t="str">
        <f t="shared" si="3"/>
        <v/>
      </c>
      <c r="M64" s="29" t="str">
        <f t="shared" si="4"/>
        <v/>
      </c>
      <c r="N64" s="30" t="str">
        <f t="shared" si="5"/>
        <v/>
      </c>
    </row>
    <row r="65" spans="1:14" x14ac:dyDescent="0.2">
      <c r="A65" s="15">
        <v>43257</v>
      </c>
      <c r="B65" s="16" t="s">
        <v>228</v>
      </c>
      <c r="C65" s="55" t="s">
        <v>72</v>
      </c>
      <c r="D65" s="17" t="s">
        <v>19</v>
      </c>
      <c r="E65" s="18">
        <v>43236</v>
      </c>
      <c r="F65" s="19">
        <v>1</v>
      </c>
      <c r="G65" s="19" t="s">
        <v>15</v>
      </c>
      <c r="H65" s="51">
        <f t="shared" si="0"/>
        <v>55</v>
      </c>
      <c r="I65" s="54">
        <f t="shared" si="6"/>
        <v>0</v>
      </c>
      <c r="J65" s="54">
        <f t="shared" si="1"/>
        <v>38</v>
      </c>
      <c r="K65" s="54">
        <f t="shared" si="2"/>
        <v>17</v>
      </c>
      <c r="L65" s="52">
        <f t="shared" si="3"/>
        <v>20000</v>
      </c>
      <c r="M65" s="29">
        <f t="shared" si="4"/>
        <v>43199</v>
      </c>
      <c r="N65" s="30">
        <f t="shared" si="5"/>
        <v>37</v>
      </c>
    </row>
    <row r="66" spans="1:14" x14ac:dyDescent="0.2">
      <c r="A66" s="15">
        <v>43257</v>
      </c>
      <c r="B66" s="16" t="s">
        <v>228</v>
      </c>
      <c r="C66" s="55" t="s">
        <v>72</v>
      </c>
      <c r="D66" s="17" t="s">
        <v>19</v>
      </c>
      <c r="E66" s="18">
        <v>43236</v>
      </c>
      <c r="F66" s="19">
        <v>2</v>
      </c>
      <c r="G66" s="19" t="s">
        <v>20</v>
      </c>
      <c r="H66" s="51">
        <f t="shared" ref="H66:H129" si="7">SUMPRODUCT((ListLot=C66)*(ListBlle))</f>
        <v>55</v>
      </c>
      <c r="I66" s="54">
        <f t="shared" si="6"/>
        <v>0</v>
      </c>
      <c r="J66" s="54">
        <f t="shared" ref="J66:J129" si="8">SUMPRODUCT((ListLot=C66)*(ListMotif=$J$1)*(ListBlle))</f>
        <v>38</v>
      </c>
      <c r="K66" s="54">
        <f t="shared" ref="K66:K129" si="9">SUMPRODUCT((ListLot=C66)*(ListMotif=$K$1)*(ListBlle))</f>
        <v>17</v>
      </c>
      <c r="L66" s="52">
        <f t="shared" ref="L66:L129" si="10">IFERROR(INDEX(TabLivraisons,MATCH($C66,CodeLiv,0),3),"")</f>
        <v>20000</v>
      </c>
      <c r="M66" s="29">
        <f t="shared" ref="M66:M129" si="11">IFERROR(INDEX(TabLivraisons,MATCH(C66,CodeLiv,0),1),"")</f>
        <v>43199</v>
      </c>
      <c r="N66" s="30">
        <f t="shared" ref="N66:N129" si="12">IFERROR(DATEDIF(M66,E66,"d"),"")</f>
        <v>37</v>
      </c>
    </row>
    <row r="67" spans="1:14" x14ac:dyDescent="0.2">
      <c r="A67" s="15">
        <v>43257</v>
      </c>
      <c r="B67" s="16" t="s">
        <v>228</v>
      </c>
      <c r="C67" s="55" t="s">
        <v>72</v>
      </c>
      <c r="D67" s="17" t="s">
        <v>157</v>
      </c>
      <c r="E67" s="18">
        <v>43235</v>
      </c>
      <c r="F67" s="19">
        <v>3</v>
      </c>
      <c r="G67" s="19" t="s">
        <v>15</v>
      </c>
      <c r="H67" s="51">
        <f t="shared" si="7"/>
        <v>55</v>
      </c>
      <c r="I67" s="54">
        <f t="shared" ref="I67:I130" si="13">SUMPRODUCT((ListLot=C67)*(ListMotif=$I$1)*(ListBlle))</f>
        <v>0</v>
      </c>
      <c r="J67" s="54">
        <f t="shared" si="8"/>
        <v>38</v>
      </c>
      <c r="K67" s="54">
        <f t="shared" si="9"/>
        <v>17</v>
      </c>
      <c r="L67" s="52">
        <f t="shared" si="10"/>
        <v>20000</v>
      </c>
      <c r="M67" s="29">
        <f t="shared" si="11"/>
        <v>43199</v>
      </c>
      <c r="N67" s="30">
        <f t="shared" si="12"/>
        <v>36</v>
      </c>
    </row>
    <row r="68" spans="1:14" x14ac:dyDescent="0.2">
      <c r="A68" s="15">
        <v>43256</v>
      </c>
      <c r="B68" s="16" t="s">
        <v>228</v>
      </c>
      <c r="C68" s="55" t="s">
        <v>72</v>
      </c>
      <c r="D68" s="17" t="s">
        <v>21</v>
      </c>
      <c r="E68" s="18">
        <v>43251</v>
      </c>
      <c r="F68" s="19">
        <v>5</v>
      </c>
      <c r="G68" s="19" t="s">
        <v>15</v>
      </c>
      <c r="H68" s="51">
        <f t="shared" si="7"/>
        <v>55</v>
      </c>
      <c r="I68" s="54">
        <f t="shared" si="13"/>
        <v>0</v>
      </c>
      <c r="J68" s="54">
        <f t="shared" si="8"/>
        <v>38</v>
      </c>
      <c r="K68" s="54">
        <f t="shared" si="9"/>
        <v>17</v>
      </c>
      <c r="L68" s="52">
        <f t="shared" si="10"/>
        <v>20000</v>
      </c>
      <c r="M68" s="29">
        <f t="shared" si="11"/>
        <v>43199</v>
      </c>
      <c r="N68" s="30">
        <f t="shared" si="12"/>
        <v>52</v>
      </c>
    </row>
    <row r="69" spans="1:14" x14ac:dyDescent="0.2">
      <c r="A69" s="15">
        <v>43256</v>
      </c>
      <c r="B69" s="16" t="s">
        <v>228</v>
      </c>
      <c r="C69" s="56" t="s">
        <v>133</v>
      </c>
      <c r="D69" s="17" t="s">
        <v>135</v>
      </c>
      <c r="E69" s="18">
        <v>43088</v>
      </c>
      <c r="F69" s="19">
        <v>1</v>
      </c>
      <c r="G69" s="19" t="s">
        <v>15</v>
      </c>
      <c r="H69" s="51">
        <f t="shared" si="7"/>
        <v>80</v>
      </c>
      <c r="I69" s="54">
        <f t="shared" si="13"/>
        <v>0</v>
      </c>
      <c r="J69" s="54">
        <f t="shared" si="8"/>
        <v>61</v>
      </c>
      <c r="K69" s="54">
        <f t="shared" si="9"/>
        <v>0</v>
      </c>
      <c r="L69" s="52" t="str">
        <f t="shared" si="10"/>
        <v/>
      </c>
      <c r="M69" s="29" t="str">
        <f t="shared" si="11"/>
        <v/>
      </c>
      <c r="N69" s="30" t="str">
        <f t="shared" si="12"/>
        <v/>
      </c>
    </row>
    <row r="70" spans="1:14" x14ac:dyDescent="0.2">
      <c r="A70" s="15">
        <v>43256</v>
      </c>
      <c r="B70" s="16" t="s">
        <v>228</v>
      </c>
      <c r="C70" s="56" t="s">
        <v>159</v>
      </c>
      <c r="D70" s="17" t="s">
        <v>158</v>
      </c>
      <c r="E70" s="18">
        <v>42751</v>
      </c>
      <c r="F70" s="19">
        <v>7</v>
      </c>
      <c r="G70" s="19" t="s">
        <v>15</v>
      </c>
      <c r="H70" s="51">
        <f t="shared" si="7"/>
        <v>7</v>
      </c>
      <c r="I70" s="54">
        <f t="shared" si="13"/>
        <v>0</v>
      </c>
      <c r="J70" s="54">
        <f t="shared" si="8"/>
        <v>7</v>
      </c>
      <c r="K70" s="54">
        <f t="shared" si="9"/>
        <v>0</v>
      </c>
      <c r="L70" s="52" t="str">
        <f t="shared" si="10"/>
        <v/>
      </c>
      <c r="M70" s="29" t="str">
        <f t="shared" si="11"/>
        <v/>
      </c>
      <c r="N70" s="30" t="str">
        <f t="shared" si="12"/>
        <v/>
      </c>
    </row>
    <row r="71" spans="1:14" x14ac:dyDescent="0.2">
      <c r="A71" s="15">
        <v>43256</v>
      </c>
      <c r="B71" s="16" t="s">
        <v>228</v>
      </c>
      <c r="C71" s="55" t="s">
        <v>72</v>
      </c>
      <c r="D71" s="17" t="s">
        <v>19</v>
      </c>
      <c r="E71" s="18">
        <v>43236</v>
      </c>
      <c r="F71" s="19">
        <v>3</v>
      </c>
      <c r="G71" s="19" t="s">
        <v>15</v>
      </c>
      <c r="H71" s="51">
        <f t="shared" si="7"/>
        <v>55</v>
      </c>
      <c r="I71" s="54">
        <f t="shared" si="13"/>
        <v>0</v>
      </c>
      <c r="J71" s="54">
        <f t="shared" si="8"/>
        <v>38</v>
      </c>
      <c r="K71" s="54">
        <f t="shared" si="9"/>
        <v>17</v>
      </c>
      <c r="L71" s="52">
        <f t="shared" si="10"/>
        <v>20000</v>
      </c>
      <c r="M71" s="29">
        <f t="shared" si="11"/>
        <v>43199</v>
      </c>
      <c r="N71" s="30">
        <f t="shared" si="12"/>
        <v>37</v>
      </c>
    </row>
    <row r="72" spans="1:14" x14ac:dyDescent="0.2">
      <c r="A72" s="15">
        <v>43256</v>
      </c>
      <c r="B72" s="16" t="s">
        <v>228</v>
      </c>
      <c r="C72" s="55" t="s">
        <v>72</v>
      </c>
      <c r="D72" s="17" t="s">
        <v>19</v>
      </c>
      <c r="E72" s="18">
        <v>43236</v>
      </c>
      <c r="F72" s="19">
        <v>7</v>
      </c>
      <c r="G72" s="19" t="s">
        <v>20</v>
      </c>
      <c r="H72" s="51">
        <f t="shared" si="7"/>
        <v>55</v>
      </c>
      <c r="I72" s="54">
        <f t="shared" si="13"/>
        <v>0</v>
      </c>
      <c r="J72" s="54">
        <f t="shared" si="8"/>
        <v>38</v>
      </c>
      <c r="K72" s="54">
        <f t="shared" si="9"/>
        <v>17</v>
      </c>
      <c r="L72" s="52">
        <f t="shared" si="10"/>
        <v>20000</v>
      </c>
      <c r="M72" s="29">
        <f t="shared" si="11"/>
        <v>43199</v>
      </c>
      <c r="N72" s="30">
        <f t="shared" si="12"/>
        <v>37</v>
      </c>
    </row>
    <row r="73" spans="1:14" x14ac:dyDescent="0.2">
      <c r="A73" s="15">
        <v>43259</v>
      </c>
      <c r="B73" s="16" t="s">
        <v>228</v>
      </c>
      <c r="C73" s="55" t="s">
        <v>71</v>
      </c>
      <c r="D73" s="17" t="s">
        <v>30</v>
      </c>
      <c r="E73" s="18">
        <v>43160</v>
      </c>
      <c r="F73" s="19">
        <v>1</v>
      </c>
      <c r="G73" s="19" t="s">
        <v>20</v>
      </c>
      <c r="H73" s="51">
        <f t="shared" si="7"/>
        <v>31</v>
      </c>
      <c r="I73" s="54">
        <f t="shared" si="13"/>
        <v>0</v>
      </c>
      <c r="J73" s="54">
        <f t="shared" si="8"/>
        <v>30</v>
      </c>
      <c r="K73" s="54">
        <f t="shared" si="9"/>
        <v>1</v>
      </c>
      <c r="L73" s="52">
        <f t="shared" si="10"/>
        <v>20000</v>
      </c>
      <c r="M73" s="29">
        <f t="shared" si="11"/>
        <v>43145</v>
      </c>
      <c r="N73" s="30">
        <f t="shared" si="12"/>
        <v>15</v>
      </c>
    </row>
    <row r="74" spans="1:14" x14ac:dyDescent="0.2">
      <c r="A74" s="15">
        <v>43262</v>
      </c>
      <c r="B74" s="16" t="s">
        <v>228</v>
      </c>
      <c r="C74" s="55" t="s">
        <v>72</v>
      </c>
      <c r="D74" s="17" t="s">
        <v>19</v>
      </c>
      <c r="E74" s="18">
        <v>43236</v>
      </c>
      <c r="F74" s="19">
        <v>2</v>
      </c>
      <c r="G74" s="19" t="s">
        <v>15</v>
      </c>
      <c r="H74" s="51">
        <f t="shared" si="7"/>
        <v>55</v>
      </c>
      <c r="I74" s="54">
        <f t="shared" si="13"/>
        <v>0</v>
      </c>
      <c r="J74" s="54">
        <f t="shared" si="8"/>
        <v>38</v>
      </c>
      <c r="K74" s="54">
        <f t="shared" si="9"/>
        <v>17</v>
      </c>
      <c r="L74" s="52">
        <f t="shared" si="10"/>
        <v>20000</v>
      </c>
      <c r="M74" s="29">
        <f t="shared" si="11"/>
        <v>43199</v>
      </c>
      <c r="N74" s="30">
        <f t="shared" si="12"/>
        <v>37</v>
      </c>
    </row>
    <row r="75" spans="1:14" x14ac:dyDescent="0.2">
      <c r="A75" s="15">
        <v>43262</v>
      </c>
      <c r="B75" s="16" t="s">
        <v>228</v>
      </c>
      <c r="C75" s="55" t="s">
        <v>72</v>
      </c>
      <c r="D75" s="17" t="s">
        <v>19</v>
      </c>
      <c r="E75" s="18">
        <v>43236</v>
      </c>
      <c r="F75" s="19">
        <v>5</v>
      </c>
      <c r="G75" s="19" t="s">
        <v>20</v>
      </c>
      <c r="H75" s="51">
        <f t="shared" si="7"/>
        <v>55</v>
      </c>
      <c r="I75" s="54">
        <f t="shared" si="13"/>
        <v>0</v>
      </c>
      <c r="J75" s="54">
        <f t="shared" si="8"/>
        <v>38</v>
      </c>
      <c r="K75" s="54">
        <f t="shared" si="9"/>
        <v>17</v>
      </c>
      <c r="L75" s="52">
        <f t="shared" si="10"/>
        <v>20000</v>
      </c>
      <c r="M75" s="29">
        <f t="shared" si="11"/>
        <v>43199</v>
      </c>
      <c r="N75" s="30">
        <f t="shared" si="12"/>
        <v>37</v>
      </c>
    </row>
    <row r="76" spans="1:14" x14ac:dyDescent="0.2">
      <c r="A76" s="15">
        <v>43263</v>
      </c>
      <c r="B76" s="16" t="s">
        <v>228</v>
      </c>
      <c r="C76" s="56" t="s">
        <v>160</v>
      </c>
      <c r="D76" s="17" t="s">
        <v>17</v>
      </c>
      <c r="E76" s="18">
        <v>43132</v>
      </c>
      <c r="F76" s="19">
        <v>7</v>
      </c>
      <c r="G76" s="19" t="s">
        <v>15</v>
      </c>
      <c r="H76" s="51">
        <f t="shared" si="7"/>
        <v>7</v>
      </c>
      <c r="I76" s="54">
        <f t="shared" si="13"/>
        <v>0</v>
      </c>
      <c r="J76" s="54">
        <f t="shared" si="8"/>
        <v>7</v>
      </c>
      <c r="K76" s="54">
        <f t="shared" si="9"/>
        <v>0</v>
      </c>
      <c r="L76" s="52" t="str">
        <f t="shared" si="10"/>
        <v/>
      </c>
      <c r="M76" s="29" t="str">
        <f t="shared" si="11"/>
        <v/>
      </c>
      <c r="N76" s="30" t="str">
        <f t="shared" si="12"/>
        <v/>
      </c>
    </row>
    <row r="77" spans="1:14" x14ac:dyDescent="0.2">
      <c r="A77" s="15">
        <v>43263</v>
      </c>
      <c r="B77" s="16" t="s">
        <v>228</v>
      </c>
      <c r="C77" s="56" t="s">
        <v>162</v>
      </c>
      <c r="D77" s="17" t="s">
        <v>161</v>
      </c>
      <c r="E77" s="18">
        <v>43191</v>
      </c>
      <c r="F77" s="19">
        <v>2</v>
      </c>
      <c r="G77" s="19" t="s">
        <v>15</v>
      </c>
      <c r="H77" s="51">
        <f t="shared" si="7"/>
        <v>54</v>
      </c>
      <c r="I77" s="54">
        <f t="shared" si="13"/>
        <v>0</v>
      </c>
      <c r="J77" s="54">
        <f t="shared" si="8"/>
        <v>52</v>
      </c>
      <c r="K77" s="54">
        <f t="shared" si="9"/>
        <v>2</v>
      </c>
      <c r="L77" s="52" t="str">
        <f t="shared" si="10"/>
        <v/>
      </c>
      <c r="M77" s="29" t="str">
        <f t="shared" si="11"/>
        <v/>
      </c>
      <c r="N77" s="30" t="str">
        <f t="shared" si="12"/>
        <v/>
      </c>
    </row>
    <row r="78" spans="1:14" x14ac:dyDescent="0.2">
      <c r="A78" s="15">
        <v>43263</v>
      </c>
      <c r="B78" s="16" t="s">
        <v>228</v>
      </c>
      <c r="C78" s="56" t="s">
        <v>133</v>
      </c>
      <c r="D78" s="17" t="s">
        <v>135</v>
      </c>
      <c r="E78" s="18">
        <v>43070</v>
      </c>
      <c r="F78" s="19">
        <v>13</v>
      </c>
      <c r="G78" s="19" t="s">
        <v>15</v>
      </c>
      <c r="H78" s="51">
        <f t="shared" si="7"/>
        <v>80</v>
      </c>
      <c r="I78" s="54">
        <f t="shared" si="13"/>
        <v>0</v>
      </c>
      <c r="J78" s="54">
        <f t="shared" si="8"/>
        <v>61</v>
      </c>
      <c r="K78" s="54">
        <f t="shared" si="9"/>
        <v>0</v>
      </c>
      <c r="L78" s="52" t="str">
        <f t="shared" si="10"/>
        <v/>
      </c>
      <c r="M78" s="29" t="str">
        <f t="shared" si="11"/>
        <v/>
      </c>
      <c r="N78" s="30" t="str">
        <f t="shared" si="12"/>
        <v/>
      </c>
    </row>
    <row r="79" spans="1:14" x14ac:dyDescent="0.2">
      <c r="A79" s="15">
        <v>43264</v>
      </c>
      <c r="B79" s="16" t="s">
        <v>228</v>
      </c>
      <c r="C79" s="55" t="s">
        <v>71</v>
      </c>
      <c r="D79" s="17" t="s">
        <v>17</v>
      </c>
      <c r="E79" s="18">
        <v>43132</v>
      </c>
      <c r="F79" s="19">
        <v>1</v>
      </c>
      <c r="G79" s="19" t="s">
        <v>15</v>
      </c>
      <c r="H79" s="51">
        <f t="shared" si="7"/>
        <v>31</v>
      </c>
      <c r="I79" s="54">
        <f t="shared" si="13"/>
        <v>0</v>
      </c>
      <c r="J79" s="54">
        <f t="shared" si="8"/>
        <v>30</v>
      </c>
      <c r="K79" s="54">
        <f t="shared" si="9"/>
        <v>1</v>
      </c>
      <c r="L79" s="52">
        <f t="shared" si="10"/>
        <v>20000</v>
      </c>
      <c r="M79" s="29">
        <f t="shared" si="11"/>
        <v>43145</v>
      </c>
      <c r="N79" s="30" t="str">
        <f t="shared" si="12"/>
        <v/>
      </c>
    </row>
    <row r="80" spans="1:14" x14ac:dyDescent="0.2">
      <c r="A80" s="15">
        <v>43266</v>
      </c>
      <c r="B80" s="16" t="s">
        <v>228</v>
      </c>
      <c r="C80" s="56" t="s">
        <v>164</v>
      </c>
      <c r="D80" s="17" t="s">
        <v>163</v>
      </c>
      <c r="E80" s="18">
        <v>42430</v>
      </c>
      <c r="F80" s="19">
        <v>3</v>
      </c>
      <c r="G80" s="19" t="s">
        <v>15</v>
      </c>
      <c r="H80" s="51">
        <f t="shared" si="7"/>
        <v>6</v>
      </c>
      <c r="I80" s="54">
        <f t="shared" si="13"/>
        <v>0</v>
      </c>
      <c r="J80" s="54">
        <f t="shared" si="8"/>
        <v>6</v>
      </c>
      <c r="K80" s="54">
        <f t="shared" si="9"/>
        <v>0</v>
      </c>
      <c r="L80" s="52" t="str">
        <f t="shared" si="10"/>
        <v/>
      </c>
      <c r="M80" s="29" t="str">
        <f t="shared" si="11"/>
        <v/>
      </c>
      <c r="N80" s="30" t="str">
        <f t="shared" si="12"/>
        <v/>
      </c>
    </row>
    <row r="81" spans="1:14" x14ac:dyDescent="0.2">
      <c r="A81" s="15">
        <v>43266</v>
      </c>
      <c r="B81" s="16" t="s">
        <v>228</v>
      </c>
      <c r="C81" s="56" t="s">
        <v>164</v>
      </c>
      <c r="D81" s="17" t="s">
        <v>165</v>
      </c>
      <c r="E81" s="18">
        <v>42430</v>
      </c>
      <c r="F81" s="19">
        <v>3</v>
      </c>
      <c r="G81" s="19" t="s">
        <v>15</v>
      </c>
      <c r="H81" s="51">
        <f t="shared" si="7"/>
        <v>6</v>
      </c>
      <c r="I81" s="54">
        <f t="shared" si="13"/>
        <v>0</v>
      </c>
      <c r="J81" s="54">
        <f t="shared" si="8"/>
        <v>6</v>
      </c>
      <c r="K81" s="54">
        <f t="shared" si="9"/>
        <v>0</v>
      </c>
      <c r="L81" s="52" t="str">
        <f t="shared" si="10"/>
        <v/>
      </c>
      <c r="M81" s="29" t="str">
        <f t="shared" si="11"/>
        <v/>
      </c>
      <c r="N81" s="30" t="str">
        <f t="shared" si="12"/>
        <v/>
      </c>
    </row>
    <row r="82" spans="1:14" x14ac:dyDescent="0.2">
      <c r="A82" s="15">
        <v>43271</v>
      </c>
      <c r="B82" s="16" t="s">
        <v>228</v>
      </c>
      <c r="C82" s="55" t="s">
        <v>72</v>
      </c>
      <c r="D82" s="17" t="s">
        <v>19</v>
      </c>
      <c r="E82" s="18">
        <v>43236</v>
      </c>
      <c r="F82" s="19">
        <v>7</v>
      </c>
      <c r="G82" s="19" t="s">
        <v>15</v>
      </c>
      <c r="H82" s="51">
        <f t="shared" si="7"/>
        <v>55</v>
      </c>
      <c r="I82" s="54">
        <f t="shared" si="13"/>
        <v>0</v>
      </c>
      <c r="J82" s="54">
        <f t="shared" si="8"/>
        <v>38</v>
      </c>
      <c r="K82" s="54">
        <f t="shared" si="9"/>
        <v>17</v>
      </c>
      <c r="L82" s="52">
        <f t="shared" si="10"/>
        <v>20000</v>
      </c>
      <c r="M82" s="29">
        <f t="shared" si="11"/>
        <v>43199</v>
      </c>
      <c r="N82" s="30">
        <f t="shared" si="12"/>
        <v>37</v>
      </c>
    </row>
    <row r="83" spans="1:14" x14ac:dyDescent="0.2">
      <c r="A83" s="15">
        <v>43271</v>
      </c>
      <c r="B83" s="16" t="s">
        <v>228</v>
      </c>
      <c r="C83" s="55" t="s">
        <v>73</v>
      </c>
      <c r="D83" s="17" t="s">
        <v>37</v>
      </c>
      <c r="E83" s="18">
        <v>43178</v>
      </c>
      <c r="F83" s="19">
        <v>3</v>
      </c>
      <c r="G83" s="19" t="s">
        <v>15</v>
      </c>
      <c r="H83" s="51">
        <f t="shared" si="7"/>
        <v>7</v>
      </c>
      <c r="I83" s="54">
        <f t="shared" si="13"/>
        <v>0</v>
      </c>
      <c r="J83" s="54">
        <f t="shared" si="8"/>
        <v>7</v>
      </c>
      <c r="K83" s="54">
        <f t="shared" si="9"/>
        <v>0</v>
      </c>
      <c r="L83" s="52">
        <f t="shared" si="10"/>
        <v>20000</v>
      </c>
      <c r="M83" s="29">
        <f t="shared" si="11"/>
        <v>43171</v>
      </c>
      <c r="N83" s="30">
        <f t="shared" si="12"/>
        <v>7</v>
      </c>
    </row>
    <row r="84" spans="1:14" x14ac:dyDescent="0.2">
      <c r="A84" s="15">
        <v>43272</v>
      </c>
      <c r="B84" s="16" t="s">
        <v>228</v>
      </c>
      <c r="C84" s="56" t="s">
        <v>167</v>
      </c>
      <c r="D84" s="17" t="s">
        <v>166</v>
      </c>
      <c r="E84" s="18">
        <v>43034</v>
      </c>
      <c r="F84" s="19">
        <v>2</v>
      </c>
      <c r="G84" s="19" t="s">
        <v>15</v>
      </c>
      <c r="H84" s="51">
        <f t="shared" si="7"/>
        <v>26</v>
      </c>
      <c r="I84" s="54">
        <f t="shared" si="13"/>
        <v>0</v>
      </c>
      <c r="J84" s="54">
        <f t="shared" si="8"/>
        <v>26</v>
      </c>
      <c r="K84" s="54">
        <f t="shared" si="9"/>
        <v>0</v>
      </c>
      <c r="L84" s="52" t="str">
        <f t="shared" si="10"/>
        <v/>
      </c>
      <c r="M84" s="29" t="str">
        <f t="shared" si="11"/>
        <v/>
      </c>
      <c r="N84" s="30" t="str">
        <f t="shared" si="12"/>
        <v/>
      </c>
    </row>
    <row r="85" spans="1:14" x14ac:dyDescent="0.2">
      <c r="A85" s="15">
        <v>43272</v>
      </c>
      <c r="B85" s="16" t="s">
        <v>228</v>
      </c>
      <c r="C85" s="55" t="s">
        <v>73</v>
      </c>
      <c r="D85" s="17" t="s">
        <v>37</v>
      </c>
      <c r="E85" s="18">
        <v>43178</v>
      </c>
      <c r="F85" s="19">
        <v>2</v>
      </c>
      <c r="G85" s="19" t="s">
        <v>15</v>
      </c>
      <c r="H85" s="51">
        <f t="shared" si="7"/>
        <v>7</v>
      </c>
      <c r="I85" s="54">
        <f t="shared" si="13"/>
        <v>0</v>
      </c>
      <c r="J85" s="54">
        <f t="shared" si="8"/>
        <v>7</v>
      </c>
      <c r="K85" s="54">
        <f t="shared" si="9"/>
        <v>0</v>
      </c>
      <c r="L85" s="52">
        <f t="shared" si="10"/>
        <v>20000</v>
      </c>
      <c r="M85" s="29">
        <f t="shared" si="11"/>
        <v>43171</v>
      </c>
      <c r="N85" s="30">
        <f t="shared" si="12"/>
        <v>7</v>
      </c>
    </row>
    <row r="86" spans="1:14" x14ac:dyDescent="0.2">
      <c r="A86" s="15">
        <v>43276</v>
      </c>
      <c r="B86" s="16" t="s">
        <v>228</v>
      </c>
      <c r="C86" s="55" t="s">
        <v>71</v>
      </c>
      <c r="D86" s="17" t="s">
        <v>168</v>
      </c>
      <c r="E86" s="18">
        <v>43172</v>
      </c>
      <c r="F86" s="19">
        <v>10</v>
      </c>
      <c r="G86" s="19" t="s">
        <v>15</v>
      </c>
      <c r="H86" s="51">
        <f t="shared" si="7"/>
        <v>31</v>
      </c>
      <c r="I86" s="54">
        <f t="shared" si="13"/>
        <v>0</v>
      </c>
      <c r="J86" s="54">
        <f t="shared" si="8"/>
        <v>30</v>
      </c>
      <c r="K86" s="54">
        <f t="shared" si="9"/>
        <v>1</v>
      </c>
      <c r="L86" s="52">
        <f t="shared" si="10"/>
        <v>20000</v>
      </c>
      <c r="M86" s="29">
        <f t="shared" si="11"/>
        <v>43145</v>
      </c>
      <c r="N86" s="30">
        <f t="shared" si="12"/>
        <v>27</v>
      </c>
    </row>
    <row r="87" spans="1:14" x14ac:dyDescent="0.2">
      <c r="A87" s="15">
        <v>43276</v>
      </c>
      <c r="B87" s="16" t="s">
        <v>228</v>
      </c>
      <c r="C87" s="55" t="s">
        <v>70</v>
      </c>
      <c r="D87" s="17" t="s">
        <v>16</v>
      </c>
      <c r="E87" s="18">
        <v>43132</v>
      </c>
      <c r="F87" s="19">
        <v>5</v>
      </c>
      <c r="G87" s="19" t="s">
        <v>15</v>
      </c>
      <c r="H87" s="51">
        <f t="shared" si="7"/>
        <v>22</v>
      </c>
      <c r="I87" s="54">
        <f t="shared" si="13"/>
        <v>0</v>
      </c>
      <c r="J87" s="54">
        <f t="shared" si="8"/>
        <v>22</v>
      </c>
      <c r="K87" s="54">
        <f t="shared" si="9"/>
        <v>0</v>
      </c>
      <c r="L87" s="52">
        <f t="shared" si="10"/>
        <v>10000</v>
      </c>
      <c r="M87" s="29">
        <f t="shared" si="11"/>
        <v>43130</v>
      </c>
      <c r="N87" s="30">
        <f t="shared" si="12"/>
        <v>2</v>
      </c>
    </row>
    <row r="88" spans="1:14" x14ac:dyDescent="0.2">
      <c r="A88" s="15">
        <v>43276</v>
      </c>
      <c r="B88" s="16" t="s">
        <v>228</v>
      </c>
      <c r="C88" s="56" t="s">
        <v>170</v>
      </c>
      <c r="D88" s="17" t="s">
        <v>169</v>
      </c>
      <c r="E88" s="18">
        <v>43164</v>
      </c>
      <c r="F88" s="19">
        <v>2</v>
      </c>
      <c r="G88" s="19" t="s">
        <v>15</v>
      </c>
      <c r="H88" s="51">
        <f t="shared" si="7"/>
        <v>16</v>
      </c>
      <c r="I88" s="54">
        <f t="shared" si="13"/>
        <v>0</v>
      </c>
      <c r="J88" s="54">
        <f t="shared" si="8"/>
        <v>16</v>
      </c>
      <c r="K88" s="54">
        <f t="shared" si="9"/>
        <v>0</v>
      </c>
      <c r="L88" s="52" t="str">
        <f t="shared" si="10"/>
        <v/>
      </c>
      <c r="M88" s="29" t="str">
        <f t="shared" si="11"/>
        <v/>
      </c>
      <c r="N88" s="30" t="str">
        <f t="shared" si="12"/>
        <v/>
      </c>
    </row>
    <row r="89" spans="1:14" x14ac:dyDescent="0.2">
      <c r="A89" s="15">
        <v>43277</v>
      </c>
      <c r="B89" s="16" t="s">
        <v>228</v>
      </c>
      <c r="C89" s="55" t="s">
        <v>73</v>
      </c>
      <c r="D89" s="17" t="s">
        <v>37</v>
      </c>
      <c r="E89" s="18">
        <v>43160</v>
      </c>
      <c r="F89" s="19">
        <v>1</v>
      </c>
      <c r="G89" s="19" t="s">
        <v>15</v>
      </c>
      <c r="H89" s="51">
        <f t="shared" si="7"/>
        <v>7</v>
      </c>
      <c r="I89" s="54">
        <f t="shared" si="13"/>
        <v>0</v>
      </c>
      <c r="J89" s="54">
        <f t="shared" si="8"/>
        <v>7</v>
      </c>
      <c r="K89" s="54">
        <f t="shared" si="9"/>
        <v>0</v>
      </c>
      <c r="L89" s="52">
        <f t="shared" si="10"/>
        <v>20000</v>
      </c>
      <c r="M89" s="29">
        <f t="shared" si="11"/>
        <v>43171</v>
      </c>
      <c r="N89" s="30" t="str">
        <f t="shared" si="12"/>
        <v/>
      </c>
    </row>
    <row r="90" spans="1:14" x14ac:dyDescent="0.2">
      <c r="A90" s="15">
        <v>43284</v>
      </c>
      <c r="B90" s="16" t="s">
        <v>228</v>
      </c>
      <c r="C90" s="55" t="s">
        <v>72</v>
      </c>
      <c r="D90" s="50" t="s">
        <v>19</v>
      </c>
      <c r="E90" s="18">
        <v>43221</v>
      </c>
      <c r="F90" s="19">
        <v>3</v>
      </c>
      <c r="G90" s="19" t="s">
        <v>20</v>
      </c>
      <c r="H90" s="51">
        <f t="shared" si="7"/>
        <v>55</v>
      </c>
      <c r="I90" s="54">
        <f t="shared" si="13"/>
        <v>0</v>
      </c>
      <c r="J90" s="54">
        <f t="shared" si="8"/>
        <v>38</v>
      </c>
      <c r="K90" s="54">
        <f t="shared" si="9"/>
        <v>17</v>
      </c>
      <c r="L90" s="52">
        <f t="shared" si="10"/>
        <v>20000</v>
      </c>
      <c r="M90" s="29">
        <f t="shared" si="11"/>
        <v>43199</v>
      </c>
      <c r="N90" s="30">
        <f t="shared" si="12"/>
        <v>22</v>
      </c>
    </row>
    <row r="91" spans="1:14" x14ac:dyDescent="0.2">
      <c r="A91" s="15">
        <v>43284</v>
      </c>
      <c r="B91" s="16" t="s">
        <v>228</v>
      </c>
      <c r="C91" s="55" t="s">
        <v>72</v>
      </c>
      <c r="D91" s="50" t="s">
        <v>19</v>
      </c>
      <c r="E91" s="18">
        <v>43221</v>
      </c>
      <c r="F91" s="19">
        <v>1</v>
      </c>
      <c r="G91" s="19" t="s">
        <v>15</v>
      </c>
      <c r="H91" s="51">
        <f t="shared" si="7"/>
        <v>55</v>
      </c>
      <c r="I91" s="54">
        <f t="shared" si="13"/>
        <v>0</v>
      </c>
      <c r="J91" s="54">
        <f t="shared" si="8"/>
        <v>38</v>
      </c>
      <c r="K91" s="54">
        <f t="shared" si="9"/>
        <v>17</v>
      </c>
      <c r="L91" s="52">
        <f t="shared" si="10"/>
        <v>20000</v>
      </c>
      <c r="M91" s="29">
        <f t="shared" si="11"/>
        <v>43199</v>
      </c>
      <c r="N91" s="30">
        <f t="shared" si="12"/>
        <v>22</v>
      </c>
    </row>
    <row r="92" spans="1:14" x14ac:dyDescent="0.2">
      <c r="A92" s="15">
        <v>43285</v>
      </c>
      <c r="B92" s="16" t="s">
        <v>228</v>
      </c>
      <c r="C92" s="56" t="s">
        <v>156</v>
      </c>
      <c r="D92" s="17" t="s">
        <v>155</v>
      </c>
      <c r="E92" s="18">
        <v>42872</v>
      </c>
      <c r="F92" s="19">
        <v>32</v>
      </c>
      <c r="G92" s="19" t="s">
        <v>15</v>
      </c>
      <c r="H92" s="51">
        <f t="shared" si="7"/>
        <v>40</v>
      </c>
      <c r="I92" s="54">
        <f t="shared" si="13"/>
        <v>0</v>
      </c>
      <c r="J92" s="54">
        <f t="shared" si="8"/>
        <v>37</v>
      </c>
      <c r="K92" s="54">
        <f t="shared" si="9"/>
        <v>3</v>
      </c>
      <c r="L92" s="52" t="str">
        <f t="shared" si="10"/>
        <v/>
      </c>
      <c r="M92" s="29" t="str">
        <f t="shared" si="11"/>
        <v/>
      </c>
      <c r="N92" s="30" t="str">
        <f t="shared" si="12"/>
        <v/>
      </c>
    </row>
    <row r="93" spans="1:14" x14ac:dyDescent="0.2">
      <c r="A93" s="15">
        <v>43285</v>
      </c>
      <c r="B93" s="16" t="s">
        <v>228</v>
      </c>
      <c r="C93" s="56" t="s">
        <v>156</v>
      </c>
      <c r="D93" s="17" t="s">
        <v>155</v>
      </c>
      <c r="E93" s="18">
        <v>42872</v>
      </c>
      <c r="F93" s="19">
        <v>3</v>
      </c>
      <c r="G93" s="19" t="s">
        <v>20</v>
      </c>
      <c r="H93" s="51">
        <f t="shared" si="7"/>
        <v>40</v>
      </c>
      <c r="I93" s="54">
        <f t="shared" si="13"/>
        <v>0</v>
      </c>
      <c r="J93" s="54">
        <f t="shared" si="8"/>
        <v>37</v>
      </c>
      <c r="K93" s="54">
        <f t="shared" si="9"/>
        <v>3</v>
      </c>
      <c r="L93" s="52" t="str">
        <f t="shared" si="10"/>
        <v/>
      </c>
      <c r="M93" s="29" t="str">
        <f t="shared" si="11"/>
        <v/>
      </c>
      <c r="N93" s="30" t="str">
        <f t="shared" si="12"/>
        <v/>
      </c>
    </row>
    <row r="94" spans="1:14" x14ac:dyDescent="0.2">
      <c r="A94" s="15">
        <v>43285</v>
      </c>
      <c r="B94" s="16" t="s">
        <v>228</v>
      </c>
      <c r="C94" s="55" t="s">
        <v>69</v>
      </c>
      <c r="D94" s="17" t="s">
        <v>171</v>
      </c>
      <c r="E94" s="18">
        <v>43040</v>
      </c>
      <c r="F94" s="19">
        <v>22</v>
      </c>
      <c r="G94" s="19" t="s">
        <v>15</v>
      </c>
      <c r="H94" s="51">
        <f t="shared" si="7"/>
        <v>52</v>
      </c>
      <c r="I94" s="54">
        <f t="shared" si="13"/>
        <v>0</v>
      </c>
      <c r="J94" s="54">
        <f t="shared" si="8"/>
        <v>46</v>
      </c>
      <c r="K94" s="54">
        <f t="shared" si="9"/>
        <v>0</v>
      </c>
      <c r="L94" s="52">
        <f t="shared" si="10"/>
        <v>20000</v>
      </c>
      <c r="M94" s="29">
        <f t="shared" si="11"/>
        <v>43052</v>
      </c>
      <c r="N94" s="30" t="str">
        <f t="shared" si="12"/>
        <v/>
      </c>
    </row>
    <row r="95" spans="1:14" x14ac:dyDescent="0.2">
      <c r="A95" s="15">
        <v>43287</v>
      </c>
      <c r="B95" s="16" t="s">
        <v>228</v>
      </c>
      <c r="C95" s="55" t="s">
        <v>74</v>
      </c>
      <c r="D95" s="17" t="s">
        <v>172</v>
      </c>
      <c r="E95" s="18">
        <v>43252</v>
      </c>
      <c r="F95" s="19">
        <v>2</v>
      </c>
      <c r="G95" s="19" t="s">
        <v>15</v>
      </c>
      <c r="H95" s="51">
        <f t="shared" si="7"/>
        <v>27</v>
      </c>
      <c r="I95" s="54">
        <f t="shared" si="13"/>
        <v>0</v>
      </c>
      <c r="J95" s="54">
        <f t="shared" si="8"/>
        <v>27</v>
      </c>
      <c r="K95" s="54">
        <f t="shared" si="9"/>
        <v>0</v>
      </c>
      <c r="L95" s="52">
        <f t="shared" si="10"/>
        <v>20000</v>
      </c>
      <c r="M95" s="29">
        <f t="shared" si="11"/>
        <v>43272</v>
      </c>
      <c r="N95" s="30" t="str">
        <f t="shared" si="12"/>
        <v/>
      </c>
    </row>
    <row r="96" spans="1:14" x14ac:dyDescent="0.2">
      <c r="A96" s="15">
        <v>43291</v>
      </c>
      <c r="B96" s="16" t="s">
        <v>228</v>
      </c>
      <c r="C96" s="56" t="s">
        <v>174</v>
      </c>
      <c r="D96" s="17" t="s">
        <v>173</v>
      </c>
      <c r="E96" s="18">
        <v>43252</v>
      </c>
      <c r="F96" s="19">
        <v>2</v>
      </c>
      <c r="G96" s="19" t="s">
        <v>15</v>
      </c>
      <c r="H96" s="51">
        <f t="shared" si="7"/>
        <v>2</v>
      </c>
      <c r="I96" s="54">
        <f t="shared" si="13"/>
        <v>0</v>
      </c>
      <c r="J96" s="54">
        <f t="shared" si="8"/>
        <v>2</v>
      </c>
      <c r="K96" s="54">
        <f t="shared" si="9"/>
        <v>0</v>
      </c>
      <c r="L96" s="52" t="str">
        <f t="shared" si="10"/>
        <v/>
      </c>
      <c r="M96" s="29" t="str">
        <f t="shared" si="11"/>
        <v/>
      </c>
      <c r="N96" s="30" t="str">
        <f t="shared" si="12"/>
        <v/>
      </c>
    </row>
    <row r="97" spans="1:14" x14ac:dyDescent="0.2">
      <c r="A97" s="15">
        <v>43290</v>
      </c>
      <c r="B97" s="16" t="s">
        <v>228</v>
      </c>
      <c r="C97" s="55" t="s">
        <v>70</v>
      </c>
      <c r="D97" s="17" t="s">
        <v>175</v>
      </c>
      <c r="E97" s="18">
        <v>43160</v>
      </c>
      <c r="F97" s="19">
        <v>1</v>
      </c>
      <c r="G97" s="19" t="s">
        <v>15</v>
      </c>
      <c r="H97" s="51">
        <f t="shared" si="7"/>
        <v>22</v>
      </c>
      <c r="I97" s="54">
        <f t="shared" si="13"/>
        <v>0</v>
      </c>
      <c r="J97" s="54">
        <f t="shared" si="8"/>
        <v>22</v>
      </c>
      <c r="K97" s="54">
        <f t="shared" si="9"/>
        <v>0</v>
      </c>
      <c r="L97" s="52">
        <f t="shared" si="10"/>
        <v>10000</v>
      </c>
      <c r="M97" s="29">
        <f t="shared" si="11"/>
        <v>43130</v>
      </c>
      <c r="N97" s="30">
        <f t="shared" si="12"/>
        <v>30</v>
      </c>
    </row>
    <row r="98" spans="1:14" x14ac:dyDescent="0.2">
      <c r="A98" s="15">
        <v>43291</v>
      </c>
      <c r="B98" s="16" t="s">
        <v>228</v>
      </c>
      <c r="C98" s="55" t="s">
        <v>74</v>
      </c>
      <c r="D98" s="17" t="s">
        <v>173</v>
      </c>
      <c r="E98" s="18">
        <v>43252</v>
      </c>
      <c r="F98" s="19">
        <v>6</v>
      </c>
      <c r="G98" s="19" t="s">
        <v>15</v>
      </c>
      <c r="H98" s="51">
        <f t="shared" si="7"/>
        <v>27</v>
      </c>
      <c r="I98" s="54">
        <f t="shared" si="13"/>
        <v>0</v>
      </c>
      <c r="J98" s="54">
        <f t="shared" si="8"/>
        <v>27</v>
      </c>
      <c r="K98" s="54">
        <f t="shared" si="9"/>
        <v>0</v>
      </c>
      <c r="L98" s="52">
        <f t="shared" si="10"/>
        <v>20000</v>
      </c>
      <c r="M98" s="29">
        <f t="shared" si="11"/>
        <v>43272</v>
      </c>
      <c r="N98" s="30" t="str">
        <f t="shared" si="12"/>
        <v/>
      </c>
    </row>
    <row r="99" spans="1:14" x14ac:dyDescent="0.2">
      <c r="A99" s="15">
        <v>43292</v>
      </c>
      <c r="B99" s="16" t="s">
        <v>228</v>
      </c>
      <c r="C99" s="55" t="s">
        <v>74</v>
      </c>
      <c r="D99" s="17" t="s">
        <v>172</v>
      </c>
      <c r="E99" s="18">
        <v>43252</v>
      </c>
      <c r="F99" s="19">
        <v>3</v>
      </c>
      <c r="G99" s="19" t="s">
        <v>15</v>
      </c>
      <c r="H99" s="51">
        <f t="shared" si="7"/>
        <v>27</v>
      </c>
      <c r="I99" s="54">
        <f t="shared" si="13"/>
        <v>0</v>
      </c>
      <c r="J99" s="54">
        <f t="shared" si="8"/>
        <v>27</v>
      </c>
      <c r="K99" s="54">
        <f t="shared" si="9"/>
        <v>0</v>
      </c>
      <c r="L99" s="52">
        <f t="shared" si="10"/>
        <v>20000</v>
      </c>
      <c r="M99" s="29">
        <f t="shared" si="11"/>
        <v>43272</v>
      </c>
      <c r="N99" s="30" t="str">
        <f t="shared" si="12"/>
        <v/>
      </c>
    </row>
    <row r="100" spans="1:14" x14ac:dyDescent="0.2">
      <c r="A100" s="15">
        <v>43293</v>
      </c>
      <c r="B100" s="16" t="s">
        <v>228</v>
      </c>
      <c r="C100" s="55" t="s">
        <v>73</v>
      </c>
      <c r="D100" s="17" t="s">
        <v>37</v>
      </c>
      <c r="E100" s="18">
        <v>43160</v>
      </c>
      <c r="F100" s="19">
        <v>1</v>
      </c>
      <c r="G100" s="19" t="s">
        <v>15</v>
      </c>
      <c r="H100" s="51">
        <f t="shared" si="7"/>
        <v>7</v>
      </c>
      <c r="I100" s="54">
        <f t="shared" si="13"/>
        <v>0</v>
      </c>
      <c r="J100" s="54">
        <f t="shared" si="8"/>
        <v>7</v>
      </c>
      <c r="K100" s="54">
        <f t="shared" si="9"/>
        <v>0</v>
      </c>
      <c r="L100" s="52">
        <f t="shared" si="10"/>
        <v>20000</v>
      </c>
      <c r="M100" s="29">
        <f t="shared" si="11"/>
        <v>43171</v>
      </c>
      <c r="N100" s="30" t="str">
        <f t="shared" si="12"/>
        <v/>
      </c>
    </row>
    <row r="101" spans="1:14" x14ac:dyDescent="0.2">
      <c r="A101" s="15">
        <v>43300</v>
      </c>
      <c r="B101" s="16" t="s">
        <v>228</v>
      </c>
      <c r="C101" s="56" t="s">
        <v>154</v>
      </c>
      <c r="D101" s="17" t="s">
        <v>153</v>
      </c>
      <c r="E101" s="18">
        <v>42826</v>
      </c>
      <c r="F101" s="19">
        <v>3</v>
      </c>
      <c r="G101" s="19" t="s">
        <v>15</v>
      </c>
      <c r="H101" s="51">
        <f t="shared" si="7"/>
        <v>32</v>
      </c>
      <c r="I101" s="54">
        <f t="shared" si="13"/>
        <v>0</v>
      </c>
      <c r="J101" s="54">
        <f t="shared" si="8"/>
        <v>32</v>
      </c>
      <c r="K101" s="54">
        <f t="shared" si="9"/>
        <v>0</v>
      </c>
      <c r="L101" s="52" t="str">
        <f t="shared" si="10"/>
        <v/>
      </c>
      <c r="M101" s="29" t="str">
        <f t="shared" si="11"/>
        <v/>
      </c>
      <c r="N101" s="30" t="str">
        <f t="shared" si="12"/>
        <v/>
      </c>
    </row>
    <row r="102" spans="1:14" x14ac:dyDescent="0.2">
      <c r="A102" s="15">
        <v>43300</v>
      </c>
      <c r="B102" s="16" t="s">
        <v>228</v>
      </c>
      <c r="C102" s="56" t="s">
        <v>133</v>
      </c>
      <c r="D102" s="17" t="s">
        <v>135</v>
      </c>
      <c r="E102" s="18">
        <v>43070</v>
      </c>
      <c r="F102" s="19">
        <v>2</v>
      </c>
      <c r="G102" s="19" t="s">
        <v>15</v>
      </c>
      <c r="H102" s="51">
        <f t="shared" si="7"/>
        <v>80</v>
      </c>
      <c r="I102" s="54">
        <f t="shared" si="13"/>
        <v>0</v>
      </c>
      <c r="J102" s="54">
        <f t="shared" si="8"/>
        <v>61</v>
      </c>
      <c r="K102" s="54">
        <f t="shared" si="9"/>
        <v>0</v>
      </c>
      <c r="L102" s="52" t="str">
        <f t="shared" si="10"/>
        <v/>
      </c>
      <c r="M102" s="29" t="str">
        <f t="shared" si="11"/>
        <v/>
      </c>
      <c r="N102" s="30" t="str">
        <f t="shared" si="12"/>
        <v/>
      </c>
    </row>
    <row r="103" spans="1:14" x14ac:dyDescent="0.2">
      <c r="A103" s="15">
        <v>43301</v>
      </c>
      <c r="B103" s="16" t="s">
        <v>228</v>
      </c>
      <c r="C103" s="55" t="s">
        <v>74</v>
      </c>
      <c r="D103" s="17" t="s">
        <v>172</v>
      </c>
      <c r="E103" s="18">
        <v>43252</v>
      </c>
      <c r="F103" s="19">
        <v>1</v>
      </c>
      <c r="G103" s="19" t="s">
        <v>15</v>
      </c>
      <c r="H103" s="51">
        <f t="shared" si="7"/>
        <v>27</v>
      </c>
      <c r="I103" s="54">
        <f t="shared" si="13"/>
        <v>0</v>
      </c>
      <c r="J103" s="54">
        <f t="shared" si="8"/>
        <v>27</v>
      </c>
      <c r="K103" s="54">
        <f t="shared" si="9"/>
        <v>0</v>
      </c>
      <c r="L103" s="52">
        <f t="shared" si="10"/>
        <v>20000</v>
      </c>
      <c r="M103" s="29">
        <f t="shared" si="11"/>
        <v>43272</v>
      </c>
      <c r="N103" s="30" t="str">
        <f t="shared" si="12"/>
        <v/>
      </c>
    </row>
    <row r="104" spans="1:14" x14ac:dyDescent="0.2">
      <c r="A104" s="15">
        <v>43304</v>
      </c>
      <c r="B104" s="16" t="s">
        <v>228</v>
      </c>
      <c r="C104" s="56" t="s">
        <v>176</v>
      </c>
      <c r="D104" s="17" t="s">
        <v>39</v>
      </c>
      <c r="E104" s="18">
        <v>43221</v>
      </c>
      <c r="F104" s="19">
        <v>3</v>
      </c>
      <c r="G104" s="19" t="s">
        <v>15</v>
      </c>
      <c r="H104" s="51">
        <f t="shared" si="7"/>
        <v>3</v>
      </c>
      <c r="I104" s="54">
        <f t="shared" si="13"/>
        <v>0</v>
      </c>
      <c r="J104" s="54">
        <f t="shared" si="8"/>
        <v>3</v>
      </c>
      <c r="K104" s="54">
        <f t="shared" si="9"/>
        <v>0</v>
      </c>
      <c r="L104" s="52" t="str">
        <f t="shared" si="10"/>
        <v/>
      </c>
      <c r="M104" s="29" t="str">
        <f t="shared" si="11"/>
        <v/>
      </c>
      <c r="N104" s="30" t="str">
        <f t="shared" si="12"/>
        <v/>
      </c>
    </row>
    <row r="105" spans="1:14" x14ac:dyDescent="0.2">
      <c r="A105" s="15">
        <v>43305</v>
      </c>
      <c r="B105" s="16" t="s">
        <v>228</v>
      </c>
      <c r="C105" s="55" t="s">
        <v>74</v>
      </c>
      <c r="D105" s="17" t="s">
        <v>177</v>
      </c>
      <c r="E105" s="18">
        <v>43282</v>
      </c>
      <c r="F105" s="19">
        <v>12</v>
      </c>
      <c r="G105" s="19" t="s">
        <v>15</v>
      </c>
      <c r="H105" s="51">
        <f t="shared" si="7"/>
        <v>27</v>
      </c>
      <c r="I105" s="54">
        <f t="shared" si="13"/>
        <v>0</v>
      </c>
      <c r="J105" s="54">
        <f t="shared" si="8"/>
        <v>27</v>
      </c>
      <c r="K105" s="54">
        <f t="shared" si="9"/>
        <v>0</v>
      </c>
      <c r="L105" s="52">
        <f t="shared" si="10"/>
        <v>20000</v>
      </c>
      <c r="M105" s="29">
        <f t="shared" si="11"/>
        <v>43272</v>
      </c>
      <c r="N105" s="30">
        <f t="shared" si="12"/>
        <v>10</v>
      </c>
    </row>
    <row r="106" spans="1:14" x14ac:dyDescent="0.2">
      <c r="A106" s="15">
        <v>43306</v>
      </c>
      <c r="B106" s="16" t="s">
        <v>228</v>
      </c>
      <c r="C106" s="55" t="s">
        <v>71</v>
      </c>
      <c r="D106" s="17" t="s">
        <v>17</v>
      </c>
      <c r="E106" s="18">
        <v>43132</v>
      </c>
      <c r="F106" s="19">
        <v>3</v>
      </c>
      <c r="G106" s="19" t="s">
        <v>15</v>
      </c>
      <c r="H106" s="51">
        <f t="shared" si="7"/>
        <v>31</v>
      </c>
      <c r="I106" s="54">
        <f t="shared" si="13"/>
        <v>0</v>
      </c>
      <c r="J106" s="54">
        <f t="shared" si="8"/>
        <v>30</v>
      </c>
      <c r="K106" s="54">
        <f t="shared" si="9"/>
        <v>1</v>
      </c>
      <c r="L106" s="52">
        <f t="shared" si="10"/>
        <v>20000</v>
      </c>
      <c r="M106" s="29">
        <f t="shared" si="11"/>
        <v>43145</v>
      </c>
      <c r="N106" s="30" t="str">
        <f t="shared" si="12"/>
        <v/>
      </c>
    </row>
    <row r="107" spans="1:14" x14ac:dyDescent="0.2">
      <c r="A107" s="15">
        <v>43332</v>
      </c>
      <c r="B107" s="16" t="s">
        <v>228</v>
      </c>
      <c r="C107" s="56" t="s">
        <v>162</v>
      </c>
      <c r="D107" s="17" t="s">
        <v>161</v>
      </c>
      <c r="E107" s="18">
        <v>42826</v>
      </c>
      <c r="F107" s="19">
        <v>2</v>
      </c>
      <c r="G107" s="19" t="s">
        <v>15</v>
      </c>
      <c r="H107" s="51">
        <f t="shared" si="7"/>
        <v>54</v>
      </c>
      <c r="I107" s="54">
        <f t="shared" si="13"/>
        <v>0</v>
      </c>
      <c r="J107" s="54">
        <f t="shared" si="8"/>
        <v>52</v>
      </c>
      <c r="K107" s="54">
        <f t="shared" si="9"/>
        <v>2</v>
      </c>
      <c r="L107" s="52" t="str">
        <f t="shared" si="10"/>
        <v/>
      </c>
      <c r="M107" s="29" t="str">
        <f t="shared" si="11"/>
        <v/>
      </c>
      <c r="N107" s="30" t="str">
        <f t="shared" si="12"/>
        <v/>
      </c>
    </row>
    <row r="108" spans="1:14" x14ac:dyDescent="0.2">
      <c r="A108" s="15">
        <v>43333</v>
      </c>
      <c r="B108" s="16" t="s">
        <v>228</v>
      </c>
      <c r="C108" s="56" t="s">
        <v>150</v>
      </c>
      <c r="D108" s="17" t="s">
        <v>149</v>
      </c>
      <c r="E108" s="18">
        <v>42826</v>
      </c>
      <c r="F108" s="19">
        <v>2</v>
      </c>
      <c r="G108" s="19" t="s">
        <v>15</v>
      </c>
      <c r="H108" s="51">
        <f t="shared" si="7"/>
        <v>10</v>
      </c>
      <c r="I108" s="54">
        <f t="shared" si="13"/>
        <v>0</v>
      </c>
      <c r="J108" s="54">
        <f t="shared" si="8"/>
        <v>10</v>
      </c>
      <c r="K108" s="54">
        <f t="shared" si="9"/>
        <v>0</v>
      </c>
      <c r="L108" s="52" t="str">
        <f t="shared" si="10"/>
        <v/>
      </c>
      <c r="M108" s="29" t="str">
        <f t="shared" si="11"/>
        <v/>
      </c>
      <c r="N108" s="30" t="str">
        <f t="shared" si="12"/>
        <v/>
      </c>
    </row>
    <row r="109" spans="1:14" x14ac:dyDescent="0.2">
      <c r="A109" s="15">
        <v>43333</v>
      </c>
      <c r="B109" s="16" t="s">
        <v>228</v>
      </c>
      <c r="C109" s="56" t="s">
        <v>133</v>
      </c>
      <c r="D109" s="17" t="s">
        <v>135</v>
      </c>
      <c r="E109" s="18">
        <v>43070</v>
      </c>
      <c r="F109" s="19">
        <v>4</v>
      </c>
      <c r="G109" s="19" t="s">
        <v>15</v>
      </c>
      <c r="H109" s="51">
        <f t="shared" si="7"/>
        <v>80</v>
      </c>
      <c r="I109" s="54">
        <f t="shared" si="13"/>
        <v>0</v>
      </c>
      <c r="J109" s="54">
        <f t="shared" si="8"/>
        <v>61</v>
      </c>
      <c r="K109" s="54">
        <f t="shared" si="9"/>
        <v>0</v>
      </c>
      <c r="L109" s="52" t="str">
        <f t="shared" si="10"/>
        <v/>
      </c>
      <c r="M109" s="29" t="str">
        <f t="shared" si="11"/>
        <v/>
      </c>
      <c r="N109" s="30" t="str">
        <f t="shared" si="12"/>
        <v/>
      </c>
    </row>
    <row r="110" spans="1:14" x14ac:dyDescent="0.2">
      <c r="A110" s="15">
        <v>43154</v>
      </c>
      <c r="B110" s="16" t="s">
        <v>228</v>
      </c>
      <c r="C110" s="55" t="s">
        <v>71</v>
      </c>
      <c r="D110" s="17" t="s">
        <v>17</v>
      </c>
      <c r="E110" s="18">
        <v>43132</v>
      </c>
      <c r="F110" s="19">
        <v>3</v>
      </c>
      <c r="G110" s="19" t="s">
        <v>15</v>
      </c>
      <c r="H110" s="51">
        <f t="shared" si="7"/>
        <v>31</v>
      </c>
      <c r="I110" s="54">
        <f t="shared" si="13"/>
        <v>0</v>
      </c>
      <c r="J110" s="54">
        <f t="shared" si="8"/>
        <v>30</v>
      </c>
      <c r="K110" s="54">
        <f t="shared" si="9"/>
        <v>1</v>
      </c>
      <c r="L110" s="52">
        <f t="shared" si="10"/>
        <v>20000</v>
      </c>
      <c r="M110" s="29">
        <f t="shared" si="11"/>
        <v>43145</v>
      </c>
      <c r="N110" s="30" t="str">
        <f t="shared" si="12"/>
        <v/>
      </c>
    </row>
    <row r="111" spans="1:14" x14ac:dyDescent="0.2">
      <c r="A111" s="15">
        <v>43154</v>
      </c>
      <c r="B111" s="16" t="s">
        <v>228</v>
      </c>
      <c r="C111" s="55" t="s">
        <v>72</v>
      </c>
      <c r="D111" s="17" t="s">
        <v>39</v>
      </c>
      <c r="E111" s="18">
        <v>43221</v>
      </c>
      <c r="F111" s="19">
        <v>1</v>
      </c>
      <c r="G111" s="19" t="s">
        <v>15</v>
      </c>
      <c r="H111" s="51">
        <f t="shared" si="7"/>
        <v>55</v>
      </c>
      <c r="I111" s="54">
        <f t="shared" si="13"/>
        <v>0</v>
      </c>
      <c r="J111" s="54">
        <f t="shared" si="8"/>
        <v>38</v>
      </c>
      <c r="K111" s="54">
        <f t="shared" si="9"/>
        <v>17</v>
      </c>
      <c r="L111" s="52">
        <f t="shared" si="10"/>
        <v>20000</v>
      </c>
      <c r="M111" s="29">
        <f t="shared" si="11"/>
        <v>43199</v>
      </c>
      <c r="N111" s="30">
        <f t="shared" si="12"/>
        <v>22</v>
      </c>
    </row>
    <row r="112" spans="1:14" x14ac:dyDescent="0.2">
      <c r="A112" s="15">
        <v>43339</v>
      </c>
      <c r="B112" s="16" t="s">
        <v>228</v>
      </c>
      <c r="C112" s="56" t="s">
        <v>179</v>
      </c>
      <c r="D112" s="17" t="s">
        <v>178</v>
      </c>
      <c r="E112" s="18">
        <v>43221</v>
      </c>
      <c r="F112" s="19">
        <v>4</v>
      </c>
      <c r="G112" s="19" t="s">
        <v>15</v>
      </c>
      <c r="H112" s="51">
        <f t="shared" si="7"/>
        <v>4</v>
      </c>
      <c r="I112" s="54">
        <f t="shared" si="13"/>
        <v>0</v>
      </c>
      <c r="J112" s="54">
        <f t="shared" si="8"/>
        <v>4</v>
      </c>
      <c r="K112" s="54">
        <f t="shared" si="9"/>
        <v>0</v>
      </c>
      <c r="L112" s="52" t="str">
        <f t="shared" si="10"/>
        <v/>
      </c>
      <c r="M112" s="29" t="str">
        <f t="shared" si="11"/>
        <v/>
      </c>
      <c r="N112" s="30" t="str">
        <f t="shared" si="12"/>
        <v/>
      </c>
    </row>
    <row r="113" spans="1:14" x14ac:dyDescent="0.2">
      <c r="A113" s="15">
        <v>43341</v>
      </c>
      <c r="B113" s="16" t="s">
        <v>228</v>
      </c>
      <c r="C113" s="56" t="s">
        <v>181</v>
      </c>
      <c r="D113" s="17" t="s">
        <v>180</v>
      </c>
      <c r="E113" s="18">
        <v>43040</v>
      </c>
      <c r="F113" s="19">
        <v>4</v>
      </c>
      <c r="G113" s="19" t="s">
        <v>15</v>
      </c>
      <c r="H113" s="51">
        <f t="shared" si="7"/>
        <v>4</v>
      </c>
      <c r="I113" s="54">
        <f t="shared" si="13"/>
        <v>0</v>
      </c>
      <c r="J113" s="54">
        <f t="shared" si="8"/>
        <v>4</v>
      </c>
      <c r="K113" s="54">
        <f t="shared" si="9"/>
        <v>0</v>
      </c>
      <c r="L113" s="52" t="str">
        <f t="shared" si="10"/>
        <v/>
      </c>
      <c r="M113" s="29" t="str">
        <f t="shared" si="11"/>
        <v/>
      </c>
      <c r="N113" s="30" t="str">
        <f t="shared" si="12"/>
        <v/>
      </c>
    </row>
    <row r="114" spans="1:14" x14ac:dyDescent="0.2">
      <c r="A114" s="15">
        <v>43346</v>
      </c>
      <c r="B114" s="16" t="s">
        <v>228</v>
      </c>
      <c r="C114" s="55" t="s">
        <v>72</v>
      </c>
      <c r="D114" s="17" t="s">
        <v>182</v>
      </c>
      <c r="E114" s="18">
        <v>43221</v>
      </c>
      <c r="F114" s="19">
        <v>6</v>
      </c>
      <c r="G114" s="19" t="s">
        <v>15</v>
      </c>
      <c r="H114" s="51">
        <f t="shared" si="7"/>
        <v>55</v>
      </c>
      <c r="I114" s="54">
        <f t="shared" si="13"/>
        <v>0</v>
      </c>
      <c r="J114" s="54">
        <f t="shared" si="8"/>
        <v>38</v>
      </c>
      <c r="K114" s="54">
        <f t="shared" si="9"/>
        <v>17</v>
      </c>
      <c r="L114" s="52">
        <f t="shared" si="10"/>
        <v>20000</v>
      </c>
      <c r="M114" s="29">
        <f t="shared" si="11"/>
        <v>43199</v>
      </c>
      <c r="N114" s="30">
        <f t="shared" si="12"/>
        <v>22</v>
      </c>
    </row>
    <row r="115" spans="1:14" x14ac:dyDescent="0.2">
      <c r="A115" s="15">
        <v>43347</v>
      </c>
      <c r="B115" s="16" t="s">
        <v>228</v>
      </c>
      <c r="C115" s="55" t="s">
        <v>72</v>
      </c>
      <c r="D115" s="17" t="s">
        <v>182</v>
      </c>
      <c r="E115" s="18">
        <v>43221</v>
      </c>
      <c r="F115" s="19">
        <v>7</v>
      </c>
      <c r="G115" s="19" t="s">
        <v>15</v>
      </c>
      <c r="H115" s="51">
        <f t="shared" si="7"/>
        <v>55</v>
      </c>
      <c r="I115" s="54">
        <f t="shared" si="13"/>
        <v>0</v>
      </c>
      <c r="J115" s="54">
        <f t="shared" si="8"/>
        <v>38</v>
      </c>
      <c r="K115" s="54">
        <f t="shared" si="9"/>
        <v>17</v>
      </c>
      <c r="L115" s="52">
        <f t="shared" si="10"/>
        <v>20000</v>
      </c>
      <c r="M115" s="29">
        <f t="shared" si="11"/>
        <v>43199</v>
      </c>
      <c r="N115" s="30">
        <f t="shared" si="12"/>
        <v>22</v>
      </c>
    </row>
    <row r="116" spans="1:14" x14ac:dyDescent="0.2">
      <c r="A116" s="15">
        <v>43347</v>
      </c>
      <c r="B116" s="16" t="s">
        <v>228</v>
      </c>
      <c r="C116" s="56" t="s">
        <v>183</v>
      </c>
      <c r="D116" s="17" t="s">
        <v>16</v>
      </c>
      <c r="E116" s="18">
        <v>43132</v>
      </c>
      <c r="F116" s="19">
        <v>4</v>
      </c>
      <c r="G116" s="19" t="s">
        <v>15</v>
      </c>
      <c r="H116" s="51">
        <f t="shared" si="7"/>
        <v>4</v>
      </c>
      <c r="I116" s="54">
        <f t="shared" si="13"/>
        <v>0</v>
      </c>
      <c r="J116" s="54">
        <f t="shared" si="8"/>
        <v>4</v>
      </c>
      <c r="K116" s="54">
        <f t="shared" si="9"/>
        <v>0</v>
      </c>
      <c r="L116" s="52" t="str">
        <f t="shared" si="10"/>
        <v/>
      </c>
      <c r="M116" s="29" t="str">
        <f t="shared" si="11"/>
        <v/>
      </c>
      <c r="N116" s="30" t="str">
        <f t="shared" si="12"/>
        <v/>
      </c>
    </row>
    <row r="117" spans="1:14" x14ac:dyDescent="0.2">
      <c r="A117" s="15">
        <v>43353</v>
      </c>
      <c r="B117" s="16" t="s">
        <v>228</v>
      </c>
      <c r="C117" s="56" t="s">
        <v>150</v>
      </c>
      <c r="D117" s="17" t="s">
        <v>149</v>
      </c>
      <c r="E117" s="18">
        <v>42826</v>
      </c>
      <c r="F117" s="19">
        <v>2</v>
      </c>
      <c r="G117" s="19" t="s">
        <v>15</v>
      </c>
      <c r="H117" s="51">
        <f t="shared" si="7"/>
        <v>10</v>
      </c>
      <c r="I117" s="54">
        <f t="shared" si="13"/>
        <v>0</v>
      </c>
      <c r="J117" s="54">
        <f t="shared" si="8"/>
        <v>10</v>
      </c>
      <c r="K117" s="54">
        <f t="shared" si="9"/>
        <v>0</v>
      </c>
      <c r="L117" s="52" t="str">
        <f t="shared" si="10"/>
        <v/>
      </c>
      <c r="M117" s="29" t="str">
        <f t="shared" si="11"/>
        <v/>
      </c>
      <c r="N117" s="30" t="str">
        <f t="shared" si="12"/>
        <v/>
      </c>
    </row>
    <row r="118" spans="1:14" x14ac:dyDescent="0.2">
      <c r="A118" s="15">
        <v>43355</v>
      </c>
      <c r="B118" s="16" t="s">
        <v>228</v>
      </c>
      <c r="C118" s="56" t="s">
        <v>154</v>
      </c>
      <c r="D118" s="17" t="s">
        <v>153</v>
      </c>
      <c r="E118" s="18">
        <v>42826</v>
      </c>
      <c r="F118" s="19">
        <v>6</v>
      </c>
      <c r="G118" s="19" t="s">
        <v>15</v>
      </c>
      <c r="H118" s="51">
        <f t="shared" si="7"/>
        <v>32</v>
      </c>
      <c r="I118" s="54">
        <f t="shared" si="13"/>
        <v>0</v>
      </c>
      <c r="J118" s="54">
        <f t="shared" si="8"/>
        <v>32</v>
      </c>
      <c r="K118" s="54">
        <f t="shared" si="9"/>
        <v>0</v>
      </c>
      <c r="L118" s="52" t="str">
        <f t="shared" si="10"/>
        <v/>
      </c>
      <c r="M118" s="29" t="str">
        <f t="shared" si="11"/>
        <v/>
      </c>
      <c r="N118" s="30" t="str">
        <f t="shared" si="12"/>
        <v/>
      </c>
    </row>
    <row r="119" spans="1:14" x14ac:dyDescent="0.2">
      <c r="A119" s="15">
        <v>43360</v>
      </c>
      <c r="B119" s="16" t="s">
        <v>228</v>
      </c>
      <c r="C119" s="55" t="s">
        <v>72</v>
      </c>
      <c r="D119" s="17" t="s">
        <v>182</v>
      </c>
      <c r="E119" s="18">
        <v>43221</v>
      </c>
      <c r="F119" s="19">
        <v>2</v>
      </c>
      <c r="G119" s="19" t="s">
        <v>15</v>
      </c>
      <c r="H119" s="51">
        <f t="shared" si="7"/>
        <v>55</v>
      </c>
      <c r="I119" s="54">
        <f t="shared" si="13"/>
        <v>0</v>
      </c>
      <c r="J119" s="54">
        <f t="shared" si="8"/>
        <v>38</v>
      </c>
      <c r="K119" s="54">
        <f t="shared" si="9"/>
        <v>17</v>
      </c>
      <c r="L119" s="52">
        <f t="shared" si="10"/>
        <v>20000</v>
      </c>
      <c r="M119" s="29">
        <f t="shared" si="11"/>
        <v>43199</v>
      </c>
      <c r="N119" s="30">
        <f t="shared" si="12"/>
        <v>22</v>
      </c>
    </row>
    <row r="120" spans="1:14" x14ac:dyDescent="0.2">
      <c r="A120" s="15">
        <v>43360</v>
      </c>
      <c r="B120" s="16" t="s">
        <v>228</v>
      </c>
      <c r="C120" s="56" t="s">
        <v>184</v>
      </c>
      <c r="D120" s="17" t="s">
        <v>39</v>
      </c>
      <c r="E120" s="18">
        <v>43221</v>
      </c>
      <c r="F120" s="19">
        <v>9</v>
      </c>
      <c r="G120" s="19" t="s">
        <v>15</v>
      </c>
      <c r="H120" s="51">
        <f t="shared" si="7"/>
        <v>9</v>
      </c>
      <c r="I120" s="54">
        <f t="shared" si="13"/>
        <v>0</v>
      </c>
      <c r="J120" s="54">
        <f t="shared" si="8"/>
        <v>9</v>
      </c>
      <c r="K120" s="54">
        <f t="shared" si="9"/>
        <v>0</v>
      </c>
      <c r="L120" s="52" t="str">
        <f t="shared" si="10"/>
        <v/>
      </c>
      <c r="M120" s="29" t="str">
        <f t="shared" si="11"/>
        <v/>
      </c>
      <c r="N120" s="30" t="str">
        <f t="shared" si="12"/>
        <v/>
      </c>
    </row>
    <row r="121" spans="1:14" x14ac:dyDescent="0.2">
      <c r="A121" s="15">
        <v>43361</v>
      </c>
      <c r="B121" s="16" t="s">
        <v>228</v>
      </c>
      <c r="C121" s="56" t="s">
        <v>167</v>
      </c>
      <c r="D121" s="17" t="s">
        <v>166</v>
      </c>
      <c r="E121" s="18">
        <v>43009</v>
      </c>
      <c r="F121" s="19">
        <v>24</v>
      </c>
      <c r="G121" s="19" t="s">
        <v>15</v>
      </c>
      <c r="H121" s="51">
        <f t="shared" si="7"/>
        <v>26</v>
      </c>
      <c r="I121" s="54">
        <f t="shared" si="13"/>
        <v>0</v>
      </c>
      <c r="J121" s="54">
        <f t="shared" si="8"/>
        <v>26</v>
      </c>
      <c r="K121" s="54">
        <f t="shared" si="9"/>
        <v>0</v>
      </c>
      <c r="L121" s="52" t="str">
        <f t="shared" si="10"/>
        <v/>
      </c>
      <c r="M121" s="29" t="str">
        <f t="shared" si="11"/>
        <v/>
      </c>
      <c r="N121" s="30" t="str">
        <f t="shared" si="12"/>
        <v/>
      </c>
    </row>
    <row r="122" spans="1:14" x14ac:dyDescent="0.2">
      <c r="A122" s="15">
        <v>43362</v>
      </c>
      <c r="B122" s="16" t="s">
        <v>228</v>
      </c>
      <c r="C122" s="56" t="s">
        <v>162</v>
      </c>
      <c r="D122" s="17" t="s">
        <v>161</v>
      </c>
      <c r="E122" s="18">
        <v>42826</v>
      </c>
      <c r="F122" s="19">
        <v>2</v>
      </c>
      <c r="G122" s="19" t="s">
        <v>15</v>
      </c>
      <c r="H122" s="51">
        <f t="shared" si="7"/>
        <v>54</v>
      </c>
      <c r="I122" s="54">
        <f t="shared" si="13"/>
        <v>0</v>
      </c>
      <c r="J122" s="54">
        <f t="shared" si="8"/>
        <v>52</v>
      </c>
      <c r="K122" s="54">
        <f t="shared" si="9"/>
        <v>2</v>
      </c>
      <c r="L122" s="52" t="str">
        <f t="shared" si="10"/>
        <v/>
      </c>
      <c r="M122" s="29" t="str">
        <f t="shared" si="11"/>
        <v/>
      </c>
      <c r="N122" s="30" t="str">
        <f t="shared" si="12"/>
        <v/>
      </c>
    </row>
    <row r="123" spans="1:14" x14ac:dyDescent="0.2">
      <c r="A123" s="15">
        <v>43363</v>
      </c>
      <c r="B123" s="16" t="s">
        <v>228</v>
      </c>
      <c r="C123" s="56" t="s">
        <v>170</v>
      </c>
      <c r="D123" s="17" t="s">
        <v>185</v>
      </c>
      <c r="E123" s="18">
        <v>43160</v>
      </c>
      <c r="F123" s="19">
        <v>7</v>
      </c>
      <c r="G123" s="19" t="s">
        <v>15</v>
      </c>
      <c r="H123" s="51">
        <f t="shared" si="7"/>
        <v>16</v>
      </c>
      <c r="I123" s="54">
        <f t="shared" si="13"/>
        <v>0</v>
      </c>
      <c r="J123" s="54">
        <f t="shared" si="8"/>
        <v>16</v>
      </c>
      <c r="K123" s="54">
        <f t="shared" si="9"/>
        <v>0</v>
      </c>
      <c r="L123" s="52" t="str">
        <f t="shared" si="10"/>
        <v/>
      </c>
      <c r="M123" s="29" t="str">
        <f t="shared" si="11"/>
        <v/>
      </c>
      <c r="N123" s="30" t="str">
        <f t="shared" si="12"/>
        <v/>
      </c>
    </row>
    <row r="124" spans="1:14" x14ac:dyDescent="0.2">
      <c r="A124" s="15">
        <v>43374</v>
      </c>
      <c r="B124" s="16" t="s">
        <v>228</v>
      </c>
      <c r="C124" s="56" t="s">
        <v>162</v>
      </c>
      <c r="D124" s="17" t="s">
        <v>161</v>
      </c>
      <c r="E124" s="18">
        <v>42826</v>
      </c>
      <c r="F124" s="19">
        <v>7</v>
      </c>
      <c r="G124" s="19" t="s">
        <v>15</v>
      </c>
      <c r="H124" s="51">
        <f t="shared" si="7"/>
        <v>54</v>
      </c>
      <c r="I124" s="54">
        <f t="shared" si="13"/>
        <v>0</v>
      </c>
      <c r="J124" s="54">
        <f t="shared" si="8"/>
        <v>52</v>
      </c>
      <c r="K124" s="54">
        <f t="shared" si="9"/>
        <v>2</v>
      </c>
      <c r="L124" s="52" t="str">
        <f t="shared" si="10"/>
        <v/>
      </c>
      <c r="M124" s="29" t="str">
        <f t="shared" si="11"/>
        <v/>
      </c>
      <c r="N124" s="30" t="str">
        <f t="shared" si="12"/>
        <v/>
      </c>
    </row>
    <row r="125" spans="1:14" x14ac:dyDescent="0.2">
      <c r="A125" s="15">
        <v>43374</v>
      </c>
      <c r="B125" s="16" t="s">
        <v>228</v>
      </c>
      <c r="C125" s="56" t="s">
        <v>162</v>
      </c>
      <c r="D125" s="17" t="s">
        <v>161</v>
      </c>
      <c r="E125" s="18">
        <v>42826</v>
      </c>
      <c r="F125" s="19">
        <v>2</v>
      </c>
      <c r="G125" s="19" t="s">
        <v>20</v>
      </c>
      <c r="H125" s="51">
        <f t="shared" si="7"/>
        <v>54</v>
      </c>
      <c r="I125" s="54">
        <f t="shared" si="13"/>
        <v>0</v>
      </c>
      <c r="J125" s="54">
        <f t="shared" si="8"/>
        <v>52</v>
      </c>
      <c r="K125" s="54">
        <f t="shared" si="9"/>
        <v>2</v>
      </c>
      <c r="L125" s="52" t="str">
        <f t="shared" si="10"/>
        <v/>
      </c>
      <c r="M125" s="29" t="str">
        <f t="shared" si="11"/>
        <v/>
      </c>
      <c r="N125" s="30" t="str">
        <f t="shared" si="12"/>
        <v/>
      </c>
    </row>
    <row r="126" spans="1:14" x14ac:dyDescent="0.2">
      <c r="A126" s="15">
        <v>43377</v>
      </c>
      <c r="B126" s="16" t="s">
        <v>228</v>
      </c>
      <c r="C126" s="55" t="s">
        <v>74</v>
      </c>
      <c r="D126" s="17" t="s">
        <v>186</v>
      </c>
      <c r="E126" s="18">
        <v>43282</v>
      </c>
      <c r="F126" s="19">
        <v>3</v>
      </c>
      <c r="G126" s="19" t="s">
        <v>15</v>
      </c>
      <c r="H126" s="51">
        <f t="shared" si="7"/>
        <v>27</v>
      </c>
      <c r="I126" s="54">
        <f t="shared" si="13"/>
        <v>0</v>
      </c>
      <c r="J126" s="54">
        <f t="shared" si="8"/>
        <v>27</v>
      </c>
      <c r="K126" s="54">
        <f t="shared" si="9"/>
        <v>0</v>
      </c>
      <c r="L126" s="52">
        <f t="shared" si="10"/>
        <v>20000</v>
      </c>
      <c r="M126" s="29">
        <f t="shared" si="11"/>
        <v>43272</v>
      </c>
      <c r="N126" s="30">
        <f t="shared" si="12"/>
        <v>10</v>
      </c>
    </row>
    <row r="127" spans="1:14" x14ac:dyDescent="0.2">
      <c r="A127" s="15">
        <v>43383</v>
      </c>
      <c r="B127" s="16" t="s">
        <v>228</v>
      </c>
      <c r="C127" s="56" t="s">
        <v>170</v>
      </c>
      <c r="D127" s="17" t="s">
        <v>185</v>
      </c>
      <c r="E127" s="18">
        <v>43160</v>
      </c>
      <c r="F127" s="19">
        <v>5</v>
      </c>
      <c r="G127" s="19" t="s">
        <v>15</v>
      </c>
      <c r="H127" s="51">
        <f t="shared" si="7"/>
        <v>16</v>
      </c>
      <c r="I127" s="54">
        <f t="shared" si="13"/>
        <v>0</v>
      </c>
      <c r="J127" s="54">
        <f t="shared" si="8"/>
        <v>16</v>
      </c>
      <c r="K127" s="54">
        <f t="shared" si="9"/>
        <v>0</v>
      </c>
      <c r="L127" s="52" t="str">
        <f t="shared" si="10"/>
        <v/>
      </c>
      <c r="M127" s="29" t="str">
        <f t="shared" si="11"/>
        <v/>
      </c>
      <c r="N127" s="30" t="str">
        <f t="shared" si="12"/>
        <v/>
      </c>
    </row>
    <row r="128" spans="1:14" x14ac:dyDescent="0.2">
      <c r="A128" s="15">
        <v>43384</v>
      </c>
      <c r="B128" s="16" t="s">
        <v>228</v>
      </c>
      <c r="C128" s="56" t="s">
        <v>170</v>
      </c>
      <c r="D128" s="17" t="s">
        <v>185</v>
      </c>
      <c r="E128" s="18">
        <v>43160</v>
      </c>
      <c r="F128" s="19">
        <v>2</v>
      </c>
      <c r="G128" s="19" t="s">
        <v>15</v>
      </c>
      <c r="H128" s="51">
        <f t="shared" si="7"/>
        <v>16</v>
      </c>
      <c r="I128" s="54">
        <f t="shared" si="13"/>
        <v>0</v>
      </c>
      <c r="J128" s="54">
        <f t="shared" si="8"/>
        <v>16</v>
      </c>
      <c r="K128" s="54">
        <f t="shared" si="9"/>
        <v>0</v>
      </c>
      <c r="L128" s="52" t="str">
        <f t="shared" si="10"/>
        <v/>
      </c>
      <c r="M128" s="29" t="str">
        <f t="shared" si="11"/>
        <v/>
      </c>
      <c r="N128" s="30" t="str">
        <f t="shared" si="12"/>
        <v/>
      </c>
    </row>
    <row r="129" spans="1:14" x14ac:dyDescent="0.2">
      <c r="A129" s="15">
        <v>43384</v>
      </c>
      <c r="B129" s="16" t="s">
        <v>228</v>
      </c>
      <c r="C129" s="56" t="s">
        <v>162</v>
      </c>
      <c r="D129" s="17" t="s">
        <v>161</v>
      </c>
      <c r="E129" s="18">
        <v>42826</v>
      </c>
      <c r="F129" s="19">
        <v>16</v>
      </c>
      <c r="G129" s="19" t="s">
        <v>15</v>
      </c>
      <c r="H129" s="51">
        <f t="shared" si="7"/>
        <v>54</v>
      </c>
      <c r="I129" s="54">
        <f t="shared" si="13"/>
        <v>0</v>
      </c>
      <c r="J129" s="54">
        <f t="shared" si="8"/>
        <v>52</v>
      </c>
      <c r="K129" s="54">
        <f t="shared" si="9"/>
        <v>2</v>
      </c>
      <c r="L129" s="52" t="str">
        <f t="shared" si="10"/>
        <v/>
      </c>
      <c r="M129" s="29" t="str">
        <f t="shared" si="11"/>
        <v/>
      </c>
      <c r="N129" s="30" t="str">
        <f t="shared" si="12"/>
        <v/>
      </c>
    </row>
    <row r="130" spans="1:14" x14ac:dyDescent="0.2">
      <c r="A130" s="15">
        <v>43384</v>
      </c>
      <c r="B130" s="16" t="s">
        <v>228</v>
      </c>
      <c r="C130" s="56" t="s">
        <v>152</v>
      </c>
      <c r="D130" s="17" t="s">
        <v>143</v>
      </c>
      <c r="E130" s="18">
        <v>42675</v>
      </c>
      <c r="F130" s="19">
        <v>15</v>
      </c>
      <c r="G130" s="19" t="s">
        <v>15</v>
      </c>
      <c r="H130" s="51">
        <f t="shared" ref="H130:H193" si="14">SUMPRODUCT((ListLot=C130)*(ListBlle))</f>
        <v>51</v>
      </c>
      <c r="I130" s="54">
        <f t="shared" si="13"/>
        <v>0</v>
      </c>
      <c r="J130" s="54">
        <f t="shared" ref="J130:J193" si="15">SUMPRODUCT((ListLot=C130)*(ListMotif=$J$1)*(ListBlle))</f>
        <v>51</v>
      </c>
      <c r="K130" s="54">
        <f t="shared" ref="K130:K193" si="16">SUMPRODUCT((ListLot=C130)*(ListMotif=$K$1)*(ListBlle))</f>
        <v>0</v>
      </c>
      <c r="L130" s="52" t="str">
        <f t="shared" ref="L130:L193" si="17">IFERROR(INDEX(TabLivraisons,MATCH($C130,CodeLiv,0),3),"")</f>
        <v/>
      </c>
      <c r="M130" s="29" t="str">
        <f t="shared" ref="M130:M193" si="18">IFERROR(INDEX(TabLivraisons,MATCH(C130,CodeLiv,0),1),"")</f>
        <v/>
      </c>
      <c r="N130" s="30" t="str">
        <f t="shared" ref="N130:N193" si="19">IFERROR(DATEDIF(M130,E130,"d"),"")</f>
        <v/>
      </c>
    </row>
    <row r="131" spans="1:14" x14ac:dyDescent="0.2">
      <c r="A131" s="15">
        <v>43399</v>
      </c>
      <c r="B131" s="16" t="s">
        <v>228</v>
      </c>
      <c r="C131" s="55" t="s">
        <v>69</v>
      </c>
      <c r="D131" s="17" t="s">
        <v>47</v>
      </c>
      <c r="E131" s="18">
        <v>43009</v>
      </c>
      <c r="F131" s="19">
        <v>15</v>
      </c>
      <c r="G131" s="19" t="s">
        <v>15</v>
      </c>
      <c r="H131" s="51">
        <f t="shared" si="14"/>
        <v>52</v>
      </c>
      <c r="I131" s="54">
        <f t="shared" ref="I131:I194" si="20">SUMPRODUCT((ListLot=C131)*(ListMotif=$I$1)*(ListBlle))</f>
        <v>0</v>
      </c>
      <c r="J131" s="54">
        <f t="shared" si="15"/>
        <v>46</v>
      </c>
      <c r="K131" s="54">
        <f t="shared" si="16"/>
        <v>0</v>
      </c>
      <c r="L131" s="52">
        <f t="shared" si="17"/>
        <v>20000</v>
      </c>
      <c r="M131" s="29">
        <f t="shared" si="18"/>
        <v>43052</v>
      </c>
      <c r="N131" s="30" t="str">
        <f t="shared" si="19"/>
        <v/>
      </c>
    </row>
    <row r="132" spans="1:14" x14ac:dyDescent="0.2">
      <c r="A132" s="15">
        <v>43404</v>
      </c>
      <c r="B132" s="16" t="s">
        <v>228</v>
      </c>
      <c r="C132" s="56" t="s">
        <v>152</v>
      </c>
      <c r="D132" s="17" t="s">
        <v>143</v>
      </c>
      <c r="E132" s="18">
        <v>42675</v>
      </c>
      <c r="F132" s="19">
        <v>20</v>
      </c>
      <c r="G132" s="19" t="s">
        <v>15</v>
      </c>
      <c r="H132" s="51">
        <f t="shared" si="14"/>
        <v>51</v>
      </c>
      <c r="I132" s="54">
        <f t="shared" si="20"/>
        <v>0</v>
      </c>
      <c r="J132" s="54">
        <f t="shared" si="15"/>
        <v>51</v>
      </c>
      <c r="K132" s="54">
        <f t="shared" si="16"/>
        <v>0</v>
      </c>
      <c r="L132" s="52" t="str">
        <f t="shared" si="17"/>
        <v/>
      </c>
      <c r="M132" s="29" t="str">
        <f t="shared" si="18"/>
        <v/>
      </c>
      <c r="N132" s="30" t="str">
        <f t="shared" si="19"/>
        <v/>
      </c>
    </row>
    <row r="133" spans="1:14" x14ac:dyDescent="0.2">
      <c r="A133" s="15">
        <v>43404</v>
      </c>
      <c r="B133" s="16" t="s">
        <v>228</v>
      </c>
      <c r="C133" s="56" t="s">
        <v>187</v>
      </c>
      <c r="D133" s="17" t="s">
        <v>161</v>
      </c>
      <c r="E133" s="18">
        <v>42826</v>
      </c>
      <c r="F133" s="19">
        <v>8</v>
      </c>
      <c r="G133" s="19" t="s">
        <v>15</v>
      </c>
      <c r="H133" s="51">
        <f t="shared" si="14"/>
        <v>8</v>
      </c>
      <c r="I133" s="54">
        <f t="shared" si="20"/>
        <v>0</v>
      </c>
      <c r="J133" s="54">
        <f t="shared" si="15"/>
        <v>8</v>
      </c>
      <c r="K133" s="54">
        <f t="shared" si="16"/>
        <v>0</v>
      </c>
      <c r="L133" s="52" t="str">
        <f t="shared" si="17"/>
        <v/>
      </c>
      <c r="M133" s="29" t="str">
        <f t="shared" si="18"/>
        <v/>
      </c>
      <c r="N133" s="30" t="str">
        <f t="shared" si="19"/>
        <v/>
      </c>
    </row>
    <row r="134" spans="1:14" x14ac:dyDescent="0.2">
      <c r="A134" s="15">
        <v>43411</v>
      </c>
      <c r="B134" s="16" t="s">
        <v>228</v>
      </c>
      <c r="C134" s="56" t="s">
        <v>152</v>
      </c>
      <c r="D134" s="17" t="s">
        <v>143</v>
      </c>
      <c r="E134" s="18">
        <v>42675</v>
      </c>
      <c r="F134" s="19">
        <v>7</v>
      </c>
      <c r="G134" s="19" t="s">
        <v>15</v>
      </c>
      <c r="H134" s="51">
        <f t="shared" si="14"/>
        <v>51</v>
      </c>
      <c r="I134" s="54">
        <f t="shared" si="20"/>
        <v>0</v>
      </c>
      <c r="J134" s="54">
        <f t="shared" si="15"/>
        <v>51</v>
      </c>
      <c r="K134" s="54">
        <f t="shared" si="16"/>
        <v>0</v>
      </c>
      <c r="L134" s="52" t="str">
        <f t="shared" si="17"/>
        <v/>
      </c>
      <c r="M134" s="29" t="str">
        <f t="shared" si="18"/>
        <v/>
      </c>
      <c r="N134" s="30" t="str">
        <f t="shared" si="19"/>
        <v/>
      </c>
    </row>
    <row r="135" spans="1:14" x14ac:dyDescent="0.2">
      <c r="A135" s="15">
        <v>43411</v>
      </c>
      <c r="B135" s="16" t="s">
        <v>228</v>
      </c>
      <c r="C135" s="56" t="s">
        <v>162</v>
      </c>
      <c r="D135" s="17" t="s">
        <v>161</v>
      </c>
      <c r="E135" s="18">
        <v>42826</v>
      </c>
      <c r="F135" s="19">
        <v>6</v>
      </c>
      <c r="G135" s="19" t="s">
        <v>15</v>
      </c>
      <c r="H135" s="51">
        <f t="shared" si="14"/>
        <v>54</v>
      </c>
      <c r="I135" s="54">
        <f t="shared" si="20"/>
        <v>0</v>
      </c>
      <c r="J135" s="54">
        <f t="shared" si="15"/>
        <v>52</v>
      </c>
      <c r="K135" s="54">
        <f t="shared" si="16"/>
        <v>2</v>
      </c>
      <c r="L135" s="52" t="str">
        <f t="shared" si="17"/>
        <v/>
      </c>
      <c r="M135" s="29" t="str">
        <f t="shared" si="18"/>
        <v/>
      </c>
      <c r="N135" s="30" t="str">
        <f t="shared" si="19"/>
        <v/>
      </c>
    </row>
    <row r="136" spans="1:14" x14ac:dyDescent="0.2">
      <c r="A136" s="15">
        <v>43411</v>
      </c>
      <c r="B136" s="16" t="s">
        <v>228</v>
      </c>
      <c r="C136" s="56" t="s">
        <v>154</v>
      </c>
      <c r="D136" s="17" t="s">
        <v>153</v>
      </c>
      <c r="E136" s="18">
        <v>42826</v>
      </c>
      <c r="F136" s="19">
        <v>6</v>
      </c>
      <c r="G136" s="19" t="s">
        <v>15</v>
      </c>
      <c r="H136" s="51">
        <f t="shared" si="14"/>
        <v>32</v>
      </c>
      <c r="I136" s="54">
        <f t="shared" si="20"/>
        <v>0</v>
      </c>
      <c r="J136" s="54">
        <f t="shared" si="15"/>
        <v>32</v>
      </c>
      <c r="K136" s="54">
        <f t="shared" si="16"/>
        <v>0</v>
      </c>
      <c r="L136" s="52" t="str">
        <f t="shared" si="17"/>
        <v/>
      </c>
      <c r="M136" s="29" t="str">
        <f t="shared" si="18"/>
        <v/>
      </c>
      <c r="N136" s="30" t="str">
        <f t="shared" si="19"/>
        <v/>
      </c>
    </row>
    <row r="137" spans="1:14" x14ac:dyDescent="0.2">
      <c r="A137" s="15">
        <v>43416</v>
      </c>
      <c r="B137" s="16" t="s">
        <v>228</v>
      </c>
      <c r="C137" s="56" t="s">
        <v>154</v>
      </c>
      <c r="D137" s="17" t="s">
        <v>153</v>
      </c>
      <c r="E137" s="18">
        <v>42826</v>
      </c>
      <c r="F137" s="19">
        <v>6</v>
      </c>
      <c r="G137" s="19" t="s">
        <v>15</v>
      </c>
      <c r="H137" s="51">
        <f t="shared" si="14"/>
        <v>32</v>
      </c>
      <c r="I137" s="54">
        <f t="shared" si="20"/>
        <v>0</v>
      </c>
      <c r="J137" s="54">
        <f t="shared" si="15"/>
        <v>32</v>
      </c>
      <c r="K137" s="54">
        <f t="shared" si="16"/>
        <v>0</v>
      </c>
      <c r="L137" s="52" t="str">
        <f t="shared" si="17"/>
        <v/>
      </c>
      <c r="M137" s="29" t="str">
        <f t="shared" si="18"/>
        <v/>
      </c>
      <c r="N137" s="30" t="str">
        <f t="shared" si="19"/>
        <v/>
      </c>
    </row>
    <row r="138" spans="1:14" x14ac:dyDescent="0.2">
      <c r="A138" s="15">
        <v>43417</v>
      </c>
      <c r="B138" s="16" t="s">
        <v>228</v>
      </c>
      <c r="C138" s="56" t="s">
        <v>150</v>
      </c>
      <c r="D138" s="17" t="s">
        <v>149</v>
      </c>
      <c r="E138" s="18">
        <v>42826</v>
      </c>
      <c r="F138" s="19">
        <v>4</v>
      </c>
      <c r="G138" s="19" t="s">
        <v>15</v>
      </c>
      <c r="H138" s="51">
        <f t="shared" si="14"/>
        <v>10</v>
      </c>
      <c r="I138" s="54">
        <f t="shared" si="20"/>
        <v>0</v>
      </c>
      <c r="J138" s="54">
        <f t="shared" si="15"/>
        <v>10</v>
      </c>
      <c r="K138" s="54">
        <f t="shared" si="16"/>
        <v>0</v>
      </c>
      <c r="L138" s="52" t="str">
        <f t="shared" si="17"/>
        <v/>
      </c>
      <c r="M138" s="29" t="str">
        <f t="shared" si="18"/>
        <v/>
      </c>
      <c r="N138" s="30" t="str">
        <f t="shared" si="19"/>
        <v/>
      </c>
    </row>
    <row r="139" spans="1:14" x14ac:dyDescent="0.2">
      <c r="A139" s="15">
        <v>43426</v>
      </c>
      <c r="B139" s="16" t="s">
        <v>228</v>
      </c>
      <c r="C139" s="56" t="s">
        <v>162</v>
      </c>
      <c r="D139" s="17" t="s">
        <v>161</v>
      </c>
      <c r="E139" s="18">
        <v>42826</v>
      </c>
      <c r="F139" s="19">
        <v>17</v>
      </c>
      <c r="G139" s="19" t="s">
        <v>15</v>
      </c>
      <c r="H139" s="51">
        <f t="shared" si="14"/>
        <v>54</v>
      </c>
      <c r="I139" s="54">
        <f t="shared" si="20"/>
        <v>0</v>
      </c>
      <c r="J139" s="54">
        <f t="shared" si="15"/>
        <v>52</v>
      </c>
      <c r="K139" s="54">
        <f t="shared" si="16"/>
        <v>2</v>
      </c>
      <c r="L139" s="52" t="str">
        <f t="shared" si="17"/>
        <v/>
      </c>
      <c r="M139" s="29" t="str">
        <f t="shared" si="18"/>
        <v/>
      </c>
      <c r="N139" s="30" t="str">
        <f t="shared" si="19"/>
        <v/>
      </c>
    </row>
    <row r="140" spans="1:14" x14ac:dyDescent="0.2">
      <c r="A140" s="15">
        <v>43249</v>
      </c>
      <c r="B140" s="16" t="s">
        <v>222</v>
      </c>
      <c r="C140" s="55" t="s">
        <v>75</v>
      </c>
      <c r="D140" s="17" t="s">
        <v>18</v>
      </c>
      <c r="E140" s="18">
        <v>43191</v>
      </c>
      <c r="F140" s="19">
        <v>4</v>
      </c>
      <c r="G140" s="19" t="s">
        <v>15</v>
      </c>
      <c r="H140" s="51">
        <f t="shared" si="14"/>
        <v>37</v>
      </c>
      <c r="I140" s="54">
        <f t="shared" si="20"/>
        <v>0</v>
      </c>
      <c r="J140" s="54">
        <f t="shared" si="15"/>
        <v>31</v>
      </c>
      <c r="K140" s="54">
        <f t="shared" si="16"/>
        <v>6</v>
      </c>
      <c r="L140" s="52">
        <f t="shared" si="17"/>
        <v>30000</v>
      </c>
      <c r="M140" s="29">
        <f t="shared" si="18"/>
        <v>43178</v>
      </c>
      <c r="N140" s="30">
        <f t="shared" si="19"/>
        <v>13</v>
      </c>
    </row>
    <row r="141" spans="1:14" x14ac:dyDescent="0.2">
      <c r="A141" s="15">
        <v>43259</v>
      </c>
      <c r="B141" s="16" t="s">
        <v>222</v>
      </c>
      <c r="C141" s="55" t="s">
        <v>75</v>
      </c>
      <c r="D141" s="17" t="s">
        <v>27</v>
      </c>
      <c r="E141" s="18">
        <v>43191</v>
      </c>
      <c r="F141" s="19">
        <v>2</v>
      </c>
      <c r="G141" s="19" t="s">
        <v>15</v>
      </c>
      <c r="H141" s="51">
        <f t="shared" si="14"/>
        <v>37</v>
      </c>
      <c r="I141" s="54">
        <f t="shared" si="20"/>
        <v>0</v>
      </c>
      <c r="J141" s="54">
        <f t="shared" si="15"/>
        <v>31</v>
      </c>
      <c r="K141" s="54">
        <f t="shared" si="16"/>
        <v>6</v>
      </c>
      <c r="L141" s="52">
        <f t="shared" si="17"/>
        <v>30000</v>
      </c>
      <c r="M141" s="29">
        <f t="shared" si="18"/>
        <v>43178</v>
      </c>
      <c r="N141" s="30">
        <f t="shared" si="19"/>
        <v>13</v>
      </c>
    </row>
    <row r="142" spans="1:14" x14ac:dyDescent="0.2">
      <c r="A142" s="15">
        <v>43259</v>
      </c>
      <c r="B142" s="16" t="s">
        <v>222</v>
      </c>
      <c r="C142" s="55" t="s">
        <v>75</v>
      </c>
      <c r="D142" s="17" t="s">
        <v>28</v>
      </c>
      <c r="E142" s="18">
        <v>43223</v>
      </c>
      <c r="F142" s="19">
        <v>1</v>
      </c>
      <c r="G142" s="19" t="s">
        <v>15</v>
      </c>
      <c r="H142" s="51">
        <f t="shared" si="14"/>
        <v>37</v>
      </c>
      <c r="I142" s="54">
        <f t="shared" si="20"/>
        <v>0</v>
      </c>
      <c r="J142" s="54">
        <f t="shared" si="15"/>
        <v>31</v>
      </c>
      <c r="K142" s="54">
        <f t="shared" si="16"/>
        <v>6</v>
      </c>
      <c r="L142" s="52">
        <f t="shared" si="17"/>
        <v>30000</v>
      </c>
      <c r="M142" s="29">
        <f t="shared" si="18"/>
        <v>43178</v>
      </c>
      <c r="N142" s="30">
        <f t="shared" si="19"/>
        <v>45</v>
      </c>
    </row>
    <row r="143" spans="1:14" x14ac:dyDescent="0.2">
      <c r="A143" s="15">
        <v>43264</v>
      </c>
      <c r="B143" s="16" t="s">
        <v>222</v>
      </c>
      <c r="C143" s="55" t="s">
        <v>75</v>
      </c>
      <c r="D143" s="17" t="s">
        <v>16</v>
      </c>
      <c r="E143" s="18">
        <v>43159</v>
      </c>
      <c r="F143" s="19">
        <v>1</v>
      </c>
      <c r="G143" s="19" t="s">
        <v>15</v>
      </c>
      <c r="H143" s="51">
        <f t="shared" si="14"/>
        <v>37</v>
      </c>
      <c r="I143" s="54">
        <f t="shared" si="20"/>
        <v>0</v>
      </c>
      <c r="J143" s="54">
        <f t="shared" si="15"/>
        <v>31</v>
      </c>
      <c r="K143" s="54">
        <f t="shared" si="16"/>
        <v>6</v>
      </c>
      <c r="L143" s="52">
        <f t="shared" si="17"/>
        <v>30000</v>
      </c>
      <c r="M143" s="29">
        <f t="shared" si="18"/>
        <v>43178</v>
      </c>
      <c r="N143" s="30" t="str">
        <f t="shared" si="19"/>
        <v/>
      </c>
    </row>
    <row r="144" spans="1:14" x14ac:dyDescent="0.2">
      <c r="A144" s="15">
        <v>43264</v>
      </c>
      <c r="B144" s="16" t="s">
        <v>222</v>
      </c>
      <c r="C144" s="55" t="s">
        <v>75</v>
      </c>
      <c r="D144" s="17" t="s">
        <v>29</v>
      </c>
      <c r="E144" s="18">
        <v>43187</v>
      </c>
      <c r="F144" s="19">
        <v>1</v>
      </c>
      <c r="G144" s="19" t="s">
        <v>15</v>
      </c>
      <c r="H144" s="51">
        <f t="shared" si="14"/>
        <v>37</v>
      </c>
      <c r="I144" s="54">
        <f t="shared" si="20"/>
        <v>0</v>
      </c>
      <c r="J144" s="54">
        <f t="shared" si="15"/>
        <v>31</v>
      </c>
      <c r="K144" s="54">
        <f t="shared" si="16"/>
        <v>6</v>
      </c>
      <c r="L144" s="52">
        <f t="shared" si="17"/>
        <v>30000</v>
      </c>
      <c r="M144" s="29">
        <f t="shared" si="18"/>
        <v>43178</v>
      </c>
      <c r="N144" s="30">
        <f t="shared" si="19"/>
        <v>9</v>
      </c>
    </row>
    <row r="145" spans="1:14" x14ac:dyDescent="0.2">
      <c r="A145" s="15">
        <v>43279</v>
      </c>
      <c r="B145" s="16" t="s">
        <v>222</v>
      </c>
      <c r="C145" s="55" t="s">
        <v>75</v>
      </c>
      <c r="D145" s="17" t="s">
        <v>38</v>
      </c>
      <c r="E145" s="18">
        <v>43278</v>
      </c>
      <c r="F145" s="19">
        <v>4</v>
      </c>
      <c r="G145" s="19" t="s">
        <v>20</v>
      </c>
      <c r="H145" s="51">
        <f t="shared" si="14"/>
        <v>37</v>
      </c>
      <c r="I145" s="54">
        <f t="shared" si="20"/>
        <v>0</v>
      </c>
      <c r="J145" s="54">
        <f t="shared" si="15"/>
        <v>31</v>
      </c>
      <c r="K145" s="54">
        <f t="shared" si="16"/>
        <v>6</v>
      </c>
      <c r="L145" s="52">
        <f t="shared" si="17"/>
        <v>30000</v>
      </c>
      <c r="M145" s="29">
        <f t="shared" si="18"/>
        <v>43178</v>
      </c>
      <c r="N145" s="30">
        <f t="shared" si="19"/>
        <v>100</v>
      </c>
    </row>
    <row r="146" spans="1:14" x14ac:dyDescent="0.2">
      <c r="A146" s="15">
        <v>43292</v>
      </c>
      <c r="B146" s="16" t="s">
        <v>222</v>
      </c>
      <c r="C146" s="55" t="s">
        <v>76</v>
      </c>
      <c r="D146" s="17" t="s">
        <v>188</v>
      </c>
      <c r="E146" s="18">
        <v>43252</v>
      </c>
      <c r="F146" s="19">
        <v>1</v>
      </c>
      <c r="G146" s="19" t="s">
        <v>15</v>
      </c>
      <c r="H146" s="51">
        <f t="shared" si="14"/>
        <v>20</v>
      </c>
      <c r="I146" s="54">
        <f t="shared" si="20"/>
        <v>0</v>
      </c>
      <c r="J146" s="54">
        <f t="shared" si="15"/>
        <v>20</v>
      </c>
      <c r="K146" s="54">
        <f t="shared" si="16"/>
        <v>0</v>
      </c>
      <c r="L146" s="52">
        <f t="shared" si="17"/>
        <v>30000</v>
      </c>
      <c r="M146" s="29">
        <f t="shared" si="18"/>
        <v>43245</v>
      </c>
      <c r="N146" s="30">
        <f t="shared" si="19"/>
        <v>7</v>
      </c>
    </row>
    <row r="147" spans="1:14" x14ac:dyDescent="0.2">
      <c r="A147" s="15">
        <v>43297</v>
      </c>
      <c r="B147" s="16" t="s">
        <v>222</v>
      </c>
      <c r="C147" s="55" t="s">
        <v>76</v>
      </c>
      <c r="D147" s="17" t="s">
        <v>189</v>
      </c>
      <c r="E147" s="18">
        <v>43252</v>
      </c>
      <c r="F147" s="19">
        <v>3</v>
      </c>
      <c r="G147" s="19" t="s">
        <v>15</v>
      </c>
      <c r="H147" s="51">
        <f t="shared" si="14"/>
        <v>20</v>
      </c>
      <c r="I147" s="54">
        <f t="shared" si="20"/>
        <v>0</v>
      </c>
      <c r="J147" s="54">
        <f t="shared" si="15"/>
        <v>20</v>
      </c>
      <c r="K147" s="54">
        <f t="shared" si="16"/>
        <v>0</v>
      </c>
      <c r="L147" s="52">
        <f t="shared" si="17"/>
        <v>30000</v>
      </c>
      <c r="M147" s="29">
        <f t="shared" si="18"/>
        <v>43245</v>
      </c>
      <c r="N147" s="30">
        <f t="shared" si="19"/>
        <v>7</v>
      </c>
    </row>
    <row r="148" spans="1:14" x14ac:dyDescent="0.2">
      <c r="A148" s="15">
        <v>43298</v>
      </c>
      <c r="B148" s="16" t="s">
        <v>222</v>
      </c>
      <c r="C148" s="55" t="s">
        <v>75</v>
      </c>
      <c r="D148" s="17" t="s">
        <v>190</v>
      </c>
      <c r="E148" s="18">
        <v>43195</v>
      </c>
      <c r="F148" s="19">
        <v>3</v>
      </c>
      <c r="G148" s="19" t="s">
        <v>15</v>
      </c>
      <c r="H148" s="51">
        <f t="shared" si="14"/>
        <v>37</v>
      </c>
      <c r="I148" s="54">
        <f t="shared" si="20"/>
        <v>0</v>
      </c>
      <c r="J148" s="54">
        <f t="shared" si="15"/>
        <v>31</v>
      </c>
      <c r="K148" s="54">
        <f t="shared" si="16"/>
        <v>6</v>
      </c>
      <c r="L148" s="52">
        <f t="shared" si="17"/>
        <v>30000</v>
      </c>
      <c r="M148" s="29">
        <f t="shared" si="18"/>
        <v>43178</v>
      </c>
      <c r="N148" s="30">
        <f t="shared" si="19"/>
        <v>17</v>
      </c>
    </row>
    <row r="149" spans="1:14" x14ac:dyDescent="0.2">
      <c r="A149" s="15">
        <v>43301</v>
      </c>
      <c r="B149" s="16" t="s">
        <v>222</v>
      </c>
      <c r="C149" s="55" t="s">
        <v>76</v>
      </c>
      <c r="D149" s="17" t="s">
        <v>191</v>
      </c>
      <c r="E149" s="18">
        <v>43252</v>
      </c>
      <c r="F149" s="19">
        <v>5</v>
      </c>
      <c r="G149" s="19" t="s">
        <v>15</v>
      </c>
      <c r="H149" s="51">
        <f t="shared" si="14"/>
        <v>20</v>
      </c>
      <c r="I149" s="54">
        <f t="shared" si="20"/>
        <v>0</v>
      </c>
      <c r="J149" s="54">
        <f t="shared" si="15"/>
        <v>20</v>
      </c>
      <c r="K149" s="54">
        <f t="shared" si="16"/>
        <v>0</v>
      </c>
      <c r="L149" s="52">
        <f t="shared" si="17"/>
        <v>30000</v>
      </c>
      <c r="M149" s="29">
        <f t="shared" si="18"/>
        <v>43245</v>
      </c>
      <c r="N149" s="30">
        <f t="shared" si="19"/>
        <v>7</v>
      </c>
    </row>
    <row r="150" spans="1:14" x14ac:dyDescent="0.2">
      <c r="A150" s="15">
        <v>43304</v>
      </c>
      <c r="B150" s="16" t="s">
        <v>222</v>
      </c>
      <c r="C150" s="55" t="s">
        <v>75</v>
      </c>
      <c r="D150" s="17" t="s">
        <v>190</v>
      </c>
      <c r="E150" s="18">
        <v>43191</v>
      </c>
      <c r="F150" s="19">
        <v>1</v>
      </c>
      <c r="G150" s="19" t="s">
        <v>15</v>
      </c>
      <c r="H150" s="51">
        <f t="shared" si="14"/>
        <v>37</v>
      </c>
      <c r="I150" s="54">
        <f t="shared" si="20"/>
        <v>0</v>
      </c>
      <c r="J150" s="54">
        <f t="shared" si="15"/>
        <v>31</v>
      </c>
      <c r="K150" s="54">
        <f t="shared" si="16"/>
        <v>6</v>
      </c>
      <c r="L150" s="52">
        <f t="shared" si="17"/>
        <v>30000</v>
      </c>
      <c r="M150" s="29">
        <f t="shared" si="18"/>
        <v>43178</v>
      </c>
      <c r="N150" s="30">
        <f t="shared" si="19"/>
        <v>13</v>
      </c>
    </row>
    <row r="151" spans="1:14" x14ac:dyDescent="0.2">
      <c r="A151" s="15">
        <v>43332</v>
      </c>
      <c r="B151" s="16" t="s">
        <v>222</v>
      </c>
      <c r="C151" s="55" t="s">
        <v>77</v>
      </c>
      <c r="D151" s="17" t="s">
        <v>192</v>
      </c>
      <c r="E151" s="18">
        <v>43313</v>
      </c>
      <c r="F151" s="19">
        <v>1</v>
      </c>
      <c r="G151" s="19" t="s">
        <v>15</v>
      </c>
      <c r="H151" s="51">
        <f t="shared" si="14"/>
        <v>12</v>
      </c>
      <c r="I151" s="54">
        <f t="shared" si="20"/>
        <v>0</v>
      </c>
      <c r="J151" s="54">
        <f t="shared" si="15"/>
        <v>12</v>
      </c>
      <c r="K151" s="54">
        <f t="shared" si="16"/>
        <v>0</v>
      </c>
      <c r="L151" s="52">
        <f t="shared" si="17"/>
        <v>10000</v>
      </c>
      <c r="M151" s="29">
        <f t="shared" si="18"/>
        <v>43153</v>
      </c>
      <c r="N151" s="30">
        <f t="shared" si="19"/>
        <v>160</v>
      </c>
    </row>
    <row r="152" spans="1:14" x14ac:dyDescent="0.2">
      <c r="A152" s="15">
        <v>43154</v>
      </c>
      <c r="B152" s="16" t="s">
        <v>222</v>
      </c>
      <c r="C152" s="55" t="s">
        <v>76</v>
      </c>
      <c r="D152" s="17" t="s">
        <v>189</v>
      </c>
      <c r="E152" s="18">
        <v>43252</v>
      </c>
      <c r="F152" s="19">
        <v>2</v>
      </c>
      <c r="G152" s="19" t="s">
        <v>15</v>
      </c>
      <c r="H152" s="51">
        <f t="shared" si="14"/>
        <v>20</v>
      </c>
      <c r="I152" s="54">
        <f t="shared" si="20"/>
        <v>0</v>
      </c>
      <c r="J152" s="54">
        <f t="shared" si="15"/>
        <v>20</v>
      </c>
      <c r="K152" s="54">
        <f t="shared" si="16"/>
        <v>0</v>
      </c>
      <c r="L152" s="52">
        <f t="shared" si="17"/>
        <v>30000</v>
      </c>
      <c r="M152" s="29">
        <f t="shared" si="18"/>
        <v>43245</v>
      </c>
      <c r="N152" s="30">
        <f t="shared" si="19"/>
        <v>7</v>
      </c>
    </row>
    <row r="153" spans="1:14" x14ac:dyDescent="0.2">
      <c r="A153" s="15">
        <v>43341</v>
      </c>
      <c r="B153" s="16" t="s">
        <v>222</v>
      </c>
      <c r="C153" s="56" t="s">
        <v>194</v>
      </c>
      <c r="D153" s="17" t="s">
        <v>193</v>
      </c>
      <c r="E153" s="18">
        <v>42430</v>
      </c>
      <c r="F153" s="19">
        <v>1</v>
      </c>
      <c r="G153" s="19" t="s">
        <v>15</v>
      </c>
      <c r="H153" s="51">
        <f t="shared" si="14"/>
        <v>1</v>
      </c>
      <c r="I153" s="54">
        <f t="shared" si="20"/>
        <v>0</v>
      </c>
      <c r="J153" s="54">
        <f t="shared" si="15"/>
        <v>1</v>
      </c>
      <c r="K153" s="54">
        <f t="shared" si="16"/>
        <v>0</v>
      </c>
      <c r="L153" s="52" t="str">
        <f t="shared" si="17"/>
        <v/>
      </c>
      <c r="M153" s="29" t="str">
        <f t="shared" si="18"/>
        <v/>
      </c>
      <c r="N153" s="30" t="str">
        <f t="shared" si="19"/>
        <v/>
      </c>
    </row>
    <row r="154" spans="1:14" x14ac:dyDescent="0.2">
      <c r="A154" s="15">
        <v>43349</v>
      </c>
      <c r="B154" s="16" t="s">
        <v>222</v>
      </c>
      <c r="C154" s="55" t="s">
        <v>77</v>
      </c>
      <c r="D154" s="17" t="s">
        <v>192</v>
      </c>
      <c r="E154" s="18">
        <v>43313</v>
      </c>
      <c r="F154" s="19">
        <v>3</v>
      </c>
      <c r="G154" s="19" t="s">
        <v>15</v>
      </c>
      <c r="H154" s="51">
        <f t="shared" si="14"/>
        <v>12</v>
      </c>
      <c r="I154" s="54">
        <f t="shared" si="20"/>
        <v>0</v>
      </c>
      <c r="J154" s="54">
        <f t="shared" si="15"/>
        <v>12</v>
      </c>
      <c r="K154" s="54">
        <f t="shared" si="16"/>
        <v>0</v>
      </c>
      <c r="L154" s="52">
        <f t="shared" si="17"/>
        <v>10000</v>
      </c>
      <c r="M154" s="29">
        <f t="shared" si="18"/>
        <v>43153</v>
      </c>
      <c r="N154" s="30">
        <f t="shared" si="19"/>
        <v>160</v>
      </c>
    </row>
    <row r="155" spans="1:14" x14ac:dyDescent="0.2">
      <c r="A155" s="15">
        <v>43354</v>
      </c>
      <c r="B155" s="16" t="s">
        <v>222</v>
      </c>
      <c r="C155" s="55" t="s">
        <v>75</v>
      </c>
      <c r="D155" s="17" t="s">
        <v>29</v>
      </c>
      <c r="E155" s="18">
        <v>43160</v>
      </c>
      <c r="F155" s="19">
        <v>5</v>
      </c>
      <c r="G155" s="19" t="s">
        <v>15</v>
      </c>
      <c r="H155" s="51">
        <f t="shared" si="14"/>
        <v>37</v>
      </c>
      <c r="I155" s="54">
        <f t="shared" si="20"/>
        <v>0</v>
      </c>
      <c r="J155" s="54">
        <f t="shared" si="15"/>
        <v>31</v>
      </c>
      <c r="K155" s="54">
        <f t="shared" si="16"/>
        <v>6</v>
      </c>
      <c r="L155" s="52">
        <f t="shared" si="17"/>
        <v>30000</v>
      </c>
      <c r="M155" s="29">
        <f t="shared" si="18"/>
        <v>43178</v>
      </c>
      <c r="N155" s="30" t="str">
        <f t="shared" si="19"/>
        <v/>
      </c>
    </row>
    <row r="156" spans="1:14" x14ac:dyDescent="0.2">
      <c r="A156" s="15">
        <v>43368</v>
      </c>
      <c r="B156" s="16" t="s">
        <v>222</v>
      </c>
      <c r="C156" s="55" t="s">
        <v>75</v>
      </c>
      <c r="D156" s="17" t="s">
        <v>38</v>
      </c>
      <c r="E156" s="18">
        <v>43252</v>
      </c>
      <c r="F156" s="19">
        <v>2</v>
      </c>
      <c r="G156" s="19" t="s">
        <v>20</v>
      </c>
      <c r="H156" s="51">
        <f t="shared" si="14"/>
        <v>37</v>
      </c>
      <c r="I156" s="54">
        <f t="shared" si="20"/>
        <v>0</v>
      </c>
      <c r="J156" s="54">
        <f t="shared" si="15"/>
        <v>31</v>
      </c>
      <c r="K156" s="54">
        <f t="shared" si="16"/>
        <v>6</v>
      </c>
      <c r="L156" s="52">
        <f t="shared" si="17"/>
        <v>30000</v>
      </c>
      <c r="M156" s="29">
        <f t="shared" si="18"/>
        <v>43178</v>
      </c>
      <c r="N156" s="30">
        <f t="shared" si="19"/>
        <v>74</v>
      </c>
    </row>
    <row r="157" spans="1:14" x14ac:dyDescent="0.2">
      <c r="A157" s="15">
        <v>43368</v>
      </c>
      <c r="B157" s="16" t="s">
        <v>222</v>
      </c>
      <c r="C157" s="55" t="s">
        <v>75</v>
      </c>
      <c r="D157" s="17" t="s">
        <v>38</v>
      </c>
      <c r="E157" s="18">
        <v>43252</v>
      </c>
      <c r="F157" s="19">
        <v>13</v>
      </c>
      <c r="G157" s="19" t="s">
        <v>15</v>
      </c>
      <c r="H157" s="51">
        <f t="shared" si="14"/>
        <v>37</v>
      </c>
      <c r="I157" s="54">
        <f t="shared" si="20"/>
        <v>0</v>
      </c>
      <c r="J157" s="54">
        <f t="shared" si="15"/>
        <v>31</v>
      </c>
      <c r="K157" s="54">
        <f t="shared" si="16"/>
        <v>6</v>
      </c>
      <c r="L157" s="52">
        <f t="shared" si="17"/>
        <v>30000</v>
      </c>
      <c r="M157" s="29">
        <f t="shared" si="18"/>
        <v>43178</v>
      </c>
      <c r="N157" s="30">
        <f t="shared" si="19"/>
        <v>74</v>
      </c>
    </row>
    <row r="158" spans="1:14" x14ac:dyDescent="0.2">
      <c r="A158" s="15">
        <v>43368</v>
      </c>
      <c r="B158" s="16" t="s">
        <v>222</v>
      </c>
      <c r="C158" s="55" t="s">
        <v>77</v>
      </c>
      <c r="D158" s="17" t="s">
        <v>195</v>
      </c>
      <c r="E158" s="18">
        <v>43282</v>
      </c>
      <c r="F158" s="19">
        <v>8</v>
      </c>
      <c r="G158" s="19" t="s">
        <v>15</v>
      </c>
      <c r="H158" s="51">
        <f t="shared" si="14"/>
        <v>12</v>
      </c>
      <c r="I158" s="54">
        <f t="shared" si="20"/>
        <v>0</v>
      </c>
      <c r="J158" s="54">
        <f t="shared" si="15"/>
        <v>12</v>
      </c>
      <c r="K158" s="54">
        <f t="shared" si="16"/>
        <v>0</v>
      </c>
      <c r="L158" s="52">
        <f t="shared" si="17"/>
        <v>10000</v>
      </c>
      <c r="M158" s="29">
        <f t="shared" si="18"/>
        <v>43153</v>
      </c>
      <c r="N158" s="30">
        <f t="shared" si="19"/>
        <v>129</v>
      </c>
    </row>
    <row r="159" spans="1:14" x14ac:dyDescent="0.2">
      <c r="A159" s="15">
        <v>43399</v>
      </c>
      <c r="B159" s="16" t="s">
        <v>222</v>
      </c>
      <c r="C159" s="55" t="s">
        <v>76</v>
      </c>
      <c r="D159" s="17" t="s">
        <v>191</v>
      </c>
      <c r="E159" s="18">
        <v>43252</v>
      </c>
      <c r="F159" s="19">
        <v>7</v>
      </c>
      <c r="G159" s="19" t="s">
        <v>15</v>
      </c>
      <c r="H159" s="51">
        <f t="shared" si="14"/>
        <v>20</v>
      </c>
      <c r="I159" s="54">
        <f t="shared" si="20"/>
        <v>0</v>
      </c>
      <c r="J159" s="54">
        <f t="shared" si="15"/>
        <v>20</v>
      </c>
      <c r="K159" s="54">
        <f t="shared" si="16"/>
        <v>0</v>
      </c>
      <c r="L159" s="52">
        <f t="shared" si="17"/>
        <v>30000</v>
      </c>
      <c r="M159" s="29">
        <f t="shared" si="18"/>
        <v>43245</v>
      </c>
      <c r="N159" s="30">
        <f t="shared" si="19"/>
        <v>7</v>
      </c>
    </row>
    <row r="160" spans="1:14" x14ac:dyDescent="0.2">
      <c r="A160" s="15">
        <v>43416</v>
      </c>
      <c r="B160" s="16" t="s">
        <v>222</v>
      </c>
      <c r="C160" s="55" t="s">
        <v>76</v>
      </c>
      <c r="D160" s="17" t="s">
        <v>191</v>
      </c>
      <c r="E160" s="18">
        <v>43252</v>
      </c>
      <c r="F160" s="19">
        <v>2</v>
      </c>
      <c r="G160" s="19" t="s">
        <v>15</v>
      </c>
      <c r="H160" s="51">
        <f t="shared" si="14"/>
        <v>20</v>
      </c>
      <c r="I160" s="54">
        <f t="shared" si="20"/>
        <v>0</v>
      </c>
      <c r="J160" s="54">
        <f t="shared" si="15"/>
        <v>20</v>
      </c>
      <c r="K160" s="54">
        <f t="shared" si="16"/>
        <v>0</v>
      </c>
      <c r="L160" s="52">
        <f t="shared" si="17"/>
        <v>30000</v>
      </c>
      <c r="M160" s="29">
        <f t="shared" si="18"/>
        <v>43245</v>
      </c>
      <c r="N160" s="30">
        <f t="shared" si="19"/>
        <v>7</v>
      </c>
    </row>
    <row r="161" spans="1:14" x14ac:dyDescent="0.2">
      <c r="A161" s="15">
        <v>43416</v>
      </c>
      <c r="B161" s="16" t="s">
        <v>222</v>
      </c>
      <c r="C161" s="55" t="s">
        <v>78</v>
      </c>
      <c r="D161" s="17" t="s">
        <v>51</v>
      </c>
      <c r="E161" s="18">
        <v>43344</v>
      </c>
      <c r="F161" s="19">
        <v>2</v>
      </c>
      <c r="G161" s="19" t="s">
        <v>15</v>
      </c>
      <c r="H161" s="51">
        <f t="shared" si="14"/>
        <v>21</v>
      </c>
      <c r="I161" s="54">
        <f t="shared" si="20"/>
        <v>0</v>
      </c>
      <c r="J161" s="54">
        <f t="shared" si="15"/>
        <v>21</v>
      </c>
      <c r="K161" s="54">
        <f t="shared" si="16"/>
        <v>0</v>
      </c>
      <c r="L161" s="52">
        <f t="shared" si="17"/>
        <v>20000</v>
      </c>
      <c r="M161" s="29">
        <f t="shared" si="18"/>
        <v>43332</v>
      </c>
      <c r="N161" s="30">
        <f t="shared" si="19"/>
        <v>12</v>
      </c>
    </row>
    <row r="162" spans="1:14" x14ac:dyDescent="0.2">
      <c r="A162" s="15">
        <v>43418</v>
      </c>
      <c r="B162" s="16" t="s">
        <v>222</v>
      </c>
      <c r="C162" s="55" t="s">
        <v>78</v>
      </c>
      <c r="D162" s="17" t="s">
        <v>51</v>
      </c>
      <c r="E162" s="18">
        <v>43344</v>
      </c>
      <c r="F162" s="19">
        <v>17</v>
      </c>
      <c r="G162" s="19" t="s">
        <v>15</v>
      </c>
      <c r="H162" s="51">
        <f t="shared" si="14"/>
        <v>21</v>
      </c>
      <c r="I162" s="54">
        <f t="shared" si="20"/>
        <v>0</v>
      </c>
      <c r="J162" s="54">
        <f t="shared" si="15"/>
        <v>21</v>
      </c>
      <c r="K162" s="54">
        <f t="shared" si="16"/>
        <v>0</v>
      </c>
      <c r="L162" s="52">
        <f t="shared" si="17"/>
        <v>20000</v>
      </c>
      <c r="M162" s="29">
        <f t="shared" si="18"/>
        <v>43332</v>
      </c>
      <c r="N162" s="30">
        <f t="shared" si="19"/>
        <v>12</v>
      </c>
    </row>
    <row r="163" spans="1:14" x14ac:dyDescent="0.2">
      <c r="A163" s="15">
        <v>43430</v>
      </c>
      <c r="B163" s="16" t="s">
        <v>222</v>
      </c>
      <c r="C163" s="55" t="s">
        <v>78</v>
      </c>
      <c r="D163" s="17" t="s">
        <v>51</v>
      </c>
      <c r="E163" s="18">
        <v>43344</v>
      </c>
      <c r="F163" s="19">
        <v>2</v>
      </c>
      <c r="G163" s="19" t="s">
        <v>15</v>
      </c>
      <c r="H163" s="51">
        <f t="shared" si="14"/>
        <v>21</v>
      </c>
      <c r="I163" s="54">
        <f t="shared" si="20"/>
        <v>0</v>
      </c>
      <c r="J163" s="54">
        <f t="shared" si="15"/>
        <v>21</v>
      </c>
      <c r="K163" s="54">
        <f t="shared" si="16"/>
        <v>0</v>
      </c>
      <c r="L163" s="52">
        <f t="shared" si="17"/>
        <v>20000</v>
      </c>
      <c r="M163" s="29">
        <f t="shared" si="18"/>
        <v>43332</v>
      </c>
      <c r="N163" s="30">
        <f t="shared" si="19"/>
        <v>12</v>
      </c>
    </row>
    <row r="164" spans="1:14" x14ac:dyDescent="0.2">
      <c r="A164" s="15">
        <v>43117</v>
      </c>
      <c r="B164" s="16" t="s">
        <v>225</v>
      </c>
      <c r="C164" s="55" t="s">
        <v>99</v>
      </c>
      <c r="D164" s="17" t="s">
        <v>196</v>
      </c>
      <c r="E164" s="18">
        <v>42461</v>
      </c>
      <c r="F164" s="19">
        <v>10</v>
      </c>
      <c r="G164" s="19" t="s">
        <v>15</v>
      </c>
      <c r="H164" s="51">
        <f t="shared" si="14"/>
        <v>46</v>
      </c>
      <c r="I164" s="54">
        <f t="shared" si="20"/>
        <v>0</v>
      </c>
      <c r="J164" s="54">
        <f t="shared" si="15"/>
        <v>46</v>
      </c>
      <c r="K164" s="54">
        <f t="shared" si="16"/>
        <v>0</v>
      </c>
      <c r="L164" s="52">
        <f t="shared" si="17"/>
        <v>19000</v>
      </c>
      <c r="M164" s="29">
        <f t="shared" si="18"/>
        <v>42524</v>
      </c>
      <c r="N164" s="30" t="str">
        <f t="shared" si="19"/>
        <v/>
      </c>
    </row>
    <row r="165" spans="1:14" x14ac:dyDescent="0.2">
      <c r="A165" s="15">
        <v>43138</v>
      </c>
      <c r="B165" s="16" t="s">
        <v>225</v>
      </c>
      <c r="C165" s="55" t="s">
        <v>103</v>
      </c>
      <c r="D165" s="17" t="s">
        <v>161</v>
      </c>
      <c r="E165" s="18">
        <v>42838</v>
      </c>
      <c r="F165" s="19">
        <v>11</v>
      </c>
      <c r="G165" s="19" t="s">
        <v>15</v>
      </c>
      <c r="H165" s="51">
        <f t="shared" si="14"/>
        <v>88</v>
      </c>
      <c r="I165" s="54">
        <f t="shared" si="20"/>
        <v>0</v>
      </c>
      <c r="J165" s="54">
        <f t="shared" si="15"/>
        <v>88</v>
      </c>
      <c r="K165" s="54">
        <f t="shared" si="16"/>
        <v>0</v>
      </c>
      <c r="L165" s="52">
        <f t="shared" si="17"/>
        <v>11000</v>
      </c>
      <c r="M165" s="29">
        <f t="shared" si="18"/>
        <v>42828</v>
      </c>
      <c r="N165" s="30">
        <f t="shared" si="19"/>
        <v>10</v>
      </c>
    </row>
    <row r="166" spans="1:14" x14ac:dyDescent="0.2">
      <c r="A166" s="15">
        <v>43165</v>
      </c>
      <c r="B166" s="16" t="s">
        <v>225</v>
      </c>
      <c r="C166" s="55" t="s">
        <v>103</v>
      </c>
      <c r="D166" s="17" t="s">
        <v>161</v>
      </c>
      <c r="E166" s="18">
        <v>42838</v>
      </c>
      <c r="F166" s="19">
        <v>12</v>
      </c>
      <c r="G166" s="19" t="s">
        <v>15</v>
      </c>
      <c r="H166" s="51">
        <f t="shared" si="14"/>
        <v>88</v>
      </c>
      <c r="I166" s="54">
        <f t="shared" si="20"/>
        <v>0</v>
      </c>
      <c r="J166" s="54">
        <f t="shared" si="15"/>
        <v>88</v>
      </c>
      <c r="K166" s="54">
        <f t="shared" si="16"/>
        <v>0</v>
      </c>
      <c r="L166" s="52">
        <f t="shared" si="17"/>
        <v>11000</v>
      </c>
      <c r="M166" s="29">
        <f t="shared" si="18"/>
        <v>42828</v>
      </c>
      <c r="N166" s="30">
        <f t="shared" si="19"/>
        <v>10</v>
      </c>
    </row>
    <row r="167" spans="1:14" x14ac:dyDescent="0.2">
      <c r="A167" s="15">
        <v>43210</v>
      </c>
      <c r="B167" s="16" t="s">
        <v>225</v>
      </c>
      <c r="C167" s="55" t="s">
        <v>103</v>
      </c>
      <c r="D167" s="17" t="s">
        <v>161</v>
      </c>
      <c r="E167" s="18">
        <v>42838</v>
      </c>
      <c r="F167" s="19">
        <v>15</v>
      </c>
      <c r="G167" s="19" t="s">
        <v>15</v>
      </c>
      <c r="H167" s="51">
        <f t="shared" si="14"/>
        <v>88</v>
      </c>
      <c r="I167" s="54">
        <f t="shared" si="20"/>
        <v>0</v>
      </c>
      <c r="J167" s="54">
        <f t="shared" si="15"/>
        <v>88</v>
      </c>
      <c r="K167" s="54">
        <f t="shared" si="16"/>
        <v>0</v>
      </c>
      <c r="L167" s="52">
        <f t="shared" si="17"/>
        <v>11000</v>
      </c>
      <c r="M167" s="29">
        <f t="shared" si="18"/>
        <v>42828</v>
      </c>
      <c r="N167" s="30">
        <f t="shared" si="19"/>
        <v>10</v>
      </c>
    </row>
    <row r="168" spans="1:14" x14ac:dyDescent="0.2">
      <c r="A168" s="15">
        <v>43244</v>
      </c>
      <c r="B168" s="16" t="s">
        <v>225</v>
      </c>
      <c r="C168" s="55" t="s">
        <v>103</v>
      </c>
      <c r="D168" s="17" t="s">
        <v>161</v>
      </c>
      <c r="E168" s="18">
        <v>42838</v>
      </c>
      <c r="F168" s="19">
        <v>6</v>
      </c>
      <c r="G168" s="19" t="s">
        <v>15</v>
      </c>
      <c r="H168" s="51">
        <f t="shared" si="14"/>
        <v>88</v>
      </c>
      <c r="I168" s="54">
        <f t="shared" si="20"/>
        <v>0</v>
      </c>
      <c r="J168" s="54">
        <f t="shared" si="15"/>
        <v>88</v>
      </c>
      <c r="K168" s="54">
        <f t="shared" si="16"/>
        <v>0</v>
      </c>
      <c r="L168" s="52">
        <f t="shared" si="17"/>
        <v>11000</v>
      </c>
      <c r="M168" s="29">
        <f t="shared" si="18"/>
        <v>42828</v>
      </c>
      <c r="N168" s="30">
        <f t="shared" si="19"/>
        <v>10</v>
      </c>
    </row>
    <row r="169" spans="1:14" x14ac:dyDescent="0.2">
      <c r="A169" s="15">
        <v>43256</v>
      </c>
      <c r="B169" s="16" t="s">
        <v>225</v>
      </c>
      <c r="C169" s="55" t="s">
        <v>99</v>
      </c>
      <c r="D169" s="17" t="s">
        <v>197</v>
      </c>
      <c r="E169" s="18">
        <v>42488</v>
      </c>
      <c r="F169" s="19">
        <v>2</v>
      </c>
      <c r="G169" s="19" t="s">
        <v>15</v>
      </c>
      <c r="H169" s="51">
        <f t="shared" si="14"/>
        <v>46</v>
      </c>
      <c r="I169" s="54">
        <f t="shared" si="20"/>
        <v>0</v>
      </c>
      <c r="J169" s="54">
        <f t="shared" si="15"/>
        <v>46</v>
      </c>
      <c r="K169" s="54">
        <f t="shared" si="16"/>
        <v>0</v>
      </c>
      <c r="L169" s="52">
        <f t="shared" si="17"/>
        <v>19000</v>
      </c>
      <c r="M169" s="29">
        <f t="shared" si="18"/>
        <v>42524</v>
      </c>
      <c r="N169" s="30" t="str">
        <f t="shared" si="19"/>
        <v/>
      </c>
    </row>
    <row r="170" spans="1:14" x14ac:dyDescent="0.2">
      <c r="A170" s="15">
        <v>43292</v>
      </c>
      <c r="B170" s="16" t="s">
        <v>225</v>
      </c>
      <c r="C170" s="55" t="s">
        <v>104</v>
      </c>
      <c r="D170" s="17" t="s">
        <v>198</v>
      </c>
      <c r="E170" s="18">
        <v>42856</v>
      </c>
      <c r="F170" s="19">
        <v>14</v>
      </c>
      <c r="G170" s="19" t="s">
        <v>15</v>
      </c>
      <c r="H170" s="51">
        <f t="shared" si="14"/>
        <v>14</v>
      </c>
      <c r="I170" s="54">
        <f t="shared" si="20"/>
        <v>0</v>
      </c>
      <c r="J170" s="54">
        <f t="shared" si="15"/>
        <v>14</v>
      </c>
      <c r="K170" s="54">
        <f t="shared" si="16"/>
        <v>0</v>
      </c>
      <c r="L170" s="52">
        <f t="shared" si="17"/>
        <v>20000</v>
      </c>
      <c r="M170" s="29">
        <f t="shared" si="18"/>
        <v>42849</v>
      </c>
      <c r="N170" s="30">
        <f t="shared" si="19"/>
        <v>7</v>
      </c>
    </row>
    <row r="171" spans="1:14" x14ac:dyDescent="0.2">
      <c r="A171" s="15">
        <v>43301</v>
      </c>
      <c r="B171" s="16" t="s">
        <v>225</v>
      </c>
      <c r="C171" s="55" t="s">
        <v>99</v>
      </c>
      <c r="D171" s="17" t="s">
        <v>199</v>
      </c>
      <c r="E171" s="18">
        <v>42461</v>
      </c>
      <c r="F171" s="19">
        <v>2</v>
      </c>
      <c r="G171" s="19" t="s">
        <v>15</v>
      </c>
      <c r="H171" s="51">
        <f t="shared" si="14"/>
        <v>46</v>
      </c>
      <c r="I171" s="54">
        <f t="shared" si="20"/>
        <v>0</v>
      </c>
      <c r="J171" s="54">
        <f t="shared" si="15"/>
        <v>46</v>
      </c>
      <c r="K171" s="54">
        <f t="shared" si="16"/>
        <v>0</v>
      </c>
      <c r="L171" s="52">
        <f t="shared" si="17"/>
        <v>19000</v>
      </c>
      <c r="M171" s="29">
        <f t="shared" si="18"/>
        <v>42524</v>
      </c>
      <c r="N171" s="30" t="str">
        <f t="shared" si="19"/>
        <v/>
      </c>
    </row>
    <row r="172" spans="1:14" x14ac:dyDescent="0.2">
      <c r="A172" s="15">
        <v>43301</v>
      </c>
      <c r="B172" s="16" t="s">
        <v>225</v>
      </c>
      <c r="C172" s="55" t="s">
        <v>99</v>
      </c>
      <c r="D172" s="17" t="s">
        <v>197</v>
      </c>
      <c r="E172" s="18">
        <v>42461</v>
      </c>
      <c r="F172" s="19">
        <v>11</v>
      </c>
      <c r="G172" s="19" t="s">
        <v>15</v>
      </c>
      <c r="H172" s="51">
        <f t="shared" si="14"/>
        <v>46</v>
      </c>
      <c r="I172" s="54">
        <f t="shared" si="20"/>
        <v>0</v>
      </c>
      <c r="J172" s="54">
        <f t="shared" si="15"/>
        <v>46</v>
      </c>
      <c r="K172" s="54">
        <f t="shared" si="16"/>
        <v>0</v>
      </c>
      <c r="L172" s="52">
        <f t="shared" si="17"/>
        <v>19000</v>
      </c>
      <c r="M172" s="29">
        <f t="shared" si="18"/>
        <v>42524</v>
      </c>
      <c r="N172" s="30" t="str">
        <f t="shared" si="19"/>
        <v/>
      </c>
    </row>
    <row r="173" spans="1:14" x14ac:dyDescent="0.2">
      <c r="A173" s="15">
        <v>43353</v>
      </c>
      <c r="B173" s="16" t="s">
        <v>225</v>
      </c>
      <c r="C173" s="56" t="s">
        <v>201</v>
      </c>
      <c r="D173" s="17" t="s">
        <v>200</v>
      </c>
      <c r="E173" s="18">
        <v>43344</v>
      </c>
      <c r="F173" s="19">
        <v>3</v>
      </c>
      <c r="G173" s="19" t="s">
        <v>15</v>
      </c>
      <c r="H173" s="51">
        <f t="shared" si="14"/>
        <v>3</v>
      </c>
      <c r="I173" s="54">
        <f t="shared" si="20"/>
        <v>0</v>
      </c>
      <c r="J173" s="54">
        <f t="shared" si="15"/>
        <v>3</v>
      </c>
      <c r="K173" s="54">
        <f t="shared" si="16"/>
        <v>0</v>
      </c>
      <c r="L173" s="52" t="str">
        <f t="shared" si="17"/>
        <v/>
      </c>
      <c r="M173" s="29" t="str">
        <f t="shared" si="18"/>
        <v/>
      </c>
      <c r="N173" s="30" t="str">
        <f t="shared" si="19"/>
        <v/>
      </c>
    </row>
    <row r="174" spans="1:14" x14ac:dyDescent="0.2">
      <c r="A174" s="15">
        <v>43368</v>
      </c>
      <c r="B174" s="16" t="s">
        <v>225</v>
      </c>
      <c r="C174" s="55" t="s">
        <v>103</v>
      </c>
      <c r="D174" s="17" t="s">
        <v>161</v>
      </c>
      <c r="E174" s="18">
        <v>42826</v>
      </c>
      <c r="F174" s="19">
        <v>23</v>
      </c>
      <c r="G174" s="19" t="s">
        <v>15</v>
      </c>
      <c r="H174" s="51">
        <f t="shared" si="14"/>
        <v>88</v>
      </c>
      <c r="I174" s="54">
        <f t="shared" si="20"/>
        <v>0</v>
      </c>
      <c r="J174" s="54">
        <f t="shared" si="15"/>
        <v>88</v>
      </c>
      <c r="K174" s="54">
        <f t="shared" si="16"/>
        <v>0</v>
      </c>
      <c r="L174" s="52">
        <f t="shared" si="17"/>
        <v>11000</v>
      </c>
      <c r="M174" s="29">
        <f t="shared" si="18"/>
        <v>42828</v>
      </c>
      <c r="N174" s="30" t="str">
        <f t="shared" si="19"/>
        <v/>
      </c>
    </row>
    <row r="175" spans="1:14" x14ac:dyDescent="0.2">
      <c r="A175" s="15">
        <v>43368</v>
      </c>
      <c r="B175" s="16" t="s">
        <v>225</v>
      </c>
      <c r="C175" s="55" t="s">
        <v>117</v>
      </c>
      <c r="D175" s="17" t="s">
        <v>202</v>
      </c>
      <c r="E175" s="18">
        <v>43344</v>
      </c>
      <c r="F175" s="19">
        <v>16</v>
      </c>
      <c r="G175" s="19" t="s">
        <v>15</v>
      </c>
      <c r="H175" s="51">
        <f t="shared" si="14"/>
        <v>101</v>
      </c>
      <c r="I175" s="54">
        <f t="shared" si="20"/>
        <v>0</v>
      </c>
      <c r="J175" s="54">
        <f t="shared" si="15"/>
        <v>96</v>
      </c>
      <c r="K175" s="54">
        <f t="shared" si="16"/>
        <v>5</v>
      </c>
      <c r="L175" s="52">
        <f t="shared" si="17"/>
        <v>30000</v>
      </c>
      <c r="M175" s="29">
        <f t="shared" si="18"/>
        <v>43332</v>
      </c>
      <c r="N175" s="30">
        <f t="shared" si="19"/>
        <v>12</v>
      </c>
    </row>
    <row r="176" spans="1:14" x14ac:dyDescent="0.2">
      <c r="A176" s="15">
        <v>43377</v>
      </c>
      <c r="B176" s="16" t="s">
        <v>225</v>
      </c>
      <c r="C176" s="55" t="s">
        <v>117</v>
      </c>
      <c r="D176" s="17" t="s">
        <v>203</v>
      </c>
      <c r="E176" s="18">
        <v>43344</v>
      </c>
      <c r="F176" s="19">
        <v>9</v>
      </c>
      <c r="G176" s="19" t="s">
        <v>15</v>
      </c>
      <c r="H176" s="51">
        <f t="shared" si="14"/>
        <v>101</v>
      </c>
      <c r="I176" s="54">
        <f t="shared" si="20"/>
        <v>0</v>
      </c>
      <c r="J176" s="54">
        <f t="shared" si="15"/>
        <v>96</v>
      </c>
      <c r="K176" s="54">
        <f t="shared" si="16"/>
        <v>5</v>
      </c>
      <c r="L176" s="52">
        <f t="shared" si="17"/>
        <v>30000</v>
      </c>
      <c r="M176" s="29">
        <f t="shared" si="18"/>
        <v>43332</v>
      </c>
      <c r="N176" s="30">
        <f t="shared" si="19"/>
        <v>12</v>
      </c>
    </row>
    <row r="177" spans="1:14" x14ac:dyDescent="0.2">
      <c r="A177" s="15">
        <v>43384</v>
      </c>
      <c r="B177" s="16" t="s">
        <v>225</v>
      </c>
      <c r="C177" s="55" t="s">
        <v>99</v>
      </c>
      <c r="D177" s="17" t="s">
        <v>204</v>
      </c>
      <c r="E177" s="18">
        <v>42461</v>
      </c>
      <c r="F177" s="19">
        <v>10</v>
      </c>
      <c r="G177" s="19" t="s">
        <v>15</v>
      </c>
      <c r="H177" s="51">
        <f t="shared" si="14"/>
        <v>46</v>
      </c>
      <c r="I177" s="54">
        <f t="shared" si="20"/>
        <v>0</v>
      </c>
      <c r="J177" s="54">
        <f t="shared" si="15"/>
        <v>46</v>
      </c>
      <c r="K177" s="54">
        <f t="shared" si="16"/>
        <v>0</v>
      </c>
      <c r="L177" s="52">
        <f t="shared" si="17"/>
        <v>19000</v>
      </c>
      <c r="M177" s="29">
        <f t="shared" si="18"/>
        <v>42524</v>
      </c>
      <c r="N177" s="30" t="str">
        <f t="shared" si="19"/>
        <v/>
      </c>
    </row>
    <row r="178" spans="1:14" x14ac:dyDescent="0.2">
      <c r="A178" s="15">
        <v>43388</v>
      </c>
      <c r="B178" s="16" t="s">
        <v>225</v>
      </c>
      <c r="C178" s="55" t="s">
        <v>117</v>
      </c>
      <c r="D178" s="17" t="s">
        <v>205</v>
      </c>
      <c r="E178" s="18">
        <v>43344</v>
      </c>
      <c r="F178" s="19">
        <v>6</v>
      </c>
      <c r="G178" s="19" t="s">
        <v>15</v>
      </c>
      <c r="H178" s="51">
        <f t="shared" si="14"/>
        <v>101</v>
      </c>
      <c r="I178" s="54">
        <f t="shared" si="20"/>
        <v>0</v>
      </c>
      <c r="J178" s="54">
        <f t="shared" si="15"/>
        <v>96</v>
      </c>
      <c r="K178" s="54">
        <f t="shared" si="16"/>
        <v>5</v>
      </c>
      <c r="L178" s="52">
        <f t="shared" si="17"/>
        <v>30000</v>
      </c>
      <c r="M178" s="29">
        <f t="shared" si="18"/>
        <v>43332</v>
      </c>
      <c r="N178" s="30">
        <f t="shared" si="19"/>
        <v>12</v>
      </c>
    </row>
    <row r="179" spans="1:14" x14ac:dyDescent="0.2">
      <c r="A179" s="15">
        <v>43388</v>
      </c>
      <c r="B179" s="16" t="s">
        <v>225</v>
      </c>
      <c r="C179" s="55" t="s">
        <v>117</v>
      </c>
      <c r="D179" s="17" t="s">
        <v>205</v>
      </c>
      <c r="E179" s="18">
        <v>43344</v>
      </c>
      <c r="F179" s="19">
        <v>5</v>
      </c>
      <c r="G179" s="19" t="s">
        <v>20</v>
      </c>
      <c r="H179" s="51">
        <f t="shared" si="14"/>
        <v>101</v>
      </c>
      <c r="I179" s="54">
        <f t="shared" si="20"/>
        <v>0</v>
      </c>
      <c r="J179" s="54">
        <f t="shared" si="15"/>
        <v>96</v>
      </c>
      <c r="K179" s="54">
        <f t="shared" si="16"/>
        <v>5</v>
      </c>
      <c r="L179" s="52">
        <f t="shared" si="17"/>
        <v>30000</v>
      </c>
      <c r="M179" s="29">
        <f t="shared" si="18"/>
        <v>43332</v>
      </c>
      <c r="N179" s="30">
        <f t="shared" si="19"/>
        <v>12</v>
      </c>
    </row>
    <row r="180" spans="1:14" x14ac:dyDescent="0.2">
      <c r="A180" s="15">
        <v>43389</v>
      </c>
      <c r="B180" s="16" t="s">
        <v>225</v>
      </c>
      <c r="C180" s="55" t="s">
        <v>117</v>
      </c>
      <c r="D180" s="17" t="s">
        <v>202</v>
      </c>
      <c r="E180" s="18">
        <v>43344</v>
      </c>
      <c r="F180" s="19">
        <v>4</v>
      </c>
      <c r="G180" s="19" t="s">
        <v>15</v>
      </c>
      <c r="H180" s="51">
        <f t="shared" si="14"/>
        <v>101</v>
      </c>
      <c r="I180" s="54">
        <f t="shared" si="20"/>
        <v>0</v>
      </c>
      <c r="J180" s="54">
        <f t="shared" si="15"/>
        <v>96</v>
      </c>
      <c r="K180" s="54">
        <f t="shared" si="16"/>
        <v>5</v>
      </c>
      <c r="L180" s="52">
        <f t="shared" si="17"/>
        <v>30000</v>
      </c>
      <c r="M180" s="29">
        <f t="shared" si="18"/>
        <v>43332</v>
      </c>
      <c r="N180" s="30">
        <f t="shared" si="19"/>
        <v>12</v>
      </c>
    </row>
    <row r="181" spans="1:14" x14ac:dyDescent="0.2">
      <c r="A181" s="15">
        <v>43389</v>
      </c>
      <c r="B181" s="16" t="s">
        <v>225</v>
      </c>
      <c r="C181" s="55" t="s">
        <v>117</v>
      </c>
      <c r="D181" s="17" t="s">
        <v>205</v>
      </c>
      <c r="E181" s="18">
        <v>43344</v>
      </c>
      <c r="F181" s="19">
        <v>4</v>
      </c>
      <c r="G181" s="19" t="s">
        <v>15</v>
      </c>
      <c r="H181" s="51">
        <f t="shared" si="14"/>
        <v>101</v>
      </c>
      <c r="I181" s="54">
        <f t="shared" si="20"/>
        <v>0</v>
      </c>
      <c r="J181" s="54">
        <f t="shared" si="15"/>
        <v>96</v>
      </c>
      <c r="K181" s="54">
        <f t="shared" si="16"/>
        <v>5</v>
      </c>
      <c r="L181" s="52">
        <f t="shared" si="17"/>
        <v>30000</v>
      </c>
      <c r="M181" s="29">
        <f t="shared" si="18"/>
        <v>43332</v>
      </c>
      <c r="N181" s="30">
        <f t="shared" si="19"/>
        <v>12</v>
      </c>
    </row>
    <row r="182" spans="1:14" x14ac:dyDescent="0.2">
      <c r="A182" s="15">
        <v>43390</v>
      </c>
      <c r="B182" s="16" t="s">
        <v>225</v>
      </c>
      <c r="C182" s="55" t="s">
        <v>103</v>
      </c>
      <c r="D182" s="17" t="s">
        <v>153</v>
      </c>
      <c r="E182" s="18">
        <v>42826</v>
      </c>
      <c r="F182" s="19">
        <v>5</v>
      </c>
      <c r="G182" s="19" t="s">
        <v>15</v>
      </c>
      <c r="H182" s="51">
        <f t="shared" si="14"/>
        <v>88</v>
      </c>
      <c r="I182" s="54">
        <f t="shared" si="20"/>
        <v>0</v>
      </c>
      <c r="J182" s="54">
        <f t="shared" si="15"/>
        <v>88</v>
      </c>
      <c r="K182" s="54">
        <f t="shared" si="16"/>
        <v>0</v>
      </c>
      <c r="L182" s="52">
        <f t="shared" si="17"/>
        <v>11000</v>
      </c>
      <c r="M182" s="29">
        <f t="shared" si="18"/>
        <v>42828</v>
      </c>
      <c r="N182" s="30" t="str">
        <f t="shared" si="19"/>
        <v/>
      </c>
    </row>
    <row r="183" spans="1:14" x14ac:dyDescent="0.2">
      <c r="A183" s="15">
        <v>43396</v>
      </c>
      <c r="B183" s="16" t="s">
        <v>225</v>
      </c>
      <c r="C183" s="55" t="s">
        <v>117</v>
      </c>
      <c r="D183" s="17" t="s">
        <v>206</v>
      </c>
      <c r="E183" s="18">
        <v>43344</v>
      </c>
      <c r="F183" s="19">
        <v>11</v>
      </c>
      <c r="G183" s="19" t="s">
        <v>15</v>
      </c>
      <c r="H183" s="51">
        <f t="shared" si="14"/>
        <v>101</v>
      </c>
      <c r="I183" s="54">
        <f t="shared" si="20"/>
        <v>0</v>
      </c>
      <c r="J183" s="54">
        <f t="shared" si="15"/>
        <v>96</v>
      </c>
      <c r="K183" s="54">
        <f t="shared" si="16"/>
        <v>5</v>
      </c>
      <c r="L183" s="52">
        <f t="shared" si="17"/>
        <v>30000</v>
      </c>
      <c r="M183" s="29">
        <f t="shared" si="18"/>
        <v>43332</v>
      </c>
      <c r="N183" s="30">
        <f t="shared" si="19"/>
        <v>12</v>
      </c>
    </row>
    <row r="184" spans="1:14" x14ac:dyDescent="0.2">
      <c r="A184" s="15">
        <v>43397</v>
      </c>
      <c r="B184" s="16" t="s">
        <v>225</v>
      </c>
      <c r="C184" s="55" t="s">
        <v>117</v>
      </c>
      <c r="D184" s="17" t="s">
        <v>202</v>
      </c>
      <c r="E184" s="18">
        <v>43344</v>
      </c>
      <c r="F184" s="19">
        <v>5</v>
      </c>
      <c r="G184" s="19" t="s">
        <v>15</v>
      </c>
      <c r="H184" s="51">
        <f t="shared" si="14"/>
        <v>101</v>
      </c>
      <c r="I184" s="54">
        <f t="shared" si="20"/>
        <v>0</v>
      </c>
      <c r="J184" s="54">
        <f t="shared" si="15"/>
        <v>96</v>
      </c>
      <c r="K184" s="54">
        <f t="shared" si="16"/>
        <v>5</v>
      </c>
      <c r="L184" s="52">
        <f t="shared" si="17"/>
        <v>30000</v>
      </c>
      <c r="M184" s="29">
        <f t="shared" si="18"/>
        <v>43332</v>
      </c>
      <c r="N184" s="30">
        <f t="shared" si="19"/>
        <v>12</v>
      </c>
    </row>
    <row r="185" spans="1:14" x14ac:dyDescent="0.2">
      <c r="A185" s="15">
        <v>43398</v>
      </c>
      <c r="B185" s="16" t="s">
        <v>225</v>
      </c>
      <c r="C185" s="55" t="s">
        <v>117</v>
      </c>
      <c r="D185" s="17" t="s">
        <v>202</v>
      </c>
      <c r="E185" s="18">
        <v>43344</v>
      </c>
      <c r="F185" s="19">
        <v>13</v>
      </c>
      <c r="G185" s="19" t="s">
        <v>15</v>
      </c>
      <c r="H185" s="51">
        <f t="shared" si="14"/>
        <v>101</v>
      </c>
      <c r="I185" s="54">
        <f t="shared" si="20"/>
        <v>0</v>
      </c>
      <c r="J185" s="54">
        <f t="shared" si="15"/>
        <v>96</v>
      </c>
      <c r="K185" s="54">
        <f t="shared" si="16"/>
        <v>5</v>
      </c>
      <c r="L185" s="52">
        <f t="shared" si="17"/>
        <v>30000</v>
      </c>
      <c r="M185" s="29">
        <f t="shared" si="18"/>
        <v>43332</v>
      </c>
      <c r="N185" s="30">
        <f t="shared" si="19"/>
        <v>12</v>
      </c>
    </row>
    <row r="186" spans="1:14" x14ac:dyDescent="0.2">
      <c r="A186" s="15">
        <v>43411</v>
      </c>
      <c r="B186" s="16" t="s">
        <v>225</v>
      </c>
      <c r="C186" s="55" t="s">
        <v>117</v>
      </c>
      <c r="D186" s="17" t="s">
        <v>207</v>
      </c>
      <c r="E186" s="18">
        <v>43344</v>
      </c>
      <c r="F186" s="19">
        <v>6</v>
      </c>
      <c r="G186" s="19" t="s">
        <v>15</v>
      </c>
      <c r="H186" s="51">
        <f t="shared" si="14"/>
        <v>101</v>
      </c>
      <c r="I186" s="54">
        <f t="shared" si="20"/>
        <v>0</v>
      </c>
      <c r="J186" s="54">
        <f t="shared" si="15"/>
        <v>96</v>
      </c>
      <c r="K186" s="54">
        <f t="shared" si="16"/>
        <v>5</v>
      </c>
      <c r="L186" s="52">
        <f t="shared" si="17"/>
        <v>30000</v>
      </c>
      <c r="M186" s="29">
        <f t="shared" si="18"/>
        <v>43332</v>
      </c>
      <c r="N186" s="30">
        <f t="shared" si="19"/>
        <v>12</v>
      </c>
    </row>
    <row r="187" spans="1:14" x14ac:dyDescent="0.2">
      <c r="A187" s="15">
        <v>43417</v>
      </c>
      <c r="B187" s="16" t="s">
        <v>225</v>
      </c>
      <c r="C187" s="55" t="s">
        <v>103</v>
      </c>
      <c r="D187" s="17" t="s">
        <v>161</v>
      </c>
      <c r="E187" s="18">
        <v>42838</v>
      </c>
      <c r="F187" s="19">
        <v>16</v>
      </c>
      <c r="G187" s="19" t="s">
        <v>15</v>
      </c>
      <c r="H187" s="51">
        <f t="shared" si="14"/>
        <v>88</v>
      </c>
      <c r="I187" s="54">
        <f t="shared" si="20"/>
        <v>0</v>
      </c>
      <c r="J187" s="54">
        <f t="shared" si="15"/>
        <v>88</v>
      </c>
      <c r="K187" s="54">
        <f t="shared" si="16"/>
        <v>0</v>
      </c>
      <c r="L187" s="52">
        <f t="shared" si="17"/>
        <v>11000</v>
      </c>
      <c r="M187" s="29">
        <f t="shared" si="18"/>
        <v>42828</v>
      </c>
      <c r="N187" s="30">
        <f t="shared" si="19"/>
        <v>10</v>
      </c>
    </row>
    <row r="188" spans="1:14" x14ac:dyDescent="0.2">
      <c r="A188" s="15">
        <v>43417</v>
      </c>
      <c r="B188" s="16" t="s">
        <v>225</v>
      </c>
      <c r="C188" s="55" t="s">
        <v>117</v>
      </c>
      <c r="D188" s="17" t="s">
        <v>202</v>
      </c>
      <c r="E188" s="18">
        <v>43344</v>
      </c>
      <c r="F188" s="19">
        <v>22</v>
      </c>
      <c r="G188" s="19" t="s">
        <v>15</v>
      </c>
      <c r="H188" s="51">
        <f t="shared" si="14"/>
        <v>101</v>
      </c>
      <c r="I188" s="54">
        <f t="shared" si="20"/>
        <v>0</v>
      </c>
      <c r="J188" s="54">
        <f t="shared" si="15"/>
        <v>96</v>
      </c>
      <c r="K188" s="54">
        <f t="shared" si="16"/>
        <v>5</v>
      </c>
      <c r="L188" s="52">
        <f t="shared" si="17"/>
        <v>30000</v>
      </c>
      <c r="M188" s="29">
        <f t="shared" si="18"/>
        <v>43332</v>
      </c>
      <c r="N188" s="30">
        <f t="shared" si="19"/>
        <v>12</v>
      </c>
    </row>
    <row r="189" spans="1:14" x14ac:dyDescent="0.2">
      <c r="A189" s="15">
        <v>43426</v>
      </c>
      <c r="B189" s="16" t="s">
        <v>225</v>
      </c>
      <c r="C189" s="55" t="s">
        <v>99</v>
      </c>
      <c r="D189" s="17" t="s">
        <v>197</v>
      </c>
      <c r="E189" s="18">
        <v>42461</v>
      </c>
      <c r="F189" s="19">
        <v>11</v>
      </c>
      <c r="G189" s="19" t="s">
        <v>15</v>
      </c>
      <c r="H189" s="51">
        <f t="shared" si="14"/>
        <v>46</v>
      </c>
      <c r="I189" s="54">
        <f t="shared" si="20"/>
        <v>0</v>
      </c>
      <c r="J189" s="54">
        <f t="shared" si="15"/>
        <v>46</v>
      </c>
      <c r="K189" s="54">
        <f t="shared" si="16"/>
        <v>0</v>
      </c>
      <c r="L189" s="52">
        <f t="shared" si="17"/>
        <v>19000</v>
      </c>
      <c r="M189" s="29">
        <f t="shared" si="18"/>
        <v>42524</v>
      </c>
      <c r="N189" s="30" t="str">
        <f t="shared" si="19"/>
        <v/>
      </c>
    </row>
    <row r="190" spans="1:14" x14ac:dyDescent="0.2">
      <c r="A190" s="15">
        <v>43432</v>
      </c>
      <c r="B190" s="16" t="s">
        <v>225</v>
      </c>
      <c r="C190" s="55" t="s">
        <v>122</v>
      </c>
      <c r="D190" s="17" t="s">
        <v>208</v>
      </c>
      <c r="E190" s="18">
        <v>43374</v>
      </c>
      <c r="F190" s="19">
        <v>4</v>
      </c>
      <c r="G190" s="19" t="s">
        <v>15</v>
      </c>
      <c r="H190" s="51">
        <f t="shared" si="14"/>
        <v>4</v>
      </c>
      <c r="I190" s="54">
        <f t="shared" si="20"/>
        <v>0</v>
      </c>
      <c r="J190" s="54">
        <f t="shared" si="15"/>
        <v>4</v>
      </c>
      <c r="K190" s="54">
        <f t="shared" si="16"/>
        <v>0</v>
      </c>
      <c r="L190" s="52">
        <f t="shared" si="17"/>
        <v>30000</v>
      </c>
      <c r="M190" s="29">
        <f t="shared" si="18"/>
        <v>43390</v>
      </c>
      <c r="N190" s="30" t="str">
        <f t="shared" si="19"/>
        <v/>
      </c>
    </row>
    <row r="191" spans="1:14" x14ac:dyDescent="0.2">
      <c r="A191" s="15">
        <v>43249</v>
      </c>
      <c r="B191" s="16" t="s">
        <v>226</v>
      </c>
      <c r="C191" s="55" t="s">
        <v>109</v>
      </c>
      <c r="D191" s="17" t="s">
        <v>209</v>
      </c>
      <c r="E191" s="18">
        <v>43193</v>
      </c>
      <c r="F191" s="19">
        <v>3</v>
      </c>
      <c r="G191" s="19" t="s">
        <v>15</v>
      </c>
      <c r="H191" s="51">
        <f t="shared" si="14"/>
        <v>24</v>
      </c>
      <c r="I191" s="54">
        <f t="shared" si="20"/>
        <v>0</v>
      </c>
      <c r="J191" s="54">
        <f t="shared" si="15"/>
        <v>16</v>
      </c>
      <c r="K191" s="54">
        <f t="shared" si="16"/>
        <v>8</v>
      </c>
      <c r="L191" s="52">
        <f t="shared" si="17"/>
        <v>10000</v>
      </c>
      <c r="M191" s="29">
        <f t="shared" si="18"/>
        <v>43146</v>
      </c>
      <c r="N191" s="30">
        <f t="shared" si="19"/>
        <v>47</v>
      </c>
    </row>
    <row r="192" spans="1:14" x14ac:dyDescent="0.2">
      <c r="A192" s="15">
        <v>43284</v>
      </c>
      <c r="B192" s="16" t="s">
        <v>226</v>
      </c>
      <c r="C192" s="55" t="s">
        <v>111</v>
      </c>
      <c r="D192" s="17" t="s">
        <v>210</v>
      </c>
      <c r="E192" s="18">
        <v>43252</v>
      </c>
      <c r="F192" s="19">
        <v>1</v>
      </c>
      <c r="G192" s="19" t="s">
        <v>20</v>
      </c>
      <c r="H192" s="51">
        <f t="shared" si="14"/>
        <v>8</v>
      </c>
      <c r="I192" s="54">
        <f t="shared" si="20"/>
        <v>0</v>
      </c>
      <c r="J192" s="54">
        <f t="shared" si="15"/>
        <v>7</v>
      </c>
      <c r="K192" s="54">
        <f t="shared" si="16"/>
        <v>1</v>
      </c>
      <c r="L192" s="52">
        <f t="shared" si="17"/>
        <v>20000</v>
      </c>
      <c r="M192" s="29">
        <f t="shared" si="18"/>
        <v>43185</v>
      </c>
      <c r="N192" s="30">
        <f t="shared" si="19"/>
        <v>67</v>
      </c>
    </row>
    <row r="193" spans="1:14" x14ac:dyDescent="0.2">
      <c r="A193" s="15">
        <v>43284</v>
      </c>
      <c r="B193" s="16" t="s">
        <v>226</v>
      </c>
      <c r="C193" s="56" t="s">
        <v>212</v>
      </c>
      <c r="D193" s="17" t="s">
        <v>211</v>
      </c>
      <c r="E193" s="18">
        <v>43221</v>
      </c>
      <c r="F193" s="19">
        <v>8</v>
      </c>
      <c r="G193" s="19" t="s">
        <v>15</v>
      </c>
      <c r="H193" s="51">
        <f t="shared" si="14"/>
        <v>8</v>
      </c>
      <c r="I193" s="54">
        <f t="shared" si="20"/>
        <v>0</v>
      </c>
      <c r="J193" s="54">
        <f t="shared" si="15"/>
        <v>8</v>
      </c>
      <c r="K193" s="54">
        <f t="shared" si="16"/>
        <v>0</v>
      </c>
      <c r="L193" s="52" t="str">
        <f t="shared" si="17"/>
        <v/>
      </c>
      <c r="M193" s="29" t="str">
        <f t="shared" si="18"/>
        <v/>
      </c>
      <c r="N193" s="30" t="str">
        <f t="shared" si="19"/>
        <v/>
      </c>
    </row>
    <row r="194" spans="1:14" x14ac:dyDescent="0.2">
      <c r="A194" s="15">
        <v>43284</v>
      </c>
      <c r="B194" s="16" t="s">
        <v>226</v>
      </c>
      <c r="C194" s="56" t="s">
        <v>139</v>
      </c>
      <c r="D194" s="17" t="s">
        <v>140</v>
      </c>
      <c r="E194" s="18">
        <v>43221</v>
      </c>
      <c r="F194" s="19">
        <v>6</v>
      </c>
      <c r="G194" s="19" t="s">
        <v>20</v>
      </c>
      <c r="H194" s="51">
        <f t="shared" ref="H194:H222" si="21">SUMPRODUCT((ListLot=C194)*(ListBlle))</f>
        <v>10</v>
      </c>
      <c r="I194" s="54">
        <f t="shared" si="20"/>
        <v>0</v>
      </c>
      <c r="J194" s="54">
        <f t="shared" ref="J194:J222" si="22">SUMPRODUCT((ListLot=C194)*(ListMotif=$J$1)*(ListBlle))</f>
        <v>4</v>
      </c>
      <c r="K194" s="54">
        <f t="shared" ref="K194:K222" si="23">SUMPRODUCT((ListLot=C194)*(ListMotif=$K$1)*(ListBlle))</f>
        <v>6</v>
      </c>
      <c r="L194" s="52" t="str">
        <f t="shared" ref="L194:L222" si="24">IFERROR(INDEX(TabLivraisons,MATCH($C194,CodeLiv,0),3),"")</f>
        <v/>
      </c>
      <c r="M194" s="29" t="str">
        <f t="shared" ref="M194:M222" si="25">IFERROR(INDEX(TabLivraisons,MATCH(C194,CodeLiv,0),1),"")</f>
        <v/>
      </c>
      <c r="N194" s="30" t="str">
        <f t="shared" ref="N194:N222" si="26">IFERROR(DATEDIF(M194,E194,"d"),"")</f>
        <v/>
      </c>
    </row>
    <row r="195" spans="1:14" x14ac:dyDescent="0.2">
      <c r="A195" s="15">
        <v>43293</v>
      </c>
      <c r="B195" s="16" t="s">
        <v>226</v>
      </c>
      <c r="C195" s="55" t="s">
        <v>109</v>
      </c>
      <c r="D195" s="17" t="s">
        <v>129</v>
      </c>
      <c r="E195" s="18">
        <v>43191</v>
      </c>
      <c r="F195" s="19">
        <v>5</v>
      </c>
      <c r="G195" s="19" t="s">
        <v>15</v>
      </c>
      <c r="H195" s="51">
        <f t="shared" si="21"/>
        <v>24</v>
      </c>
      <c r="I195" s="54">
        <f t="shared" ref="I195:I222" si="27">SUMPRODUCT((ListLot=C195)*(ListMotif=$I$1)*(ListBlle))</f>
        <v>0</v>
      </c>
      <c r="J195" s="54">
        <f t="shared" si="22"/>
        <v>16</v>
      </c>
      <c r="K195" s="54">
        <f t="shared" si="23"/>
        <v>8</v>
      </c>
      <c r="L195" s="52">
        <f t="shared" si="24"/>
        <v>10000</v>
      </c>
      <c r="M195" s="29">
        <f t="shared" si="25"/>
        <v>43146</v>
      </c>
      <c r="N195" s="30">
        <f t="shared" si="26"/>
        <v>45</v>
      </c>
    </row>
    <row r="196" spans="1:14" x14ac:dyDescent="0.2">
      <c r="A196" s="15">
        <v>43333</v>
      </c>
      <c r="B196" s="16" t="s">
        <v>226</v>
      </c>
      <c r="C196" s="55" t="s">
        <v>111</v>
      </c>
      <c r="D196" s="17" t="s">
        <v>213</v>
      </c>
      <c r="E196" s="18">
        <v>43221</v>
      </c>
      <c r="F196" s="19">
        <v>1</v>
      </c>
      <c r="G196" s="19" t="s">
        <v>15</v>
      </c>
      <c r="H196" s="51">
        <f t="shared" si="21"/>
        <v>8</v>
      </c>
      <c r="I196" s="54">
        <f t="shared" si="27"/>
        <v>0</v>
      </c>
      <c r="J196" s="54">
        <f t="shared" si="22"/>
        <v>7</v>
      </c>
      <c r="K196" s="54">
        <f t="shared" si="23"/>
        <v>1</v>
      </c>
      <c r="L196" s="52">
        <f t="shared" si="24"/>
        <v>20000</v>
      </c>
      <c r="M196" s="29">
        <f t="shared" si="25"/>
        <v>43185</v>
      </c>
      <c r="N196" s="30">
        <f t="shared" si="26"/>
        <v>36</v>
      </c>
    </row>
    <row r="197" spans="1:14" x14ac:dyDescent="0.2">
      <c r="A197" s="15">
        <v>43346</v>
      </c>
      <c r="B197" s="16" t="s">
        <v>226</v>
      </c>
      <c r="C197" s="55" t="s">
        <v>109</v>
      </c>
      <c r="D197" s="20" t="s">
        <v>129</v>
      </c>
      <c r="E197" s="18">
        <v>43191</v>
      </c>
      <c r="F197" s="19">
        <v>6</v>
      </c>
      <c r="G197" s="19" t="s">
        <v>15</v>
      </c>
      <c r="H197" s="51">
        <f t="shared" si="21"/>
        <v>24</v>
      </c>
      <c r="I197" s="54">
        <f t="shared" si="27"/>
        <v>0</v>
      </c>
      <c r="J197" s="54">
        <f t="shared" si="22"/>
        <v>16</v>
      </c>
      <c r="K197" s="54">
        <f t="shared" si="23"/>
        <v>8</v>
      </c>
      <c r="L197" s="52">
        <f t="shared" si="24"/>
        <v>10000</v>
      </c>
      <c r="M197" s="29">
        <f t="shared" si="25"/>
        <v>43146</v>
      </c>
      <c r="N197" s="30">
        <f t="shared" si="26"/>
        <v>45</v>
      </c>
    </row>
    <row r="198" spans="1:14" x14ac:dyDescent="0.2">
      <c r="A198" s="15">
        <v>43347</v>
      </c>
      <c r="B198" s="16" t="s">
        <v>226</v>
      </c>
      <c r="C198" s="55" t="s">
        <v>109</v>
      </c>
      <c r="D198" s="17" t="s">
        <v>129</v>
      </c>
      <c r="E198" s="18">
        <v>43191</v>
      </c>
      <c r="F198" s="19">
        <v>2</v>
      </c>
      <c r="G198" s="19" t="s">
        <v>15</v>
      </c>
      <c r="H198" s="51">
        <f t="shared" si="21"/>
        <v>24</v>
      </c>
      <c r="I198" s="54">
        <f t="shared" si="27"/>
        <v>0</v>
      </c>
      <c r="J198" s="54">
        <f t="shared" si="22"/>
        <v>16</v>
      </c>
      <c r="K198" s="54">
        <f t="shared" si="23"/>
        <v>8</v>
      </c>
      <c r="L198" s="52">
        <f t="shared" si="24"/>
        <v>10000</v>
      </c>
      <c r="M198" s="29">
        <f t="shared" si="25"/>
        <v>43146</v>
      </c>
      <c r="N198" s="30">
        <f t="shared" si="26"/>
        <v>45</v>
      </c>
    </row>
    <row r="199" spans="1:14" x14ac:dyDescent="0.2">
      <c r="A199" s="15">
        <v>43349</v>
      </c>
      <c r="B199" s="16" t="s">
        <v>226</v>
      </c>
      <c r="C199" s="55" t="s">
        <v>114</v>
      </c>
      <c r="D199" s="17" t="s">
        <v>40</v>
      </c>
      <c r="E199" s="18">
        <v>43252</v>
      </c>
      <c r="F199" s="19">
        <v>1</v>
      </c>
      <c r="G199" s="19" t="s">
        <v>15</v>
      </c>
      <c r="H199" s="51">
        <f t="shared" si="21"/>
        <v>55</v>
      </c>
      <c r="I199" s="54">
        <f t="shared" si="27"/>
        <v>0</v>
      </c>
      <c r="J199" s="54">
        <f t="shared" si="22"/>
        <v>55</v>
      </c>
      <c r="K199" s="54">
        <f t="shared" si="23"/>
        <v>0</v>
      </c>
      <c r="L199" s="52">
        <f t="shared" si="24"/>
        <v>20000</v>
      </c>
      <c r="M199" s="29">
        <f t="shared" si="25"/>
        <v>43237</v>
      </c>
      <c r="N199" s="30">
        <f t="shared" si="26"/>
        <v>15</v>
      </c>
    </row>
    <row r="200" spans="1:14" x14ac:dyDescent="0.2">
      <c r="A200" s="15">
        <v>43353</v>
      </c>
      <c r="B200" s="16" t="s">
        <v>226</v>
      </c>
      <c r="C200" s="55" t="s">
        <v>116</v>
      </c>
      <c r="D200" s="17" t="s">
        <v>214</v>
      </c>
      <c r="E200" s="18">
        <v>43313</v>
      </c>
      <c r="F200" s="19">
        <v>2</v>
      </c>
      <c r="G200" s="19" t="s">
        <v>15</v>
      </c>
      <c r="H200" s="51">
        <f t="shared" si="21"/>
        <v>51</v>
      </c>
      <c r="I200" s="54">
        <f t="shared" si="27"/>
        <v>0</v>
      </c>
      <c r="J200" s="54">
        <f t="shared" si="22"/>
        <v>51</v>
      </c>
      <c r="K200" s="54">
        <f t="shared" si="23"/>
        <v>0</v>
      </c>
      <c r="L200" s="52">
        <f t="shared" si="24"/>
        <v>20000</v>
      </c>
      <c r="M200" s="29">
        <f t="shared" si="25"/>
        <v>43262</v>
      </c>
      <c r="N200" s="30">
        <f t="shared" si="26"/>
        <v>51</v>
      </c>
    </row>
    <row r="201" spans="1:14" x14ac:dyDescent="0.2">
      <c r="A201" s="15">
        <v>43362</v>
      </c>
      <c r="B201" s="16" t="s">
        <v>226</v>
      </c>
      <c r="C201" s="55" t="s">
        <v>114</v>
      </c>
      <c r="D201" s="17" t="s">
        <v>215</v>
      </c>
      <c r="E201" s="18">
        <v>43252</v>
      </c>
      <c r="F201" s="19">
        <v>5</v>
      </c>
      <c r="G201" s="19" t="s">
        <v>15</v>
      </c>
      <c r="H201" s="51">
        <f t="shared" si="21"/>
        <v>55</v>
      </c>
      <c r="I201" s="54">
        <f t="shared" si="27"/>
        <v>0</v>
      </c>
      <c r="J201" s="54">
        <f t="shared" si="22"/>
        <v>55</v>
      </c>
      <c r="K201" s="54">
        <f t="shared" si="23"/>
        <v>0</v>
      </c>
      <c r="L201" s="52">
        <f t="shared" si="24"/>
        <v>20000</v>
      </c>
      <c r="M201" s="29">
        <f t="shared" si="25"/>
        <v>43237</v>
      </c>
      <c r="N201" s="30">
        <f t="shared" si="26"/>
        <v>15</v>
      </c>
    </row>
    <row r="202" spans="1:14" x14ac:dyDescent="0.2">
      <c r="A202" s="15">
        <v>43367</v>
      </c>
      <c r="B202" s="16" t="s">
        <v>226</v>
      </c>
      <c r="C202" s="55" t="s">
        <v>116</v>
      </c>
      <c r="D202" s="17" t="s">
        <v>214</v>
      </c>
      <c r="E202" s="18">
        <v>43313</v>
      </c>
      <c r="F202" s="19">
        <v>10</v>
      </c>
      <c r="G202" s="19" t="s">
        <v>15</v>
      </c>
      <c r="H202" s="51">
        <f t="shared" si="21"/>
        <v>51</v>
      </c>
      <c r="I202" s="54">
        <f t="shared" si="27"/>
        <v>0</v>
      </c>
      <c r="J202" s="54">
        <f t="shared" si="22"/>
        <v>51</v>
      </c>
      <c r="K202" s="54">
        <f t="shared" si="23"/>
        <v>0</v>
      </c>
      <c r="L202" s="52">
        <f t="shared" si="24"/>
        <v>20000</v>
      </c>
      <c r="M202" s="29">
        <f t="shared" si="25"/>
        <v>43262</v>
      </c>
      <c r="N202" s="30">
        <f t="shared" si="26"/>
        <v>51</v>
      </c>
    </row>
    <row r="203" spans="1:14" x14ac:dyDescent="0.2">
      <c r="A203" s="15">
        <v>43368</v>
      </c>
      <c r="B203" s="16" t="s">
        <v>226</v>
      </c>
      <c r="C203" s="55" t="s">
        <v>114</v>
      </c>
      <c r="D203" s="17" t="s">
        <v>209</v>
      </c>
      <c r="E203" s="18">
        <v>43191</v>
      </c>
      <c r="F203" s="19">
        <v>10</v>
      </c>
      <c r="G203" s="19" t="s">
        <v>15</v>
      </c>
      <c r="H203" s="51">
        <f t="shared" si="21"/>
        <v>55</v>
      </c>
      <c r="I203" s="54">
        <f t="shared" si="27"/>
        <v>0</v>
      </c>
      <c r="J203" s="54">
        <f t="shared" si="22"/>
        <v>55</v>
      </c>
      <c r="K203" s="54">
        <f t="shared" si="23"/>
        <v>0</v>
      </c>
      <c r="L203" s="52">
        <f t="shared" si="24"/>
        <v>20000</v>
      </c>
      <c r="M203" s="29">
        <f t="shared" si="25"/>
        <v>43237</v>
      </c>
      <c r="N203" s="30" t="str">
        <f t="shared" si="26"/>
        <v/>
      </c>
    </row>
    <row r="204" spans="1:14" x14ac:dyDescent="0.2">
      <c r="A204" s="15">
        <v>43382</v>
      </c>
      <c r="B204" s="16" t="s">
        <v>226</v>
      </c>
      <c r="C204" s="55" t="s">
        <v>116</v>
      </c>
      <c r="D204" s="17" t="s">
        <v>213</v>
      </c>
      <c r="E204" s="18">
        <v>43191</v>
      </c>
      <c r="F204" s="19">
        <v>19</v>
      </c>
      <c r="G204" s="19" t="s">
        <v>15</v>
      </c>
      <c r="H204" s="51">
        <f t="shared" si="21"/>
        <v>51</v>
      </c>
      <c r="I204" s="54">
        <f t="shared" si="27"/>
        <v>0</v>
      </c>
      <c r="J204" s="54">
        <f t="shared" si="22"/>
        <v>51</v>
      </c>
      <c r="K204" s="54">
        <f t="shared" si="23"/>
        <v>0</v>
      </c>
      <c r="L204" s="52">
        <f t="shared" si="24"/>
        <v>20000</v>
      </c>
      <c r="M204" s="29">
        <f t="shared" si="25"/>
        <v>43262</v>
      </c>
      <c r="N204" s="30" t="str">
        <f t="shared" si="26"/>
        <v/>
      </c>
    </row>
    <row r="205" spans="1:14" x14ac:dyDescent="0.2">
      <c r="A205" s="15">
        <v>43398</v>
      </c>
      <c r="B205" s="16" t="s">
        <v>226</v>
      </c>
      <c r="C205" s="55" t="s">
        <v>114</v>
      </c>
      <c r="D205" s="17" t="s">
        <v>216</v>
      </c>
      <c r="E205" s="18">
        <v>43344</v>
      </c>
      <c r="F205" s="19">
        <v>24</v>
      </c>
      <c r="G205" s="19" t="s">
        <v>15</v>
      </c>
      <c r="H205" s="51">
        <f t="shared" si="21"/>
        <v>55</v>
      </c>
      <c r="I205" s="54">
        <f t="shared" si="27"/>
        <v>0</v>
      </c>
      <c r="J205" s="54">
        <f t="shared" si="22"/>
        <v>55</v>
      </c>
      <c r="K205" s="54">
        <f t="shared" si="23"/>
        <v>0</v>
      </c>
      <c r="L205" s="52">
        <f t="shared" si="24"/>
        <v>20000</v>
      </c>
      <c r="M205" s="29">
        <f t="shared" si="25"/>
        <v>43237</v>
      </c>
      <c r="N205" s="30">
        <f t="shared" si="26"/>
        <v>107</v>
      </c>
    </row>
    <row r="206" spans="1:14" x14ac:dyDescent="0.2">
      <c r="A206" s="15">
        <v>43398</v>
      </c>
      <c r="B206" s="16" t="s">
        <v>226</v>
      </c>
      <c r="C206" s="55" t="s">
        <v>116</v>
      </c>
      <c r="D206" s="17" t="s">
        <v>217</v>
      </c>
      <c r="E206" s="18">
        <v>43344</v>
      </c>
      <c r="F206" s="19">
        <v>10</v>
      </c>
      <c r="G206" s="19" t="s">
        <v>15</v>
      </c>
      <c r="H206" s="51">
        <f t="shared" si="21"/>
        <v>51</v>
      </c>
      <c r="I206" s="54">
        <f t="shared" si="27"/>
        <v>0</v>
      </c>
      <c r="J206" s="54">
        <f t="shared" si="22"/>
        <v>51</v>
      </c>
      <c r="K206" s="54">
        <f t="shared" si="23"/>
        <v>0</v>
      </c>
      <c r="L206" s="52">
        <f t="shared" si="24"/>
        <v>20000</v>
      </c>
      <c r="M206" s="29">
        <f t="shared" si="25"/>
        <v>43262</v>
      </c>
      <c r="N206" s="30">
        <f t="shared" si="26"/>
        <v>82</v>
      </c>
    </row>
    <row r="207" spans="1:14" x14ac:dyDescent="0.2">
      <c r="A207" s="15">
        <v>43411</v>
      </c>
      <c r="B207" s="16" t="s">
        <v>226</v>
      </c>
      <c r="C207" s="55" t="s">
        <v>114</v>
      </c>
      <c r="D207" s="17" t="s">
        <v>216</v>
      </c>
      <c r="E207" s="18">
        <v>43344</v>
      </c>
      <c r="F207" s="19">
        <v>11</v>
      </c>
      <c r="G207" s="19" t="s">
        <v>15</v>
      </c>
      <c r="H207" s="51">
        <f t="shared" si="21"/>
        <v>55</v>
      </c>
      <c r="I207" s="54">
        <f t="shared" si="27"/>
        <v>0</v>
      </c>
      <c r="J207" s="54">
        <f t="shared" si="22"/>
        <v>55</v>
      </c>
      <c r="K207" s="54">
        <f t="shared" si="23"/>
        <v>0</v>
      </c>
      <c r="L207" s="52">
        <f t="shared" si="24"/>
        <v>20000</v>
      </c>
      <c r="M207" s="29">
        <f t="shared" si="25"/>
        <v>43237</v>
      </c>
      <c r="N207" s="30">
        <f t="shared" si="26"/>
        <v>107</v>
      </c>
    </row>
    <row r="208" spans="1:14" x14ac:dyDescent="0.2">
      <c r="A208" s="15">
        <v>43411</v>
      </c>
      <c r="B208" s="16" t="s">
        <v>226</v>
      </c>
      <c r="C208" s="55" t="s">
        <v>119</v>
      </c>
      <c r="D208" s="17" t="s">
        <v>218</v>
      </c>
      <c r="E208" s="18">
        <v>43374</v>
      </c>
      <c r="F208" s="19">
        <v>4</v>
      </c>
      <c r="G208" s="19" t="s">
        <v>20</v>
      </c>
      <c r="H208" s="51">
        <f t="shared" si="21"/>
        <v>11</v>
      </c>
      <c r="I208" s="54">
        <f t="shared" si="27"/>
        <v>0</v>
      </c>
      <c r="J208" s="54">
        <f t="shared" si="22"/>
        <v>7</v>
      </c>
      <c r="K208" s="54">
        <f t="shared" si="23"/>
        <v>4</v>
      </c>
      <c r="L208" s="52">
        <f t="shared" si="24"/>
        <v>20000</v>
      </c>
      <c r="M208" s="29">
        <f t="shared" si="25"/>
        <v>43348</v>
      </c>
      <c r="N208" s="30">
        <f t="shared" si="26"/>
        <v>26</v>
      </c>
    </row>
    <row r="209" spans="1:14" x14ac:dyDescent="0.2">
      <c r="A209" s="15">
        <v>43411</v>
      </c>
      <c r="B209" s="16" t="s">
        <v>226</v>
      </c>
      <c r="C209" s="55" t="s">
        <v>109</v>
      </c>
      <c r="D209" s="17" t="s">
        <v>219</v>
      </c>
      <c r="E209" s="18">
        <v>43191</v>
      </c>
      <c r="F209" s="19">
        <v>8</v>
      </c>
      <c r="G209" s="19" t="s">
        <v>20</v>
      </c>
      <c r="H209" s="51">
        <f t="shared" si="21"/>
        <v>24</v>
      </c>
      <c r="I209" s="54">
        <f t="shared" si="27"/>
        <v>0</v>
      </c>
      <c r="J209" s="54">
        <f t="shared" si="22"/>
        <v>16</v>
      </c>
      <c r="K209" s="54">
        <f t="shared" si="23"/>
        <v>8</v>
      </c>
      <c r="L209" s="52">
        <f t="shared" si="24"/>
        <v>10000</v>
      </c>
      <c r="M209" s="29">
        <f t="shared" si="25"/>
        <v>43146</v>
      </c>
      <c r="N209" s="30">
        <f t="shared" si="26"/>
        <v>45</v>
      </c>
    </row>
    <row r="210" spans="1:14" x14ac:dyDescent="0.2">
      <c r="A210" s="15">
        <v>43412</v>
      </c>
      <c r="B210" s="16" t="s">
        <v>226</v>
      </c>
      <c r="C210" s="55" t="s">
        <v>119</v>
      </c>
      <c r="D210" s="17" t="s">
        <v>218</v>
      </c>
      <c r="E210" s="18">
        <v>43374</v>
      </c>
      <c r="F210" s="19">
        <v>5</v>
      </c>
      <c r="G210" s="19" t="s">
        <v>15</v>
      </c>
      <c r="H210" s="51">
        <f t="shared" si="21"/>
        <v>11</v>
      </c>
      <c r="I210" s="54">
        <f t="shared" si="27"/>
        <v>0</v>
      </c>
      <c r="J210" s="54">
        <f t="shared" si="22"/>
        <v>7</v>
      </c>
      <c r="K210" s="54">
        <f t="shared" si="23"/>
        <v>4</v>
      </c>
      <c r="L210" s="52">
        <f t="shared" si="24"/>
        <v>20000</v>
      </c>
      <c r="M210" s="29">
        <f t="shared" si="25"/>
        <v>43348</v>
      </c>
      <c r="N210" s="30">
        <f t="shared" si="26"/>
        <v>26</v>
      </c>
    </row>
    <row r="211" spans="1:14" x14ac:dyDescent="0.2">
      <c r="A211" s="15">
        <v>43413</v>
      </c>
      <c r="B211" s="16" t="s">
        <v>226</v>
      </c>
      <c r="C211" s="55" t="s">
        <v>111</v>
      </c>
      <c r="D211" s="17" t="s">
        <v>178</v>
      </c>
      <c r="E211" s="18">
        <v>43221</v>
      </c>
      <c r="F211" s="19">
        <v>6</v>
      </c>
      <c r="G211" s="19" t="s">
        <v>15</v>
      </c>
      <c r="H211" s="51">
        <f t="shared" si="21"/>
        <v>8</v>
      </c>
      <c r="I211" s="54">
        <f t="shared" si="27"/>
        <v>0</v>
      </c>
      <c r="J211" s="54">
        <f t="shared" si="22"/>
        <v>7</v>
      </c>
      <c r="K211" s="54">
        <f t="shared" si="23"/>
        <v>1</v>
      </c>
      <c r="L211" s="52">
        <f t="shared" si="24"/>
        <v>20000</v>
      </c>
      <c r="M211" s="29">
        <f t="shared" si="25"/>
        <v>43185</v>
      </c>
      <c r="N211" s="30">
        <f t="shared" si="26"/>
        <v>36</v>
      </c>
    </row>
    <row r="212" spans="1:14" x14ac:dyDescent="0.2">
      <c r="A212" s="15">
        <v>43416</v>
      </c>
      <c r="B212" s="16" t="s">
        <v>226</v>
      </c>
      <c r="C212" s="55" t="s">
        <v>118</v>
      </c>
      <c r="D212" s="17" t="s">
        <v>48</v>
      </c>
      <c r="E212" s="18">
        <v>43374</v>
      </c>
      <c r="F212" s="19">
        <v>4</v>
      </c>
      <c r="G212" s="19" t="s">
        <v>15</v>
      </c>
      <c r="H212" s="51">
        <f t="shared" si="21"/>
        <v>20</v>
      </c>
      <c r="I212" s="54">
        <f t="shared" si="27"/>
        <v>0</v>
      </c>
      <c r="J212" s="54">
        <f t="shared" si="22"/>
        <v>20</v>
      </c>
      <c r="K212" s="54">
        <f t="shared" si="23"/>
        <v>0</v>
      </c>
      <c r="L212" s="52">
        <f t="shared" si="24"/>
        <v>30000</v>
      </c>
      <c r="M212" s="29">
        <f t="shared" si="25"/>
        <v>43342</v>
      </c>
      <c r="N212" s="30">
        <f t="shared" si="26"/>
        <v>32</v>
      </c>
    </row>
    <row r="213" spans="1:14" x14ac:dyDescent="0.2">
      <c r="A213" s="15">
        <v>43417</v>
      </c>
      <c r="B213" s="16" t="s">
        <v>226</v>
      </c>
      <c r="C213" s="55" t="s">
        <v>119</v>
      </c>
      <c r="D213" s="17" t="s">
        <v>217</v>
      </c>
      <c r="E213" s="18">
        <v>43344</v>
      </c>
      <c r="F213" s="19">
        <v>2</v>
      </c>
      <c r="G213" s="19" t="s">
        <v>15</v>
      </c>
      <c r="H213" s="51">
        <f t="shared" si="21"/>
        <v>11</v>
      </c>
      <c r="I213" s="54">
        <f t="shared" si="27"/>
        <v>0</v>
      </c>
      <c r="J213" s="54">
        <f t="shared" si="22"/>
        <v>7</v>
      </c>
      <c r="K213" s="54">
        <f t="shared" si="23"/>
        <v>4</v>
      </c>
      <c r="L213" s="52">
        <f t="shared" si="24"/>
        <v>20000</v>
      </c>
      <c r="M213" s="29">
        <f t="shared" si="25"/>
        <v>43348</v>
      </c>
      <c r="N213" s="30" t="str">
        <f t="shared" si="26"/>
        <v/>
      </c>
    </row>
    <row r="214" spans="1:14" x14ac:dyDescent="0.2">
      <c r="A214" s="15">
        <v>43418</v>
      </c>
      <c r="B214" s="16" t="s">
        <v>226</v>
      </c>
      <c r="C214" s="55" t="s">
        <v>118</v>
      </c>
      <c r="D214" s="17" t="s">
        <v>220</v>
      </c>
      <c r="E214" s="18">
        <v>43374</v>
      </c>
      <c r="F214" s="19">
        <v>5</v>
      </c>
      <c r="G214" s="19" t="s">
        <v>15</v>
      </c>
      <c r="H214" s="51">
        <f t="shared" si="21"/>
        <v>20</v>
      </c>
      <c r="I214" s="54">
        <f t="shared" si="27"/>
        <v>0</v>
      </c>
      <c r="J214" s="54">
        <f t="shared" si="22"/>
        <v>20</v>
      </c>
      <c r="K214" s="54">
        <f t="shared" si="23"/>
        <v>0</v>
      </c>
      <c r="L214" s="52">
        <f t="shared" si="24"/>
        <v>30000</v>
      </c>
      <c r="M214" s="29">
        <f t="shared" si="25"/>
        <v>43342</v>
      </c>
      <c r="N214" s="30">
        <f t="shared" si="26"/>
        <v>32</v>
      </c>
    </row>
    <row r="215" spans="1:14" x14ac:dyDescent="0.2">
      <c r="A215" s="15">
        <v>43418</v>
      </c>
      <c r="B215" s="16" t="s">
        <v>226</v>
      </c>
      <c r="C215" s="55" t="s">
        <v>114</v>
      </c>
      <c r="D215" s="17" t="s">
        <v>216</v>
      </c>
      <c r="E215" s="18">
        <v>43344</v>
      </c>
      <c r="F215" s="19">
        <v>4</v>
      </c>
      <c r="G215" s="19" t="s">
        <v>15</v>
      </c>
      <c r="H215" s="51">
        <f t="shared" si="21"/>
        <v>55</v>
      </c>
      <c r="I215" s="54">
        <f t="shared" si="27"/>
        <v>0</v>
      </c>
      <c r="J215" s="54">
        <f t="shared" si="22"/>
        <v>55</v>
      </c>
      <c r="K215" s="54">
        <f t="shared" si="23"/>
        <v>0</v>
      </c>
      <c r="L215" s="52">
        <f t="shared" si="24"/>
        <v>20000</v>
      </c>
      <c r="M215" s="29">
        <f t="shared" si="25"/>
        <v>43237</v>
      </c>
      <c r="N215" s="30">
        <f t="shared" si="26"/>
        <v>107</v>
      </c>
    </row>
    <row r="216" spans="1:14" x14ac:dyDescent="0.2">
      <c r="A216" s="15">
        <v>43426</v>
      </c>
      <c r="B216" s="16" t="s">
        <v>226</v>
      </c>
      <c r="C216" s="55" t="s">
        <v>116</v>
      </c>
      <c r="D216" s="17" t="s">
        <v>217</v>
      </c>
      <c r="E216" s="18">
        <v>43344</v>
      </c>
      <c r="F216" s="19">
        <v>10</v>
      </c>
      <c r="G216" s="19" t="s">
        <v>15</v>
      </c>
      <c r="H216" s="51">
        <f t="shared" si="21"/>
        <v>51</v>
      </c>
      <c r="I216" s="54">
        <f t="shared" si="27"/>
        <v>0</v>
      </c>
      <c r="J216" s="54">
        <f t="shared" si="22"/>
        <v>51</v>
      </c>
      <c r="K216" s="54">
        <f t="shared" si="23"/>
        <v>0</v>
      </c>
      <c r="L216" s="52">
        <f t="shared" si="24"/>
        <v>20000</v>
      </c>
      <c r="M216" s="29">
        <f t="shared" si="25"/>
        <v>43262</v>
      </c>
      <c r="N216" s="30">
        <f t="shared" si="26"/>
        <v>82</v>
      </c>
    </row>
    <row r="217" spans="1:14" x14ac:dyDescent="0.2">
      <c r="A217" s="15">
        <v>43430</v>
      </c>
      <c r="B217" s="16" t="s">
        <v>226</v>
      </c>
      <c r="C217" s="55" t="s">
        <v>118</v>
      </c>
      <c r="D217" s="17" t="s">
        <v>48</v>
      </c>
      <c r="E217" s="18">
        <v>43374</v>
      </c>
      <c r="F217" s="19">
        <v>11</v>
      </c>
      <c r="G217" s="19" t="s">
        <v>15</v>
      </c>
      <c r="H217" s="51">
        <f t="shared" si="21"/>
        <v>20</v>
      </c>
      <c r="I217" s="54">
        <f t="shared" si="27"/>
        <v>0</v>
      </c>
      <c r="J217" s="54">
        <f t="shared" si="22"/>
        <v>20</v>
      </c>
      <c r="K217" s="54">
        <f t="shared" si="23"/>
        <v>0</v>
      </c>
      <c r="L217" s="52">
        <f t="shared" si="24"/>
        <v>30000</v>
      </c>
      <c r="M217" s="29">
        <f t="shared" si="25"/>
        <v>43342</v>
      </c>
      <c r="N217" s="30">
        <f t="shared" si="26"/>
        <v>32</v>
      </c>
    </row>
    <row r="218" spans="1:14" x14ac:dyDescent="0.2">
      <c r="A218" s="15">
        <v>43257</v>
      </c>
      <c r="B218" s="16" t="s">
        <v>223</v>
      </c>
      <c r="C218" s="55" t="s">
        <v>80</v>
      </c>
      <c r="D218" s="17" t="s">
        <v>22</v>
      </c>
      <c r="E218" s="18">
        <v>43167</v>
      </c>
      <c r="F218" s="19">
        <v>8</v>
      </c>
      <c r="G218" s="19" t="s">
        <v>15</v>
      </c>
      <c r="H218" s="51">
        <f t="shared" si="21"/>
        <v>53</v>
      </c>
      <c r="I218" s="54">
        <f t="shared" si="27"/>
        <v>0</v>
      </c>
      <c r="J218" s="54">
        <f t="shared" si="22"/>
        <v>53</v>
      </c>
      <c r="K218" s="54">
        <f t="shared" si="23"/>
        <v>0</v>
      </c>
      <c r="L218" s="52">
        <f t="shared" si="24"/>
        <v>10000</v>
      </c>
      <c r="M218" s="29">
        <f t="shared" si="25"/>
        <v>43160</v>
      </c>
      <c r="N218" s="30">
        <f t="shared" si="26"/>
        <v>7</v>
      </c>
    </row>
    <row r="219" spans="1:14" x14ac:dyDescent="0.2">
      <c r="A219" s="15">
        <v>43255</v>
      </c>
      <c r="B219" s="16" t="s">
        <v>223</v>
      </c>
      <c r="C219" s="55" t="s">
        <v>80</v>
      </c>
      <c r="D219" s="17" t="s">
        <v>22</v>
      </c>
      <c r="E219" s="18">
        <v>43167</v>
      </c>
      <c r="F219" s="19">
        <v>18</v>
      </c>
      <c r="G219" s="19" t="s">
        <v>15</v>
      </c>
      <c r="H219" s="51">
        <f t="shared" si="21"/>
        <v>53</v>
      </c>
      <c r="I219" s="54">
        <f t="shared" si="27"/>
        <v>0</v>
      </c>
      <c r="J219" s="54">
        <f t="shared" si="22"/>
        <v>53</v>
      </c>
      <c r="K219" s="54">
        <f t="shared" si="23"/>
        <v>0</v>
      </c>
      <c r="L219" s="52">
        <f t="shared" si="24"/>
        <v>10000</v>
      </c>
      <c r="M219" s="29">
        <f t="shared" si="25"/>
        <v>43160</v>
      </c>
      <c r="N219" s="30">
        <f t="shared" si="26"/>
        <v>7</v>
      </c>
    </row>
    <row r="220" spans="1:14" x14ac:dyDescent="0.2">
      <c r="A220" s="15">
        <v>43362</v>
      </c>
      <c r="B220" s="16" t="s">
        <v>223</v>
      </c>
      <c r="C220" s="55" t="s">
        <v>80</v>
      </c>
      <c r="D220" s="17" t="s">
        <v>44</v>
      </c>
      <c r="E220" s="18">
        <v>43313</v>
      </c>
      <c r="F220" s="19">
        <v>3</v>
      </c>
      <c r="G220" s="19" t="s">
        <v>15</v>
      </c>
      <c r="H220" s="51">
        <f t="shared" si="21"/>
        <v>53</v>
      </c>
      <c r="I220" s="54">
        <f t="shared" si="27"/>
        <v>0</v>
      </c>
      <c r="J220" s="54">
        <f t="shared" si="22"/>
        <v>53</v>
      </c>
      <c r="K220" s="54">
        <f t="shared" si="23"/>
        <v>0</v>
      </c>
      <c r="L220" s="52">
        <f t="shared" si="24"/>
        <v>10000</v>
      </c>
      <c r="M220" s="29">
        <f t="shared" si="25"/>
        <v>43160</v>
      </c>
      <c r="N220" s="30">
        <f t="shared" si="26"/>
        <v>153</v>
      </c>
    </row>
    <row r="221" spans="1:14" x14ac:dyDescent="0.2">
      <c r="A221" s="15">
        <v>43417</v>
      </c>
      <c r="B221" s="16" t="s">
        <v>223</v>
      </c>
      <c r="C221" s="55" t="s">
        <v>80</v>
      </c>
      <c r="D221" s="17" t="s">
        <v>44</v>
      </c>
      <c r="E221" s="18">
        <v>43313</v>
      </c>
      <c r="F221" s="19">
        <v>7</v>
      </c>
      <c r="G221" s="19" t="s">
        <v>15</v>
      </c>
      <c r="H221" s="51">
        <f t="shared" si="21"/>
        <v>53</v>
      </c>
      <c r="I221" s="54">
        <f t="shared" si="27"/>
        <v>0</v>
      </c>
      <c r="J221" s="54">
        <f t="shared" si="22"/>
        <v>53</v>
      </c>
      <c r="K221" s="54">
        <f t="shared" si="23"/>
        <v>0</v>
      </c>
      <c r="L221" s="52">
        <f t="shared" si="24"/>
        <v>10000</v>
      </c>
      <c r="M221" s="29">
        <f t="shared" si="25"/>
        <v>43160</v>
      </c>
      <c r="N221" s="30">
        <f t="shared" si="26"/>
        <v>153</v>
      </c>
    </row>
    <row r="222" spans="1:14" x14ac:dyDescent="0.2">
      <c r="A222" s="15">
        <v>43426</v>
      </c>
      <c r="B222" s="16" t="s">
        <v>223</v>
      </c>
      <c r="C222" s="55" t="s">
        <v>80</v>
      </c>
      <c r="D222" s="17" t="s">
        <v>44</v>
      </c>
      <c r="E222" s="18">
        <v>43313</v>
      </c>
      <c r="F222" s="19">
        <v>17</v>
      </c>
      <c r="G222" s="19" t="s">
        <v>15</v>
      </c>
      <c r="H222" s="51">
        <f t="shared" si="21"/>
        <v>53</v>
      </c>
      <c r="I222" s="54">
        <f t="shared" si="27"/>
        <v>0</v>
      </c>
      <c r="J222" s="54">
        <f t="shared" si="22"/>
        <v>53</v>
      </c>
      <c r="K222" s="54">
        <f t="shared" si="23"/>
        <v>0</v>
      </c>
      <c r="L222" s="52">
        <f t="shared" si="24"/>
        <v>10000</v>
      </c>
      <c r="M222" s="29">
        <f t="shared" si="25"/>
        <v>43160</v>
      </c>
      <c r="N222" s="30">
        <f t="shared" si="26"/>
        <v>153</v>
      </c>
    </row>
  </sheetData>
  <dataValidations count="1">
    <dataValidation type="list" allowBlank="1" showInputMessage="1" showErrorMessage="1" sqref="B2:B222" xr:uid="{00000000-0002-0000-0200-000000000000}">
      <formula1>ListValFournisseurs</formula1>
    </dataValidation>
  </dataValidations>
  <pageMargins left="0.7" right="0.7" top="0.75" bottom="0.75" header="0.3" footer="0.3"/>
  <pageSetup paperSize="9" orientation="portrait" horizontalDpi="4294967295" verticalDpi="4294967295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H44"/>
  <sheetViews>
    <sheetView showGridLines="0" workbookViewId="0">
      <selection activeCell="A5" sqref="A2:D9"/>
      <pivotSelection pane="bottomRight" showHeader="1" click="1" r:id="rId1">
        <pivotArea type="all" dataOnly="0" outline="0" fieldPosition="0"/>
      </pivotSelection>
    </sheetView>
  </sheetViews>
  <sheetFormatPr baseColWidth="10" defaultColWidth="10.85546875" defaultRowHeight="12.75" outlineLevelCol="1" x14ac:dyDescent="0.2"/>
  <cols>
    <col min="1" max="1" width="12.42578125" style="41" customWidth="1" outlineLevel="1"/>
    <col min="2" max="2" width="14.85546875" style="41" customWidth="1" outlineLevel="1"/>
    <col min="3" max="3" width="12.5703125" style="41" customWidth="1" outlineLevel="1"/>
    <col min="4" max="4" width="9.5703125" style="41" customWidth="1" outlineLevel="1"/>
    <col min="5" max="5" width="9.5703125" customWidth="1"/>
    <col min="6" max="6" width="9.5703125" style="41" customWidth="1"/>
    <col min="7" max="7" width="13.42578125" style="41" customWidth="1"/>
    <col min="8" max="16384" width="10.85546875" style="41"/>
  </cols>
  <sheetData>
    <row r="2" spans="1:5" x14ac:dyDescent="0.2">
      <c r="A2" s="74"/>
      <c r="B2" s="75" t="s">
        <v>86</v>
      </c>
      <c r="C2" s="90"/>
      <c r="D2" s="76"/>
      <c r="E2" s="41"/>
    </row>
    <row r="3" spans="1:5" x14ac:dyDescent="0.2">
      <c r="A3" s="75" t="s">
        <v>52</v>
      </c>
      <c r="B3" s="74" t="s">
        <v>95</v>
      </c>
      <c r="C3" s="91" t="s">
        <v>96</v>
      </c>
      <c r="D3" s="77" t="s">
        <v>97</v>
      </c>
      <c r="E3" s="41"/>
    </row>
    <row r="4" spans="1:5" x14ac:dyDescent="0.2">
      <c r="A4" s="74" t="s">
        <v>221</v>
      </c>
      <c r="B4" s="78">
        <v>2.2589285714285715E-4</v>
      </c>
      <c r="C4" s="92">
        <v>2.413392857142857E-3</v>
      </c>
      <c r="D4" s="79">
        <v>9.8214285714285708E-6</v>
      </c>
      <c r="E4" s="41"/>
    </row>
    <row r="5" spans="1:5" x14ac:dyDescent="0.2">
      <c r="A5" s="80" t="s">
        <v>227</v>
      </c>
      <c r="B5" s="81">
        <v>0</v>
      </c>
      <c r="C5" s="43">
        <v>5.7999999999999996E-3</v>
      </c>
      <c r="D5" s="82">
        <v>0</v>
      </c>
      <c r="E5" s="41"/>
    </row>
    <row r="6" spans="1:5" x14ac:dyDescent="0.2">
      <c r="A6" s="80" t="s">
        <v>228</v>
      </c>
      <c r="B6" s="81">
        <v>0</v>
      </c>
      <c r="C6" s="43">
        <v>3.8835443037974681E-3</v>
      </c>
      <c r="D6" s="82">
        <v>3.7088607594936709E-4</v>
      </c>
      <c r="E6" s="41"/>
    </row>
    <row r="7" spans="1:5" x14ac:dyDescent="0.2">
      <c r="A7" s="80" t="s">
        <v>222</v>
      </c>
      <c r="B7" s="81">
        <v>0</v>
      </c>
      <c r="C7" s="43">
        <v>9.3499999999999996E-4</v>
      </c>
      <c r="D7" s="82">
        <v>1.1E-4</v>
      </c>
      <c r="E7" s="41"/>
    </row>
    <row r="8" spans="1:5" x14ac:dyDescent="0.2">
      <c r="A8" s="80" t="s">
        <v>225</v>
      </c>
      <c r="B8" s="81">
        <v>0</v>
      </c>
      <c r="C8" s="43">
        <v>3.4483362521891417E-3</v>
      </c>
      <c r="D8" s="82">
        <v>9.6322241681260945E-5</v>
      </c>
      <c r="E8" s="41"/>
    </row>
    <row r="9" spans="1:5" x14ac:dyDescent="0.2">
      <c r="A9" s="80" t="s">
        <v>226</v>
      </c>
      <c r="B9" s="81">
        <v>0</v>
      </c>
      <c r="C9" s="43">
        <v>1.6229166666666666E-3</v>
      </c>
      <c r="D9" s="82">
        <v>1.2708333333333332E-4</v>
      </c>
    </row>
    <row r="10" spans="1:5" x14ac:dyDescent="0.2">
      <c r="A10" s="80" t="s">
        <v>223</v>
      </c>
      <c r="B10" s="81">
        <v>0</v>
      </c>
      <c r="C10" s="43">
        <v>5.3E-3</v>
      </c>
      <c r="D10" s="82">
        <v>0</v>
      </c>
    </row>
    <row r="11" spans="1:5" x14ac:dyDescent="0.2">
      <c r="A11" s="83" t="s">
        <v>53</v>
      </c>
      <c r="B11" s="84">
        <v>6.9486404833836855E-5</v>
      </c>
      <c r="C11" s="93">
        <v>2.6143916506454271E-3</v>
      </c>
      <c r="D11" s="85">
        <v>1.3347981323812139E-4</v>
      </c>
    </row>
    <row r="12" spans="1:5" x14ac:dyDescent="0.2">
      <c r="B12" s="67" t="b">
        <v>0</v>
      </c>
    </row>
    <row r="24" spans="1:8" x14ac:dyDescent="0.2">
      <c r="B24" s="59"/>
    </row>
    <row r="28" spans="1:8" x14ac:dyDescent="0.2">
      <c r="A28" s="39" t="s">
        <v>229</v>
      </c>
      <c r="B28" s="39" t="s">
        <v>92</v>
      </c>
      <c r="C28" s="40"/>
      <c r="D28"/>
      <c r="F28"/>
      <c r="G28"/>
      <c r="H28"/>
    </row>
    <row r="29" spans="1:8" x14ac:dyDescent="0.2">
      <c r="A29" s="39" t="s">
        <v>52</v>
      </c>
      <c r="B29" s="38" t="s">
        <v>15</v>
      </c>
      <c r="C29" s="60" t="s">
        <v>53</v>
      </c>
      <c r="D29"/>
      <c r="F29"/>
      <c r="G29"/>
      <c r="H29"/>
    </row>
    <row r="30" spans="1:8" x14ac:dyDescent="0.2">
      <c r="A30" s="38" t="s">
        <v>221</v>
      </c>
      <c r="B30" s="64">
        <v>221</v>
      </c>
      <c r="C30" s="61">
        <v>221</v>
      </c>
      <c r="D30"/>
      <c r="F30"/>
      <c r="G30"/>
      <c r="H30"/>
    </row>
    <row r="31" spans="1:8" x14ac:dyDescent="0.2">
      <c r="A31" s="42" t="s">
        <v>227</v>
      </c>
      <c r="B31" s="65">
        <v>58</v>
      </c>
      <c r="C31" s="62">
        <v>58</v>
      </c>
      <c r="D31"/>
      <c r="F31"/>
      <c r="G31"/>
      <c r="H31"/>
    </row>
    <row r="32" spans="1:8" x14ac:dyDescent="0.2">
      <c r="A32" s="42" t="s">
        <v>228</v>
      </c>
      <c r="B32" s="65">
        <v>561</v>
      </c>
      <c r="C32" s="62">
        <v>561</v>
      </c>
      <c r="D32"/>
      <c r="F32"/>
      <c r="G32"/>
      <c r="H32"/>
    </row>
    <row r="33" spans="1:8" x14ac:dyDescent="0.2">
      <c r="A33" s="42" t="s">
        <v>222</v>
      </c>
      <c r="B33" s="65">
        <v>85</v>
      </c>
      <c r="C33" s="62">
        <v>85</v>
      </c>
      <c r="D33"/>
      <c r="F33"/>
      <c r="G33"/>
      <c r="H33"/>
    </row>
    <row r="34" spans="1:8" x14ac:dyDescent="0.2">
      <c r="A34" s="42" t="s">
        <v>225</v>
      </c>
      <c r="B34" s="65">
        <v>251</v>
      </c>
      <c r="C34" s="62">
        <v>251</v>
      </c>
      <c r="D34"/>
      <c r="F34"/>
      <c r="G34"/>
      <c r="H34"/>
    </row>
    <row r="35" spans="1:8" x14ac:dyDescent="0.2">
      <c r="A35" s="42" t="s">
        <v>226</v>
      </c>
      <c r="B35" s="65">
        <v>164</v>
      </c>
      <c r="C35" s="62">
        <v>164</v>
      </c>
      <c r="D35"/>
      <c r="F35"/>
      <c r="G35"/>
      <c r="H35"/>
    </row>
    <row r="36" spans="1:8" x14ac:dyDescent="0.2">
      <c r="A36" s="42" t="s">
        <v>223</v>
      </c>
      <c r="B36" s="65">
        <v>53</v>
      </c>
      <c r="C36" s="62">
        <v>53</v>
      </c>
      <c r="D36"/>
      <c r="F36"/>
      <c r="G36"/>
      <c r="H36"/>
    </row>
    <row r="37" spans="1:8" x14ac:dyDescent="0.2">
      <c r="A37" s="44" t="s">
        <v>53</v>
      </c>
      <c r="B37" s="66">
        <v>1393</v>
      </c>
      <c r="C37" s="63">
        <v>1393</v>
      </c>
      <c r="D37"/>
      <c r="F37"/>
      <c r="G37"/>
      <c r="H37"/>
    </row>
    <row r="38" spans="1:8" x14ac:dyDescent="0.2">
      <c r="A38"/>
      <c r="B38"/>
      <c r="C38"/>
      <c r="D38"/>
      <c r="F38"/>
      <c r="G38"/>
      <c r="H38"/>
    </row>
    <row r="39" spans="1:8" x14ac:dyDescent="0.2">
      <c r="A39"/>
      <c r="B39"/>
      <c r="C39"/>
      <c r="D39"/>
      <c r="F39"/>
      <c r="G39"/>
      <c r="H39"/>
    </row>
    <row r="40" spans="1:8" x14ac:dyDescent="0.2">
      <c r="A40"/>
      <c r="B40" s="68" t="s">
        <v>230</v>
      </c>
      <c r="C40"/>
      <c r="D40"/>
      <c r="F40"/>
      <c r="G40"/>
      <c r="H40"/>
    </row>
    <row r="41" spans="1:8" x14ac:dyDescent="0.2">
      <c r="A41"/>
      <c r="B41"/>
      <c r="C41"/>
      <c r="D41"/>
      <c r="F41"/>
      <c r="G41"/>
      <c r="H41"/>
    </row>
    <row r="42" spans="1:8" x14ac:dyDescent="0.2">
      <c r="A42"/>
      <c r="B42"/>
      <c r="C42"/>
      <c r="D42"/>
      <c r="F42"/>
      <c r="G42"/>
      <c r="H42"/>
    </row>
    <row r="43" spans="1:8" x14ac:dyDescent="0.2">
      <c r="A43"/>
      <c r="B43"/>
      <c r="C43"/>
      <c r="D43"/>
      <c r="F43"/>
      <c r="G43"/>
      <c r="H43"/>
    </row>
    <row r="44" spans="1:8" x14ac:dyDescent="0.2">
      <c r="A44"/>
      <c r="B44"/>
      <c r="C44"/>
      <c r="D44"/>
      <c r="F44"/>
      <c r="G44"/>
      <c r="H44"/>
    </row>
  </sheetData>
  <pageMargins left="0.7" right="0.7" top="0.75" bottom="0.75" header="0.3" footer="0.3"/>
  <pageSetup paperSize="9" orientation="portrait" r:id="rId3"/>
  <drawing r:id="rId4"/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90AFB-D760-4C51-B8F3-B0550E11A5C7}">
  <dimension ref="A1:G74"/>
  <sheetViews>
    <sheetView tabSelected="1" workbookViewId="0">
      <selection activeCell="C11" sqref="C11"/>
    </sheetView>
  </sheetViews>
  <sheetFormatPr baseColWidth="10" defaultRowHeight="12.75" x14ac:dyDescent="0.2"/>
  <cols>
    <col min="1" max="1" width="21.42578125" customWidth="1"/>
    <col min="2" max="2" width="17.28515625" customWidth="1"/>
  </cols>
  <sheetData>
    <row r="1" spans="1:7" ht="30" customHeight="1" x14ac:dyDescent="0.2">
      <c r="A1" s="75" t="s">
        <v>229</v>
      </c>
      <c r="B1" s="86"/>
    </row>
    <row r="2" spans="1:7" ht="30" customHeight="1" x14ac:dyDescent="0.2">
      <c r="A2" s="75" t="s">
        <v>92</v>
      </c>
      <c r="B2" s="86" t="s">
        <v>231</v>
      </c>
    </row>
    <row r="3" spans="1:7" ht="30" customHeight="1" x14ac:dyDescent="0.2">
      <c r="A3" s="74" t="s">
        <v>90</v>
      </c>
      <c r="B3" s="87">
        <v>1.5221707478491065E-2</v>
      </c>
    </row>
    <row r="4" spans="1:7" ht="30" customHeight="1" x14ac:dyDescent="0.2">
      <c r="A4" s="80" t="s">
        <v>15</v>
      </c>
      <c r="B4" s="88">
        <v>0.92190602250165454</v>
      </c>
    </row>
    <row r="5" spans="1:7" ht="30" customHeight="1" x14ac:dyDescent="0.2">
      <c r="A5" s="80" t="s">
        <v>131</v>
      </c>
      <c r="B5" s="88">
        <v>2.7134348113831898E-2</v>
      </c>
    </row>
    <row r="6" spans="1:7" ht="30" customHeight="1" x14ac:dyDescent="0.2">
      <c r="A6" s="80" t="s">
        <v>20</v>
      </c>
      <c r="B6" s="88">
        <v>3.5737921906022499E-2</v>
      </c>
    </row>
    <row r="7" spans="1:7" ht="30" customHeight="1" x14ac:dyDescent="0.2">
      <c r="A7" s="83" t="s">
        <v>53</v>
      </c>
      <c r="B7" s="89">
        <v>1</v>
      </c>
    </row>
    <row r="8" spans="1:7" ht="30" customHeight="1" x14ac:dyDescent="0.2"/>
    <row r="15" spans="1:7" x14ac:dyDescent="0.2">
      <c r="A15" s="75" t="s">
        <v>229</v>
      </c>
      <c r="B15" s="86"/>
    </row>
    <row r="16" spans="1:7" x14ac:dyDescent="0.2">
      <c r="A16" s="75" t="s">
        <v>7</v>
      </c>
      <c r="B16" s="86" t="s">
        <v>231</v>
      </c>
      <c r="D16" s="94"/>
      <c r="E16" s="94"/>
      <c r="F16" s="94"/>
      <c r="G16" s="94"/>
    </row>
    <row r="17" spans="1:2" x14ac:dyDescent="0.2">
      <c r="A17" s="74" t="s">
        <v>77</v>
      </c>
      <c r="B17" s="87">
        <v>7.9417604235605555E-3</v>
      </c>
    </row>
    <row r="18" spans="1:2" x14ac:dyDescent="0.2">
      <c r="A18" s="80" t="s">
        <v>80</v>
      </c>
      <c r="B18" s="88">
        <v>3.5076108537392459E-2</v>
      </c>
    </row>
    <row r="19" spans="1:2" x14ac:dyDescent="0.2">
      <c r="A19" s="80" t="s">
        <v>107</v>
      </c>
      <c r="B19" s="88">
        <v>3.8385175380542688E-2</v>
      </c>
    </row>
    <row r="20" spans="1:2" x14ac:dyDescent="0.2">
      <c r="A20" s="80" t="s">
        <v>75</v>
      </c>
      <c r="B20" s="88">
        <v>2.4487094639311716E-2</v>
      </c>
    </row>
    <row r="21" spans="1:2" x14ac:dyDescent="0.2">
      <c r="A21" s="80" t="s">
        <v>201</v>
      </c>
      <c r="B21" s="88">
        <v>1.9854401058901389E-3</v>
      </c>
    </row>
    <row r="22" spans="1:2" x14ac:dyDescent="0.2">
      <c r="A22" s="80" t="s">
        <v>99</v>
      </c>
      <c r="B22" s="88">
        <v>3.0443414956982131E-2</v>
      </c>
    </row>
    <row r="23" spans="1:2" x14ac:dyDescent="0.2">
      <c r="A23" s="80" t="s">
        <v>103</v>
      </c>
      <c r="B23" s="88">
        <v>5.823957643944408E-2</v>
      </c>
    </row>
    <row r="24" spans="1:2" x14ac:dyDescent="0.2">
      <c r="A24" s="80" t="s">
        <v>104</v>
      </c>
      <c r="B24" s="88">
        <v>9.2653871608206484E-3</v>
      </c>
    </row>
    <row r="25" spans="1:2" x14ac:dyDescent="0.2">
      <c r="A25" s="80" t="s">
        <v>124</v>
      </c>
      <c r="B25" s="88">
        <v>1.3236267372600927E-3</v>
      </c>
    </row>
    <row r="26" spans="1:2" x14ac:dyDescent="0.2">
      <c r="A26" s="80" t="s">
        <v>66</v>
      </c>
      <c r="B26" s="88">
        <v>6.6181336863004633E-4</v>
      </c>
    </row>
    <row r="27" spans="1:2" x14ac:dyDescent="0.2">
      <c r="A27" s="80" t="s">
        <v>65</v>
      </c>
      <c r="B27" s="88">
        <v>7.5446724023825282E-2</v>
      </c>
    </row>
    <row r="28" spans="1:2" x14ac:dyDescent="0.2">
      <c r="A28" s="80" t="s">
        <v>64</v>
      </c>
      <c r="B28" s="88">
        <v>7.2137657180675052E-2</v>
      </c>
    </row>
    <row r="29" spans="1:2" x14ac:dyDescent="0.2">
      <c r="A29" s="80" t="s">
        <v>126</v>
      </c>
      <c r="B29" s="88">
        <v>6.6181336863004633E-4</v>
      </c>
    </row>
    <row r="30" spans="1:2" x14ac:dyDescent="0.2">
      <c r="A30" s="80" t="s">
        <v>67</v>
      </c>
      <c r="B30" s="88">
        <v>4.6326935804103242E-3</v>
      </c>
    </row>
    <row r="31" spans="1:2" x14ac:dyDescent="0.2">
      <c r="A31" s="80" t="s">
        <v>68</v>
      </c>
      <c r="B31" s="88">
        <v>7.2799470549305099E-3</v>
      </c>
    </row>
    <row r="32" spans="1:2" x14ac:dyDescent="0.2">
      <c r="A32" s="80" t="s">
        <v>117</v>
      </c>
      <c r="B32" s="88">
        <v>6.6843150231634674E-2</v>
      </c>
    </row>
    <row r="33" spans="1:2" x14ac:dyDescent="0.2">
      <c r="A33" s="80" t="s">
        <v>122</v>
      </c>
      <c r="B33" s="88">
        <v>2.6472534745201853E-3</v>
      </c>
    </row>
    <row r="34" spans="1:2" x14ac:dyDescent="0.2">
      <c r="A34" s="80" t="s">
        <v>76</v>
      </c>
      <c r="B34" s="88">
        <v>1.3236267372600927E-2</v>
      </c>
    </row>
    <row r="35" spans="1:2" x14ac:dyDescent="0.2">
      <c r="A35" s="80" t="s">
        <v>101</v>
      </c>
      <c r="B35" s="88">
        <v>1.0589013898080741E-2</v>
      </c>
    </row>
    <row r="36" spans="1:2" x14ac:dyDescent="0.2">
      <c r="A36" s="80" t="s">
        <v>144</v>
      </c>
      <c r="B36" s="88">
        <v>1.0589013898080741E-2</v>
      </c>
    </row>
    <row r="37" spans="1:2" x14ac:dyDescent="0.2">
      <c r="A37" s="80" t="s">
        <v>152</v>
      </c>
      <c r="B37" s="88">
        <v>3.3752481800132364E-2</v>
      </c>
    </row>
    <row r="38" spans="1:2" x14ac:dyDescent="0.2">
      <c r="A38" s="80" t="s">
        <v>159</v>
      </c>
      <c r="B38" s="88">
        <v>4.6326935804103242E-3</v>
      </c>
    </row>
    <row r="39" spans="1:2" x14ac:dyDescent="0.2">
      <c r="A39" s="80" t="s">
        <v>181</v>
      </c>
      <c r="B39" s="88">
        <v>2.6472534745201853E-3</v>
      </c>
    </row>
    <row r="40" spans="1:2" x14ac:dyDescent="0.2">
      <c r="A40" s="80" t="s">
        <v>146</v>
      </c>
      <c r="B40" s="88">
        <v>1.9854401058901389E-3</v>
      </c>
    </row>
    <row r="41" spans="1:2" x14ac:dyDescent="0.2">
      <c r="A41" s="80" t="s">
        <v>150</v>
      </c>
      <c r="B41" s="88">
        <v>6.6181336863004635E-3</v>
      </c>
    </row>
    <row r="42" spans="1:2" x14ac:dyDescent="0.2">
      <c r="A42" s="80" t="s">
        <v>154</v>
      </c>
      <c r="B42" s="88">
        <v>2.1178027796161483E-2</v>
      </c>
    </row>
    <row r="43" spans="1:2" x14ac:dyDescent="0.2">
      <c r="A43" s="80" t="s">
        <v>162</v>
      </c>
      <c r="B43" s="88">
        <v>3.5737921906022499E-2</v>
      </c>
    </row>
    <row r="44" spans="1:2" x14ac:dyDescent="0.2">
      <c r="A44" s="80" t="s">
        <v>187</v>
      </c>
      <c r="B44" s="88">
        <v>5.2945069490403706E-3</v>
      </c>
    </row>
    <row r="45" spans="1:2" x14ac:dyDescent="0.2">
      <c r="A45" s="80" t="s">
        <v>156</v>
      </c>
      <c r="B45" s="88">
        <v>2.6472534745201854E-2</v>
      </c>
    </row>
    <row r="46" spans="1:2" x14ac:dyDescent="0.2">
      <c r="A46" s="80" t="s">
        <v>137</v>
      </c>
      <c r="B46" s="88">
        <v>1.257445400397088E-2</v>
      </c>
    </row>
    <row r="47" spans="1:2" x14ac:dyDescent="0.2">
      <c r="A47" s="80" t="s">
        <v>167</v>
      </c>
      <c r="B47" s="88">
        <v>1.7207147584381206E-2</v>
      </c>
    </row>
    <row r="48" spans="1:2" x14ac:dyDescent="0.2">
      <c r="A48" s="80" t="s">
        <v>133</v>
      </c>
      <c r="B48" s="88">
        <v>5.2945069490403708E-2</v>
      </c>
    </row>
    <row r="49" spans="1:2" x14ac:dyDescent="0.2">
      <c r="A49" s="80" t="s">
        <v>69</v>
      </c>
      <c r="B49" s="88">
        <v>3.4414295168762411E-2</v>
      </c>
    </row>
    <row r="50" spans="1:2" x14ac:dyDescent="0.2">
      <c r="A50" s="80" t="s">
        <v>78</v>
      </c>
      <c r="B50" s="88">
        <v>1.3898080741230973E-2</v>
      </c>
    </row>
    <row r="51" spans="1:2" x14ac:dyDescent="0.2">
      <c r="A51" s="80" t="s">
        <v>179</v>
      </c>
      <c r="B51" s="88">
        <v>2.6472534745201853E-3</v>
      </c>
    </row>
    <row r="52" spans="1:2" x14ac:dyDescent="0.2">
      <c r="A52" s="80" t="s">
        <v>73</v>
      </c>
      <c r="B52" s="88">
        <v>4.6326935804103242E-3</v>
      </c>
    </row>
    <row r="53" spans="1:2" x14ac:dyDescent="0.2">
      <c r="A53" s="80" t="s">
        <v>170</v>
      </c>
      <c r="B53" s="88">
        <v>1.0589013898080741E-2</v>
      </c>
    </row>
    <row r="54" spans="1:2" x14ac:dyDescent="0.2">
      <c r="A54" s="80" t="s">
        <v>70</v>
      </c>
      <c r="B54" s="88">
        <v>1.455989410986102E-2</v>
      </c>
    </row>
    <row r="55" spans="1:2" x14ac:dyDescent="0.2">
      <c r="A55" s="80" t="s">
        <v>147</v>
      </c>
      <c r="B55" s="88">
        <v>6.6181336863004635E-3</v>
      </c>
    </row>
    <row r="56" spans="1:2" x14ac:dyDescent="0.2">
      <c r="A56" s="80" t="s">
        <v>160</v>
      </c>
      <c r="B56" s="88">
        <v>4.6326935804103242E-3</v>
      </c>
    </row>
    <row r="57" spans="1:2" x14ac:dyDescent="0.2">
      <c r="A57" s="80" t="s">
        <v>71</v>
      </c>
      <c r="B57" s="88">
        <v>2.0516214427531435E-2</v>
      </c>
    </row>
    <row r="58" spans="1:2" x14ac:dyDescent="0.2">
      <c r="A58" s="80" t="s">
        <v>176</v>
      </c>
      <c r="B58" s="88">
        <v>1.9854401058901389E-3</v>
      </c>
    </row>
    <row r="59" spans="1:2" x14ac:dyDescent="0.2">
      <c r="A59" s="80" t="s">
        <v>72</v>
      </c>
      <c r="B59" s="88">
        <v>3.6399735274652546E-2</v>
      </c>
    </row>
    <row r="60" spans="1:2" x14ac:dyDescent="0.2">
      <c r="A60" s="80" t="s">
        <v>184</v>
      </c>
      <c r="B60" s="88">
        <v>5.9563203176704171E-3</v>
      </c>
    </row>
    <row r="61" spans="1:2" x14ac:dyDescent="0.2">
      <c r="A61" s="80" t="s">
        <v>183</v>
      </c>
      <c r="B61" s="88">
        <v>2.6472534745201853E-3</v>
      </c>
    </row>
    <row r="62" spans="1:2" x14ac:dyDescent="0.2">
      <c r="A62" s="80" t="s">
        <v>74</v>
      </c>
      <c r="B62" s="88">
        <v>1.7868960953011249E-2</v>
      </c>
    </row>
    <row r="63" spans="1:2" x14ac:dyDescent="0.2">
      <c r="A63" s="80" t="s">
        <v>174</v>
      </c>
      <c r="B63" s="88">
        <v>1.3236267372600927E-3</v>
      </c>
    </row>
    <row r="64" spans="1:2" x14ac:dyDescent="0.2">
      <c r="A64" s="80" t="s">
        <v>194</v>
      </c>
      <c r="B64" s="88">
        <v>6.6181336863004633E-4</v>
      </c>
    </row>
    <row r="65" spans="1:2" x14ac:dyDescent="0.2">
      <c r="A65" s="80" t="s">
        <v>164</v>
      </c>
      <c r="B65" s="88">
        <v>3.9708802117802778E-3</v>
      </c>
    </row>
    <row r="66" spans="1:2" x14ac:dyDescent="0.2">
      <c r="A66" s="80" t="s">
        <v>109</v>
      </c>
      <c r="B66" s="88">
        <v>1.5883520847121111E-2</v>
      </c>
    </row>
    <row r="67" spans="1:2" x14ac:dyDescent="0.2">
      <c r="A67" s="80" t="s">
        <v>111</v>
      </c>
      <c r="B67" s="88">
        <v>5.2945069490403706E-3</v>
      </c>
    </row>
    <row r="68" spans="1:2" x14ac:dyDescent="0.2">
      <c r="A68" s="80" t="s">
        <v>114</v>
      </c>
      <c r="B68" s="88">
        <v>3.6399735274652546E-2</v>
      </c>
    </row>
    <row r="69" spans="1:2" x14ac:dyDescent="0.2">
      <c r="A69" s="80" t="s">
        <v>116</v>
      </c>
      <c r="B69" s="88">
        <v>3.3752481800132364E-2</v>
      </c>
    </row>
    <row r="70" spans="1:2" x14ac:dyDescent="0.2">
      <c r="A70" s="80" t="s">
        <v>118</v>
      </c>
      <c r="B70" s="88">
        <v>1.3236267372600927E-2</v>
      </c>
    </row>
    <row r="71" spans="1:2" x14ac:dyDescent="0.2">
      <c r="A71" s="80" t="s">
        <v>119</v>
      </c>
      <c r="B71" s="88">
        <v>7.2799470549305099E-3</v>
      </c>
    </row>
    <row r="72" spans="1:2" x14ac:dyDescent="0.2">
      <c r="A72" s="80" t="s">
        <v>212</v>
      </c>
      <c r="B72" s="88">
        <v>5.2945069490403706E-3</v>
      </c>
    </row>
    <row r="73" spans="1:2" x14ac:dyDescent="0.2">
      <c r="A73" s="80" t="s">
        <v>139</v>
      </c>
      <c r="B73" s="88">
        <v>6.6181336863004635E-3</v>
      </c>
    </row>
    <row r="74" spans="1:2" x14ac:dyDescent="0.2">
      <c r="A74" s="83" t="s">
        <v>53</v>
      </c>
      <c r="B74" s="89">
        <v>1</v>
      </c>
    </row>
  </sheetData>
  <pageMargins left="0.7" right="0.7" top="0.75" bottom="0.75" header="0.3" footer="0.3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83BE5CF-52AD-49E2-A5CE-66D4A9E1815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9</vt:i4>
      </vt:variant>
    </vt:vector>
  </HeadingPairs>
  <TitlesOfParts>
    <vt:vector size="14" baseType="lpstr">
      <vt:lpstr>Screw Caps</vt:lpstr>
      <vt:lpstr>Livraison</vt:lpstr>
      <vt:lpstr>Problèmes</vt:lpstr>
      <vt:lpstr>Graphique</vt:lpstr>
      <vt:lpstr>Feuil1</vt:lpstr>
      <vt:lpstr>CodeLiv</vt:lpstr>
      <vt:lpstr>DateLiv</vt:lpstr>
      <vt:lpstr>ListBlle</vt:lpstr>
      <vt:lpstr>ListLot</vt:lpstr>
      <vt:lpstr>ListMotif</vt:lpstr>
      <vt:lpstr>ListQuantitéLivrée</vt:lpstr>
      <vt:lpstr>TabLivraisons</vt:lpstr>
      <vt:lpstr>TabLivraisons_max</vt:lpstr>
      <vt:lpstr>TabProb</vt:lpstr>
    </vt:vector>
  </TitlesOfParts>
  <Company>Elonex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LABO</dc:creator>
  <cp:lastModifiedBy>SEBASTIEN</cp:lastModifiedBy>
  <cp:lastPrinted>2018-12-10T22:33:08Z</cp:lastPrinted>
  <dcterms:created xsi:type="dcterms:W3CDTF">2007-07-05T06:33:05Z</dcterms:created>
  <dcterms:modified xsi:type="dcterms:W3CDTF">2018-12-19T06:35:31Z</dcterms:modified>
</cp:coreProperties>
</file>