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0" yWindow="0" windowWidth="24000" windowHeight="9210" activeTab="1"/>
  </bookViews>
  <sheets>
    <sheet name="Feuil1" sheetId="1" r:id="rId1"/>
    <sheet name="Feuil4" sheetId="4" r:id="rId2"/>
    <sheet name="Feuil3" sheetId="6" r:id="rId3"/>
  </sheets>
  <externalReferences>
    <externalReference r:id="rId4"/>
  </externalReferences>
  <definedNames>
    <definedName name="EP_liste">Feuil3!$A$1:$A$4</definedName>
  </definedNames>
  <calcPr calcId="145621"/>
  <pivotCaches>
    <pivotCache cacheId="6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4" l="1"/>
  <c r="D4" i="4"/>
  <c r="E4" i="4"/>
  <c r="F4" i="4"/>
  <c r="G4" i="4"/>
  <c r="C5" i="4"/>
  <c r="D5" i="4"/>
  <c r="E5" i="4"/>
  <c r="F5" i="4"/>
  <c r="G5" i="4"/>
  <c r="C6" i="4"/>
  <c r="D6" i="4"/>
  <c r="E6" i="4"/>
  <c r="F6" i="4"/>
  <c r="G6" i="4"/>
  <c r="C7" i="4"/>
  <c r="D7" i="4"/>
  <c r="E7" i="4"/>
  <c r="F7" i="4"/>
  <c r="G7" i="4"/>
  <c r="C8" i="4"/>
  <c r="D8" i="4"/>
  <c r="E8" i="4"/>
  <c r="F8" i="4"/>
  <c r="G8" i="4"/>
  <c r="C9" i="4"/>
  <c r="D9" i="4"/>
  <c r="E9" i="4"/>
  <c r="F9" i="4"/>
  <c r="G9" i="4"/>
  <c r="C10" i="4"/>
  <c r="D10" i="4"/>
  <c r="E10" i="4"/>
  <c r="F10" i="4"/>
  <c r="G10" i="4"/>
  <c r="C11" i="4"/>
  <c r="D11" i="4"/>
  <c r="E11" i="4"/>
  <c r="F11" i="4"/>
  <c r="G11" i="4"/>
  <c r="C12" i="4"/>
  <c r="D12" i="4"/>
  <c r="E12" i="4"/>
  <c r="F12" i="4"/>
  <c r="G12" i="4"/>
  <c r="C13" i="4"/>
  <c r="D13" i="4"/>
  <c r="E13" i="4"/>
  <c r="F13" i="4"/>
  <c r="G13" i="4"/>
  <c r="C14" i="4"/>
  <c r="D14" i="4"/>
  <c r="E14" i="4"/>
  <c r="F14" i="4"/>
  <c r="G14" i="4"/>
  <c r="G3" i="4"/>
  <c r="F3" i="4"/>
  <c r="E3" i="4"/>
  <c r="D3" i="4"/>
  <c r="C3" i="4"/>
  <c r="E2" i="4"/>
  <c r="D2" i="4"/>
  <c r="C2" i="4"/>
  <c r="A2" i="4"/>
  <c r="E15" i="4" l="1"/>
  <c r="D15" i="4"/>
  <c r="F15" i="4"/>
  <c r="C15" i="4"/>
  <c r="G15" i="4"/>
</calcChain>
</file>

<file path=xl/sharedStrings.xml><?xml version="1.0" encoding="utf-8"?>
<sst xmlns="http://schemas.openxmlformats.org/spreadsheetml/2006/main" count="218" uniqueCount="101">
  <si>
    <t>Nom</t>
  </si>
  <si>
    <t>Prénom</t>
  </si>
  <si>
    <t>Civilité</t>
  </si>
  <si>
    <t>Adresse</t>
  </si>
  <si>
    <t>Code postal</t>
  </si>
  <si>
    <t>Ville</t>
  </si>
  <si>
    <t>Mail</t>
  </si>
  <si>
    <t>Téléphone</t>
  </si>
  <si>
    <t>Adulte</t>
  </si>
  <si>
    <t>Enfant</t>
  </si>
  <si>
    <t>Animal</t>
  </si>
  <si>
    <t>Ep1</t>
  </si>
  <si>
    <t>Ep2</t>
  </si>
  <si>
    <t>Ep3</t>
  </si>
  <si>
    <t>Ep4</t>
  </si>
  <si>
    <t>Début</t>
  </si>
  <si>
    <t>Fin</t>
  </si>
  <si>
    <t>N° facture</t>
  </si>
  <si>
    <t>Régler</t>
  </si>
  <si>
    <t>Montant HT</t>
  </si>
  <si>
    <t>Montant TTC</t>
  </si>
  <si>
    <t>Remise</t>
  </si>
  <si>
    <t>Mode de règlement</t>
  </si>
  <si>
    <t>Testn</t>
  </si>
  <si>
    <t>Testp</t>
  </si>
  <si>
    <t>M.</t>
  </si>
  <si>
    <t>Testa</t>
  </si>
  <si>
    <t>Testv</t>
  </si>
  <si>
    <t>mail@lol.fr</t>
  </si>
  <si>
    <t>06 01 02 03 04</t>
  </si>
  <si>
    <t>NomTest</t>
  </si>
  <si>
    <t>PrénomTest</t>
  </si>
  <si>
    <t>Adresse test</t>
  </si>
  <si>
    <t>Montauban</t>
  </si>
  <si>
    <t>mail@mail.fr</t>
  </si>
  <si>
    <t>Adultes</t>
  </si>
  <si>
    <t>Enfants</t>
  </si>
  <si>
    <t>Animaux</t>
  </si>
  <si>
    <t>Total</t>
  </si>
  <si>
    <t>Mois</t>
  </si>
  <si>
    <t>Valeur</t>
  </si>
  <si>
    <t>Choisir l'année</t>
  </si>
  <si>
    <t>Choisir le mois</t>
  </si>
  <si>
    <t>Janvier</t>
  </si>
  <si>
    <t>Total HT</t>
  </si>
  <si>
    <t>Total TTC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</si>
  <si>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</si>
  <si>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</si>
  <si>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</si>
  <si>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</si>
  <si>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</si>
  <si>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</si>
  <si>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</si>
  <si>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</si>
  <si>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</si>
  <si>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</si>
  <si>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</si>
  <si>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Étiquettes de lignes</t>
  </si>
  <si>
    <t>Total général</t>
  </si>
  <si>
    <t>Somme de Adulte</t>
  </si>
  <si>
    <t>Somme de Enfant</t>
  </si>
  <si>
    <t>Somme de Montant HT</t>
  </si>
  <si>
    <t>janv</t>
  </si>
  <si>
    <t>Années</t>
  </si>
  <si>
    <t>(Tous)</t>
  </si>
  <si>
    <t>Nombre de Animal</t>
  </si>
  <si>
    <t>7 01 02 03 04</t>
  </si>
  <si>
    <t>8 01 02 03 04</t>
  </si>
  <si>
    <t>9 01 02 03 04</t>
  </si>
  <si>
    <t>10 01 02 03 04</t>
  </si>
  <si>
    <t>11 01 02 03 04</t>
  </si>
  <si>
    <t>12 01 02 03 04</t>
  </si>
  <si>
    <t>13 01 02 03 04</t>
  </si>
  <si>
    <t>14 01 02 03 04</t>
  </si>
  <si>
    <t>15 01 02 03 04</t>
  </si>
  <si>
    <t>16 01 02 03 04</t>
  </si>
  <si>
    <t>17 01 02 03 04</t>
  </si>
  <si>
    <t>18 01 02 03 04</t>
  </si>
  <si>
    <t>19 01 02 03 04</t>
  </si>
  <si>
    <t>20 01 02 03 04</t>
  </si>
  <si>
    <t>21 01 02 03 04</t>
  </si>
  <si>
    <t>DEDE 1</t>
  </si>
  <si>
    <t>DEDE 2</t>
  </si>
  <si>
    <t>DEDE 3</t>
  </si>
  <si>
    <t>DEDE 4</t>
  </si>
  <si>
    <t>DEDE 5</t>
  </si>
  <si>
    <t>DEDE 6</t>
  </si>
  <si>
    <t>DEDE 7</t>
  </si>
  <si>
    <t>DEDE 8</t>
  </si>
  <si>
    <t>DEDE 9</t>
  </si>
  <si>
    <t>DEDE 10</t>
  </si>
  <si>
    <t>DEDE 11</t>
  </si>
  <si>
    <t>DEDE 12</t>
  </si>
  <si>
    <t>févr</t>
  </si>
  <si>
    <t>mars</t>
  </si>
  <si>
    <t>avr</t>
  </si>
  <si>
    <t>mai</t>
  </si>
  <si>
    <t>juin</t>
  </si>
  <si>
    <t>Somme de Montant TTC</t>
  </si>
  <si>
    <t>EP</t>
  </si>
  <si>
    <t>Nbr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</si>
</sst>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#&quot; &quot;##&quot; &quot;##&quot; &quot;##&quot; &quot;##"/>
    <numFmt numFmtId="165" formatCode="_-* #,##0.00\ [$€-40C]_-;\-* #,##0.00\ [$€-40C]_-;_-* &quot;-&quot;??\ [$€-40C]_-;_-@_-"/>
    <numFmt numFmtId="166" formatCode="[$-40C]d\-mmm\-yy;@"/>
  </numFmts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4" tint="0.3999755851924192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 style="medium">
        <color auto="1"/>
      </top>
      <bottom/>
      <diagonal/>
    </border>
    <border>
      <left style="hair">
        <color auto="1"/>
      </left>
      <right style="hair">
        <color auto="1"/>
      </right>
      <top style="medium">
        <color auto="1"/>
      </top>
      <bottom/>
      <diagonal/>
    </border>
    <border>
      <left style="hair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theme="8"/>
      </left>
      <right style="thin">
        <color theme="8"/>
      </right>
      <top style="thin">
        <color theme="8"/>
      </top>
      <bottom style="medium">
        <color theme="8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0" fontId="0" fillId="4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166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1" fillId="0" borderId="0" xfId="0" applyFont="1"/>
    <xf numFmtId="0" fontId="0" fillId="2" borderId="5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1" fillId="0" borderId="0" xfId="0" applyFont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4" borderId="9" xfId="0" applyFill="1" applyBorder="1"/>
    <xf numFmtId="0" fontId="0" fillId="2" borderId="15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4" borderId="16" xfId="0" applyFill="1" applyBorder="1"/>
    <xf numFmtId="0" fontId="0" fillId="4" borderId="17" xfId="0" applyFill="1" applyBorder="1" applyAlignment="1">
      <alignment horizontal="right"/>
    </xf>
    <xf numFmtId="0" fontId="0" fillId="2" borderId="18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165" fontId="0" fillId="2" borderId="17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2" borderId="21" xfId="0" applyFill="1" applyBorder="1" applyAlignment="1">
      <alignment horizontal="center"/>
    </xf>
    <xf numFmtId="0" fontId="0" fillId="2" borderId="22" xfId="0" applyFill="1" applyBorder="1" applyAlignment="1">
      <alignment horizontal="center"/>
    </xf>
    <xf numFmtId="165" fontId="0" fillId="2" borderId="20" xfId="0" applyNumberFormat="1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 wrapText="1"/>
    </xf>
    <xf numFmtId="0" fontId="0" fillId="3" borderId="23" xfId="0" applyFill="1" applyBorder="1" applyAlignment="1">
      <alignment horizontal="center"/>
    </xf>
    <xf numFmtId="0" fontId="0" fillId="3" borderId="24" xfId="0" applyFill="1" applyBorder="1" applyAlignment="1">
      <alignment horizontal="center"/>
    </xf>
    <xf numFmtId="0" fontId="0" fillId="3" borderId="25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3" fillId="0" borderId="26" xfId="0" applyFont="1" applyBorder="1" applyAlignment="1">
      <alignment horizontal="center"/>
    </xf>
  </cellXfs>
  <cellStyles count="1">
    <cellStyle name="Normal" xfId="0" builtinId="0"/>
  </cellStyles>
  <dxfs count="72"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font>
        <color theme="4" tint="0.79998168889431442"/>
      </font>
      <fill>
        <patternFill>
          <bgColor theme="4" tint="0.79998168889431442"/>
        </patternFill>
      </fill>
    </dxf>
    <dxf>
      <alignment horizontal="center" vertical="bottom" textRotation="0" wrapText="0" indent="0" justifyLastLine="0" shrinkToFit="0" readingOrder="0"/>
    </dxf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numFmt numFmtId="165" formatCode="_-* #,##0.00\ [$€-40C]_-;\-* #,##0.00\ [$€-40C]_-;_-* &quot;-&quot;??\ [$€-40C]_-;_-@_-"/>
    </dxf>
    <dxf>
      <alignment wrapText="1" readingOrder="0"/>
    </dxf>
    <dxf>
      <alignment wrapText="1" readingOrder="0"/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5" formatCode="_-* #,##0.00\ [$€-40C]_-;\-* #,##0.00\ [$€-40C]_-;_-* &quot;-&quot;??\ [$€-40C]_-;_-@_-"/>
      <alignment horizontal="center" vertical="bottom" textRotation="0" wrapText="0" indent="0" justifyLastLine="0" shrinkToFit="0" readingOrder="0"/>
    </dxf>
    <dxf>
      <numFmt numFmtId="165" formatCode="_-* #,##0.00\ [$€-40C]_-;\-* #,##0.00\ [$€-40C]_-;_-* &quot;-&quot;??\ [$€-40C]_-;_-@_-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6" formatCode="[$-40C]d\-mmm\-yy;@"/>
      <alignment horizontal="center" vertical="bottom" textRotation="0" wrapText="0" indent="0" justifyLastLine="0" shrinkToFit="0" readingOrder="0"/>
    </dxf>
    <dxf>
      <numFmt numFmtId="166" formatCode="[$-40C]d\-mmm\-yy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0#&quot; &quot;##&quot; &quot;##&quot; &quot;##&quot; &quot;##"/>
      <alignment horizontal="center" vertical="bottom" textRotation="0" wrapText="0" indent="0" justifyLastLine="0" shrinkToFit="0" readingOrder="0"/>
    </dxf>
    <dxf>
      <numFmt numFmtId="30" formatCode="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>
          <bgColor theme="4" tint="0.79998168889431442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39994506668294322"/>
        </patternFill>
      </fill>
    </dxf>
  </dxfs>
  <tableStyles count="1" defaultTableStyle="TableStyleMedium2" defaultPivotStyle="PivotStyleLight16">
    <tableStyle name="Style de tableau 1" pivot="0" count="3">
      <tableStyleElement type="headerRow" dxfId="71"/>
      <tableStyleElement type="firstRowStripe" dxfId="70"/>
      <tableStyleElement type="secondRowStripe" dxfId="6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BAST~1/AppData/Local/Temp/Classeur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BdClients"/>
      <sheetName val="Bilan"/>
      <sheetName val="Facture"/>
      <sheetName val="Devis"/>
      <sheetName val="DroitUser"/>
      <sheetName val="Journal"/>
      <sheetName val="Aide"/>
      <sheetName val="Info"/>
      <sheetName val="Configuration"/>
      <sheetName val="Classeur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EBASTIEN" refreshedDate="42824.809144444444" createdVersion="4" refreshedVersion="4" minRefreshableVersion="3" recordCount="18">
  <cacheSource type="worksheet">
    <worksheetSource ref="A1:U1048576" sheet="Feuil1"/>
  </cacheSource>
  <cacheFields count="22">
    <cacheField name="Nom" numFmtId="0">
      <sharedItems containsBlank="1"/>
    </cacheField>
    <cacheField name="Prénom" numFmtId="0">
      <sharedItems containsBlank="1"/>
    </cacheField>
    <cacheField name="Civilité" numFmtId="0">
      <sharedItems containsBlank="1"/>
    </cacheField>
    <cacheField name="Adresse" numFmtId="0">
      <sharedItems containsBlank="1"/>
    </cacheField>
    <cacheField name="Code postal" numFmtId="0">
      <sharedItems containsString="0" containsBlank="1" containsNumber="1" containsInteger="1" minValue="82000" maxValue="82015"/>
    </cacheField>
    <cacheField name="Ville" numFmtId="0">
      <sharedItems containsBlank="1"/>
    </cacheField>
    <cacheField name="Mail" numFmtId="0">
      <sharedItems containsBlank="1"/>
    </cacheField>
    <cacheField name="Téléphone" numFmtId="0">
      <sharedItems containsBlank="1"/>
    </cacheField>
    <cacheField name="Adulte" numFmtId="0">
      <sharedItems containsString="0" containsBlank="1" containsNumber="1" containsInteger="1" minValue="1" maxValue="10"/>
    </cacheField>
    <cacheField name="Enfant" numFmtId="0">
      <sharedItems containsString="0" containsBlank="1" containsNumber="1" containsInteger="1" minValue="0" maxValue="3"/>
    </cacheField>
    <cacheField name="Animal" numFmtId="0">
      <sharedItems containsString="0" containsBlank="1" containsNumber="1" containsInteger="1" minValue="1" maxValue="1"/>
    </cacheField>
    <cacheField name="Nbr" numFmtId="0">
      <sharedItems containsString="0" containsBlank="1" containsNumber="1" containsInteger="1" minValue="1" maxValue="52"/>
    </cacheField>
    <cacheField name="EP" numFmtId="0">
      <sharedItems containsBlank="1" count="5">
        <s v="Ep1"/>
        <s v="Ep2"/>
        <s v="Ep3"/>
        <s v="Ep4"/>
        <m/>
      </sharedItems>
    </cacheField>
    <cacheField name="Début" numFmtId="0">
      <sharedItems containsNonDate="0" containsDate="1" containsString="0" containsBlank="1" minDate="2017-01-01T00:00:00" maxDate="2019-10-02T00:00:00" count="16">
        <d v="2017-01-01T00:00:00"/>
        <d v="2017-01-02T00:00:00"/>
        <d v="2017-01-03T00:00:00"/>
        <d v="2017-01-04T00:00:00"/>
        <d v="2017-01-05T00:00:00"/>
        <d v="2017-02-01T00:00:00"/>
        <d v="2017-03-01T00:00:00"/>
        <d v="2017-04-01T00:00:00"/>
        <d v="2017-05-01T00:00:00"/>
        <d v="2017-06-01T00:00:00"/>
        <d v="2018-07-01T00:00:00"/>
        <d v="2018-08-01T00:00:00"/>
        <d v="2019-09-01T00:00:00"/>
        <d v="2019-10-01T00:00:00"/>
        <d v="2017-11-01T00:00:00"/>
        <m/>
      </sharedItems>
      <fieldGroup par="21" base="13">
        <rangePr groupBy="months" startDate="2017-01-01T00:00:00" endDate="2019-10-02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0/2019"/>
        </groupItems>
      </fieldGroup>
    </cacheField>
    <cacheField name="Fin" numFmtId="0">
      <sharedItems containsNonDate="0" containsDate="1" containsString="0" containsBlank="1" minDate="2017-01-05T00:00:00" maxDate="2019-10-02T00:00:00"/>
    </cacheField>
    <cacheField name="N° facture" numFmtId="0">
      <sharedItems containsNonDate="0" containsString="0" containsBlank="1"/>
    </cacheField>
    <cacheField name="Régler" numFmtId="0">
      <sharedItems containsNonDate="0" containsString="0" containsBlank="1"/>
    </cacheField>
    <cacheField name="Montant HT" numFmtId="0">
      <sharedItems containsString="0" containsBlank="1" containsNumber="1" containsInteger="1" minValue="20" maxValue="212"/>
    </cacheField>
    <cacheField name="Montant TTC" numFmtId="0">
      <sharedItems containsString="0" containsBlank="1" containsNumber="1" containsInteger="1" minValue="25" maxValue="233"/>
    </cacheField>
    <cacheField name="Remise" numFmtId="0">
      <sharedItems containsNonDate="0" containsString="0" containsBlank="1"/>
    </cacheField>
    <cacheField name="Mode de règlement" numFmtId="0">
      <sharedItems containsNonDate="0" containsString="0" containsBlank="1"/>
    </cacheField>
    <cacheField name="Années" numFmtId="0" databaseField="0">
      <fieldGroup base="13">
        <rangePr groupBy="years" startDate="2017-01-01T00:00:00" endDate="2019-10-02T00:00:00"/>
        <groupItems count="5">
          <s v="&lt;01/01/2017"/>
          <s v="2017"/>
          <s v="2018"/>
          <s v="2019"/>
          <s v="&gt;02/10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8">
  <r>
    <s v="Testn"/>
    <s v="Testp"/>
    <s v="M."/>
    <s v="Testa"/>
    <n v="82000"/>
    <s v="Testv"/>
    <s v="mail@lol.fr"/>
    <s v="06 01 02 03 04"/>
    <n v="10"/>
    <n v="2"/>
    <n v="1"/>
    <n v="5"/>
    <x v="0"/>
    <x v="0"/>
    <d v="2017-01-05T00:00:00"/>
    <m/>
    <m/>
    <n v="20"/>
    <n v="25"/>
    <m/>
    <m/>
  </r>
  <r>
    <s v="NomTest"/>
    <s v="PrénomTest"/>
    <s v="M."/>
    <s v="Adresse test"/>
    <n v="82000"/>
    <s v="Montauban"/>
    <s v="mail@mail.fr"/>
    <s v="06 01 02 03 04"/>
    <n v="2"/>
    <n v="0"/>
    <n v="1"/>
    <n v="1"/>
    <x v="1"/>
    <x v="0"/>
    <d v="2017-01-07T00:00:00"/>
    <m/>
    <m/>
    <n v="32"/>
    <n v="38"/>
    <m/>
    <m/>
  </r>
  <r>
    <s v="NomTest"/>
    <s v="PrénomTest"/>
    <s v="M."/>
    <s v="Adresse test"/>
    <n v="82001"/>
    <s v="Montauban"/>
    <s v="mail@mail.fr"/>
    <s v="7 01 02 03 04"/>
    <n v="2"/>
    <n v="0"/>
    <n v="1"/>
    <n v="5"/>
    <x v="2"/>
    <x v="0"/>
    <d v="2017-01-07T00:00:00"/>
    <m/>
    <m/>
    <n v="44"/>
    <n v="51"/>
    <m/>
    <m/>
  </r>
  <r>
    <s v="NomTest"/>
    <s v="PrénomTest"/>
    <s v="M."/>
    <s v="Adresse test"/>
    <n v="82002"/>
    <s v="Montauban"/>
    <s v="mail@mail.fr"/>
    <s v="8 01 02 03 04"/>
    <n v="2"/>
    <n v="0"/>
    <n v="1"/>
    <n v="36"/>
    <x v="1"/>
    <x v="1"/>
    <d v="2017-01-07T00:00:00"/>
    <m/>
    <m/>
    <n v="56"/>
    <n v="64"/>
    <m/>
    <m/>
  </r>
  <r>
    <s v="NomTest"/>
    <s v="PrénomTest"/>
    <s v="M."/>
    <s v="Adresse test"/>
    <n v="82003"/>
    <s v="Montauban"/>
    <s v="mail@mail.fr"/>
    <s v="9 01 02 03 04"/>
    <n v="2"/>
    <n v="0"/>
    <n v="1"/>
    <n v="25"/>
    <x v="0"/>
    <x v="2"/>
    <d v="2017-01-07T00:00:00"/>
    <m/>
    <m/>
    <n v="68"/>
    <n v="77"/>
    <m/>
    <m/>
  </r>
  <r>
    <s v="DEDE 1"/>
    <s v="PrénomTest"/>
    <s v="M."/>
    <s v="Adresse test"/>
    <n v="82004"/>
    <s v="Montauban"/>
    <s v="mail@mail.fr"/>
    <s v="10 01 02 03 04"/>
    <n v="2"/>
    <n v="0"/>
    <n v="1"/>
    <n v="1"/>
    <x v="0"/>
    <x v="3"/>
    <d v="2017-01-07T00:00:00"/>
    <m/>
    <m/>
    <n v="80"/>
    <n v="90"/>
    <m/>
    <m/>
  </r>
  <r>
    <s v="DEDE 2"/>
    <s v="PrénomTest"/>
    <s v="M."/>
    <s v="Adresse test"/>
    <n v="82005"/>
    <s v="Montauban"/>
    <s v="mail@mail.fr"/>
    <s v="11 01 02 03 04"/>
    <n v="2"/>
    <n v="0"/>
    <n v="1"/>
    <n v="52"/>
    <x v="0"/>
    <x v="4"/>
    <d v="2017-01-07T00:00:00"/>
    <m/>
    <m/>
    <n v="92"/>
    <n v="103"/>
    <m/>
    <m/>
  </r>
  <r>
    <s v="DEDE 3"/>
    <s v="PrénomTest"/>
    <s v="M."/>
    <s v="Adresse test"/>
    <n v="82006"/>
    <s v="Montauban"/>
    <s v="mail@mail.fr"/>
    <s v="12 01 02 03 04"/>
    <n v="2"/>
    <n v="0"/>
    <n v="1"/>
    <n v="2"/>
    <x v="0"/>
    <x v="5"/>
    <d v="2017-02-02T00:00:00"/>
    <m/>
    <m/>
    <n v="104"/>
    <n v="116"/>
    <m/>
    <m/>
  </r>
  <r>
    <s v="DEDE 4"/>
    <s v="PrénomTest"/>
    <s v="M."/>
    <s v="Adresse test"/>
    <n v="82007"/>
    <s v="Montauban"/>
    <s v="mail@mail.fr"/>
    <s v="13 01 02 03 04"/>
    <n v="2"/>
    <n v="0"/>
    <n v="1"/>
    <n v="4"/>
    <x v="0"/>
    <x v="6"/>
    <d v="2017-03-02T00:00:00"/>
    <m/>
    <m/>
    <n v="116"/>
    <n v="129"/>
    <m/>
    <m/>
  </r>
  <r>
    <s v="DEDE 5"/>
    <s v="PrénomTest"/>
    <s v="M."/>
    <s v="Adresse test"/>
    <n v="82008"/>
    <s v="Montauban"/>
    <s v="mail@mail.fr"/>
    <s v="14 01 02 03 04"/>
    <n v="4"/>
    <n v="0"/>
    <n v="1"/>
    <n v="5"/>
    <x v="0"/>
    <x v="7"/>
    <d v="2017-04-02T00:00:00"/>
    <m/>
    <m/>
    <n v="128"/>
    <n v="142"/>
    <m/>
    <m/>
  </r>
  <r>
    <s v="DEDE 6"/>
    <s v="PrénomTest"/>
    <s v="M."/>
    <s v="Adresse test"/>
    <n v="82009"/>
    <s v="Montauban"/>
    <s v="mail@mail.fr"/>
    <s v="15 01 02 03 04"/>
    <n v="2"/>
    <n v="0"/>
    <n v="1"/>
    <n v="2"/>
    <x v="0"/>
    <x v="8"/>
    <d v="2017-05-02T00:00:00"/>
    <m/>
    <m/>
    <n v="140"/>
    <n v="155"/>
    <m/>
    <m/>
  </r>
  <r>
    <s v="DEDE 7"/>
    <s v="PrénomTest"/>
    <s v="M."/>
    <s v="Adresse test"/>
    <n v="82010"/>
    <s v="Montauban"/>
    <s v="mail@mail.fr"/>
    <s v="16 01 02 03 04"/>
    <n v="1"/>
    <n v="3"/>
    <n v="1"/>
    <n v="6"/>
    <x v="0"/>
    <x v="9"/>
    <d v="2017-06-02T00:00:00"/>
    <m/>
    <m/>
    <n v="152"/>
    <n v="168"/>
    <m/>
    <m/>
  </r>
  <r>
    <s v="DEDE 8"/>
    <s v="PrénomTest"/>
    <s v="M."/>
    <s v="Adresse test"/>
    <n v="82011"/>
    <s v="Montauban"/>
    <s v="mail@mail.fr"/>
    <s v="17 01 02 03 04"/>
    <n v="2"/>
    <n v="0"/>
    <n v="1"/>
    <n v="3"/>
    <x v="2"/>
    <x v="10"/>
    <d v="2018-07-01T00:00:00"/>
    <m/>
    <m/>
    <n v="164"/>
    <n v="181"/>
    <m/>
    <m/>
  </r>
  <r>
    <s v="DEDE 9"/>
    <s v="PrénomTest"/>
    <s v="M."/>
    <s v="Adresse test"/>
    <n v="82012"/>
    <s v="Montauban"/>
    <s v="mail@mail.fr"/>
    <s v="18 01 02 03 04"/>
    <n v="2"/>
    <n v="0"/>
    <n v="1"/>
    <n v="2"/>
    <x v="2"/>
    <x v="11"/>
    <d v="2018-08-01T00:00:00"/>
    <m/>
    <m/>
    <n v="176"/>
    <n v="194"/>
    <m/>
    <m/>
  </r>
  <r>
    <s v="DEDE 10"/>
    <s v="PrénomTest"/>
    <s v="M."/>
    <s v="Adresse test"/>
    <n v="82013"/>
    <s v="Montauban"/>
    <s v="mail@mail.fr"/>
    <s v="19 01 02 03 04"/>
    <n v="2"/>
    <n v="0"/>
    <n v="1"/>
    <n v="2"/>
    <x v="2"/>
    <x v="12"/>
    <d v="2019-09-01T00:00:00"/>
    <m/>
    <m/>
    <n v="188"/>
    <n v="207"/>
    <m/>
    <m/>
  </r>
  <r>
    <s v="DEDE 11"/>
    <s v="PrénomTest"/>
    <s v="M."/>
    <s v="Adresse test"/>
    <n v="82014"/>
    <s v="Montauban"/>
    <s v="mail@mail.fr"/>
    <s v="20 01 02 03 04"/>
    <n v="2"/>
    <n v="0"/>
    <n v="1"/>
    <n v="4"/>
    <x v="3"/>
    <x v="13"/>
    <d v="2019-10-01T00:00:00"/>
    <m/>
    <m/>
    <n v="200"/>
    <n v="220"/>
    <m/>
    <m/>
  </r>
  <r>
    <s v="DEDE 12"/>
    <s v="PrénomTest"/>
    <s v="M."/>
    <s v="Adresse test"/>
    <n v="82015"/>
    <s v="Montauban"/>
    <s v="mail@mail.fr"/>
    <s v="21 01 02 03 04"/>
    <n v="2"/>
    <n v="0"/>
    <n v="1"/>
    <n v="8"/>
    <x v="1"/>
    <x v="14"/>
    <d v="2017-11-02T00:00:00"/>
    <m/>
    <m/>
    <n v="212"/>
    <n v="233"/>
    <m/>
    <m/>
  </r>
  <r>
    <m/>
    <m/>
    <m/>
    <m/>
    <m/>
    <m/>
    <m/>
    <m/>
    <m/>
    <m/>
    <m/>
    <m/>
    <x v="4"/>
    <x v="15"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6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>
  <location ref="I4:N11" firstHeaderRow="0" firstDataRow="1" firstDataCol="1" rowPageCount="2" colPageCount="1"/>
  <pivotFields count="22"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dataField="1" showAll="0"/>
    <pivotField showAll="0" defaultSubtotal="0"/>
    <pivotField axis="axisPage" multipleItemSelectionAllowed="1" showAll="0" defaultSubtotal="0">
      <items count="5">
        <item x="0"/>
        <item h="1" x="1"/>
        <item h="1" x="2"/>
        <item h="1" x="3"/>
        <item h="1" x="4"/>
      </items>
    </pivotField>
    <pivotField axis="axisRow" showAll="0" defaultSubtotal="0">
      <items count="14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showAll="0"/>
    <pivotField showAll="0"/>
    <pivotField showAll="0"/>
    <pivotField dataField="1" showAll="0"/>
    <pivotField dataField="1" showAll="0"/>
    <pivotField showAll="0"/>
    <pivotField showAll="0"/>
    <pivotField axis="axisPage" multipleItemSelectionAllowed="1" showAll="0" defaultSubtotal="0">
      <items count="5">
        <item x="0"/>
        <item x="1"/>
        <item x="2"/>
        <item x="3"/>
        <item x="4"/>
      </items>
    </pivotField>
  </pivotFields>
  <rowFields count="1">
    <field x="13"/>
  </rowFields>
  <rowItems count="7"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-2"/>
  </colFields>
  <colItems count="5">
    <i>
      <x/>
    </i>
    <i i="1">
      <x v="1"/>
    </i>
    <i i="2">
      <x v="2"/>
    </i>
    <i i="3">
      <x v="3"/>
    </i>
    <i i="4">
      <x v="4"/>
    </i>
  </colItems>
  <pageFields count="2">
    <pageField fld="21" hier="-1"/>
    <pageField fld="12" hier="-1"/>
  </pageFields>
  <dataFields count="5">
    <dataField name="Somme de Adulte" fld="8" baseField="0" baseItem="0"/>
    <dataField name="Somme de Enfant" fld="9" baseField="0" baseItem="0"/>
    <dataField name="Nombre de Animal" fld="10" subtotal="count" baseField="0" baseItem="0"/>
    <dataField name="Somme de Montant HT" fld="17" baseField="0" baseItem="0" numFmtId="165"/>
    <dataField name="Somme de Montant TTC" fld="18" baseField="0" baseItem="0" numFmtId="165"/>
  </dataFields>
  <formats count="9">
    <format dxfId="46">
      <pivotArea outline="0" collapsedLevelsAreSubtotals="1" fieldPosition="0"/>
    </format>
    <format dxfId="45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  <format dxfId="44">
      <pivotArea outline="0" collapsedLevelsAreSubtotals="1" fieldPosition="0"/>
    </format>
    <format dxfId="43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  <format dxfId="42">
      <pivotArea outline="0" collapsedLevelsAreSubtotals="1" fieldPosition="0"/>
    </format>
    <format dxfId="41">
      <pivotArea dataOnly="0" labelOnly="1" outline="0" fieldPosition="0">
        <references count="1">
          <reference field="4294967294" count="5">
            <x v="0"/>
            <x v="1"/>
            <x v="2"/>
            <x v="3"/>
            <x v="4"/>
          </reference>
        </references>
      </pivotArea>
    </format>
    <format dxfId="40">
      <pivotArea collapsedLevelsAreSubtotals="1" fieldPosition="0">
        <references count="2">
          <reference field="4294967294" count="1" selected="0">
            <x v="3"/>
          </reference>
          <reference field="13" count="1">
            <x v="6"/>
          </reference>
        </references>
      </pivotArea>
    </format>
    <format dxfId="39">
      <pivotArea outline="0" collapsedLevelsAreSubtotals="1" fieldPosition="0">
        <references count="1">
          <reference field="4294967294" count="1" selected="0">
            <x v="3"/>
          </reference>
        </references>
      </pivotArea>
    </format>
    <format dxfId="38">
      <pivotArea outline="0" collapsedLevelsAreSubtotals="1" fieldPosition="0">
        <references count="1">
          <reference field="4294967294" count="1" selected="0">
            <x v="4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U18" totalsRowShown="0" headerRowDxfId="68" dataDxfId="67">
  <autoFilter ref="A1:U18"/>
  <tableColumns count="21">
    <tableColumn id="1" name="Nom" dataDxfId="66"/>
    <tableColumn id="2" name="Prénom" dataDxfId="65"/>
    <tableColumn id="3" name="Civilité" dataDxfId="64"/>
    <tableColumn id="4" name="Adresse" dataDxfId="63"/>
    <tableColumn id="5" name="Code postal" dataDxfId="62"/>
    <tableColumn id="6" name="Ville" dataDxfId="61"/>
    <tableColumn id="7" name="Mail" dataDxfId="60"/>
    <tableColumn id="8" name="Téléphone" dataDxfId="59"/>
    <tableColumn id="9" name="Adulte" dataDxfId="58"/>
    <tableColumn id="10" name="Enfant" dataDxfId="57"/>
    <tableColumn id="11" name="Animal" dataDxfId="56"/>
    <tableColumn id="12" name="Nbr" dataDxfId="55"/>
    <tableColumn id="13" name="EP" dataDxfId="37"/>
    <tableColumn id="16" name="Début" dataDxfId="54"/>
    <tableColumn id="17" name="Fin" dataDxfId="53"/>
    <tableColumn id="18" name="N° facture" dataDxfId="52"/>
    <tableColumn id="19" name="Régler" dataDxfId="51"/>
    <tableColumn id="20" name="Montant HT" dataDxfId="50"/>
    <tableColumn id="21" name="Montant TTC" dataDxfId="49"/>
    <tableColumn id="22" name="Remise" dataDxfId="48"/>
    <tableColumn id="23" name="Mode de règlement" dataDxfId="47"/>
  </tableColumns>
  <tableStyleInfo name="TableStyleLight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U18"/>
  <sheetViews>
    <sheetView zoomScale="80" zoomScaleNormal="80" workbookViewId="0">
      <selection activeCell="B52" sqref="B52"/>
    </sheetView>
  </sheetViews>
  <sheetFormatPr baseColWidth="10" defaultRowHeight="15" x14ac:dyDescent="0.25"/>
  <cols>
    <col min="1" max="1" width="14.85546875" customWidth="1"/>
    <col min="2" max="2" width="18" customWidth="1"/>
    <col min="4" max="4" width="16.28515625" customWidth="1"/>
    <col min="5" max="5" width="13.5703125" customWidth="1"/>
    <col min="6" max="6" width="19.42578125" customWidth="1"/>
    <col min="7" max="7" width="21.5703125" customWidth="1"/>
    <col min="8" max="8" width="17.5703125" customWidth="1"/>
    <col min="12" max="12" width="11.42578125" customWidth="1"/>
    <col min="16" max="16" width="12" customWidth="1"/>
    <col min="18" max="18" width="14.42578125" customWidth="1"/>
    <col min="19" max="19" width="15.28515625" customWidth="1"/>
    <col min="21" max="21" width="20.85546875" customWidth="1"/>
  </cols>
  <sheetData>
    <row r="1" spans="1:2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4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100</v>
      </c>
      <c r="M1" s="2" t="s">
        <v>99</v>
      </c>
      <c r="N1" s="7" t="s">
        <v>15</v>
      </c>
      <c r="O1" s="7" t="s">
        <v>16</v>
      </c>
      <c r="P1" s="2" t="s">
        <v>17</v>
      </c>
      <c r="Q1" s="2" t="s">
        <v>18</v>
      </c>
      <c r="R1" s="8" t="s">
        <v>19</v>
      </c>
      <c r="S1" s="8" t="s">
        <v>20</v>
      </c>
      <c r="T1" s="2" t="s">
        <v>21</v>
      </c>
      <c r="U1" s="2" t="s">
        <v>22</v>
      </c>
    </row>
    <row r="2" spans="1:21" x14ac:dyDescent="0.25">
      <c r="A2" s="2" t="s">
        <v>23</v>
      </c>
      <c r="B2" s="2" t="s">
        <v>24</v>
      </c>
      <c r="C2" s="2" t="s">
        <v>25</v>
      </c>
      <c r="D2" s="2" t="s">
        <v>26</v>
      </c>
      <c r="E2" s="2">
        <v>82000</v>
      </c>
      <c r="F2" s="2" t="s">
        <v>27</v>
      </c>
      <c r="G2" s="4" t="s">
        <v>28</v>
      </c>
      <c r="H2" s="3" t="s">
        <v>29</v>
      </c>
      <c r="I2" s="2">
        <v>10</v>
      </c>
      <c r="J2" s="2">
        <v>2</v>
      </c>
      <c r="K2" s="2">
        <v>1</v>
      </c>
      <c r="L2" s="2">
        <v>5</v>
      </c>
      <c r="M2" s="2" t="s">
        <v>11</v>
      </c>
      <c r="N2" s="7">
        <v>42736</v>
      </c>
      <c r="O2" s="7">
        <v>42740</v>
      </c>
      <c r="P2" s="2"/>
      <c r="Q2" s="2"/>
      <c r="R2" s="8">
        <v>20</v>
      </c>
      <c r="S2" s="8">
        <v>25</v>
      </c>
      <c r="T2" s="2"/>
      <c r="U2" s="2"/>
    </row>
    <row r="3" spans="1:21" x14ac:dyDescent="0.25">
      <c r="A3" s="2" t="s">
        <v>30</v>
      </c>
      <c r="B3" s="2" t="s">
        <v>31</v>
      </c>
      <c r="C3" s="2" t="s">
        <v>25</v>
      </c>
      <c r="D3" s="2" t="s">
        <v>32</v>
      </c>
      <c r="E3" s="2">
        <v>82000</v>
      </c>
      <c r="F3" s="2" t="s">
        <v>33</v>
      </c>
      <c r="G3" s="4" t="s">
        <v>34</v>
      </c>
      <c r="H3" s="3" t="s">
        <v>29</v>
      </c>
      <c r="I3" s="2">
        <v>2</v>
      </c>
      <c r="J3" s="2">
        <v>0</v>
      </c>
      <c r="K3" s="2">
        <v>1</v>
      </c>
      <c r="L3" s="2">
        <v>1</v>
      </c>
      <c r="M3" s="2" t="s">
        <v>12</v>
      </c>
      <c r="N3" s="7">
        <v>42736</v>
      </c>
      <c r="O3" s="7">
        <v>42742</v>
      </c>
      <c r="P3" s="2"/>
      <c r="Q3" s="2"/>
      <c r="R3" s="8">
        <v>32</v>
      </c>
      <c r="S3" s="8">
        <v>38</v>
      </c>
      <c r="T3" s="2"/>
      <c r="U3" s="2"/>
    </row>
    <row r="4" spans="1:21" x14ac:dyDescent="0.25">
      <c r="A4" s="2" t="s">
        <v>30</v>
      </c>
      <c r="B4" s="2" t="s">
        <v>31</v>
      </c>
      <c r="C4" s="2" t="s">
        <v>25</v>
      </c>
      <c r="D4" s="2" t="s">
        <v>32</v>
      </c>
      <c r="E4" s="2">
        <v>82001</v>
      </c>
      <c r="F4" s="2" t="s">
        <v>33</v>
      </c>
      <c r="G4" s="4" t="s">
        <v>34</v>
      </c>
      <c r="H4" s="3" t="s">
        <v>66</v>
      </c>
      <c r="I4" s="2">
        <v>2</v>
      </c>
      <c r="J4" s="2">
        <v>0</v>
      </c>
      <c r="K4" s="2">
        <v>1</v>
      </c>
      <c r="L4" s="2">
        <v>5</v>
      </c>
      <c r="M4" s="2" t="s">
        <v>13</v>
      </c>
      <c r="N4" s="7">
        <v>42736</v>
      </c>
      <c r="O4" s="7">
        <v>42742</v>
      </c>
      <c r="P4" s="2"/>
      <c r="Q4" s="2"/>
      <c r="R4" s="8">
        <v>44</v>
      </c>
      <c r="S4" s="8">
        <v>51</v>
      </c>
      <c r="T4" s="2"/>
      <c r="U4" s="2"/>
    </row>
    <row r="5" spans="1:21" x14ac:dyDescent="0.25">
      <c r="A5" s="2" t="s">
        <v>30</v>
      </c>
      <c r="B5" s="2" t="s">
        <v>31</v>
      </c>
      <c r="C5" s="2" t="s">
        <v>25</v>
      </c>
      <c r="D5" s="2" t="s">
        <v>32</v>
      </c>
      <c r="E5" s="2">
        <v>82002</v>
      </c>
      <c r="F5" s="2" t="s">
        <v>33</v>
      </c>
      <c r="G5" s="4" t="s">
        <v>34</v>
      </c>
      <c r="H5" s="3" t="s">
        <v>67</v>
      </c>
      <c r="I5" s="2">
        <v>2</v>
      </c>
      <c r="J5" s="2">
        <v>0</v>
      </c>
      <c r="K5" s="2">
        <v>1</v>
      </c>
      <c r="L5" s="2">
        <v>36</v>
      </c>
      <c r="M5" s="2" t="s">
        <v>12</v>
      </c>
      <c r="N5" s="7">
        <v>42737</v>
      </c>
      <c r="O5" s="7">
        <v>42742</v>
      </c>
      <c r="P5" s="2"/>
      <c r="Q5" s="2"/>
      <c r="R5" s="8">
        <v>56</v>
      </c>
      <c r="S5" s="8">
        <v>64</v>
      </c>
      <c r="T5" s="2"/>
      <c r="U5" s="2"/>
    </row>
    <row r="6" spans="1:21" x14ac:dyDescent="0.25">
      <c r="A6" s="2" t="s">
        <v>30</v>
      </c>
      <c r="B6" s="2" t="s">
        <v>31</v>
      </c>
      <c r="C6" s="2" t="s">
        <v>25</v>
      </c>
      <c r="D6" s="2" t="s">
        <v>32</v>
      </c>
      <c r="E6" s="2">
        <v>82003</v>
      </c>
      <c r="F6" s="2" t="s">
        <v>33</v>
      </c>
      <c r="G6" s="4" t="s">
        <v>34</v>
      </c>
      <c r="H6" s="3" t="s">
        <v>68</v>
      </c>
      <c r="I6" s="2">
        <v>2</v>
      </c>
      <c r="J6" s="2">
        <v>0</v>
      </c>
      <c r="K6" s="2">
        <v>1</v>
      </c>
      <c r="L6" s="2">
        <v>25</v>
      </c>
      <c r="M6" s="2" t="s">
        <v>11</v>
      </c>
      <c r="N6" s="7">
        <v>42738</v>
      </c>
      <c r="O6" s="7">
        <v>42742</v>
      </c>
      <c r="P6" s="2"/>
      <c r="Q6" s="2"/>
      <c r="R6" s="8">
        <v>68</v>
      </c>
      <c r="S6" s="8">
        <v>77</v>
      </c>
      <c r="T6" s="2"/>
      <c r="U6" s="2"/>
    </row>
    <row r="7" spans="1:21" x14ac:dyDescent="0.25">
      <c r="A7" s="2" t="s">
        <v>81</v>
      </c>
      <c r="B7" s="2" t="s">
        <v>31</v>
      </c>
      <c r="C7" s="2" t="s">
        <v>25</v>
      </c>
      <c r="D7" s="2" t="s">
        <v>32</v>
      </c>
      <c r="E7" s="2">
        <v>82004</v>
      </c>
      <c r="F7" s="2" t="s">
        <v>33</v>
      </c>
      <c r="G7" s="4" t="s">
        <v>34</v>
      </c>
      <c r="H7" s="3" t="s">
        <v>69</v>
      </c>
      <c r="I7" s="2">
        <v>2</v>
      </c>
      <c r="J7" s="2">
        <v>0</v>
      </c>
      <c r="K7" s="2">
        <v>1</v>
      </c>
      <c r="L7" s="2">
        <v>1</v>
      </c>
      <c r="M7" s="2" t="s">
        <v>11</v>
      </c>
      <c r="N7" s="7">
        <v>42739</v>
      </c>
      <c r="O7" s="7">
        <v>42742</v>
      </c>
      <c r="P7" s="2"/>
      <c r="Q7" s="2"/>
      <c r="R7" s="8">
        <v>80</v>
      </c>
      <c r="S7" s="8">
        <v>90</v>
      </c>
      <c r="T7" s="2"/>
      <c r="U7" s="2"/>
    </row>
    <row r="8" spans="1:21" x14ac:dyDescent="0.25">
      <c r="A8" s="2" t="s">
        <v>82</v>
      </c>
      <c r="B8" s="2" t="s">
        <v>31</v>
      </c>
      <c r="C8" s="2" t="s">
        <v>25</v>
      </c>
      <c r="D8" s="2" t="s">
        <v>32</v>
      </c>
      <c r="E8" s="2">
        <v>82005</v>
      </c>
      <c r="F8" s="2" t="s">
        <v>33</v>
      </c>
      <c r="G8" s="4" t="s">
        <v>34</v>
      </c>
      <c r="H8" s="3" t="s">
        <v>70</v>
      </c>
      <c r="I8" s="2">
        <v>2</v>
      </c>
      <c r="J8" s="2">
        <v>0</v>
      </c>
      <c r="K8" s="2">
        <v>1</v>
      </c>
      <c r="L8" s="2">
        <v>52</v>
      </c>
      <c r="M8" s="2" t="s">
        <v>11</v>
      </c>
      <c r="N8" s="7">
        <v>42740</v>
      </c>
      <c r="O8" s="7">
        <v>42742</v>
      </c>
      <c r="P8" s="2"/>
      <c r="Q8" s="2"/>
      <c r="R8" s="8">
        <v>92</v>
      </c>
      <c r="S8" s="8">
        <v>103</v>
      </c>
      <c r="T8" s="2"/>
      <c r="U8" s="2"/>
    </row>
    <row r="9" spans="1:21" x14ac:dyDescent="0.25">
      <c r="A9" s="2" t="s">
        <v>83</v>
      </c>
      <c r="B9" s="2" t="s">
        <v>31</v>
      </c>
      <c r="C9" s="2" t="s">
        <v>25</v>
      </c>
      <c r="D9" s="2" t="s">
        <v>32</v>
      </c>
      <c r="E9" s="2">
        <v>82006</v>
      </c>
      <c r="F9" s="2" t="s">
        <v>33</v>
      </c>
      <c r="G9" s="4" t="s">
        <v>34</v>
      </c>
      <c r="H9" s="3" t="s">
        <v>71</v>
      </c>
      <c r="I9" s="2">
        <v>2</v>
      </c>
      <c r="J9" s="2">
        <v>0</v>
      </c>
      <c r="K9" s="2">
        <v>1</v>
      </c>
      <c r="L9" s="2">
        <v>2</v>
      </c>
      <c r="M9" s="2" t="s">
        <v>11</v>
      </c>
      <c r="N9" s="7">
        <v>42767</v>
      </c>
      <c r="O9" s="7">
        <v>42768</v>
      </c>
      <c r="P9" s="2"/>
      <c r="Q9" s="2"/>
      <c r="R9" s="8">
        <v>104</v>
      </c>
      <c r="S9" s="8">
        <v>116</v>
      </c>
      <c r="T9" s="2"/>
      <c r="U9" s="2"/>
    </row>
    <row r="10" spans="1:21" x14ac:dyDescent="0.25">
      <c r="A10" s="2" t="s">
        <v>84</v>
      </c>
      <c r="B10" s="2" t="s">
        <v>31</v>
      </c>
      <c r="C10" s="2" t="s">
        <v>25</v>
      </c>
      <c r="D10" s="2" t="s">
        <v>32</v>
      </c>
      <c r="E10" s="2">
        <v>82007</v>
      </c>
      <c r="F10" s="2" t="s">
        <v>33</v>
      </c>
      <c r="G10" s="4" t="s">
        <v>34</v>
      </c>
      <c r="H10" s="3" t="s">
        <v>72</v>
      </c>
      <c r="I10" s="2">
        <v>2</v>
      </c>
      <c r="J10" s="2">
        <v>0</v>
      </c>
      <c r="K10" s="2">
        <v>1</v>
      </c>
      <c r="L10" s="2">
        <v>4</v>
      </c>
      <c r="M10" s="2" t="s">
        <v>11</v>
      </c>
      <c r="N10" s="7">
        <v>42795</v>
      </c>
      <c r="O10" s="7">
        <v>42796</v>
      </c>
      <c r="P10" s="2"/>
      <c r="Q10" s="2"/>
      <c r="R10" s="8">
        <v>116</v>
      </c>
      <c r="S10" s="8">
        <v>129</v>
      </c>
      <c r="T10" s="2"/>
      <c r="U10" s="2"/>
    </row>
    <row r="11" spans="1:21" x14ac:dyDescent="0.25">
      <c r="A11" s="2" t="s">
        <v>85</v>
      </c>
      <c r="B11" s="2" t="s">
        <v>31</v>
      </c>
      <c r="C11" s="2" t="s">
        <v>25</v>
      </c>
      <c r="D11" s="2" t="s">
        <v>32</v>
      </c>
      <c r="E11" s="2">
        <v>82008</v>
      </c>
      <c r="F11" s="2" t="s">
        <v>33</v>
      </c>
      <c r="G11" s="4" t="s">
        <v>34</v>
      </c>
      <c r="H11" s="3" t="s">
        <v>73</v>
      </c>
      <c r="I11" s="2">
        <v>4</v>
      </c>
      <c r="J11" s="2">
        <v>0</v>
      </c>
      <c r="K11" s="2">
        <v>1</v>
      </c>
      <c r="L11" s="2">
        <v>5</v>
      </c>
      <c r="M11" s="2" t="s">
        <v>11</v>
      </c>
      <c r="N11" s="7">
        <v>42826</v>
      </c>
      <c r="O11" s="7">
        <v>42827</v>
      </c>
      <c r="P11" s="2"/>
      <c r="Q11" s="2"/>
      <c r="R11" s="8">
        <v>128</v>
      </c>
      <c r="S11" s="8">
        <v>142</v>
      </c>
      <c r="T11" s="2"/>
      <c r="U11" s="2"/>
    </row>
    <row r="12" spans="1:21" x14ac:dyDescent="0.25">
      <c r="A12" s="2" t="s">
        <v>86</v>
      </c>
      <c r="B12" s="2" t="s">
        <v>31</v>
      </c>
      <c r="C12" s="2" t="s">
        <v>25</v>
      </c>
      <c r="D12" s="2" t="s">
        <v>32</v>
      </c>
      <c r="E12" s="2">
        <v>82009</v>
      </c>
      <c r="F12" s="2" t="s">
        <v>33</v>
      </c>
      <c r="G12" s="4" t="s">
        <v>34</v>
      </c>
      <c r="H12" s="3" t="s">
        <v>74</v>
      </c>
      <c r="I12" s="2">
        <v>2</v>
      </c>
      <c r="J12" s="2">
        <v>0</v>
      </c>
      <c r="K12" s="2">
        <v>1</v>
      </c>
      <c r="L12" s="2">
        <v>2</v>
      </c>
      <c r="M12" s="2" t="s">
        <v>11</v>
      </c>
      <c r="N12" s="7">
        <v>42856</v>
      </c>
      <c r="O12" s="7">
        <v>42857</v>
      </c>
      <c r="P12" s="2"/>
      <c r="Q12" s="2"/>
      <c r="R12" s="8">
        <v>140</v>
      </c>
      <c r="S12" s="8">
        <v>155</v>
      </c>
      <c r="T12" s="2"/>
      <c r="U12" s="2"/>
    </row>
    <row r="13" spans="1:21" x14ac:dyDescent="0.25">
      <c r="A13" s="2" t="s">
        <v>87</v>
      </c>
      <c r="B13" s="2" t="s">
        <v>31</v>
      </c>
      <c r="C13" s="2" t="s">
        <v>25</v>
      </c>
      <c r="D13" s="2" t="s">
        <v>32</v>
      </c>
      <c r="E13" s="2">
        <v>82010</v>
      </c>
      <c r="F13" s="2" t="s">
        <v>33</v>
      </c>
      <c r="G13" s="4" t="s">
        <v>34</v>
      </c>
      <c r="H13" s="3" t="s">
        <v>75</v>
      </c>
      <c r="I13" s="2">
        <v>1</v>
      </c>
      <c r="J13" s="2">
        <v>3</v>
      </c>
      <c r="K13" s="2">
        <v>1</v>
      </c>
      <c r="L13" s="2">
        <v>6</v>
      </c>
      <c r="M13" s="2" t="s">
        <v>11</v>
      </c>
      <c r="N13" s="7">
        <v>42887</v>
      </c>
      <c r="O13" s="7">
        <v>42888</v>
      </c>
      <c r="P13" s="2"/>
      <c r="Q13" s="2"/>
      <c r="R13" s="8">
        <v>152</v>
      </c>
      <c r="S13" s="8">
        <v>168</v>
      </c>
      <c r="T13" s="2"/>
      <c r="U13" s="2"/>
    </row>
    <row r="14" spans="1:21" x14ac:dyDescent="0.25">
      <c r="A14" s="2" t="s">
        <v>88</v>
      </c>
      <c r="B14" s="2" t="s">
        <v>31</v>
      </c>
      <c r="C14" s="2" t="s">
        <v>25</v>
      </c>
      <c r="D14" s="2" t="s">
        <v>32</v>
      </c>
      <c r="E14" s="2">
        <v>82011</v>
      </c>
      <c r="F14" s="2" t="s">
        <v>33</v>
      </c>
      <c r="G14" s="4" t="s">
        <v>34</v>
      </c>
      <c r="H14" s="3" t="s">
        <v>76</v>
      </c>
      <c r="I14" s="2">
        <v>2</v>
      </c>
      <c r="J14" s="2">
        <v>0</v>
      </c>
      <c r="K14" s="2">
        <v>1</v>
      </c>
      <c r="L14" s="2">
        <v>3</v>
      </c>
      <c r="M14" s="2" t="s">
        <v>13</v>
      </c>
      <c r="N14" s="7">
        <v>43282</v>
      </c>
      <c r="O14" s="7">
        <v>43282</v>
      </c>
      <c r="P14" s="2"/>
      <c r="Q14" s="2"/>
      <c r="R14" s="8">
        <v>164</v>
      </c>
      <c r="S14" s="8">
        <v>181</v>
      </c>
      <c r="T14" s="2"/>
      <c r="U14" s="2"/>
    </row>
    <row r="15" spans="1:21" x14ac:dyDescent="0.25">
      <c r="A15" s="2" t="s">
        <v>89</v>
      </c>
      <c r="B15" s="2" t="s">
        <v>31</v>
      </c>
      <c r="C15" s="2" t="s">
        <v>25</v>
      </c>
      <c r="D15" s="2" t="s">
        <v>32</v>
      </c>
      <c r="E15" s="2">
        <v>82012</v>
      </c>
      <c r="F15" s="2" t="s">
        <v>33</v>
      </c>
      <c r="G15" s="4" t="s">
        <v>34</v>
      </c>
      <c r="H15" s="3" t="s">
        <v>77</v>
      </c>
      <c r="I15" s="2">
        <v>2</v>
      </c>
      <c r="J15" s="2">
        <v>0</v>
      </c>
      <c r="K15" s="2">
        <v>1</v>
      </c>
      <c r="L15" s="2">
        <v>2</v>
      </c>
      <c r="M15" s="2" t="s">
        <v>13</v>
      </c>
      <c r="N15" s="7">
        <v>43313</v>
      </c>
      <c r="O15" s="7">
        <v>43313</v>
      </c>
      <c r="P15" s="2"/>
      <c r="Q15" s="2"/>
      <c r="R15" s="8">
        <v>176</v>
      </c>
      <c r="S15" s="8">
        <v>194</v>
      </c>
      <c r="T15" s="2"/>
      <c r="U15" s="2"/>
    </row>
    <row r="16" spans="1:21" x14ac:dyDescent="0.25">
      <c r="A16" s="2" t="s">
        <v>90</v>
      </c>
      <c r="B16" s="2" t="s">
        <v>31</v>
      </c>
      <c r="C16" s="2" t="s">
        <v>25</v>
      </c>
      <c r="D16" s="2" t="s">
        <v>32</v>
      </c>
      <c r="E16" s="2">
        <v>82013</v>
      </c>
      <c r="F16" s="2" t="s">
        <v>33</v>
      </c>
      <c r="G16" s="4" t="s">
        <v>34</v>
      </c>
      <c r="H16" s="3" t="s">
        <v>78</v>
      </c>
      <c r="I16" s="2">
        <v>2</v>
      </c>
      <c r="J16" s="2">
        <v>0</v>
      </c>
      <c r="K16" s="2">
        <v>1</v>
      </c>
      <c r="L16" s="2">
        <v>2</v>
      </c>
      <c r="M16" s="2" t="s">
        <v>13</v>
      </c>
      <c r="N16" s="7">
        <v>43709</v>
      </c>
      <c r="O16" s="7">
        <v>43709</v>
      </c>
      <c r="P16" s="2"/>
      <c r="Q16" s="2"/>
      <c r="R16" s="8">
        <v>188</v>
      </c>
      <c r="S16" s="8">
        <v>207</v>
      </c>
      <c r="T16" s="2"/>
      <c r="U16" s="2"/>
    </row>
    <row r="17" spans="1:21" x14ac:dyDescent="0.25">
      <c r="A17" s="2" t="s">
        <v>91</v>
      </c>
      <c r="B17" s="2" t="s">
        <v>31</v>
      </c>
      <c r="C17" s="2" t="s">
        <v>25</v>
      </c>
      <c r="D17" s="2" t="s">
        <v>32</v>
      </c>
      <c r="E17" s="2">
        <v>82014</v>
      </c>
      <c r="F17" s="2" t="s">
        <v>33</v>
      </c>
      <c r="G17" s="4" t="s">
        <v>34</v>
      </c>
      <c r="H17" s="3" t="s">
        <v>79</v>
      </c>
      <c r="I17" s="2">
        <v>2</v>
      </c>
      <c r="J17" s="2">
        <v>0</v>
      </c>
      <c r="K17" s="2">
        <v>1</v>
      </c>
      <c r="L17" s="2">
        <v>4</v>
      </c>
      <c r="M17" s="2" t="s">
        <v>14</v>
      </c>
      <c r="N17" s="7">
        <v>43739</v>
      </c>
      <c r="O17" s="7">
        <v>43739</v>
      </c>
      <c r="P17" s="2"/>
      <c r="Q17" s="2"/>
      <c r="R17" s="8">
        <v>200</v>
      </c>
      <c r="S17" s="8">
        <v>220</v>
      </c>
      <c r="T17" s="2"/>
      <c r="U17" s="2"/>
    </row>
    <row r="18" spans="1:21" x14ac:dyDescent="0.25">
      <c r="A18" s="2" t="s">
        <v>92</v>
      </c>
      <c r="B18" s="2" t="s">
        <v>31</v>
      </c>
      <c r="C18" s="2" t="s">
        <v>25</v>
      </c>
      <c r="D18" s="2" t="s">
        <v>32</v>
      </c>
      <c r="E18" s="2">
        <v>82015</v>
      </c>
      <c r="F18" s="2" t="s">
        <v>33</v>
      </c>
      <c r="G18" s="4" t="s">
        <v>34</v>
      </c>
      <c r="H18" s="3" t="s">
        <v>80</v>
      </c>
      <c r="I18" s="2">
        <v>2</v>
      </c>
      <c r="J18" s="2">
        <v>0</v>
      </c>
      <c r="K18" s="2">
        <v>1</v>
      </c>
      <c r="L18" s="2">
        <v>8</v>
      </c>
      <c r="M18" s="2" t="s">
        <v>12</v>
      </c>
      <c r="N18" s="7">
        <v>43040</v>
      </c>
      <c r="O18" s="7">
        <v>43041</v>
      </c>
      <c r="P18" s="2"/>
      <c r="Q18" s="2"/>
      <c r="R18" s="8">
        <v>212</v>
      </c>
      <c r="S18" s="8">
        <v>233</v>
      </c>
      <c r="T18" s="2"/>
      <c r="U18" s="2"/>
    </row>
  </sheetData>
  <dataValidations count="1">
    <dataValidation type="list" allowBlank="1" showInputMessage="1" showErrorMessage="1" sqref="M2:M18">
      <formula1>EP_liste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tabSelected="1" workbookViewId="0">
      <selection activeCell="I10" sqref="I10"/>
    </sheetView>
  </sheetViews>
  <sheetFormatPr baseColWidth="10" defaultRowHeight="15" x14ac:dyDescent="0.25"/>
  <cols>
    <col min="8" max="8" width="9.85546875" customWidth="1"/>
    <col min="9" max="9" width="21" bestFit="1" customWidth="1"/>
    <col min="10" max="10" width="15" style="38" customWidth="1"/>
    <col min="11" max="11" width="16.7109375" style="38" customWidth="1"/>
    <col min="12" max="12" width="14.85546875" style="38" customWidth="1"/>
    <col min="13" max="14" width="11.42578125" style="38"/>
  </cols>
  <sheetData>
    <row r="1" spans="1:14" ht="28.5" customHeight="1" thickBot="1" x14ac:dyDescent="0.3">
      <c r="A1" s="9" t="s">
        <v>40</v>
      </c>
      <c r="B1" s="43" t="s">
        <v>41</v>
      </c>
      <c r="C1" s="44"/>
      <c r="D1" s="10">
        <v>2017</v>
      </c>
      <c r="E1" s="45" t="s">
        <v>42</v>
      </c>
      <c r="F1" s="46"/>
      <c r="G1" s="11" t="s">
        <v>43</v>
      </c>
      <c r="H1" s="1"/>
      <c r="I1" s="34" t="s">
        <v>63</v>
      </c>
      <c r="J1" s="1" t="s">
        <v>64</v>
      </c>
    </row>
    <row r="2" spans="1:14" ht="12.75" customHeight="1" x14ac:dyDescent="0.25">
      <c r="A2" s="12">
        <f>VLOOKUP($G$1,[1]!Tableau4[[Mois]:[Valeur]],MATCH(A1,[1]!Tableau4[[#Headers],[Mois]:[Valeur]],0),FALSE)</f>
        <v>1</v>
      </c>
      <c r="B2" s="13" t="s">
        <v>39</v>
      </c>
      <c r="C2" s="14" t="str">
        <f>[1]!Tableau1[[#Headers],[Adulte]]</f>
        <v>Adulte</v>
      </c>
      <c r="D2" s="14" t="str">
        <f>[1]!Tableau1[[#Headers],[Enfant]]</f>
        <v>Enfant</v>
      </c>
      <c r="E2" s="15" t="str">
        <f>[1]!Tableau1[[#Headers],[Animal]]</f>
        <v>Animal</v>
      </c>
      <c r="F2" s="16" t="s">
        <v>44</v>
      </c>
      <c r="G2" s="17" t="s">
        <v>45</v>
      </c>
      <c r="H2" s="2"/>
      <c r="I2" s="34" t="s">
        <v>99</v>
      </c>
      <c r="J2" s="1" t="s">
        <v>11</v>
      </c>
      <c r="K2" s="36"/>
      <c r="L2" s="36"/>
      <c r="M2" s="36"/>
      <c r="N2" s="36"/>
    </row>
    <row r="3" spans="1:14" ht="55.5" customHeight="1" x14ac:dyDescent="0.25">
      <c r="A3" s="9">
        <v>1</v>
      </c>
      <c r="B3" s="18" t="s">
        <v>43</v>
      </c>
      <c r="C3" s="6">
        <f>SUMPRODUCT((YEAR(Tableau1[Début])=$D$1)*(YEAR(Tableau1[Fin])=$D$1)*(MONTH(Tableau1[Début])=$A3)*(MONTH(Tableau1[Fin])=$A3)*Tableau1[Adulte])</f>
        <v>22</v>
      </c>
      <c r="D3" s="6">
        <f>SUMPRODUCT((YEAR(Tableau1[Début])=$D$1)*(YEAR(Tableau1[Fin])=$D$1)*(MONTH(Tableau1[Début])=$A3)*(MONTH(Tableau1[Fin])=$A3)*Tableau1[Enfant])</f>
        <v>2</v>
      </c>
      <c r="E3" s="19">
        <f>SUMPRODUCT((YEAR(Tableau1[Début])=$D$1)*(YEAR(Tableau1[Fin])=$D$1)*(MONTH(Tableau1[Début])=$A3)*(MONTH(Tableau1[Fin])=$A3)*Tableau1[Animal])</f>
        <v>7</v>
      </c>
      <c r="F3" s="31">
        <f>SUMPRODUCT((YEAR(Tableau1[Début])=$D$1)*(YEAR(Tableau1[Fin])=$D$1)*(MONTH(Tableau1[Début])=$A3)*(MONTH(Tableau1[Fin])=$A3)*Tableau1[Montant HT])</f>
        <v>392</v>
      </c>
      <c r="G3" s="19">
        <f>SUMPRODUCT((YEAR(Tableau1[Début])=$D$1)*(YEAR(Tableau1[Fin])=$D$1)*(MONTH(Tableau1[Début])=$A3)*(MONTH(Tableau1[Fin])=$A3)*Tableau1[Montant TTC])</f>
        <v>448</v>
      </c>
      <c r="H3" s="1"/>
      <c r="J3"/>
      <c r="K3"/>
      <c r="L3"/>
      <c r="M3"/>
      <c r="N3"/>
    </row>
    <row r="4" spans="1:14" ht="12.75" customHeight="1" x14ac:dyDescent="0.25">
      <c r="A4" s="9">
        <v>2</v>
      </c>
      <c r="B4" s="18" t="s">
        <v>46</v>
      </c>
      <c r="C4" s="6">
        <f>SUMPRODUCT((YEAR(Tableau1[Début])=$D$1)*(YEAR(Tableau1[Fin])=$D$1)*(MONTH(Tableau1[Début])=$A4)*(MONTH(Tableau1[Fin])=$A4)*Tableau1[Adulte])</f>
        <v>2</v>
      </c>
      <c r="D4" s="6">
        <f>SUMPRODUCT((YEAR(Tableau1[Début])=$D$1)*(YEAR(Tableau1[Fin])=$D$1)*(MONTH(Tableau1[Début])=$A4)*(MONTH(Tableau1[Fin])=$A4)*Tableau1[Enfant])</f>
        <v>0</v>
      </c>
      <c r="E4" s="19">
        <f>SUMPRODUCT((YEAR(Tableau1[Début])=$D$1)*(YEAR(Tableau1[Fin])=$D$1)*(MONTH(Tableau1[Début])=$A4)*(MONTH(Tableau1[Fin])=$A4)*Tableau1[Animal])</f>
        <v>1</v>
      </c>
      <c r="F4" s="31">
        <f>SUMPRODUCT((YEAR(Tableau1[Début])=$D$1)*(YEAR(Tableau1[Fin])=$D$1)*(MONTH(Tableau1[Début])=$A4)*(MONTH(Tableau1[Fin])=$A4)*Tableau1[Montant HT])</f>
        <v>104</v>
      </c>
      <c r="G4" s="19">
        <f>SUMPRODUCT((YEAR(Tableau1[Début])=$D$1)*(YEAR(Tableau1[Fin])=$D$1)*(MONTH(Tableau1[Début])=$A4)*(MONTH(Tableau1[Fin])=$A4)*Tableau1[Montant TTC])</f>
        <v>116</v>
      </c>
      <c r="H4" s="1"/>
      <c r="I4" s="34" t="s">
        <v>57</v>
      </c>
      <c r="J4" s="36" t="s">
        <v>59</v>
      </c>
      <c r="K4" s="36" t="s">
        <v>60</v>
      </c>
      <c r="L4" s="36" t="s">
        <v>65</v>
      </c>
      <c r="M4" s="36" t="s">
        <v>61</v>
      </c>
      <c r="N4" s="36" t="s">
        <v>98</v>
      </c>
    </row>
    <row r="5" spans="1:14" ht="12.75" customHeight="1" x14ac:dyDescent="0.25">
      <c r="A5" s="9">
        <v>3</v>
      </c>
      <c r="B5" s="18" t="s">
        <v>47</v>
      </c>
      <c r="C5" s="6">
        <f>SUMPRODUCT((YEAR(Tableau1[Début])=$D$1)*(YEAR(Tableau1[Fin])=$D$1)*(MONTH(Tableau1[Début])=$A5)*(MONTH(Tableau1[Fin])=$A5)*Tableau1[Adulte])</f>
        <v>2</v>
      </c>
      <c r="D5" s="6">
        <f>SUMPRODUCT((YEAR(Tableau1[Début])=$D$1)*(YEAR(Tableau1[Fin])=$D$1)*(MONTH(Tableau1[Début])=$A5)*(MONTH(Tableau1[Fin])=$A5)*Tableau1[Enfant])</f>
        <v>0</v>
      </c>
      <c r="E5" s="19">
        <f>SUMPRODUCT((YEAR(Tableau1[Début])=$D$1)*(YEAR(Tableau1[Fin])=$D$1)*(MONTH(Tableau1[Début])=$A5)*(MONTH(Tableau1[Fin])=$A5)*Tableau1[Animal])</f>
        <v>1</v>
      </c>
      <c r="F5" s="31">
        <f>SUMPRODUCT((YEAR(Tableau1[Début])=$D$1)*(YEAR(Tableau1[Fin])=$D$1)*(MONTH(Tableau1[Début])=$A5)*(MONTH(Tableau1[Fin])=$A5)*Tableau1[Montant HT])</f>
        <v>116</v>
      </c>
      <c r="G5" s="19">
        <f>SUMPRODUCT((YEAR(Tableau1[Début])=$D$1)*(YEAR(Tableau1[Fin])=$D$1)*(MONTH(Tableau1[Début])=$A5)*(MONTH(Tableau1[Fin])=$A5)*Tableau1[Montant TTC])</f>
        <v>129</v>
      </c>
      <c r="H5" s="1"/>
      <c r="I5" s="35" t="s">
        <v>62</v>
      </c>
      <c r="J5" s="37">
        <v>16</v>
      </c>
      <c r="K5" s="37">
        <v>2</v>
      </c>
      <c r="L5" s="37">
        <v>4</v>
      </c>
      <c r="M5" s="39">
        <v>260</v>
      </c>
      <c r="N5" s="39">
        <v>295</v>
      </c>
    </row>
    <row r="6" spans="1:14" ht="12.75" customHeight="1" x14ac:dyDescent="0.25">
      <c r="A6" s="9">
        <v>4</v>
      </c>
      <c r="B6" s="18" t="s">
        <v>48</v>
      </c>
      <c r="C6" s="6">
        <f>SUMPRODUCT((YEAR(Tableau1[Début])=$D$1)*(YEAR(Tableau1[Fin])=$D$1)*(MONTH(Tableau1[Début])=$A6)*(MONTH(Tableau1[Fin])=$A6)*Tableau1[Adulte])</f>
        <v>4</v>
      </c>
      <c r="D6" s="6">
        <f>SUMPRODUCT((YEAR(Tableau1[Début])=$D$1)*(YEAR(Tableau1[Fin])=$D$1)*(MONTH(Tableau1[Début])=$A6)*(MONTH(Tableau1[Fin])=$A6)*Tableau1[Enfant])</f>
        <v>0</v>
      </c>
      <c r="E6" s="19">
        <f>SUMPRODUCT((YEAR(Tableau1[Début])=$D$1)*(YEAR(Tableau1[Fin])=$D$1)*(MONTH(Tableau1[Début])=$A6)*(MONTH(Tableau1[Fin])=$A6)*Tableau1[Animal])</f>
        <v>1</v>
      </c>
      <c r="F6" s="31">
        <f>SUMPRODUCT((YEAR(Tableau1[Début])=$D$1)*(YEAR(Tableau1[Fin])=$D$1)*(MONTH(Tableau1[Début])=$A6)*(MONTH(Tableau1[Fin])=$A6)*Tableau1[Montant HT])</f>
        <v>128</v>
      </c>
      <c r="G6" s="19">
        <f>SUMPRODUCT((YEAR(Tableau1[Début])=$D$1)*(YEAR(Tableau1[Fin])=$D$1)*(MONTH(Tableau1[Début])=$A6)*(MONTH(Tableau1[Fin])=$A6)*Tableau1[Montant TTC])</f>
        <v>142</v>
      </c>
      <c r="H6" s="1"/>
      <c r="I6" s="35" t="s">
        <v>93</v>
      </c>
      <c r="J6" s="37">
        <v>2</v>
      </c>
      <c r="K6" s="37">
        <v>0</v>
      </c>
      <c r="L6" s="37">
        <v>1</v>
      </c>
      <c r="M6" s="39">
        <v>104</v>
      </c>
      <c r="N6" s="39">
        <v>116</v>
      </c>
    </row>
    <row r="7" spans="1:14" ht="12.75" customHeight="1" x14ac:dyDescent="0.25">
      <c r="A7" s="9">
        <v>5</v>
      </c>
      <c r="B7" s="18" t="s">
        <v>49</v>
      </c>
      <c r="C7" s="6">
        <f>SUMPRODUCT((YEAR(Tableau1[Début])=$D$1)*(YEAR(Tableau1[Fin])=$D$1)*(MONTH(Tableau1[Début])=$A7)*(MONTH(Tableau1[Fin])=$A7)*Tableau1[Adulte])</f>
        <v>2</v>
      </c>
      <c r="D7" s="6">
        <f>SUMPRODUCT((YEAR(Tableau1[Début])=$D$1)*(YEAR(Tableau1[Fin])=$D$1)*(MONTH(Tableau1[Début])=$A7)*(MONTH(Tableau1[Fin])=$A7)*Tableau1[Enfant])</f>
        <v>0</v>
      </c>
      <c r="E7" s="19">
        <f>SUMPRODUCT((YEAR(Tableau1[Début])=$D$1)*(YEAR(Tableau1[Fin])=$D$1)*(MONTH(Tableau1[Début])=$A7)*(MONTH(Tableau1[Fin])=$A7)*Tableau1[Animal])</f>
        <v>1</v>
      </c>
      <c r="F7" s="31">
        <f>SUMPRODUCT((YEAR(Tableau1[Début])=$D$1)*(YEAR(Tableau1[Fin])=$D$1)*(MONTH(Tableau1[Début])=$A7)*(MONTH(Tableau1[Fin])=$A7)*Tableau1[Montant HT])</f>
        <v>140</v>
      </c>
      <c r="G7" s="19">
        <f>SUMPRODUCT((YEAR(Tableau1[Début])=$D$1)*(YEAR(Tableau1[Fin])=$D$1)*(MONTH(Tableau1[Début])=$A7)*(MONTH(Tableau1[Fin])=$A7)*Tableau1[Montant TTC])</f>
        <v>155</v>
      </c>
      <c r="H7" s="1"/>
      <c r="I7" s="35" t="s">
        <v>94</v>
      </c>
      <c r="J7" s="37">
        <v>2</v>
      </c>
      <c r="K7" s="37">
        <v>0</v>
      </c>
      <c r="L7" s="37">
        <v>1</v>
      </c>
      <c r="M7" s="39">
        <v>116</v>
      </c>
      <c r="N7" s="39">
        <v>129</v>
      </c>
    </row>
    <row r="8" spans="1:14" ht="12.75" customHeight="1" x14ac:dyDescent="0.25">
      <c r="A8" s="9">
        <v>6</v>
      </c>
      <c r="B8" s="18" t="s">
        <v>50</v>
      </c>
      <c r="C8" s="6">
        <f>SUMPRODUCT((YEAR(Tableau1[Début])=$D$1)*(YEAR(Tableau1[Fin])=$D$1)*(MONTH(Tableau1[Début])=$A8)*(MONTH(Tableau1[Fin])=$A8)*Tableau1[Adulte])</f>
        <v>1</v>
      </c>
      <c r="D8" s="6">
        <f>SUMPRODUCT((YEAR(Tableau1[Début])=$D$1)*(YEAR(Tableau1[Fin])=$D$1)*(MONTH(Tableau1[Début])=$A8)*(MONTH(Tableau1[Fin])=$A8)*Tableau1[Enfant])</f>
        <v>3</v>
      </c>
      <c r="E8" s="19">
        <f>SUMPRODUCT((YEAR(Tableau1[Début])=$D$1)*(YEAR(Tableau1[Fin])=$D$1)*(MONTH(Tableau1[Début])=$A8)*(MONTH(Tableau1[Fin])=$A8)*Tableau1[Animal])</f>
        <v>1</v>
      </c>
      <c r="F8" s="31">
        <f>SUMPRODUCT((YEAR(Tableau1[Début])=$D$1)*(YEAR(Tableau1[Fin])=$D$1)*(MONTH(Tableau1[Début])=$A8)*(MONTH(Tableau1[Fin])=$A8)*Tableau1[Montant HT])</f>
        <v>152</v>
      </c>
      <c r="G8" s="19">
        <f>SUMPRODUCT((YEAR(Tableau1[Début])=$D$1)*(YEAR(Tableau1[Fin])=$D$1)*(MONTH(Tableau1[Début])=$A8)*(MONTH(Tableau1[Fin])=$A8)*Tableau1[Montant TTC])</f>
        <v>168</v>
      </c>
      <c r="H8" s="1"/>
      <c r="I8" s="35" t="s">
        <v>95</v>
      </c>
      <c r="J8" s="37">
        <v>4</v>
      </c>
      <c r="K8" s="37">
        <v>0</v>
      </c>
      <c r="L8" s="37">
        <v>1</v>
      </c>
      <c r="M8" s="39">
        <v>128</v>
      </c>
      <c r="N8" s="39">
        <v>142</v>
      </c>
    </row>
    <row r="9" spans="1:14" ht="12.75" customHeight="1" x14ac:dyDescent="0.25">
      <c r="A9" s="9">
        <v>7</v>
      </c>
      <c r="B9" s="18" t="s">
        <v>51</v>
      </c>
      <c r="C9" s="6">
        <f>SUMPRODUCT((YEAR(Tableau1[Début])=$D$1)*(YEAR(Tableau1[Fin])=$D$1)*(MONTH(Tableau1[Début])=$A9)*(MONTH(Tableau1[Fin])=$A9)*Tableau1[Adulte])</f>
        <v>0</v>
      </c>
      <c r="D9" s="6">
        <f>SUMPRODUCT((YEAR(Tableau1[Début])=$D$1)*(YEAR(Tableau1[Fin])=$D$1)*(MONTH(Tableau1[Début])=$A9)*(MONTH(Tableau1[Fin])=$A9)*Tableau1[Enfant])</f>
        <v>0</v>
      </c>
      <c r="E9" s="19">
        <f>SUMPRODUCT((YEAR(Tableau1[Début])=$D$1)*(YEAR(Tableau1[Fin])=$D$1)*(MONTH(Tableau1[Début])=$A9)*(MONTH(Tableau1[Fin])=$A9)*Tableau1[Animal])</f>
        <v>0</v>
      </c>
      <c r="F9" s="31">
        <f>SUMPRODUCT((YEAR(Tableau1[Début])=$D$1)*(YEAR(Tableau1[Fin])=$D$1)*(MONTH(Tableau1[Début])=$A9)*(MONTH(Tableau1[Fin])=$A9)*Tableau1[Montant HT])</f>
        <v>0</v>
      </c>
      <c r="G9" s="19">
        <f>SUMPRODUCT((YEAR(Tableau1[Début])=$D$1)*(YEAR(Tableau1[Fin])=$D$1)*(MONTH(Tableau1[Début])=$A9)*(MONTH(Tableau1[Fin])=$A9)*Tableau1[Montant TTC])</f>
        <v>0</v>
      </c>
      <c r="H9" s="1"/>
      <c r="I9" s="35" t="s">
        <v>96</v>
      </c>
      <c r="J9" s="37">
        <v>2</v>
      </c>
      <c r="K9" s="37">
        <v>0</v>
      </c>
      <c r="L9" s="37">
        <v>1</v>
      </c>
      <c r="M9" s="39">
        <v>140</v>
      </c>
      <c r="N9" s="39">
        <v>155</v>
      </c>
    </row>
    <row r="10" spans="1:14" ht="12.75" customHeight="1" x14ac:dyDescent="0.25">
      <c r="A10" s="9">
        <v>8</v>
      </c>
      <c r="B10" s="18" t="s">
        <v>52</v>
      </c>
      <c r="C10" s="6">
        <f>SUMPRODUCT((YEAR(Tableau1[Début])=$D$1)*(YEAR(Tableau1[Fin])=$D$1)*(MONTH(Tableau1[Début])=$A10)*(MONTH(Tableau1[Fin])=$A10)*Tableau1[Adulte])</f>
        <v>0</v>
      </c>
      <c r="D10" s="6">
        <f>SUMPRODUCT((YEAR(Tableau1[Début])=$D$1)*(YEAR(Tableau1[Fin])=$D$1)*(MONTH(Tableau1[Début])=$A10)*(MONTH(Tableau1[Fin])=$A10)*Tableau1[Enfant])</f>
        <v>0</v>
      </c>
      <c r="E10" s="19">
        <f>SUMPRODUCT((YEAR(Tableau1[Début])=$D$1)*(YEAR(Tableau1[Fin])=$D$1)*(MONTH(Tableau1[Début])=$A10)*(MONTH(Tableau1[Fin])=$A10)*Tableau1[Animal])</f>
        <v>0</v>
      </c>
      <c r="F10" s="31">
        <f>SUMPRODUCT((YEAR(Tableau1[Début])=$D$1)*(YEAR(Tableau1[Fin])=$D$1)*(MONTH(Tableau1[Début])=$A10)*(MONTH(Tableau1[Fin])=$A10)*Tableau1[Montant HT])</f>
        <v>0</v>
      </c>
      <c r="G10" s="19">
        <f>SUMPRODUCT((YEAR(Tableau1[Début])=$D$1)*(YEAR(Tableau1[Fin])=$D$1)*(MONTH(Tableau1[Début])=$A10)*(MONTH(Tableau1[Fin])=$A10)*Tableau1[Montant TTC])</f>
        <v>0</v>
      </c>
      <c r="H10" s="1"/>
      <c r="I10" s="35" t="s">
        <v>97</v>
      </c>
      <c r="J10" s="37">
        <v>1</v>
      </c>
      <c r="K10" s="37">
        <v>3</v>
      </c>
      <c r="L10" s="37">
        <v>1</v>
      </c>
      <c r="M10" s="39">
        <v>152</v>
      </c>
      <c r="N10" s="39">
        <v>168</v>
      </c>
    </row>
    <row r="11" spans="1:14" ht="12.75" customHeight="1" x14ac:dyDescent="0.25">
      <c r="A11" s="9">
        <v>9</v>
      </c>
      <c r="B11" s="18" t="s">
        <v>53</v>
      </c>
      <c r="C11" s="6">
        <f>SUMPRODUCT((YEAR(Tableau1[Début])=$D$1)*(YEAR(Tableau1[Fin])=$D$1)*(MONTH(Tableau1[Début])=$A11)*(MONTH(Tableau1[Fin])=$A11)*Tableau1[Adulte])</f>
        <v>0</v>
      </c>
      <c r="D11" s="6">
        <f>SUMPRODUCT((YEAR(Tableau1[Début])=$D$1)*(YEAR(Tableau1[Fin])=$D$1)*(MONTH(Tableau1[Début])=$A11)*(MONTH(Tableau1[Fin])=$A11)*Tableau1[Enfant])</f>
        <v>0</v>
      </c>
      <c r="E11" s="19">
        <f>SUMPRODUCT((YEAR(Tableau1[Début])=$D$1)*(YEAR(Tableau1[Fin])=$D$1)*(MONTH(Tableau1[Début])=$A11)*(MONTH(Tableau1[Fin])=$A11)*Tableau1[Animal])</f>
        <v>0</v>
      </c>
      <c r="F11" s="31">
        <f>SUMPRODUCT((YEAR(Tableau1[Début])=$D$1)*(YEAR(Tableau1[Fin])=$D$1)*(MONTH(Tableau1[Début])=$A11)*(MONTH(Tableau1[Fin])=$A11)*Tableau1[Montant HT])</f>
        <v>0</v>
      </c>
      <c r="G11" s="19">
        <f>SUMPRODUCT((YEAR(Tableau1[Début])=$D$1)*(YEAR(Tableau1[Fin])=$D$1)*(MONTH(Tableau1[Début])=$A11)*(MONTH(Tableau1[Fin])=$A11)*Tableau1[Montant TTC])</f>
        <v>0</v>
      </c>
      <c r="H11" s="1"/>
      <c r="I11" s="35" t="s">
        <v>58</v>
      </c>
      <c r="J11" s="37">
        <v>27</v>
      </c>
      <c r="K11" s="37">
        <v>5</v>
      </c>
      <c r="L11" s="37">
        <v>9</v>
      </c>
      <c r="M11" s="39">
        <v>900</v>
      </c>
      <c r="N11" s="39">
        <v>1005</v>
      </c>
    </row>
    <row r="12" spans="1:14" ht="12.75" customHeight="1" x14ac:dyDescent="0.25">
      <c r="A12" s="9">
        <v>10</v>
      </c>
      <c r="B12" s="18" t="s">
        <v>54</v>
      </c>
      <c r="C12" s="6">
        <f>SUMPRODUCT((YEAR(Tableau1[Début])=$D$1)*(YEAR(Tableau1[Fin])=$D$1)*(MONTH(Tableau1[Début])=$A12)*(MONTH(Tableau1[Fin])=$A12)*Tableau1[Adulte])</f>
        <v>0</v>
      </c>
      <c r="D12" s="6">
        <f>SUMPRODUCT((YEAR(Tableau1[Début])=$D$1)*(YEAR(Tableau1[Fin])=$D$1)*(MONTH(Tableau1[Début])=$A12)*(MONTH(Tableau1[Fin])=$A12)*Tableau1[Enfant])</f>
        <v>0</v>
      </c>
      <c r="E12" s="19">
        <f>SUMPRODUCT((YEAR(Tableau1[Début])=$D$1)*(YEAR(Tableau1[Fin])=$D$1)*(MONTH(Tableau1[Début])=$A12)*(MONTH(Tableau1[Fin])=$A12)*Tableau1[Animal])</f>
        <v>0</v>
      </c>
      <c r="F12" s="31">
        <f>SUMPRODUCT((YEAR(Tableau1[Début])=$D$1)*(YEAR(Tableau1[Fin])=$D$1)*(MONTH(Tableau1[Début])=$A12)*(MONTH(Tableau1[Fin])=$A12)*Tableau1[Montant HT])</f>
        <v>0</v>
      </c>
      <c r="G12" s="19">
        <f>SUMPRODUCT((YEAR(Tableau1[Début])=$D$1)*(YEAR(Tableau1[Fin])=$D$1)*(MONTH(Tableau1[Début])=$A12)*(MONTH(Tableau1[Fin])=$A12)*Tableau1[Montant TTC])</f>
        <v>0</v>
      </c>
      <c r="H12" s="1"/>
      <c r="J12"/>
      <c r="K12"/>
      <c r="L12"/>
      <c r="M12"/>
      <c r="N12"/>
    </row>
    <row r="13" spans="1:14" ht="12.75" customHeight="1" x14ac:dyDescent="0.25">
      <c r="A13" s="9">
        <v>11</v>
      </c>
      <c r="B13" s="18" t="s">
        <v>55</v>
      </c>
      <c r="C13" s="6">
        <f>SUMPRODUCT((YEAR(Tableau1[Début])=$D$1)*(YEAR(Tableau1[Fin])=$D$1)*(MONTH(Tableau1[Début])=$A13)*(MONTH(Tableau1[Fin])=$A13)*Tableau1[Adulte])</f>
        <v>2</v>
      </c>
      <c r="D13" s="6">
        <f>SUMPRODUCT((YEAR(Tableau1[Début])=$D$1)*(YEAR(Tableau1[Fin])=$D$1)*(MONTH(Tableau1[Début])=$A13)*(MONTH(Tableau1[Fin])=$A13)*Tableau1[Enfant])</f>
        <v>0</v>
      </c>
      <c r="E13" s="19">
        <f>SUMPRODUCT((YEAR(Tableau1[Début])=$D$1)*(YEAR(Tableau1[Fin])=$D$1)*(MONTH(Tableau1[Début])=$A13)*(MONTH(Tableau1[Fin])=$A13)*Tableau1[Animal])</f>
        <v>1</v>
      </c>
      <c r="F13" s="31">
        <f>SUMPRODUCT((YEAR(Tableau1[Début])=$D$1)*(YEAR(Tableau1[Fin])=$D$1)*(MONTH(Tableau1[Début])=$A13)*(MONTH(Tableau1[Fin])=$A13)*Tableau1[Montant HT])</f>
        <v>212</v>
      </c>
      <c r="G13" s="19">
        <f>SUMPRODUCT((YEAR(Tableau1[Début])=$D$1)*(YEAR(Tableau1[Fin])=$D$1)*(MONTH(Tableau1[Début])=$A13)*(MONTH(Tableau1[Fin])=$A13)*Tableau1[Montant TTC])</f>
        <v>233</v>
      </c>
      <c r="H13" s="1"/>
      <c r="J13"/>
      <c r="K13"/>
      <c r="L13"/>
      <c r="M13"/>
      <c r="N13"/>
    </row>
    <row r="14" spans="1:14" ht="12.75" customHeight="1" thickBot="1" x14ac:dyDescent="0.3">
      <c r="A14" s="9">
        <v>12</v>
      </c>
      <c r="B14" s="21" t="s">
        <v>56</v>
      </c>
      <c r="C14" s="6">
        <f>SUMPRODUCT((YEAR(Tableau1[Début])=$D$1)*(YEAR(Tableau1[Fin])=$D$1)*(MONTH(Tableau1[Début])=$A14)*(MONTH(Tableau1[Fin])=$A14)*Tableau1[Adulte])</f>
        <v>0</v>
      </c>
      <c r="D14" s="6">
        <f>SUMPRODUCT((YEAR(Tableau1[Début])=$D$1)*(YEAR(Tableau1[Fin])=$D$1)*(MONTH(Tableau1[Début])=$A14)*(MONTH(Tableau1[Fin])=$A14)*Tableau1[Enfant])</f>
        <v>0</v>
      </c>
      <c r="E14" s="19">
        <f>SUMPRODUCT((YEAR(Tableau1[Début])=$D$1)*(YEAR(Tableau1[Fin])=$D$1)*(MONTH(Tableau1[Début])=$A14)*(MONTH(Tableau1[Fin])=$A14)*Tableau1[Animal])</f>
        <v>0</v>
      </c>
      <c r="F14" s="31">
        <f>SUMPRODUCT((YEAR(Tableau1[Début])=$D$1)*(YEAR(Tableau1[Fin])=$D$1)*(MONTH(Tableau1[Début])=$A14)*(MONTH(Tableau1[Fin])=$A14)*Tableau1[Montant HT])</f>
        <v>0</v>
      </c>
      <c r="G14" s="19">
        <f>SUMPRODUCT((YEAR(Tableau1[Début])=$D$1)*(YEAR(Tableau1[Fin])=$D$1)*(MONTH(Tableau1[Début])=$A14)*(MONTH(Tableau1[Fin])=$A14)*Tableau1[Montant TTC])</f>
        <v>0</v>
      </c>
      <c r="H14" s="1"/>
      <c r="J14"/>
      <c r="K14"/>
      <c r="L14"/>
      <c r="M14"/>
      <c r="N14"/>
    </row>
    <row r="15" spans="1:14" ht="12.75" customHeight="1" thickBot="1" x14ac:dyDescent="0.3">
      <c r="A15" s="1"/>
      <c r="B15" s="22" t="s">
        <v>38</v>
      </c>
      <c r="C15" s="23">
        <f>SUM(C3:C14)</f>
        <v>35</v>
      </c>
      <c r="D15" s="23">
        <f>SUM(D3:D14)</f>
        <v>5</v>
      </c>
      <c r="E15" s="24">
        <f t="shared" ref="E15" si="0">SUM(E3:E14)</f>
        <v>13</v>
      </c>
      <c r="F15" s="25">
        <f>SUM(F3:F14)</f>
        <v>1244</v>
      </c>
      <c r="G15" s="30">
        <f>SUM(G3:G14)</f>
        <v>1391</v>
      </c>
      <c r="H15" s="1"/>
      <c r="J15"/>
      <c r="K15"/>
      <c r="L15"/>
      <c r="M15"/>
      <c r="N15"/>
    </row>
    <row r="16" spans="1:14" ht="12.75" customHeight="1" thickBot="1" x14ac:dyDescent="0.3">
      <c r="A16" s="1"/>
      <c r="B16" s="1"/>
      <c r="C16" s="1"/>
      <c r="D16" s="1"/>
      <c r="E16" s="1"/>
      <c r="F16" s="1"/>
      <c r="G16" s="1"/>
      <c r="H16" s="1"/>
      <c r="J16"/>
      <c r="K16"/>
      <c r="L16"/>
      <c r="M16"/>
      <c r="N16"/>
    </row>
    <row r="17" spans="1:14" ht="12.75" customHeight="1" x14ac:dyDescent="0.25">
      <c r="A17" s="1"/>
      <c r="B17" s="1"/>
      <c r="C17" s="40" t="s">
        <v>11</v>
      </c>
      <c r="D17" s="41"/>
      <c r="E17" s="42"/>
      <c r="F17" s="1"/>
      <c r="G17" s="1"/>
      <c r="H17" s="1"/>
      <c r="J17"/>
      <c r="K17"/>
      <c r="L17"/>
      <c r="M17"/>
      <c r="N17"/>
    </row>
    <row r="18" spans="1:14" ht="12.75" customHeight="1" thickBot="1" x14ac:dyDescent="0.3">
      <c r="A18" s="1"/>
      <c r="B18" s="1"/>
      <c r="C18" s="20" t="s">
        <v>35</v>
      </c>
      <c r="D18" s="5" t="s">
        <v>36</v>
      </c>
      <c r="E18" s="32" t="s">
        <v>37</v>
      </c>
      <c r="F18" s="1"/>
      <c r="G18" s="1"/>
      <c r="H18" s="1"/>
      <c r="J18"/>
      <c r="K18"/>
      <c r="L18"/>
      <c r="M18"/>
      <c r="N18"/>
    </row>
    <row r="19" spans="1:14" ht="12.75" customHeight="1" thickBot="1" x14ac:dyDescent="0.3">
      <c r="A19" s="1"/>
      <c r="B19" s="33" t="s">
        <v>38</v>
      </c>
      <c r="C19" s="28"/>
      <c r="D19" s="28"/>
      <c r="E19" s="29"/>
      <c r="F19" s="1"/>
      <c r="G19" s="1"/>
      <c r="H19" s="1"/>
      <c r="J19"/>
      <c r="K19"/>
      <c r="L19"/>
      <c r="M19"/>
      <c r="N19"/>
    </row>
    <row r="20" spans="1:14" ht="12.75" customHeight="1" thickBot="1" x14ac:dyDescent="0.3">
      <c r="A20" s="1"/>
      <c r="F20" s="26"/>
      <c r="G20" s="26"/>
      <c r="H20" s="1"/>
      <c r="J20"/>
      <c r="K20"/>
      <c r="L20"/>
      <c r="M20"/>
      <c r="N20"/>
    </row>
    <row r="21" spans="1:14" ht="12.75" customHeight="1" x14ac:dyDescent="0.25">
      <c r="A21" s="1"/>
      <c r="B21" s="1"/>
      <c r="C21" s="40" t="s">
        <v>12</v>
      </c>
      <c r="D21" s="41"/>
      <c r="E21" s="42"/>
      <c r="F21" s="26"/>
      <c r="G21" s="26"/>
      <c r="H21" s="1"/>
      <c r="J21"/>
      <c r="K21"/>
      <c r="L21"/>
      <c r="M21"/>
      <c r="N21"/>
    </row>
    <row r="22" spans="1:14" ht="12.75" customHeight="1" thickBot="1" x14ac:dyDescent="0.3">
      <c r="A22" s="1"/>
      <c r="B22" s="1"/>
      <c r="C22" s="20" t="s">
        <v>35</v>
      </c>
      <c r="D22" s="5" t="s">
        <v>36</v>
      </c>
      <c r="E22" s="32" t="s">
        <v>37</v>
      </c>
      <c r="F22" s="26"/>
      <c r="G22" s="26"/>
      <c r="H22" s="1"/>
      <c r="J22"/>
      <c r="K22"/>
      <c r="L22"/>
      <c r="M22"/>
      <c r="N22"/>
    </row>
    <row r="23" spans="1:14" ht="12.75" customHeight="1" thickBot="1" x14ac:dyDescent="0.3">
      <c r="A23" s="1"/>
      <c r="B23" s="33" t="s">
        <v>38</v>
      </c>
      <c r="C23" s="28"/>
      <c r="D23" s="28"/>
      <c r="E23" s="29"/>
      <c r="F23" s="26"/>
      <c r="G23" s="26"/>
      <c r="H23" s="1"/>
      <c r="J23"/>
      <c r="K23"/>
      <c r="L23"/>
      <c r="M23"/>
      <c r="N23"/>
    </row>
    <row r="24" spans="1:14" ht="12.75" customHeight="1" thickBot="1" x14ac:dyDescent="0.3">
      <c r="A24" s="1"/>
      <c r="B24" s="27"/>
      <c r="C24" s="27"/>
      <c r="D24" s="27"/>
      <c r="E24" s="27"/>
      <c r="F24" s="27"/>
      <c r="G24" s="27"/>
      <c r="H24" s="1"/>
      <c r="J24"/>
      <c r="K24"/>
      <c r="L24"/>
      <c r="M24"/>
      <c r="N24"/>
    </row>
    <row r="25" spans="1:14" ht="12.75" customHeight="1" x14ac:dyDescent="0.25">
      <c r="A25" s="1"/>
      <c r="B25" s="1"/>
      <c r="C25" s="40" t="s">
        <v>13</v>
      </c>
      <c r="D25" s="41"/>
      <c r="E25" s="42"/>
      <c r="F25" s="26"/>
      <c r="G25" s="26"/>
      <c r="H25" s="1"/>
      <c r="J25"/>
      <c r="K25"/>
      <c r="L25"/>
      <c r="M25"/>
      <c r="N25"/>
    </row>
    <row r="26" spans="1:14" ht="12.75" customHeight="1" thickBot="1" x14ac:dyDescent="0.3">
      <c r="A26" s="1"/>
      <c r="B26" s="1"/>
      <c r="C26" s="20" t="s">
        <v>35</v>
      </c>
      <c r="D26" s="5" t="s">
        <v>36</v>
      </c>
      <c r="E26" s="32" t="s">
        <v>37</v>
      </c>
      <c r="F26" s="26"/>
      <c r="G26" s="26"/>
      <c r="H26" s="1"/>
      <c r="J26"/>
      <c r="K26"/>
      <c r="L26"/>
      <c r="M26"/>
      <c r="N26"/>
    </row>
    <row r="27" spans="1:14" ht="12.75" customHeight="1" thickBot="1" x14ac:dyDescent="0.3">
      <c r="A27" s="1"/>
      <c r="B27" s="33" t="s">
        <v>38</v>
      </c>
      <c r="C27" s="28"/>
      <c r="D27" s="28"/>
      <c r="E27" s="29"/>
      <c r="F27" s="27"/>
      <c r="G27" s="27"/>
      <c r="H27" s="1"/>
      <c r="J27"/>
      <c r="K27"/>
      <c r="L27"/>
      <c r="M27"/>
      <c r="N27"/>
    </row>
    <row r="28" spans="1:14" ht="12.75" customHeight="1" thickBot="1" x14ac:dyDescent="0.3">
      <c r="A28" s="1"/>
      <c r="B28" s="26"/>
      <c r="C28" s="26"/>
      <c r="D28" s="26"/>
      <c r="E28" s="26"/>
      <c r="F28" s="26"/>
      <c r="G28" s="26"/>
      <c r="H28" s="1"/>
      <c r="J28"/>
      <c r="K28"/>
      <c r="L28"/>
      <c r="M28"/>
      <c r="N28"/>
    </row>
    <row r="29" spans="1:14" ht="12.75" customHeight="1" x14ac:dyDescent="0.25">
      <c r="A29" s="1"/>
      <c r="B29" s="1"/>
      <c r="C29" s="40" t="s">
        <v>14</v>
      </c>
      <c r="D29" s="41"/>
      <c r="E29" s="42"/>
      <c r="F29" s="26"/>
      <c r="G29" s="26"/>
      <c r="H29" s="1"/>
    </row>
    <row r="30" spans="1:14" ht="12.75" customHeight="1" thickBot="1" x14ac:dyDescent="0.3">
      <c r="A30" s="1"/>
      <c r="B30" s="1"/>
      <c r="C30" s="20" t="s">
        <v>35</v>
      </c>
      <c r="D30" s="5" t="s">
        <v>36</v>
      </c>
      <c r="E30" s="32" t="s">
        <v>37</v>
      </c>
      <c r="F30" s="27"/>
      <c r="G30" s="27"/>
      <c r="H30" s="1"/>
    </row>
    <row r="31" spans="1:14" ht="12.75" customHeight="1" thickBot="1" x14ac:dyDescent="0.3">
      <c r="A31" s="1"/>
      <c r="B31" s="33" t="s">
        <v>38</v>
      </c>
      <c r="C31" s="28"/>
      <c r="D31" s="28"/>
      <c r="E31" s="29"/>
      <c r="F31" s="1"/>
      <c r="G31" s="1"/>
      <c r="H31" s="1"/>
    </row>
    <row r="32" spans="1:14" ht="12.75" customHeight="1" x14ac:dyDescent="0.25">
      <c r="A32" s="1"/>
      <c r="B32" s="1"/>
      <c r="C32" s="1"/>
      <c r="D32" s="1"/>
      <c r="E32" s="1"/>
      <c r="F32" s="1"/>
      <c r="G32" s="1"/>
      <c r="H32" s="1"/>
    </row>
    <row r="33" spans="1:8" ht="12.75" customHeight="1" x14ac:dyDescent="0.25">
      <c r="A33" s="1"/>
      <c r="B33" s="1"/>
      <c r="C33" s="1"/>
      <c r="D33" s="1"/>
      <c r="E33" s="1"/>
      <c r="F33" s="1"/>
      <c r="G33" s="1"/>
      <c r="H33" s="1"/>
    </row>
  </sheetData>
  <mergeCells count="6">
    <mergeCell ref="C29:E29"/>
    <mergeCell ref="B1:C1"/>
    <mergeCell ref="E1:F1"/>
    <mergeCell ref="C17:E17"/>
    <mergeCell ref="C21:E21"/>
    <mergeCell ref="C25:E25"/>
  </mergeCells>
  <conditionalFormatting sqref="C3:G15">
    <cfRule type="cellIs" dxfId="36" priority="1" stopIfTrue="1" operator="equal">
      <formula>0</formula>
    </cfRule>
  </conditionalFormatting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6" sqref="B6"/>
    </sheetView>
  </sheetViews>
  <sheetFormatPr baseColWidth="10" defaultRowHeight="15" x14ac:dyDescent="0.25"/>
  <sheetData>
    <row r="1" spans="1:1" ht="15.75" thickBot="1" x14ac:dyDescent="0.3">
      <c r="A1" s="47" t="s">
        <v>11</v>
      </c>
    </row>
    <row r="2" spans="1:1" ht="15.75" thickBot="1" x14ac:dyDescent="0.3">
      <c r="A2" s="47" t="s">
        <v>12</v>
      </c>
    </row>
    <row r="3" spans="1:1" ht="15.75" thickBot="1" x14ac:dyDescent="0.3">
      <c r="A3" s="47" t="s">
        <v>13</v>
      </c>
    </row>
    <row r="4" spans="1:1" ht="15.75" thickBot="1" x14ac:dyDescent="0.3">
      <c r="A4" s="47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Feuil4</vt:lpstr>
      <vt:lpstr>Feuil3</vt:lpstr>
      <vt:lpstr>EP_liste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Don Pépé</dc:creator>
  <cp:lastModifiedBy>SEBASTIEN</cp:lastModifiedBy>
  <dcterms:created xsi:type="dcterms:W3CDTF">2017-03-29T09:35:58Z</dcterms:created>
  <dcterms:modified xsi:type="dcterms:W3CDTF">2017-03-30T17:25:44Z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nfoX">
    <vt:i4>1965</vt:i4>
  </property>
</Properties>
</file>