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5CABB9DA-1CF8-4410-9977-2D3EA492F46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Bons_Travail" sheetId="1" r:id="rId1"/>
    <sheet name="Param_Taux" sheetId="2" r:id="rId2"/>
    <sheet name="Data_Auto" sheetId="4" r:id="rId3"/>
    <sheet name="TCD" sheetId="5" r:id="rId4"/>
    <sheet name="Feuil1 (2)" sheetId="3" r:id="rId5"/>
  </sheets>
  <definedNames>
    <definedName name="DonnéesExternes_1" localSheetId="2" hidden="1">Data_Auto!$A$1:$V$158</definedName>
    <definedName name="Segment_Machine">#N/A</definedName>
    <definedName name="Segment_N°_doc">#N/A</definedName>
    <definedName name="Segment_Service">#N/A</definedName>
    <definedName name="Segment_Titre_du_travail">#N/A</definedName>
    <definedName name="Tab_Cop_Machine" localSheetId="4">Tableau3[#All]</definedName>
    <definedName name="Tab_Cop_Machine">Tableau3[#All]</definedName>
    <definedName name="_xlnm.Print_Area" localSheetId="0">Bons_Travail!$B$4:$N$161</definedName>
    <definedName name="_xlnm.Print_Area" localSheetId="4">'Feuil1 (2)'!$B$4:$N$161</definedName>
  </definedNames>
  <calcPr calcId="181029"/>
  <pivotCaches>
    <pivotCache cacheId="78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2" l="1"/>
  <c r="I4" i="2"/>
  <c r="I5" i="2"/>
  <c r="I6" i="2"/>
  <c r="I7" i="2"/>
  <c r="I8" i="2"/>
  <c r="I9" i="2"/>
  <c r="I2" i="2"/>
  <c r="Q170" i="3"/>
  <c r="Q169" i="3"/>
  <c r="Q168" i="3"/>
  <c r="Q167" i="3"/>
  <c r="Q166" i="3"/>
  <c r="Q165" i="3"/>
  <c r="Q164" i="3"/>
  <c r="Q163" i="3"/>
  <c r="Q162" i="3"/>
  <c r="X161" i="3"/>
  <c r="W161" i="3"/>
  <c r="V161" i="3"/>
  <c r="T161" i="3"/>
  <c r="U161" i="3" s="1"/>
  <c r="R161" i="3"/>
  <c r="S161" i="3" s="1"/>
  <c r="Q161" i="3"/>
  <c r="X160" i="3"/>
  <c r="W160" i="3"/>
  <c r="V160" i="3"/>
  <c r="T160" i="3"/>
  <c r="U160" i="3" s="1"/>
  <c r="R160" i="3"/>
  <c r="S160" i="3" s="1"/>
  <c r="Q160" i="3"/>
  <c r="X159" i="3"/>
  <c r="W159" i="3"/>
  <c r="V159" i="3"/>
  <c r="T159" i="3"/>
  <c r="U159" i="3" s="1"/>
  <c r="S159" i="3"/>
  <c r="R159" i="3"/>
  <c r="Q159" i="3"/>
  <c r="X158" i="3"/>
  <c r="W158" i="3"/>
  <c r="V158" i="3"/>
  <c r="T158" i="3"/>
  <c r="U158" i="3" s="1"/>
  <c r="R158" i="3"/>
  <c r="S158" i="3" s="1"/>
  <c r="Q158" i="3"/>
  <c r="X157" i="3"/>
  <c r="W157" i="3"/>
  <c r="V157" i="3"/>
  <c r="T157" i="3"/>
  <c r="U157" i="3" s="1"/>
  <c r="S157" i="3"/>
  <c r="R157" i="3"/>
  <c r="Q157" i="3"/>
  <c r="X156" i="3"/>
  <c r="W156" i="3"/>
  <c r="V156" i="3"/>
  <c r="T156" i="3"/>
  <c r="U156" i="3" s="1"/>
  <c r="R156" i="3"/>
  <c r="S156" i="3" s="1"/>
  <c r="Q156" i="3"/>
  <c r="X155" i="3"/>
  <c r="W155" i="3"/>
  <c r="V155" i="3"/>
  <c r="T155" i="3"/>
  <c r="U155" i="3" s="1"/>
  <c r="S155" i="3"/>
  <c r="R155" i="3"/>
  <c r="Q155" i="3"/>
  <c r="X154" i="3"/>
  <c r="W154" i="3"/>
  <c r="V154" i="3"/>
  <c r="T154" i="3"/>
  <c r="U154" i="3" s="1"/>
  <c r="R154" i="3"/>
  <c r="S154" i="3" s="1"/>
  <c r="Q154" i="3"/>
  <c r="X153" i="3"/>
  <c r="W153" i="3"/>
  <c r="V153" i="3"/>
  <c r="T153" i="3"/>
  <c r="U153" i="3" s="1"/>
  <c r="S153" i="3"/>
  <c r="R153" i="3"/>
  <c r="Q153" i="3"/>
  <c r="X152" i="3"/>
  <c r="W152" i="3"/>
  <c r="V152" i="3"/>
  <c r="T152" i="3"/>
  <c r="U152" i="3" s="1"/>
  <c r="R152" i="3"/>
  <c r="S152" i="3" s="1"/>
  <c r="Q152" i="3"/>
  <c r="X151" i="3"/>
  <c r="W151" i="3"/>
  <c r="V151" i="3"/>
  <c r="T151" i="3"/>
  <c r="U151" i="3" s="1"/>
  <c r="S151" i="3"/>
  <c r="R151" i="3"/>
  <c r="Q151" i="3"/>
  <c r="X150" i="3"/>
  <c r="W150" i="3"/>
  <c r="V150" i="3"/>
  <c r="T150" i="3"/>
  <c r="U150" i="3" s="1"/>
  <c r="R150" i="3"/>
  <c r="S150" i="3" s="1"/>
  <c r="Q150" i="3"/>
  <c r="X149" i="3"/>
  <c r="W149" i="3"/>
  <c r="V149" i="3"/>
  <c r="T149" i="3"/>
  <c r="U149" i="3" s="1"/>
  <c r="S149" i="3"/>
  <c r="R149" i="3"/>
  <c r="Q149" i="3"/>
  <c r="X148" i="3"/>
  <c r="W148" i="3"/>
  <c r="V148" i="3"/>
  <c r="T148" i="3"/>
  <c r="U148" i="3" s="1"/>
  <c r="R148" i="3"/>
  <c r="S148" i="3" s="1"/>
  <c r="Q148" i="3"/>
  <c r="X147" i="3"/>
  <c r="W147" i="3"/>
  <c r="V147" i="3"/>
  <c r="T147" i="3"/>
  <c r="U147" i="3" s="1"/>
  <c r="S147" i="3"/>
  <c r="R147" i="3"/>
  <c r="Q147" i="3"/>
  <c r="X146" i="3"/>
  <c r="W146" i="3"/>
  <c r="V146" i="3"/>
  <c r="T146" i="3"/>
  <c r="U146" i="3" s="1"/>
  <c r="R146" i="3"/>
  <c r="S146" i="3" s="1"/>
  <c r="Q146" i="3"/>
  <c r="X145" i="3"/>
  <c r="W145" i="3"/>
  <c r="V145" i="3"/>
  <c r="T145" i="3"/>
  <c r="U145" i="3" s="1"/>
  <c r="S145" i="3"/>
  <c r="R145" i="3"/>
  <c r="Q145" i="3"/>
  <c r="X144" i="3"/>
  <c r="W144" i="3"/>
  <c r="V144" i="3"/>
  <c r="T144" i="3"/>
  <c r="U144" i="3" s="1"/>
  <c r="R144" i="3"/>
  <c r="S144" i="3" s="1"/>
  <c r="Q144" i="3"/>
  <c r="X143" i="3"/>
  <c r="W143" i="3"/>
  <c r="V143" i="3"/>
  <c r="T143" i="3"/>
  <c r="U143" i="3" s="1"/>
  <c r="S143" i="3"/>
  <c r="R143" i="3"/>
  <c r="Q143" i="3"/>
  <c r="X142" i="3"/>
  <c r="W142" i="3"/>
  <c r="V142" i="3"/>
  <c r="T142" i="3"/>
  <c r="U142" i="3" s="1"/>
  <c r="R142" i="3"/>
  <c r="S142" i="3" s="1"/>
  <c r="Q142" i="3"/>
  <c r="X141" i="3"/>
  <c r="W141" i="3"/>
  <c r="V141" i="3"/>
  <c r="T141" i="3"/>
  <c r="U141" i="3" s="1"/>
  <c r="S141" i="3"/>
  <c r="R141" i="3"/>
  <c r="Q141" i="3"/>
  <c r="X140" i="3"/>
  <c r="W140" i="3"/>
  <c r="V140" i="3"/>
  <c r="T140" i="3"/>
  <c r="U140" i="3" s="1"/>
  <c r="R140" i="3"/>
  <c r="S140" i="3" s="1"/>
  <c r="Q140" i="3"/>
  <c r="X139" i="3"/>
  <c r="W139" i="3"/>
  <c r="V139" i="3"/>
  <c r="T139" i="3"/>
  <c r="U139" i="3" s="1"/>
  <c r="S139" i="3"/>
  <c r="R139" i="3"/>
  <c r="Q139" i="3"/>
  <c r="X138" i="3"/>
  <c r="W138" i="3"/>
  <c r="V138" i="3"/>
  <c r="T138" i="3"/>
  <c r="U138" i="3" s="1"/>
  <c r="R138" i="3"/>
  <c r="S138" i="3" s="1"/>
  <c r="Q138" i="3"/>
  <c r="X137" i="3"/>
  <c r="W137" i="3"/>
  <c r="V137" i="3"/>
  <c r="T137" i="3"/>
  <c r="U137" i="3" s="1"/>
  <c r="S137" i="3"/>
  <c r="R137" i="3"/>
  <c r="Q137" i="3"/>
  <c r="X136" i="3"/>
  <c r="W136" i="3"/>
  <c r="V136" i="3"/>
  <c r="T136" i="3"/>
  <c r="U136" i="3" s="1"/>
  <c r="R136" i="3"/>
  <c r="S136" i="3" s="1"/>
  <c r="Q136" i="3"/>
  <c r="X135" i="3"/>
  <c r="W135" i="3"/>
  <c r="V135" i="3"/>
  <c r="T135" i="3"/>
  <c r="U135" i="3" s="1"/>
  <c r="S135" i="3"/>
  <c r="R135" i="3"/>
  <c r="Q135" i="3"/>
  <c r="X134" i="3"/>
  <c r="W134" i="3"/>
  <c r="V134" i="3"/>
  <c r="T134" i="3"/>
  <c r="U134" i="3" s="1"/>
  <c r="R134" i="3"/>
  <c r="S134" i="3" s="1"/>
  <c r="Q134" i="3"/>
  <c r="X133" i="3"/>
  <c r="W133" i="3"/>
  <c r="V133" i="3"/>
  <c r="T133" i="3"/>
  <c r="U133" i="3" s="1"/>
  <c r="S133" i="3"/>
  <c r="R133" i="3"/>
  <c r="Q133" i="3"/>
  <c r="X132" i="3"/>
  <c r="W132" i="3"/>
  <c r="V132" i="3"/>
  <c r="T132" i="3"/>
  <c r="U132" i="3" s="1"/>
  <c r="R132" i="3"/>
  <c r="S132" i="3" s="1"/>
  <c r="Q132" i="3"/>
  <c r="X131" i="3"/>
  <c r="W131" i="3"/>
  <c r="V131" i="3"/>
  <c r="T131" i="3"/>
  <c r="U131" i="3" s="1"/>
  <c r="S131" i="3"/>
  <c r="R131" i="3"/>
  <c r="Q131" i="3"/>
  <c r="X130" i="3"/>
  <c r="W130" i="3"/>
  <c r="V130" i="3"/>
  <c r="T130" i="3"/>
  <c r="U130" i="3" s="1"/>
  <c r="R130" i="3"/>
  <c r="S130" i="3" s="1"/>
  <c r="Q130" i="3"/>
  <c r="X129" i="3"/>
  <c r="W129" i="3"/>
  <c r="V129" i="3"/>
  <c r="T129" i="3"/>
  <c r="U129" i="3" s="1"/>
  <c r="S129" i="3"/>
  <c r="R129" i="3"/>
  <c r="Q129" i="3"/>
  <c r="X128" i="3"/>
  <c r="W128" i="3"/>
  <c r="V128" i="3"/>
  <c r="T128" i="3"/>
  <c r="U128" i="3" s="1"/>
  <c r="R128" i="3"/>
  <c r="S128" i="3" s="1"/>
  <c r="Q128" i="3"/>
  <c r="X127" i="3"/>
  <c r="W127" i="3"/>
  <c r="V127" i="3"/>
  <c r="T127" i="3"/>
  <c r="U127" i="3" s="1"/>
  <c r="S127" i="3"/>
  <c r="R127" i="3"/>
  <c r="Q127" i="3"/>
  <c r="X126" i="3"/>
  <c r="W126" i="3"/>
  <c r="V126" i="3"/>
  <c r="T126" i="3"/>
  <c r="U126" i="3" s="1"/>
  <c r="R126" i="3"/>
  <c r="S126" i="3" s="1"/>
  <c r="Q126" i="3"/>
  <c r="X125" i="3"/>
  <c r="W125" i="3"/>
  <c r="V125" i="3"/>
  <c r="T125" i="3"/>
  <c r="U125" i="3" s="1"/>
  <c r="S125" i="3"/>
  <c r="R125" i="3"/>
  <c r="Q125" i="3"/>
  <c r="X124" i="3"/>
  <c r="W124" i="3"/>
  <c r="V124" i="3"/>
  <c r="T124" i="3"/>
  <c r="U124" i="3" s="1"/>
  <c r="R124" i="3"/>
  <c r="S124" i="3" s="1"/>
  <c r="Q124" i="3"/>
  <c r="X123" i="3"/>
  <c r="W123" i="3"/>
  <c r="V123" i="3"/>
  <c r="T123" i="3"/>
  <c r="U123" i="3" s="1"/>
  <c r="S123" i="3"/>
  <c r="R123" i="3"/>
  <c r="Q123" i="3"/>
  <c r="X122" i="3"/>
  <c r="W122" i="3"/>
  <c r="V122" i="3"/>
  <c r="T122" i="3"/>
  <c r="U122" i="3" s="1"/>
  <c r="R122" i="3"/>
  <c r="S122" i="3" s="1"/>
  <c r="Q122" i="3"/>
  <c r="X121" i="3"/>
  <c r="W121" i="3"/>
  <c r="V121" i="3"/>
  <c r="T121" i="3"/>
  <c r="U121" i="3" s="1"/>
  <c r="S121" i="3"/>
  <c r="R121" i="3"/>
  <c r="Q121" i="3"/>
  <c r="X120" i="3"/>
  <c r="W120" i="3"/>
  <c r="V120" i="3"/>
  <c r="T120" i="3"/>
  <c r="U120" i="3" s="1"/>
  <c r="R120" i="3"/>
  <c r="S120" i="3" s="1"/>
  <c r="Q120" i="3"/>
  <c r="X119" i="3"/>
  <c r="W119" i="3"/>
  <c r="V119" i="3"/>
  <c r="T119" i="3"/>
  <c r="U119" i="3" s="1"/>
  <c r="S119" i="3"/>
  <c r="R119" i="3"/>
  <c r="Q119" i="3"/>
  <c r="X118" i="3"/>
  <c r="W118" i="3"/>
  <c r="V118" i="3"/>
  <c r="T118" i="3"/>
  <c r="U118" i="3" s="1"/>
  <c r="R118" i="3"/>
  <c r="S118" i="3" s="1"/>
  <c r="Q118" i="3"/>
  <c r="X117" i="3"/>
  <c r="W117" i="3"/>
  <c r="V117" i="3"/>
  <c r="T117" i="3"/>
  <c r="U117" i="3" s="1"/>
  <c r="S117" i="3"/>
  <c r="R117" i="3"/>
  <c r="Q117" i="3"/>
  <c r="X116" i="3"/>
  <c r="W116" i="3"/>
  <c r="V116" i="3"/>
  <c r="T116" i="3"/>
  <c r="U116" i="3" s="1"/>
  <c r="R116" i="3"/>
  <c r="S116" i="3" s="1"/>
  <c r="Q116" i="3"/>
  <c r="X115" i="3"/>
  <c r="W115" i="3"/>
  <c r="V115" i="3"/>
  <c r="T115" i="3"/>
  <c r="U115" i="3" s="1"/>
  <c r="S115" i="3"/>
  <c r="R115" i="3"/>
  <c r="Q115" i="3"/>
  <c r="X114" i="3"/>
  <c r="W114" i="3"/>
  <c r="V114" i="3"/>
  <c r="T114" i="3"/>
  <c r="U114" i="3" s="1"/>
  <c r="R114" i="3"/>
  <c r="S114" i="3" s="1"/>
  <c r="Q114" i="3"/>
  <c r="X113" i="3"/>
  <c r="W113" i="3"/>
  <c r="V113" i="3"/>
  <c r="T113" i="3"/>
  <c r="U113" i="3" s="1"/>
  <c r="S113" i="3"/>
  <c r="R113" i="3"/>
  <c r="Q113" i="3"/>
  <c r="X112" i="3"/>
  <c r="W112" i="3"/>
  <c r="V112" i="3"/>
  <c r="T112" i="3"/>
  <c r="U112" i="3" s="1"/>
  <c r="R112" i="3"/>
  <c r="S112" i="3" s="1"/>
  <c r="Q112" i="3"/>
  <c r="X111" i="3"/>
  <c r="W111" i="3"/>
  <c r="V111" i="3"/>
  <c r="T111" i="3"/>
  <c r="U111" i="3" s="1"/>
  <c r="S111" i="3"/>
  <c r="R111" i="3"/>
  <c r="Q111" i="3"/>
  <c r="X110" i="3"/>
  <c r="W110" i="3"/>
  <c r="V110" i="3"/>
  <c r="T110" i="3"/>
  <c r="U110" i="3" s="1"/>
  <c r="R110" i="3"/>
  <c r="S110" i="3" s="1"/>
  <c r="Q110" i="3"/>
  <c r="X109" i="3"/>
  <c r="W109" i="3"/>
  <c r="V109" i="3"/>
  <c r="T109" i="3"/>
  <c r="U109" i="3" s="1"/>
  <c r="S109" i="3"/>
  <c r="R109" i="3"/>
  <c r="Q109" i="3"/>
  <c r="X108" i="3"/>
  <c r="W108" i="3"/>
  <c r="V108" i="3"/>
  <c r="T108" i="3"/>
  <c r="U108" i="3" s="1"/>
  <c r="R108" i="3"/>
  <c r="S108" i="3" s="1"/>
  <c r="Q108" i="3"/>
  <c r="X107" i="3"/>
  <c r="W107" i="3"/>
  <c r="V107" i="3"/>
  <c r="T107" i="3"/>
  <c r="U107" i="3" s="1"/>
  <c r="S107" i="3"/>
  <c r="R107" i="3"/>
  <c r="Q107" i="3"/>
  <c r="X106" i="3"/>
  <c r="W106" i="3"/>
  <c r="V106" i="3"/>
  <c r="T106" i="3"/>
  <c r="U106" i="3" s="1"/>
  <c r="R106" i="3"/>
  <c r="S106" i="3" s="1"/>
  <c r="Q106" i="3"/>
  <c r="X105" i="3"/>
  <c r="W105" i="3"/>
  <c r="V105" i="3"/>
  <c r="T105" i="3"/>
  <c r="U105" i="3" s="1"/>
  <c r="S105" i="3"/>
  <c r="R105" i="3"/>
  <c r="Q105" i="3"/>
  <c r="X104" i="3"/>
  <c r="W104" i="3"/>
  <c r="V104" i="3"/>
  <c r="T104" i="3"/>
  <c r="U104" i="3" s="1"/>
  <c r="R104" i="3"/>
  <c r="S104" i="3" s="1"/>
  <c r="Q104" i="3"/>
  <c r="X103" i="3"/>
  <c r="W103" i="3"/>
  <c r="V103" i="3"/>
  <c r="T103" i="3"/>
  <c r="U103" i="3" s="1"/>
  <c r="S103" i="3"/>
  <c r="R103" i="3"/>
  <c r="Q103" i="3"/>
  <c r="X102" i="3"/>
  <c r="W102" i="3"/>
  <c r="V102" i="3"/>
  <c r="T102" i="3"/>
  <c r="U102" i="3" s="1"/>
  <c r="R102" i="3"/>
  <c r="S102" i="3" s="1"/>
  <c r="Q102" i="3"/>
  <c r="X101" i="3"/>
  <c r="W101" i="3"/>
  <c r="V101" i="3"/>
  <c r="T101" i="3"/>
  <c r="U101" i="3" s="1"/>
  <c r="S101" i="3"/>
  <c r="R101" i="3"/>
  <c r="Q101" i="3"/>
  <c r="X100" i="3"/>
  <c r="W100" i="3"/>
  <c r="V100" i="3"/>
  <c r="T100" i="3"/>
  <c r="U100" i="3" s="1"/>
  <c r="R100" i="3"/>
  <c r="S100" i="3" s="1"/>
  <c r="Q100" i="3"/>
  <c r="X99" i="3"/>
  <c r="W99" i="3"/>
  <c r="V99" i="3"/>
  <c r="T99" i="3"/>
  <c r="U99" i="3" s="1"/>
  <c r="S99" i="3"/>
  <c r="R99" i="3"/>
  <c r="Q99" i="3"/>
  <c r="X98" i="3"/>
  <c r="W98" i="3"/>
  <c r="V98" i="3"/>
  <c r="T98" i="3"/>
  <c r="U98" i="3" s="1"/>
  <c r="R98" i="3"/>
  <c r="S98" i="3" s="1"/>
  <c r="Q98" i="3"/>
  <c r="X97" i="3"/>
  <c r="W97" i="3"/>
  <c r="V97" i="3"/>
  <c r="T97" i="3"/>
  <c r="U97" i="3" s="1"/>
  <c r="S97" i="3"/>
  <c r="R97" i="3"/>
  <c r="Q97" i="3"/>
  <c r="X96" i="3"/>
  <c r="W96" i="3"/>
  <c r="V96" i="3"/>
  <c r="T96" i="3"/>
  <c r="U96" i="3" s="1"/>
  <c r="R96" i="3"/>
  <c r="S96" i="3" s="1"/>
  <c r="Q96" i="3"/>
  <c r="X95" i="3"/>
  <c r="W95" i="3"/>
  <c r="V95" i="3"/>
  <c r="T95" i="3"/>
  <c r="U95" i="3" s="1"/>
  <c r="S95" i="3"/>
  <c r="R95" i="3"/>
  <c r="Q95" i="3"/>
  <c r="X94" i="3"/>
  <c r="W94" i="3"/>
  <c r="V94" i="3"/>
  <c r="T94" i="3"/>
  <c r="U94" i="3" s="1"/>
  <c r="R94" i="3"/>
  <c r="S94" i="3" s="1"/>
  <c r="Q94" i="3"/>
  <c r="X93" i="3"/>
  <c r="W93" i="3"/>
  <c r="V93" i="3"/>
  <c r="T93" i="3"/>
  <c r="U93" i="3" s="1"/>
  <c r="S93" i="3"/>
  <c r="R93" i="3"/>
  <c r="Q93" i="3"/>
  <c r="X92" i="3"/>
  <c r="W92" i="3"/>
  <c r="V92" i="3"/>
  <c r="T92" i="3"/>
  <c r="U92" i="3" s="1"/>
  <c r="R92" i="3"/>
  <c r="S92" i="3" s="1"/>
  <c r="Q92" i="3"/>
  <c r="X91" i="3"/>
  <c r="W91" i="3"/>
  <c r="V91" i="3"/>
  <c r="T91" i="3"/>
  <c r="U91" i="3" s="1"/>
  <c r="S91" i="3"/>
  <c r="R91" i="3"/>
  <c r="Q91" i="3"/>
  <c r="X90" i="3"/>
  <c r="W90" i="3"/>
  <c r="V90" i="3"/>
  <c r="T90" i="3"/>
  <c r="U90" i="3" s="1"/>
  <c r="R90" i="3"/>
  <c r="S90" i="3" s="1"/>
  <c r="Q90" i="3"/>
  <c r="X89" i="3"/>
  <c r="W89" i="3"/>
  <c r="V89" i="3"/>
  <c r="T89" i="3"/>
  <c r="U89" i="3" s="1"/>
  <c r="S89" i="3"/>
  <c r="R89" i="3"/>
  <c r="Q89" i="3"/>
  <c r="X88" i="3"/>
  <c r="W88" i="3"/>
  <c r="V88" i="3"/>
  <c r="T88" i="3"/>
  <c r="U88" i="3" s="1"/>
  <c r="R88" i="3"/>
  <c r="S88" i="3" s="1"/>
  <c r="Q88" i="3"/>
  <c r="X87" i="3"/>
  <c r="W87" i="3"/>
  <c r="V87" i="3"/>
  <c r="T87" i="3"/>
  <c r="U87" i="3" s="1"/>
  <c r="S87" i="3"/>
  <c r="R87" i="3"/>
  <c r="Q87" i="3"/>
  <c r="X86" i="3"/>
  <c r="W86" i="3"/>
  <c r="V86" i="3"/>
  <c r="T86" i="3"/>
  <c r="U86" i="3" s="1"/>
  <c r="R86" i="3"/>
  <c r="S86" i="3" s="1"/>
  <c r="Q86" i="3"/>
  <c r="X85" i="3"/>
  <c r="W85" i="3"/>
  <c r="V85" i="3"/>
  <c r="T85" i="3"/>
  <c r="U85" i="3" s="1"/>
  <c r="S85" i="3"/>
  <c r="R85" i="3"/>
  <c r="Q85" i="3"/>
  <c r="X84" i="3"/>
  <c r="W84" i="3"/>
  <c r="V84" i="3"/>
  <c r="T84" i="3"/>
  <c r="U84" i="3" s="1"/>
  <c r="R84" i="3"/>
  <c r="S84" i="3" s="1"/>
  <c r="Q84" i="3"/>
  <c r="X83" i="3"/>
  <c r="W83" i="3"/>
  <c r="V83" i="3"/>
  <c r="T83" i="3"/>
  <c r="U83" i="3" s="1"/>
  <c r="S83" i="3"/>
  <c r="R83" i="3"/>
  <c r="Q83" i="3"/>
  <c r="X82" i="3"/>
  <c r="W82" i="3"/>
  <c r="V82" i="3"/>
  <c r="T82" i="3"/>
  <c r="U82" i="3" s="1"/>
  <c r="R82" i="3"/>
  <c r="S82" i="3" s="1"/>
  <c r="Q82" i="3"/>
  <c r="X81" i="3"/>
  <c r="W81" i="3"/>
  <c r="V81" i="3"/>
  <c r="T81" i="3"/>
  <c r="U81" i="3" s="1"/>
  <c r="S81" i="3"/>
  <c r="R81" i="3"/>
  <c r="Q81" i="3"/>
  <c r="X80" i="3"/>
  <c r="W80" i="3"/>
  <c r="V80" i="3"/>
  <c r="T80" i="3"/>
  <c r="U80" i="3" s="1"/>
  <c r="R80" i="3"/>
  <c r="S80" i="3" s="1"/>
  <c r="Q80" i="3"/>
  <c r="X79" i="3"/>
  <c r="W79" i="3"/>
  <c r="V79" i="3"/>
  <c r="T79" i="3"/>
  <c r="U79" i="3" s="1"/>
  <c r="S79" i="3"/>
  <c r="R79" i="3"/>
  <c r="Q79" i="3"/>
  <c r="X78" i="3"/>
  <c r="W78" i="3"/>
  <c r="V78" i="3"/>
  <c r="T78" i="3"/>
  <c r="U78" i="3" s="1"/>
  <c r="R78" i="3"/>
  <c r="S78" i="3" s="1"/>
  <c r="Q78" i="3"/>
  <c r="X77" i="3"/>
  <c r="W77" i="3"/>
  <c r="V77" i="3"/>
  <c r="T77" i="3"/>
  <c r="U77" i="3" s="1"/>
  <c r="S77" i="3"/>
  <c r="Q77" i="3"/>
  <c r="R77" i="3" s="1"/>
  <c r="W76" i="3"/>
  <c r="V76" i="3"/>
  <c r="U76" i="3"/>
  <c r="T76" i="3"/>
  <c r="Q76" i="3"/>
  <c r="W75" i="3"/>
  <c r="V75" i="3"/>
  <c r="U75" i="3"/>
  <c r="T75" i="3"/>
  <c r="Q75" i="3"/>
  <c r="W74" i="3"/>
  <c r="V74" i="3"/>
  <c r="U74" i="3"/>
  <c r="T74" i="3"/>
  <c r="Q74" i="3"/>
  <c r="W73" i="3"/>
  <c r="V73" i="3"/>
  <c r="U73" i="3"/>
  <c r="T73" i="3"/>
  <c r="Q73" i="3"/>
  <c r="W72" i="3"/>
  <c r="V72" i="3"/>
  <c r="U72" i="3"/>
  <c r="T72" i="3"/>
  <c r="Q72" i="3"/>
  <c r="W71" i="3"/>
  <c r="V71" i="3"/>
  <c r="U71" i="3"/>
  <c r="T71" i="3"/>
  <c r="Q71" i="3"/>
  <c r="W70" i="3"/>
  <c r="V70" i="3"/>
  <c r="U70" i="3"/>
  <c r="T70" i="3"/>
  <c r="Q70" i="3"/>
  <c r="W69" i="3"/>
  <c r="V69" i="3"/>
  <c r="U69" i="3"/>
  <c r="T69" i="3"/>
  <c r="Q69" i="3"/>
  <c r="W68" i="3"/>
  <c r="V68" i="3"/>
  <c r="U68" i="3"/>
  <c r="T68" i="3"/>
  <c r="Q68" i="3"/>
  <c r="W67" i="3"/>
  <c r="V67" i="3"/>
  <c r="U67" i="3"/>
  <c r="T67" i="3"/>
  <c r="Q67" i="3"/>
  <c r="W66" i="3"/>
  <c r="V66" i="3"/>
  <c r="U66" i="3"/>
  <c r="T66" i="3"/>
  <c r="Q66" i="3"/>
  <c r="W65" i="3"/>
  <c r="V65" i="3"/>
  <c r="U65" i="3"/>
  <c r="T65" i="3"/>
  <c r="Q65" i="3"/>
  <c r="W64" i="3"/>
  <c r="V64" i="3"/>
  <c r="U64" i="3"/>
  <c r="T64" i="3"/>
  <c r="Q64" i="3"/>
  <c r="W63" i="3"/>
  <c r="V63" i="3"/>
  <c r="U63" i="3"/>
  <c r="T63" i="3"/>
  <c r="Q63" i="3"/>
  <c r="W62" i="3"/>
  <c r="V62" i="3"/>
  <c r="U62" i="3"/>
  <c r="T62" i="3"/>
  <c r="Q62" i="3"/>
  <c r="W61" i="3"/>
  <c r="V61" i="3"/>
  <c r="U61" i="3"/>
  <c r="T61" i="3"/>
  <c r="Q61" i="3"/>
  <c r="W60" i="3"/>
  <c r="V60" i="3"/>
  <c r="U60" i="3"/>
  <c r="T60" i="3"/>
  <c r="Q60" i="3"/>
  <c r="W59" i="3"/>
  <c r="V59" i="3"/>
  <c r="U59" i="3"/>
  <c r="T59" i="3"/>
  <c r="Q59" i="3"/>
  <c r="W58" i="3"/>
  <c r="V58" i="3"/>
  <c r="U58" i="3"/>
  <c r="T58" i="3"/>
  <c r="Q58" i="3"/>
  <c r="W57" i="3"/>
  <c r="V57" i="3"/>
  <c r="U57" i="3"/>
  <c r="T57" i="3"/>
  <c r="Q57" i="3"/>
  <c r="W56" i="3"/>
  <c r="V56" i="3"/>
  <c r="U56" i="3"/>
  <c r="T56" i="3"/>
  <c r="Q56" i="3"/>
  <c r="X56" i="3" s="1"/>
  <c r="W55" i="3"/>
  <c r="V55" i="3"/>
  <c r="U55" i="3"/>
  <c r="T55" i="3"/>
  <c r="R55" i="3"/>
  <c r="S55" i="3" s="1"/>
  <c r="Q55" i="3"/>
  <c r="X55" i="3" s="1"/>
  <c r="W54" i="3"/>
  <c r="V54" i="3"/>
  <c r="U54" i="3"/>
  <c r="T54" i="3"/>
  <c r="Q54" i="3"/>
  <c r="X54" i="3" s="1"/>
  <c r="W53" i="3"/>
  <c r="V53" i="3"/>
  <c r="U53" i="3"/>
  <c r="T53" i="3"/>
  <c r="R53" i="3"/>
  <c r="S53" i="3" s="1"/>
  <c r="Q53" i="3"/>
  <c r="X53" i="3" s="1"/>
  <c r="W52" i="3"/>
  <c r="V52" i="3"/>
  <c r="U52" i="3"/>
  <c r="T52" i="3"/>
  <c r="Q52" i="3"/>
  <c r="X52" i="3" s="1"/>
  <c r="W51" i="3"/>
  <c r="V51" i="3"/>
  <c r="U51" i="3"/>
  <c r="T51" i="3"/>
  <c r="R51" i="3"/>
  <c r="S51" i="3" s="1"/>
  <c r="Q51" i="3"/>
  <c r="X51" i="3" s="1"/>
  <c r="W50" i="3"/>
  <c r="V50" i="3"/>
  <c r="U50" i="3"/>
  <c r="T50" i="3"/>
  <c r="Q50" i="3"/>
  <c r="X50" i="3" s="1"/>
  <c r="W49" i="3"/>
  <c r="V49" i="3"/>
  <c r="U49" i="3"/>
  <c r="T49" i="3"/>
  <c r="R49" i="3"/>
  <c r="S49" i="3" s="1"/>
  <c r="Q49" i="3"/>
  <c r="X49" i="3" s="1"/>
  <c r="W48" i="3"/>
  <c r="V48" i="3"/>
  <c r="U48" i="3"/>
  <c r="T48" i="3"/>
  <c r="Q48" i="3"/>
  <c r="X48" i="3" s="1"/>
  <c r="W47" i="3"/>
  <c r="V47" i="3"/>
  <c r="U47" i="3"/>
  <c r="T47" i="3"/>
  <c r="R47" i="3"/>
  <c r="S47" i="3" s="1"/>
  <c r="Q47" i="3"/>
  <c r="X47" i="3" s="1"/>
  <c r="W46" i="3"/>
  <c r="V46" i="3"/>
  <c r="U46" i="3"/>
  <c r="T46" i="3"/>
  <c r="Q46" i="3"/>
  <c r="X46" i="3" s="1"/>
  <c r="W45" i="3"/>
  <c r="V45" i="3"/>
  <c r="U45" i="3"/>
  <c r="T45" i="3"/>
  <c r="R45" i="3"/>
  <c r="S45" i="3" s="1"/>
  <c r="Q45" i="3"/>
  <c r="X45" i="3" s="1"/>
  <c r="W44" i="3"/>
  <c r="V44" i="3"/>
  <c r="U44" i="3"/>
  <c r="T44" i="3"/>
  <c r="Q44" i="3"/>
  <c r="X44" i="3" s="1"/>
  <c r="W43" i="3"/>
  <c r="V43" i="3"/>
  <c r="U43" i="3"/>
  <c r="T43" i="3"/>
  <c r="R43" i="3"/>
  <c r="S43" i="3" s="1"/>
  <c r="Q43" i="3"/>
  <c r="X43" i="3" s="1"/>
  <c r="W42" i="3"/>
  <c r="V42" i="3"/>
  <c r="U42" i="3"/>
  <c r="T42" i="3"/>
  <c r="Q42" i="3"/>
  <c r="X42" i="3" s="1"/>
  <c r="W41" i="3"/>
  <c r="V41" i="3"/>
  <c r="U41" i="3"/>
  <c r="T41" i="3"/>
  <c r="R41" i="3"/>
  <c r="S41" i="3" s="1"/>
  <c r="Q41" i="3"/>
  <c r="X41" i="3" s="1"/>
  <c r="W40" i="3"/>
  <c r="V40" i="3"/>
  <c r="U40" i="3"/>
  <c r="T40" i="3"/>
  <c r="Q40" i="3"/>
  <c r="X40" i="3" s="1"/>
  <c r="W39" i="3"/>
  <c r="V39" i="3"/>
  <c r="U39" i="3"/>
  <c r="T39" i="3"/>
  <c r="R39" i="3"/>
  <c r="S39" i="3" s="1"/>
  <c r="Q39" i="3"/>
  <c r="X39" i="3" s="1"/>
  <c r="W38" i="3"/>
  <c r="V38" i="3"/>
  <c r="U38" i="3"/>
  <c r="T38" i="3"/>
  <c r="Q38" i="3"/>
  <c r="X38" i="3" s="1"/>
  <c r="W37" i="3"/>
  <c r="V37" i="3"/>
  <c r="U37" i="3"/>
  <c r="T37" i="3"/>
  <c r="R37" i="3"/>
  <c r="S37" i="3" s="1"/>
  <c r="Q37" i="3"/>
  <c r="X37" i="3" s="1"/>
  <c r="W36" i="3"/>
  <c r="V36" i="3"/>
  <c r="U36" i="3"/>
  <c r="T36" i="3"/>
  <c r="Q36" i="3"/>
  <c r="X36" i="3" s="1"/>
  <c r="W35" i="3"/>
  <c r="V35" i="3"/>
  <c r="U35" i="3"/>
  <c r="T35" i="3"/>
  <c r="R35" i="3"/>
  <c r="S35" i="3" s="1"/>
  <c r="Q35" i="3"/>
  <c r="X35" i="3" s="1"/>
  <c r="W34" i="3"/>
  <c r="V34" i="3"/>
  <c r="U34" i="3"/>
  <c r="T34" i="3"/>
  <c r="Q34" i="3"/>
  <c r="X34" i="3" s="1"/>
  <c r="W33" i="3"/>
  <c r="V33" i="3"/>
  <c r="U33" i="3"/>
  <c r="T33" i="3"/>
  <c r="R33" i="3"/>
  <c r="S33" i="3" s="1"/>
  <c r="Q33" i="3"/>
  <c r="X33" i="3" s="1"/>
  <c r="W32" i="3"/>
  <c r="V32" i="3"/>
  <c r="U32" i="3"/>
  <c r="T32" i="3"/>
  <c r="Q32" i="3"/>
  <c r="X32" i="3" s="1"/>
  <c r="W31" i="3"/>
  <c r="V31" i="3"/>
  <c r="U31" i="3"/>
  <c r="T31" i="3"/>
  <c r="R31" i="3"/>
  <c r="S31" i="3" s="1"/>
  <c r="Q31" i="3"/>
  <c r="X31" i="3" s="1"/>
  <c r="W30" i="3"/>
  <c r="V30" i="3"/>
  <c r="U30" i="3"/>
  <c r="T30" i="3"/>
  <c r="Q30" i="3"/>
  <c r="X30" i="3" s="1"/>
  <c r="W29" i="3"/>
  <c r="V29" i="3"/>
  <c r="U29" i="3"/>
  <c r="T29" i="3"/>
  <c r="R29" i="3"/>
  <c r="S29" i="3" s="1"/>
  <c r="Q29" i="3"/>
  <c r="X29" i="3" s="1"/>
  <c r="W28" i="3"/>
  <c r="V28" i="3"/>
  <c r="U28" i="3"/>
  <c r="T28" i="3"/>
  <c r="Q28" i="3"/>
  <c r="X28" i="3" s="1"/>
  <c r="W27" i="3"/>
  <c r="V27" i="3"/>
  <c r="U27" i="3"/>
  <c r="T27" i="3"/>
  <c r="R27" i="3"/>
  <c r="S27" i="3" s="1"/>
  <c r="Q27" i="3"/>
  <c r="X27" i="3" s="1"/>
  <c r="W26" i="3"/>
  <c r="V26" i="3"/>
  <c r="U26" i="3"/>
  <c r="T26" i="3"/>
  <c r="Q26" i="3"/>
  <c r="X26" i="3" s="1"/>
  <c r="W25" i="3"/>
  <c r="V25" i="3"/>
  <c r="U25" i="3"/>
  <c r="T25" i="3"/>
  <c r="R25" i="3"/>
  <c r="S25" i="3" s="1"/>
  <c r="Q25" i="3"/>
  <c r="X25" i="3" s="1"/>
  <c r="W24" i="3"/>
  <c r="V24" i="3"/>
  <c r="U24" i="3"/>
  <c r="T24" i="3"/>
  <c r="Q24" i="3"/>
  <c r="X24" i="3" s="1"/>
  <c r="W23" i="3"/>
  <c r="V23" i="3"/>
  <c r="U23" i="3"/>
  <c r="T23" i="3"/>
  <c r="R23" i="3"/>
  <c r="S23" i="3" s="1"/>
  <c r="Q23" i="3"/>
  <c r="X23" i="3" s="1"/>
  <c r="W22" i="3"/>
  <c r="V22" i="3"/>
  <c r="U22" i="3"/>
  <c r="T22" i="3"/>
  <c r="Q22" i="3"/>
  <c r="X22" i="3" s="1"/>
  <c r="W21" i="3"/>
  <c r="V21" i="3"/>
  <c r="U21" i="3"/>
  <c r="T21" i="3"/>
  <c r="R21" i="3"/>
  <c r="S21" i="3" s="1"/>
  <c r="Q21" i="3"/>
  <c r="X21" i="3" s="1"/>
  <c r="W20" i="3"/>
  <c r="V20" i="3"/>
  <c r="U20" i="3"/>
  <c r="T20" i="3"/>
  <c r="Q20" i="3"/>
  <c r="X20" i="3" s="1"/>
  <c r="W19" i="3"/>
  <c r="V19" i="3"/>
  <c r="U19" i="3"/>
  <c r="T19" i="3"/>
  <c r="R19" i="3"/>
  <c r="S19" i="3" s="1"/>
  <c r="Q19" i="3"/>
  <c r="X19" i="3" s="1"/>
  <c r="W18" i="3"/>
  <c r="V18" i="3"/>
  <c r="U18" i="3"/>
  <c r="T18" i="3"/>
  <c r="Q18" i="3"/>
  <c r="X18" i="3" s="1"/>
  <c r="X17" i="3"/>
  <c r="W17" i="3"/>
  <c r="V17" i="3"/>
  <c r="T17" i="3"/>
  <c r="U17" i="3" s="1"/>
  <c r="R17" i="3"/>
  <c r="S17" i="3" s="1"/>
  <c r="Q17" i="3"/>
  <c r="Y17" i="3" s="1"/>
  <c r="Y16" i="3"/>
  <c r="X16" i="3"/>
  <c r="W16" i="3"/>
  <c r="V16" i="3"/>
  <c r="U16" i="3"/>
  <c r="T16" i="3"/>
  <c r="S16" i="3"/>
  <c r="Q16" i="3"/>
  <c r="R16" i="3" s="1"/>
  <c r="Y15" i="3"/>
  <c r="X15" i="3"/>
  <c r="W15" i="3"/>
  <c r="V15" i="3"/>
  <c r="U15" i="3"/>
  <c r="T15" i="3"/>
  <c r="R15" i="3"/>
  <c r="S15" i="3" s="1"/>
  <c r="Q15" i="3"/>
  <c r="Y14" i="3"/>
  <c r="W14" i="3"/>
  <c r="V14" i="3"/>
  <c r="U14" i="3"/>
  <c r="T14" i="3"/>
  <c r="R14" i="3"/>
  <c r="S14" i="3" s="1"/>
  <c r="Q14" i="3"/>
  <c r="X14" i="3" s="1"/>
  <c r="X13" i="3"/>
  <c r="W13" i="3"/>
  <c r="V13" i="3"/>
  <c r="T13" i="3"/>
  <c r="U13" i="3" s="1"/>
  <c r="R13" i="3"/>
  <c r="S13" i="3" s="1"/>
  <c r="Q13" i="3"/>
  <c r="Y13" i="3" s="1"/>
  <c r="W12" i="3"/>
  <c r="V12" i="3"/>
  <c r="U12" i="3"/>
  <c r="T12" i="3"/>
  <c r="Q12" i="3"/>
  <c r="X12" i="3" s="1"/>
  <c r="X11" i="3"/>
  <c r="W11" i="3"/>
  <c r="V11" i="3"/>
  <c r="T11" i="3"/>
  <c r="U11" i="3" s="1"/>
  <c r="R11" i="3"/>
  <c r="S11" i="3" s="1"/>
  <c r="Q11" i="3"/>
  <c r="Y11" i="3" s="1"/>
  <c r="W10" i="3"/>
  <c r="V10" i="3"/>
  <c r="U10" i="3"/>
  <c r="T10" i="3"/>
  <c r="Q10" i="3"/>
  <c r="R10" i="3" s="1"/>
  <c r="S10" i="3" s="1"/>
  <c r="X9" i="3"/>
  <c r="W9" i="3"/>
  <c r="V9" i="3"/>
  <c r="T9" i="3"/>
  <c r="U9" i="3" s="1"/>
  <c r="R9" i="3"/>
  <c r="S9" i="3" s="1"/>
  <c r="Q9" i="3"/>
  <c r="Y9" i="3" s="1"/>
  <c r="W8" i="3"/>
  <c r="V8" i="3"/>
  <c r="U8" i="3"/>
  <c r="T8" i="3"/>
  <c r="Q8" i="3"/>
  <c r="X8" i="3" s="1"/>
  <c r="X7" i="3"/>
  <c r="W7" i="3"/>
  <c r="V7" i="3"/>
  <c r="Q7" i="3"/>
  <c r="Y7" i="3" s="1"/>
  <c r="W6" i="3"/>
  <c r="R6" i="3"/>
  <c r="S6" i="3" s="1"/>
  <c r="Q6" i="3"/>
  <c r="X6" i="3" s="1"/>
  <c r="W5" i="3"/>
  <c r="Q5" i="3"/>
  <c r="X5" i="3" s="1"/>
  <c r="Y10" i="3" l="1"/>
  <c r="Y8" i="3"/>
  <c r="Y12" i="3"/>
  <c r="R7" i="3"/>
  <c r="R8" i="3"/>
  <c r="S8" i="3" s="1"/>
  <c r="X10" i="3"/>
  <c r="R12" i="3"/>
  <c r="S12" i="3" s="1"/>
  <c r="R18" i="3"/>
  <c r="S18" i="3" s="1"/>
  <c r="R22" i="3"/>
  <c r="S22" i="3" s="1"/>
  <c r="R26" i="3"/>
  <c r="S26" i="3" s="1"/>
  <c r="R30" i="3"/>
  <c r="S30" i="3" s="1"/>
  <c r="R34" i="3"/>
  <c r="S34" i="3" s="1"/>
  <c r="R38" i="3"/>
  <c r="S38" i="3" s="1"/>
  <c r="R42" i="3"/>
  <c r="S42" i="3" s="1"/>
  <c r="R46" i="3"/>
  <c r="S46" i="3" s="1"/>
  <c r="R50" i="3"/>
  <c r="S50" i="3" s="1"/>
  <c r="R54" i="3"/>
  <c r="S54" i="3" s="1"/>
  <c r="R57" i="3"/>
  <c r="S57" i="3" s="1"/>
  <c r="X57" i="3"/>
  <c r="R59" i="3"/>
  <c r="S59" i="3" s="1"/>
  <c r="X59" i="3"/>
  <c r="R61" i="3"/>
  <c r="S61" i="3" s="1"/>
  <c r="X61" i="3"/>
  <c r="R63" i="3"/>
  <c r="S63" i="3" s="1"/>
  <c r="X63" i="3"/>
  <c r="R65" i="3"/>
  <c r="S65" i="3" s="1"/>
  <c r="X65" i="3"/>
  <c r="R67" i="3"/>
  <c r="S67" i="3" s="1"/>
  <c r="X67" i="3"/>
  <c r="R69" i="3"/>
  <c r="S69" i="3" s="1"/>
  <c r="X69" i="3"/>
  <c r="R71" i="3"/>
  <c r="S71" i="3" s="1"/>
  <c r="X71" i="3"/>
  <c r="R73" i="3"/>
  <c r="S73" i="3" s="1"/>
  <c r="X73" i="3"/>
  <c r="R75" i="3"/>
  <c r="S75" i="3" s="1"/>
  <c r="X75" i="3"/>
  <c r="R5" i="3"/>
  <c r="S5" i="3" s="1"/>
  <c r="R20" i="3"/>
  <c r="S20" i="3" s="1"/>
  <c r="R24" i="3"/>
  <c r="S24" i="3" s="1"/>
  <c r="R28" i="3"/>
  <c r="S28" i="3" s="1"/>
  <c r="R32" i="3"/>
  <c r="S32" i="3" s="1"/>
  <c r="R36" i="3"/>
  <c r="S36" i="3" s="1"/>
  <c r="R40" i="3"/>
  <c r="S40" i="3" s="1"/>
  <c r="R44" i="3"/>
  <c r="S44" i="3" s="1"/>
  <c r="R48" i="3"/>
  <c r="S48" i="3" s="1"/>
  <c r="R52" i="3"/>
  <c r="S52" i="3" s="1"/>
  <c r="R56" i="3"/>
  <c r="S56" i="3" s="1"/>
  <c r="R58" i="3"/>
  <c r="S58" i="3" s="1"/>
  <c r="X58" i="3"/>
  <c r="R60" i="3"/>
  <c r="S60" i="3" s="1"/>
  <c r="X60" i="3"/>
  <c r="R62" i="3"/>
  <c r="S62" i="3" s="1"/>
  <c r="X62" i="3"/>
  <c r="R64" i="3"/>
  <c r="S64" i="3" s="1"/>
  <c r="X64" i="3"/>
  <c r="R66" i="3"/>
  <c r="S66" i="3" s="1"/>
  <c r="X66" i="3"/>
  <c r="R68" i="3"/>
  <c r="S68" i="3" s="1"/>
  <c r="X68" i="3"/>
  <c r="R70" i="3"/>
  <c r="S70" i="3" s="1"/>
  <c r="X70" i="3"/>
  <c r="R72" i="3"/>
  <c r="S72" i="3" s="1"/>
  <c r="X72" i="3"/>
  <c r="R74" i="3"/>
  <c r="S74" i="3" s="1"/>
  <c r="X74" i="3"/>
  <c r="R76" i="3"/>
  <c r="S76" i="3" s="1"/>
  <c r="X76" i="3"/>
  <c r="S7" i="3" l="1"/>
  <c r="U7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64754AA-9FEF-4ACB-9B43-5D823DF78DE9}" keepAlive="1" name="Requête - Tab_Bon_Travail" description="Connexion à la requête « Tab_Bon_Travail » dans le classeur." type="5" refreshedVersion="6" background="1" saveData="1">
    <dbPr connection="Provider=Microsoft.Mashup.OleDb.1;Data Source=$Workbook$;Location=Tab_Bon_Travail;Extended Properties=&quot;&quot;" command="SELECT * FROM [Tab_Bon_Travail]"/>
  </connection>
  <connection id="2" xr16:uid="{D94F05DC-10FC-4079-A55A-EC9E90E1B2DA}" keepAlive="1" name="Requête - Tab_Pap_Gramm_Taille" description="Connexion à la requête « Tab_Pap_Gramm_Taille » dans le classeur." type="5" refreshedVersion="0" background="1">
    <dbPr connection="Provider=Microsoft.Mashup.OleDb.1;Data Source=$Workbook$;Location=Tab_Pap_Gramm_Taille;Extended Properties=&quot;&quot;" command="SELECT * FROM [Tab_Pap_Gramm_Taille]"/>
  </connection>
  <connection id="3" xr16:uid="{A62165D7-A92B-44BA-9B59-88604A622571}" keepAlive="1" name="Requête - Taux_Copie" description="Connexion à la requête « Taux_Copie » dans le classeur." type="5" refreshedVersion="0" background="1">
    <dbPr connection="Provider=Microsoft.Mashup.OleDb.1;Data Source=$Workbook$;Location=Taux_Copie;Extended Properties=&quot;&quot;" command="SELECT * FROM [Taux_Copie]"/>
  </connection>
</connections>
</file>

<file path=xl/sharedStrings.xml><?xml version="1.0" encoding="utf-8"?>
<sst xmlns="http://schemas.openxmlformats.org/spreadsheetml/2006/main" count="3742" uniqueCount="334">
  <si>
    <t>Bons de travail 2020</t>
  </si>
  <si>
    <t>Service</t>
  </si>
  <si>
    <t>Nom</t>
  </si>
  <si>
    <t>Date</t>
  </si>
  <si>
    <t>Titre du travail</t>
  </si>
  <si>
    <t>Format demandé</t>
  </si>
  <si>
    <t>N/B - Coul</t>
  </si>
  <si>
    <t>Papier utilisé</t>
  </si>
  <si>
    <t>Nbre demandé</t>
  </si>
  <si>
    <t>Nbre utilisé</t>
  </si>
  <si>
    <t>Evénements</t>
  </si>
  <si>
    <t>Patricia Wiaime</t>
  </si>
  <si>
    <t>Brocante 2020</t>
  </si>
  <si>
    <t>A3</t>
  </si>
  <si>
    <t>A4</t>
  </si>
  <si>
    <t>Coul</t>
  </si>
  <si>
    <t>Urbanisme</t>
  </si>
  <si>
    <t>Aline Faignaert</t>
  </si>
  <si>
    <t>Permis + plast</t>
  </si>
  <si>
    <t>N/B</t>
  </si>
  <si>
    <t>Plast</t>
  </si>
  <si>
    <t>Egalité des Chances</t>
  </si>
  <si>
    <t>Valérie Gohy</t>
  </si>
  <si>
    <t>Le sport pour tou.te.s</t>
  </si>
  <si>
    <t>Myriam Cesar</t>
  </si>
  <si>
    <t>Enveloppes</t>
  </si>
  <si>
    <t>Env str fen</t>
  </si>
  <si>
    <t>Machine</t>
  </si>
  <si>
    <t>Canon</t>
  </si>
  <si>
    <t>Riso</t>
  </si>
  <si>
    <t>Env cham</t>
  </si>
  <si>
    <t>Cartes visite + compliments</t>
  </si>
  <si>
    <t>Logement</t>
  </si>
  <si>
    <t>Christine Pâques</t>
  </si>
  <si>
    <t>Animation</t>
  </si>
  <si>
    <t>Sophie Denis</t>
  </si>
  <si>
    <t>Livrets CCE</t>
  </si>
  <si>
    <t>Population</t>
  </si>
  <si>
    <t>Isabelle Verpoorten</t>
  </si>
  <si>
    <t>Env str sf</t>
  </si>
  <si>
    <t>Culture</t>
  </si>
  <si>
    <t>Jean-François Potelle</t>
  </si>
  <si>
    <t>Papier entête</t>
  </si>
  <si>
    <t>Communication</t>
  </si>
  <si>
    <t>Marc Pitsch</t>
  </si>
  <si>
    <t>Secrétariat</t>
  </si>
  <si>
    <t>Carine Albertal</t>
  </si>
  <si>
    <t>Fardes CC</t>
  </si>
  <si>
    <t>Economat</t>
  </si>
  <si>
    <t>Sébastien Hebrans</t>
  </si>
  <si>
    <t>Inhumations</t>
  </si>
  <si>
    <t>Nathalie Delhasse</t>
  </si>
  <si>
    <t>Feuilles de registre</t>
  </si>
  <si>
    <t>Zone VHP</t>
  </si>
  <si>
    <t>Gaëtan Ducomble</t>
  </si>
  <si>
    <t>Enveloppes Zone</t>
  </si>
  <si>
    <t>Année</t>
  </si>
  <si>
    <t>N° doc</t>
  </si>
  <si>
    <t>Carton gris n°6</t>
  </si>
  <si>
    <t>A2 carton gris 130 gr</t>
  </si>
  <si>
    <t>Boîtes à archive</t>
  </si>
  <si>
    <t>plastique mou collant</t>
  </si>
  <si>
    <t>collant 5 cm quadrillé</t>
  </si>
  <si>
    <t>boudin reliure 8mm</t>
  </si>
  <si>
    <t>boudin reliure 10 mm</t>
  </si>
  <si>
    <t>boudin reliure 12 mm</t>
  </si>
  <si>
    <t>boudin reliure 16 mm</t>
  </si>
  <si>
    <t>boudin reliure 22 mm</t>
  </si>
  <si>
    <t>couverture pour boudinnage</t>
  </si>
  <si>
    <t>boudin reliure 25 mm</t>
  </si>
  <si>
    <t>couverture pour boudinage A3</t>
  </si>
  <si>
    <t>A4 giroform blanc</t>
  </si>
  <si>
    <t>A4 giroform bleu</t>
  </si>
  <si>
    <t>A4 giroform rose</t>
  </si>
  <si>
    <t>A4 giroform jaune</t>
  </si>
  <si>
    <t>A4 giroform vert</t>
  </si>
  <si>
    <t>copie recto N/B riso</t>
  </si>
  <si>
    <t>0,0056 €</t>
  </si>
  <si>
    <t>copie recto/verso N/B riso</t>
  </si>
  <si>
    <t>0,0079 €</t>
  </si>
  <si>
    <t>copie recto couleur riso</t>
  </si>
  <si>
    <t>0,0227 €</t>
  </si>
  <si>
    <t>copie recto/verso couleur riso</t>
  </si>
  <si>
    <t>0,0318 €</t>
  </si>
  <si>
    <t>copie recto N/B canon</t>
  </si>
  <si>
    <t>copie recto/verso N/B canon</t>
  </si>
  <si>
    <t>0,0111 €</t>
  </si>
  <si>
    <t>copie recto couleur canon</t>
  </si>
  <si>
    <t>0,0307 €</t>
  </si>
  <si>
    <t>copie recto verso couleur canon</t>
  </si>
  <si>
    <t>0,0615 €</t>
  </si>
  <si>
    <t>NRIR</t>
  </si>
  <si>
    <t>NCAR</t>
  </si>
  <si>
    <t>NRIRV</t>
  </si>
  <si>
    <t>CRIR</t>
  </si>
  <si>
    <t>NCARV</t>
  </si>
  <si>
    <t>CRIRV</t>
  </si>
  <si>
    <t>CCAR</t>
  </si>
  <si>
    <t>CCARV</t>
  </si>
  <si>
    <t>Registre décès</t>
  </si>
  <si>
    <t>Carton gris CL</t>
  </si>
  <si>
    <t>Main-d'œuvre</t>
  </si>
  <si>
    <t>Fabienne Demolin</t>
  </si>
  <si>
    <t>Cartes compliments</t>
  </si>
  <si>
    <t>Messagerie</t>
  </si>
  <si>
    <t>Nadine Remacle</t>
  </si>
  <si>
    <t>Etiquettes "Ne concerne pas,,,"</t>
  </si>
  <si>
    <t>Etiquettes</t>
  </si>
  <si>
    <t>Autres</t>
  </si>
  <si>
    <t>114x229</t>
  </si>
  <si>
    <t>Flyers A6</t>
  </si>
  <si>
    <t>Copies</t>
  </si>
  <si>
    <t>Cartes A6</t>
  </si>
  <si>
    <t>Affiches A3</t>
  </si>
  <si>
    <t>Affiches A4</t>
  </si>
  <si>
    <t>Archives</t>
  </si>
  <si>
    <t>Marie-Claire Vanderheyden</t>
  </si>
  <si>
    <t>Cartes V9</t>
  </si>
  <si>
    <t>Dinah Uwera</t>
  </si>
  <si>
    <t>En avant tou.te.s</t>
  </si>
  <si>
    <t>Flyers A4</t>
  </si>
  <si>
    <t>229x324</t>
  </si>
  <si>
    <t>Instruction</t>
  </si>
  <si>
    <t>Bernard Colleau</t>
  </si>
  <si>
    <t>114x162</t>
  </si>
  <si>
    <t>Flyers A5</t>
  </si>
  <si>
    <t>Enveloppes "Fiche de paie"</t>
  </si>
  <si>
    <t>Env gom fen</t>
  </si>
  <si>
    <t>Plan de prévention</t>
  </si>
  <si>
    <t>Isabelle Mawet</t>
  </si>
  <si>
    <t>Flyers Gardiens de la Paix</t>
  </si>
  <si>
    <t>Réserve enveloppes</t>
  </si>
  <si>
    <t>Divers fournitures</t>
  </si>
  <si>
    <t>Affaires économiques</t>
  </si>
  <si>
    <t>Sophie Smeesters</t>
  </si>
  <si>
    <t>Feuilles à entête + enveloppes</t>
  </si>
  <si>
    <t>Plan de cohésion sociale</t>
  </si>
  <si>
    <t>Louisa Kara</t>
  </si>
  <si>
    <t>Compost collectif Hougnes</t>
  </si>
  <si>
    <t>Dossier de presse "Année musicale 2020"</t>
  </si>
  <si>
    <t>Reliure Mouvement Communal + Bulletin</t>
  </si>
  <si>
    <t>Provincial 2019</t>
  </si>
  <si>
    <t>Documents administratifs + enveloppes écoles</t>
  </si>
  <si>
    <t>Dossier de presse "Journée internationale du droit</t>
  </si>
  <si>
    <t>des femmes"</t>
  </si>
  <si>
    <t>Brochure d'accueil nouveaux agents</t>
  </si>
  <si>
    <t>Marcella Tsoutzidis</t>
  </si>
  <si>
    <t>Congés 2020 dames d'entretien</t>
  </si>
  <si>
    <t>Réapprovisionnement enveloppes logo ville</t>
  </si>
  <si>
    <t>Sabrina Klinkenberg chante Piaf</t>
  </si>
  <si>
    <t>Salon Relook'Age</t>
  </si>
  <si>
    <t>Musées</t>
  </si>
  <si>
    <t>Caroline Henry</t>
  </si>
  <si>
    <t>Livret "Le Qui est-ce du musée"</t>
  </si>
  <si>
    <t>Dossier de presse "Vieuxtemps"</t>
  </si>
  <si>
    <t>Permis Primabel</t>
  </si>
  <si>
    <t>Environnement</t>
  </si>
  <si>
    <t>Stéphanie Grévisse</t>
  </si>
  <si>
    <t>Pub isolation</t>
  </si>
  <si>
    <t>Kouklès Show</t>
  </si>
  <si>
    <t>Réapprovisionnement blocs de feuilles</t>
  </si>
  <si>
    <t>A4 chamois</t>
  </si>
  <si>
    <t>Accueil extrascolaire</t>
  </si>
  <si>
    <t>Christiane Engels</t>
  </si>
  <si>
    <t>Passeport plaines</t>
  </si>
  <si>
    <t>A4 canari</t>
  </si>
  <si>
    <t>Enveloppes courrier interne Zone</t>
  </si>
  <si>
    <t>Dossier de presse "Carnaval"</t>
  </si>
  <si>
    <t>Enveloppes "Prime syndicale"</t>
  </si>
  <si>
    <t>Chasse aux œufs</t>
  </si>
  <si>
    <t>Planu</t>
  </si>
  <si>
    <t>Richard Dries</t>
  </si>
  <si>
    <t>Affiches "Be Alert"</t>
  </si>
  <si>
    <t>Bibliothèque</t>
  </si>
  <si>
    <t>Cathy Hannotte</t>
  </si>
  <si>
    <t>Enveloppes "Bibliothèque"</t>
  </si>
  <si>
    <t>Flyers Conférence gesticulée</t>
  </si>
  <si>
    <t>Signets bibli</t>
  </si>
  <si>
    <t>A4 vert</t>
  </si>
  <si>
    <t>A4 rose</t>
  </si>
  <si>
    <t>Dossier de presse "Tanière des Leûps"</t>
  </si>
  <si>
    <t>Cartes de visite + affiches et flyers "Eté solidaire"</t>
  </si>
  <si>
    <t>Lionel Rion</t>
  </si>
  <si>
    <t>Affiches Covid 19 + plastification</t>
  </si>
  <si>
    <t>Pochette plast A4</t>
  </si>
  <si>
    <t>Pochette plast A3</t>
  </si>
  <si>
    <t>Réapprovisionnement enveloppes courrier interne</t>
  </si>
  <si>
    <t>Flyers RDV</t>
  </si>
  <si>
    <t>Finances</t>
  </si>
  <si>
    <t>Patricia Faulisi</t>
  </si>
  <si>
    <t>A4 bons de commande</t>
  </si>
  <si>
    <t>Anne-Cécile François</t>
  </si>
  <si>
    <t>Affiches Covid 19 bibli</t>
  </si>
  <si>
    <t>Affiches Covid 19 services communaux</t>
  </si>
  <si>
    <t>Gram/Taille</t>
  </si>
  <si>
    <t>R - RV</t>
  </si>
  <si>
    <t>R</t>
  </si>
  <si>
    <t>RV</t>
  </si>
  <si>
    <t>Remarques</t>
  </si>
  <si>
    <t>Etiquettes fournies</t>
  </si>
  <si>
    <t>Code</t>
  </si>
  <si>
    <t>Rainbow bleu pale 160</t>
  </si>
  <si>
    <t>Autocollant jaune</t>
  </si>
  <si>
    <t>Autocollant blanc</t>
  </si>
  <si>
    <t>Rigical vert 320</t>
  </si>
  <si>
    <t>Rigical saumon 320</t>
  </si>
  <si>
    <t>Maxi offset blanc 190</t>
  </si>
  <si>
    <t>Maxi offset blanc 140</t>
  </si>
  <si>
    <t>Rainbow vert 230</t>
  </si>
  <si>
    <t>Rainbow chamois 120</t>
  </si>
  <si>
    <t>Rainbow bleu 160</t>
  </si>
  <si>
    <t>A2 clémentine</t>
  </si>
  <si>
    <t>Rainbow vert pale 160</t>
  </si>
  <si>
    <t>Rainbow vert 160</t>
  </si>
  <si>
    <t>Rainbow jaune 160</t>
  </si>
  <si>
    <t>Rainbow rose 160</t>
  </si>
  <si>
    <t>A3 bleu royal 80</t>
  </si>
  <si>
    <t>A3 bleu vif 80</t>
  </si>
  <si>
    <t>A3 canari 80</t>
  </si>
  <si>
    <t>A3 clémentine 80</t>
  </si>
  <si>
    <t>A3 jaune soleil 80</t>
  </si>
  <si>
    <t>A3 lilas 80</t>
  </si>
  <si>
    <t>A3 rose 80</t>
  </si>
  <si>
    <t>A3 fuschia 80</t>
  </si>
  <si>
    <t>A3 rouge 80</t>
  </si>
  <si>
    <t>A3 vert 80</t>
  </si>
  <si>
    <t>A3 vert menthe 80</t>
  </si>
  <si>
    <t>A3 caramel 80</t>
  </si>
  <si>
    <t>A3 chamois 80</t>
  </si>
  <si>
    <t>A3 bleu royal 160</t>
  </si>
  <si>
    <t>A3 bleu vif 160</t>
  </si>
  <si>
    <t>A3 canari 160</t>
  </si>
  <si>
    <t>A3 caramel 160</t>
  </si>
  <si>
    <t>A3 chamois 160</t>
  </si>
  <si>
    <t>A3 clémentine 160</t>
  </si>
  <si>
    <t>A3 jaune soleil 160</t>
  </si>
  <si>
    <t>A3 lilas 160</t>
  </si>
  <si>
    <t>A3 rose 160</t>
  </si>
  <si>
    <t>A3 fuschia 160</t>
  </si>
  <si>
    <t>A3 vert 160</t>
  </si>
  <si>
    <t>A3 vert menthe 160</t>
  </si>
  <si>
    <t>A3 blanc 80</t>
  </si>
  <si>
    <t>A3 blanc 100</t>
  </si>
  <si>
    <t>A3 blanc 200</t>
  </si>
  <si>
    <t>A4 bleu royal 80</t>
  </si>
  <si>
    <t>A4 canari 80</t>
  </si>
  <si>
    <t>A4 bleu vif 80</t>
  </si>
  <si>
    <t>A4 clémentine 80</t>
  </si>
  <si>
    <t>A4 jaune fluo 80</t>
  </si>
  <si>
    <t>A4 jaune soleil 80</t>
  </si>
  <si>
    <t>A4 lilas 80</t>
  </si>
  <si>
    <t>A4 orange fluo 80</t>
  </si>
  <si>
    <t>A4 rose 80</t>
  </si>
  <si>
    <t>A4 fuschia 80</t>
  </si>
  <si>
    <t>A4 rouge 80</t>
  </si>
  <si>
    <t>A4 vert 80</t>
  </si>
  <si>
    <t>A4 vert fluo 80</t>
  </si>
  <si>
    <t>A4 vert menthe 80</t>
  </si>
  <si>
    <t>A4 bleu royal 160</t>
  </si>
  <si>
    <t>A4 bleu vif 160</t>
  </si>
  <si>
    <t>A4 canari 160</t>
  </si>
  <si>
    <t>A4 clémentine 160</t>
  </si>
  <si>
    <t>A4 jaune soleil 160</t>
  </si>
  <si>
    <t>A4 lilas 160</t>
  </si>
  <si>
    <t>A4 rose 160</t>
  </si>
  <si>
    <t>A4 fuschia 160</t>
  </si>
  <si>
    <t>A4 rouge 160</t>
  </si>
  <si>
    <t>A4 vert 160</t>
  </si>
  <si>
    <t>A4 vert menthe 160</t>
  </si>
  <si>
    <t>A4 caramel 80</t>
  </si>
  <si>
    <t>A4 chamois 80</t>
  </si>
  <si>
    <t>A4 caramel 160</t>
  </si>
  <si>
    <t>A4 chamois 160</t>
  </si>
  <si>
    <t>A4 blanc 80</t>
  </si>
  <si>
    <t>A4 blanc 100</t>
  </si>
  <si>
    <t>A4 blanc 160</t>
  </si>
  <si>
    <t>A4 blanc 200</t>
  </si>
  <si>
    <t>A4 vert 210</t>
  </si>
  <si>
    <t>A4 saumon 160</t>
  </si>
  <si>
    <t>A4 saumon 80</t>
  </si>
  <si>
    <t>A4 jonquille 160</t>
  </si>
  <si>
    <t>Env str sf 114x162</t>
  </si>
  <si>
    <t>Env str fen 114x162</t>
  </si>
  <si>
    <t>Env str fen 114x229</t>
  </si>
  <si>
    <t>Env str sf 114x229</t>
  </si>
  <si>
    <t>Env gom sf 114x229</t>
  </si>
  <si>
    <t>Env gom fen 114x229</t>
  </si>
  <si>
    <t>Env str sf 229x324</t>
  </si>
  <si>
    <t>A4 blanc</t>
  </si>
  <si>
    <t>A3 blanc</t>
  </si>
  <si>
    <t>Main d'oeuvre</t>
  </si>
  <si>
    <t>Carton gris</t>
  </si>
  <si>
    <t>CL</t>
  </si>
  <si>
    <t>n°6</t>
  </si>
  <si>
    <t>A3 vert</t>
  </si>
  <si>
    <t>A3 rose</t>
  </si>
  <si>
    <t>Pochette plast</t>
  </si>
  <si>
    <t>Prix papier</t>
  </si>
  <si>
    <t>Prix tour copie</t>
  </si>
  <si>
    <t>Prix MO</t>
  </si>
  <si>
    <t>Papier/Gramm/Taille</t>
  </si>
  <si>
    <t>Taux_Papier</t>
  </si>
  <si>
    <t>CONCAT</t>
  </si>
  <si>
    <t>Taux_Copie</t>
  </si>
  <si>
    <t>Libellé long</t>
  </si>
  <si>
    <t>N/BRisoR</t>
  </si>
  <si>
    <t/>
  </si>
  <si>
    <t>200</t>
  </si>
  <si>
    <t>CoulCanonR</t>
  </si>
  <si>
    <t>100</t>
  </si>
  <si>
    <t>N/BCanonRV</t>
  </si>
  <si>
    <t>N/BCanonR</t>
  </si>
  <si>
    <t>160</t>
  </si>
  <si>
    <t>CoulCanonRV</t>
  </si>
  <si>
    <t>80</t>
  </si>
  <si>
    <t>CoulRisoR</t>
  </si>
  <si>
    <t>N/BRisoRV</t>
  </si>
  <si>
    <t>Env cham 229x324</t>
  </si>
  <si>
    <t>CoulRisoRV</t>
  </si>
  <si>
    <t>A4 80</t>
  </si>
  <si>
    <t>A3 100</t>
  </si>
  <si>
    <t>Total général</t>
  </si>
  <si>
    <t xml:space="preserve">Carton gris n°6 </t>
  </si>
  <si>
    <t xml:space="preserve">Pochette plast A4 </t>
  </si>
  <si>
    <t>A4 chaMain-d'œuvreis</t>
  </si>
  <si>
    <t>A4 chaMain-d'œuvreis 160</t>
  </si>
  <si>
    <t>Fus_Papier_Gramm</t>
  </si>
  <si>
    <t>Tab_Pap_Gramm_Taille.Taux_Papier</t>
  </si>
  <si>
    <t>Coût_Papier_Gramme</t>
  </si>
  <si>
    <t>Fus_NB_Mach_R_RV</t>
  </si>
  <si>
    <t>Taux_Copie.Code</t>
  </si>
  <si>
    <t>Taux_Copie.Taux_Copie</t>
  </si>
  <si>
    <t>Cout Pap</t>
  </si>
  <si>
    <t>Somme 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</si>
</sst>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00"/>
    <numFmt numFmtId="165" formatCode="[$€-80C]\ #,##0.00000"/>
    <numFmt numFmtId="171" formatCode="_-* #,##0.0000_-;\-* #,##0.0000_-;_-* &quot;-&quot;??_-;_-@_-"/>
    <numFmt numFmtId="173" formatCode="#,##0.00_ ;[Red]\-#,##0.00\ 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36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theme="4"/>
      </top>
      <bottom/>
      <diagonal/>
    </border>
    <border>
      <left style="thin">
        <color indexed="64"/>
      </left>
      <right/>
      <top style="thin">
        <color theme="4"/>
      </top>
      <bottom style="thin">
        <color indexed="64"/>
      </bottom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theme="5"/>
      </bottom>
      <diagonal/>
    </border>
    <border>
      <left style="thin">
        <color indexed="64"/>
      </left>
      <right/>
      <top style="thin">
        <color theme="4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64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0" borderId="2" xfId="0" applyFont="1" applyBorder="1"/>
    <xf numFmtId="164" fontId="1" fillId="0" borderId="3" xfId="0" applyNumberFormat="1" applyFont="1" applyBorder="1"/>
    <xf numFmtId="0" fontId="1" fillId="0" borderId="3" xfId="0" applyFont="1" applyBorder="1"/>
    <xf numFmtId="14" fontId="1" fillId="0" borderId="3" xfId="0" applyNumberFormat="1" applyFont="1" applyBorder="1"/>
    <xf numFmtId="0" fontId="1" fillId="0" borderId="5" xfId="0" applyFont="1" applyBorder="1"/>
    <xf numFmtId="164" fontId="1" fillId="0" borderId="6" xfId="0" applyNumberFormat="1" applyFont="1" applyBorder="1"/>
    <xf numFmtId="0" fontId="1" fillId="0" borderId="6" xfId="0" applyFont="1" applyBorder="1"/>
    <xf numFmtId="14" fontId="1" fillId="0" borderId="6" xfId="0" applyNumberFormat="1" applyFont="1" applyBorder="1"/>
    <xf numFmtId="0" fontId="1" fillId="0" borderId="8" xfId="0" applyFont="1" applyBorder="1"/>
    <xf numFmtId="164" fontId="1" fillId="0" borderId="9" xfId="0" applyNumberFormat="1" applyFont="1" applyBorder="1"/>
    <xf numFmtId="0" fontId="1" fillId="0" borderId="9" xfId="0" applyFont="1" applyBorder="1"/>
    <xf numFmtId="14" fontId="1" fillId="0" borderId="9" xfId="0" applyNumberFormat="1" applyFont="1" applyBorder="1"/>
    <xf numFmtId="0" fontId="1" fillId="0" borderId="10" xfId="0" applyFont="1" applyBorder="1"/>
    <xf numFmtId="164" fontId="1" fillId="0" borderId="11" xfId="0" applyNumberFormat="1" applyFont="1" applyBorder="1"/>
    <xf numFmtId="0" fontId="1" fillId="0" borderId="11" xfId="0" applyFont="1" applyBorder="1"/>
    <xf numFmtId="14" fontId="1" fillId="0" borderId="11" xfId="0" applyNumberFormat="1" applyFont="1" applyBorder="1"/>
    <xf numFmtId="0" fontId="1" fillId="0" borderId="19" xfId="0" applyFont="1" applyFill="1" applyBorder="1"/>
    <xf numFmtId="0" fontId="3" fillId="0" borderId="1" xfId="0" applyFont="1" applyFill="1" applyBorder="1" applyAlignment="1">
      <alignment horizontal="center" vertical="center"/>
    </xf>
    <xf numFmtId="0" fontId="1" fillId="0" borderId="20" xfId="0" applyFont="1" applyBorder="1"/>
    <xf numFmtId="0" fontId="1" fillId="0" borderId="19" xfId="0" applyFont="1" applyBorder="1"/>
    <xf numFmtId="0" fontId="1" fillId="0" borderId="21" xfId="0" applyFont="1" applyBorder="1"/>
    <xf numFmtId="0" fontId="1" fillId="0" borderId="22" xfId="0" applyFont="1" applyBorder="1"/>
    <xf numFmtId="0" fontId="0" fillId="0" borderId="4" xfId="0" applyBorder="1"/>
    <xf numFmtId="0" fontId="0" fillId="0" borderId="7" xfId="0" applyBorder="1"/>
    <xf numFmtId="0" fontId="0" fillId="0" borderId="12" xfId="0" applyBorder="1"/>
    <xf numFmtId="0" fontId="1" fillId="0" borderId="7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/>
    <xf numFmtId="0" fontId="1" fillId="0" borderId="0" xfId="0" applyFont="1" applyBorder="1"/>
    <xf numFmtId="2" fontId="1" fillId="0" borderId="0" xfId="0" applyNumberFormat="1" applyFont="1"/>
    <xf numFmtId="165" fontId="1" fillId="0" borderId="0" xfId="0" applyNumberFormat="1" applyFont="1"/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1" fillId="0" borderId="23" xfId="0" applyFont="1" applyBorder="1"/>
    <xf numFmtId="0" fontId="1" fillId="0" borderId="25" xfId="0" applyFont="1" applyBorder="1"/>
    <xf numFmtId="0" fontId="1" fillId="0" borderId="24" xfId="0" applyFont="1" applyBorder="1"/>
    <xf numFmtId="0" fontId="1" fillId="0" borderId="26" xfId="0" applyFont="1" applyBorder="1"/>
    <xf numFmtId="0" fontId="3" fillId="0" borderId="31" xfId="0" applyFont="1" applyBorder="1" applyAlignment="1">
      <alignment horizontal="center" vertical="center"/>
    </xf>
    <xf numFmtId="14" fontId="3" fillId="0" borderId="31" xfId="0" applyNumberFormat="1" applyFont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0" fillId="0" borderId="0" xfId="0" applyNumberFormat="1"/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center" vertical="center" wrapText="1"/>
    </xf>
    <xf numFmtId="0" fontId="1" fillId="0" borderId="28" xfId="0" applyFont="1" applyBorder="1"/>
    <xf numFmtId="0" fontId="1" fillId="0" borderId="29" xfId="0" applyFont="1" applyBorder="1"/>
    <xf numFmtId="0" fontId="1" fillId="0" borderId="27" xfId="0" applyFont="1" applyBorder="1"/>
    <xf numFmtId="0" fontId="1" fillId="0" borderId="30" xfId="0" applyFont="1" applyBorder="1"/>
    <xf numFmtId="171" fontId="1" fillId="0" borderId="0" xfId="1" applyNumberFormat="1" applyFont="1"/>
    <xf numFmtId="173" fontId="0" fillId="0" borderId="0" xfId="0" applyNumberFormat="1"/>
    <xf numFmtId="0" fontId="0" fillId="0" borderId="0" xfId="0" applyNumberFormat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4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alignment vertic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71" formatCode="_-* #,##0.0000_-;\-* #,##0.0000_-;_-* &quot;-&quot;??_-;_-@_-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theme="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theme="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theme="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5" formatCode="[$€-80C]\ #,##0.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714375</xdr:colOff>
      <xdr:row>0</xdr:row>
      <xdr:rowOff>142875</xdr:rowOff>
    </xdr:from>
    <xdr:to>
      <xdr:col>6</xdr:col>
      <xdr:colOff>581025</xdr:colOff>
      <xdr:row>9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° doc">
              <a:extLst>
                <a:ext uri="{FF2B5EF4-FFF2-40B4-BE49-F238E27FC236}">
                  <a16:creationId xmlns:a16="http://schemas.microsoft.com/office/drawing/2014/main" id="{96E098CB-2F91-4CFB-BBFD-A3915EF6B9A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doc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91225" y="1428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666750</xdr:colOff>
      <xdr:row>0</xdr:row>
      <xdr:rowOff>114300</xdr:rowOff>
    </xdr:from>
    <xdr:to>
      <xdr:col>9</xdr:col>
      <xdr:colOff>209550</xdr:colOff>
      <xdr:row>32</xdr:row>
      <xdr:rowOff>95251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rvice">
              <a:extLst>
                <a:ext uri="{FF2B5EF4-FFF2-40B4-BE49-F238E27FC236}">
                  <a16:creationId xmlns:a16="http://schemas.microsoft.com/office/drawing/2014/main" id="{A084FA8E-4EC9-480F-992D-69F889499B3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05750" y="114300"/>
              <a:ext cx="1828800" cy="68484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266700</xdr:colOff>
      <xdr:row>0</xdr:row>
      <xdr:rowOff>85725</xdr:rowOff>
    </xdr:from>
    <xdr:to>
      <xdr:col>14</xdr:col>
      <xdr:colOff>381000</xdr:colOff>
      <xdr:row>32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Titre du travail">
              <a:extLst>
                <a:ext uri="{FF2B5EF4-FFF2-40B4-BE49-F238E27FC236}">
                  <a16:creationId xmlns:a16="http://schemas.microsoft.com/office/drawing/2014/main" id="{42FD7D63-4734-4396-A7ED-FD1F06210EC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 du travai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791700" y="85725"/>
              <a:ext cx="3924300" cy="6905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714375</xdr:colOff>
      <xdr:row>11</xdr:row>
      <xdr:rowOff>0</xdr:rowOff>
    </xdr:from>
    <xdr:to>
      <xdr:col>6</xdr:col>
      <xdr:colOff>581025</xdr:colOff>
      <xdr:row>24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Machine">
              <a:extLst>
                <a:ext uri="{FF2B5EF4-FFF2-40B4-BE49-F238E27FC236}">
                  <a16:creationId xmlns:a16="http://schemas.microsoft.com/office/drawing/2014/main" id="{52E996AE-B535-4720-9F02-2608BAAEAA2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91225" y="2867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31.315321180555" createdVersion="6" refreshedVersion="6" minRefreshableVersion="3" recordCount="157" xr:uid="{1E2ED438-309C-4ED7-849F-F2EA914FAC79}">
  <cacheSource type="worksheet">
    <worksheetSource name="Tab_Bon_Travail_2"/>
  </cacheSource>
  <cacheFields count="23">
    <cacheField name="Année" numFmtId="0">
      <sharedItems containsSemiMixedTypes="0" containsString="0" containsNumber="1" containsInteger="1" minValue="2020" maxValue="2020" count="1">
        <n v="2020"/>
      </sharedItems>
    </cacheField>
    <cacheField name="N° doc" numFmtId="0">
      <sharedItems containsSemiMixedTypes="0" containsString="0" containsNumber="1" containsInteger="1" minValue="1" maxValue="58" count="5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</sharedItems>
    </cacheField>
    <cacheField name="Service" numFmtId="0">
      <sharedItems count="24">
        <s v="Inhumations"/>
        <s v="Zone VHP"/>
        <s v="Urbanisme"/>
        <s v="Messagerie"/>
        <s v="Secrétariat"/>
        <s v="Population"/>
        <s v="Communication"/>
        <s v="Economat"/>
        <s v="Evénements"/>
        <s v="Logement"/>
        <s v="Culture"/>
        <s v="Archives"/>
        <s v="Animation"/>
        <s v="Egalité des Chances"/>
        <s v="Instruction"/>
        <s v="Plan de prévention"/>
        <s v="Affaires économiques"/>
        <s v="Plan de cohésion sociale"/>
        <s v="Musées"/>
        <s v="Environnement"/>
        <s v="Accueil extrascolaire"/>
        <s v="Planu"/>
        <s v="Bibliothèque"/>
        <s v="Finances"/>
      </sharedItems>
    </cacheField>
    <cacheField name="Nom" numFmtId="0">
      <sharedItems containsBlank="1" count="31">
        <s v="Nathalie Delhasse"/>
        <s v="Gaëtan Ducomble"/>
        <s v="Fabienne Demolin"/>
        <s v="Nadine Remacle"/>
        <s v="Carine Albertal"/>
        <s v="Isabelle Verpoorten"/>
        <s v="Marc Pitsch"/>
        <s v="Sébastien Hebrans"/>
        <s v="Patricia Wiaime"/>
        <s v="Christine Pâques"/>
        <s v="Jean-François Potelle"/>
        <s v="Marie-Claire Vanderheyden"/>
        <s v="Sophie Denis"/>
        <s v="Myriam Cesar"/>
        <s v="Valérie Gohy"/>
        <s v="Dinah Uwera"/>
        <s v="Aline Faignaert"/>
        <s v="Bernard Colleau"/>
        <s v="Isabelle Mawet"/>
        <s v="Sophie Smeesters"/>
        <s v="Louisa Kara"/>
        <s v="Marcella Tsoutzidis"/>
        <s v="Caroline Henry"/>
        <s v="Stéphanie Grévisse"/>
        <s v="Christiane Engels"/>
        <s v="Richard Dries"/>
        <s v="Cathy Hannotte"/>
        <s v="Lionel Rion"/>
        <s v="Patricia Faulisi"/>
        <s v="Anne-Cécile François"/>
        <m u="1"/>
      </sharedItems>
    </cacheField>
    <cacheField name="Date" numFmtId="22">
      <sharedItems containsNonDate="0" containsDate="1" containsString="0" containsBlank="1" minDate="2020-01-07T00:00:00" maxDate="2020-03-17T00:00:00"/>
    </cacheField>
    <cacheField name="Titre du travail" numFmtId="0">
      <sharedItems containsBlank="1" count="55">
        <m/>
        <s v="Registre décès"/>
        <s v="Enveloppes Zone"/>
        <s v="Cartes compliments"/>
        <s v="Feuilles de registre"/>
        <s v="Etiquettes &quot;Ne concerne pas,,,&quot;"/>
        <s v="Fardes CC"/>
        <s v="Enveloppes"/>
        <s v="Dossier de presse &quot;Année musicale 2020&quot;"/>
        <s v="Brocante 2020"/>
        <s v="Papier entête"/>
        <s v="Provincial 2019"/>
        <s v="Reliure Mouvement Communal + Bulletin"/>
        <s v="Livrets CCE"/>
        <s v="Cartes visite + compliments"/>
        <s v="Le sport pour tou.te.s"/>
        <s v="En avant tou.te.s"/>
        <s v="Permis + plast"/>
        <s v="Documents administratifs + enveloppes écoles"/>
        <s v="Enveloppes &quot;Fiche de paie&quot;"/>
        <s v="Flyers Gardiens de la Paix"/>
        <s v="Réserve enveloppes"/>
        <s v="Divers fournitures"/>
        <s v="Feuilles à entête + enveloppes"/>
        <s v="Compost collectif Hougnes"/>
        <s v="Dossier de presse &quot;Journée internationale du droit"/>
        <s v="des femmes&quot;"/>
        <s v="Brochure d'accueil nouveaux agents"/>
        <s v="Congés 2020 dames d'entretien"/>
        <s v="Réapprovisionnement enveloppes logo ville"/>
        <s v="Sabrina Klinkenberg chante Piaf"/>
        <s v="Salon Relook'Age"/>
        <s v="Livret &quot;Le Qui est-ce du musée&quot;"/>
        <s v="Dossier de presse &quot;Vieuxtemps&quot;"/>
        <s v="Permis Primabel"/>
        <s v="Pub isolation"/>
        <s v="Kouklès Show"/>
        <s v="Réapprovisionnement blocs de feuilles"/>
        <s v="Passeport plaines"/>
        <s v="Enveloppes courrier interne Zone"/>
        <s v="Dossier de presse &quot;Carnaval&quot;"/>
        <s v="Enveloppes &quot;Prime syndicale&quot;"/>
        <s v="Chasse aux œufs"/>
        <s v="Affiches &quot;Be Alert&quot;"/>
        <s v="Enveloppes &quot;Bibliothèque&quot;"/>
        <s v="Flyers Conférence gesticulée"/>
        <s v="Signets bibli"/>
        <s v="Dossier de presse &quot;Tanière des Leûps&quot;"/>
        <s v="Cartes de visite + affiches et flyers &quot;Eté solidaire&quot;"/>
        <s v="Affiches Covid 19 + plastification"/>
        <s v="Réapprovisionnement enveloppes courrier interne"/>
        <s v="Flyers RDV"/>
        <s v="A4 bons de commande"/>
        <s v="Affiches Covid 19 bibli"/>
        <s v="Affiches Covid 19 services communaux"/>
      </sharedItems>
    </cacheField>
    <cacheField name="Format demandé" numFmtId="0">
      <sharedItems containsBlank="1"/>
    </cacheField>
    <cacheField name="Nbre demandé" numFmtId="0">
      <sharedItems containsString="0" containsBlank="1" containsNumber="1" containsInteger="1" minValue="1" maxValue="33000"/>
    </cacheField>
    <cacheField name="Papier utilisé" numFmtId="0">
      <sharedItems containsBlank="1"/>
    </cacheField>
    <cacheField name="Gram/Taille" numFmtId="0">
      <sharedItems/>
    </cacheField>
    <cacheField name="Nbre utilisé" numFmtId="0">
      <sharedItems containsSemiMixedTypes="0" containsString="0" containsNumber="1" containsInteger="1" minValue="1" maxValue="5870"/>
    </cacheField>
    <cacheField name="N/B - Coul" numFmtId="0">
      <sharedItems/>
    </cacheField>
    <cacheField name="Machine" numFmtId="0">
      <sharedItems count="3">
        <s v=""/>
        <s v="Riso"/>
        <s v="Canon"/>
      </sharedItems>
    </cacheField>
    <cacheField name="R - RV" numFmtId="0">
      <sharedItems/>
    </cacheField>
    <cacheField name="Remarques" numFmtId="0">
      <sharedItems containsBlank="1"/>
    </cacheField>
    <cacheField name="Fus_Papier_Gramm" numFmtId="0">
      <sharedItems containsBlank="1"/>
    </cacheField>
    <cacheField name="Tab_Pap_Gramm_Taille.Taux_Papier" numFmtId="0">
      <sharedItems containsString="0" containsBlank="1" containsNumber="1" minValue="5.4000000000000003E-3" maxValue="2.0699999999999998"/>
    </cacheField>
    <cacheField name="Coût_Papier_Gramme" numFmtId="0">
      <sharedItems containsString="0" containsBlank="1" containsNumber="1" minValue="2.1600000000000001E-2" maxValue="128.988"/>
    </cacheField>
    <cacheField name="Fus_NB_Mach_R_RV" numFmtId="0">
      <sharedItems/>
    </cacheField>
    <cacheField name="Taux_Copie.Code" numFmtId="0">
      <sharedItems containsBlank="1"/>
    </cacheField>
    <cacheField name="Taux_Copie.Taux_Copie" numFmtId="0">
      <sharedItems containsString="0" containsBlank="1" containsNumber="1" minValue="5.5999999999999999E-3" maxValue="6.1499999999999999E-2"/>
    </cacheField>
    <cacheField name="Cout Pap" numFmtId="0">
      <sharedItems containsString="0" containsBlank="1" containsNumber="1" minValue="2.24E-2" maxValue="56.750000000000007"/>
    </cacheField>
    <cacheField name="Total" numFmtId="0" formula="Coût_Papier_Gramme+'Cout Pap'" databaseField="0"/>
  </cacheFields>
  <extLst>
    <ext xmlns:x14="http://schemas.microsoft.com/office/spreadsheetml/2009/9/main" uri="{725AE2AE-9491-48be-B2B4-4EB974FC3084}">
      <x14:pivotCacheDefinition pivotCacheId="91420481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7">
  <r>
    <x v="0"/>
    <x v="0"/>
    <x v="0"/>
    <x v="0"/>
    <m/>
    <x v="0"/>
    <m/>
    <m/>
    <s v="Carton gris"/>
    <s v="n°6"/>
    <n v="1"/>
    <s v=""/>
    <x v="0"/>
    <s v=""/>
    <m/>
    <s v="Carton gris n°6"/>
    <n v="2.0699999999999998"/>
    <n v="2.0699999999999998"/>
    <s v=""/>
    <m/>
    <m/>
    <m/>
  </r>
  <r>
    <x v="0"/>
    <x v="0"/>
    <x v="0"/>
    <x v="0"/>
    <m/>
    <x v="0"/>
    <m/>
    <m/>
    <s v="Main-d'œuvre"/>
    <s v=""/>
    <n v="360"/>
    <s v=""/>
    <x v="0"/>
    <s v=""/>
    <m/>
    <s v="Main-d'œuvre"/>
    <n v="0.35830000000000001"/>
    <n v="128.988"/>
    <s v=""/>
    <m/>
    <m/>
    <m/>
  </r>
  <r>
    <x v="0"/>
    <x v="0"/>
    <x v="0"/>
    <x v="0"/>
    <d v="2020-01-07T00:00:00"/>
    <x v="1"/>
    <s v="Autres"/>
    <n v="2"/>
    <s v="Carton gris"/>
    <s v="CL"/>
    <n v="1"/>
    <s v=""/>
    <x v="0"/>
    <s v=""/>
    <m/>
    <s v="Carton gris CL"/>
    <n v="0.66659999999999997"/>
    <n v="0.66659999999999997"/>
    <s v=""/>
    <m/>
    <m/>
    <m/>
  </r>
  <r>
    <x v="0"/>
    <x v="1"/>
    <x v="1"/>
    <x v="1"/>
    <d v="2020-01-07T00:00:00"/>
    <x v="2"/>
    <s v="Env str sf"/>
    <n v="2000"/>
    <s v="Env str sf"/>
    <s v="114x229"/>
    <n v="2000"/>
    <s v="N/B"/>
    <x v="1"/>
    <s v="R"/>
    <m/>
    <s v="Env str sf 114x229"/>
    <n v="1.03E-2"/>
    <n v="20.6"/>
    <s v="N/BRisoR"/>
    <s v="NRIR"/>
    <n v="5.5999999999999999E-3"/>
    <n v="11.2"/>
  </r>
  <r>
    <x v="0"/>
    <x v="1"/>
    <x v="1"/>
    <x v="1"/>
    <m/>
    <x v="0"/>
    <s v="Env str fen"/>
    <n v="5000"/>
    <s v="Env str fen"/>
    <s v="114x229"/>
    <n v="5000"/>
    <s v="N/B"/>
    <x v="1"/>
    <s v="R"/>
    <m/>
    <s v="Env str fen 114x229"/>
    <n v="1.6619999999999999E-2"/>
    <n v="83.1"/>
    <s v="N/BRisoR"/>
    <s v="NRIR"/>
    <n v="5.5999999999999999E-3"/>
    <n v="28"/>
  </r>
  <r>
    <x v="0"/>
    <x v="1"/>
    <x v="1"/>
    <x v="1"/>
    <m/>
    <x v="0"/>
    <m/>
    <m/>
    <s v="Main-d'œuvre"/>
    <s v=""/>
    <n v="75"/>
    <s v=""/>
    <x v="0"/>
    <s v=""/>
    <m/>
    <s v="Main-d'œuvre"/>
    <n v="0.35830000000000001"/>
    <n v="26.872500000000002"/>
    <s v=""/>
    <m/>
    <m/>
    <m/>
  </r>
  <r>
    <x v="0"/>
    <x v="2"/>
    <x v="2"/>
    <x v="2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2"/>
    <x v="2"/>
    <x v="2"/>
    <d v="2020-01-23T00:00:00"/>
    <x v="3"/>
    <s v="Cartes A6"/>
    <n v="150"/>
    <s v="A4 blanc"/>
    <s v="200"/>
    <n v="13"/>
    <s v="Coul"/>
    <x v="2"/>
    <s v="R"/>
    <m/>
    <s v="A4 blanc 200"/>
    <n v="2.2499999999999999E-2"/>
    <n v="0.29249999999999998"/>
    <s v="CoulCanonR"/>
    <s v="CCAR"/>
    <n v="3.0700000000000002E-2"/>
    <n v="0.39910000000000001"/>
  </r>
  <r>
    <x v="0"/>
    <x v="3"/>
    <x v="0"/>
    <x v="0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3"/>
    <x v="0"/>
    <x v="0"/>
    <d v="2020-01-09T00:00:00"/>
    <x v="4"/>
    <s v="Copies"/>
    <n v="660"/>
    <s v="A4 blanc"/>
    <s v="100"/>
    <n v="660"/>
    <s v="N/B"/>
    <x v="2"/>
    <s v="RV"/>
    <m/>
    <s v="A4 blanc 100"/>
    <n v="1.01E-2"/>
    <n v="6.6659999999999995"/>
    <s v="N/BCanonRV"/>
    <s v="NCARV"/>
    <n v="1.11E-2"/>
    <n v="7.3260000000000005"/>
  </r>
  <r>
    <x v="0"/>
    <x v="4"/>
    <x v="3"/>
    <x v="3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4"/>
    <x v="3"/>
    <x v="3"/>
    <d v="2020-01-10T00:00:00"/>
    <x v="5"/>
    <s v="Etiquettes"/>
    <n v="360"/>
    <m/>
    <s v=""/>
    <n v="15"/>
    <s v="N/B"/>
    <x v="2"/>
    <s v="R"/>
    <s v="Etiquettes fournies"/>
    <m/>
    <m/>
    <m/>
    <s v="N/BCanonR"/>
    <s v="NCAR"/>
    <n v="5.5999999999999999E-3"/>
    <n v="8.4000000000000005E-2"/>
  </r>
  <r>
    <x v="0"/>
    <x v="5"/>
    <x v="4"/>
    <x v="4"/>
    <m/>
    <x v="0"/>
    <m/>
    <n v="500"/>
    <s v="A3 rose"/>
    <s v="160"/>
    <n v="506"/>
    <s v="N/B"/>
    <x v="1"/>
    <s v="R"/>
    <m/>
    <s v="A3 rose 160"/>
    <n v="4.5999999999999999E-2"/>
    <n v="23.276"/>
    <s v="N/BRisoR"/>
    <s v="NRIR"/>
    <n v="5.5999999999999999E-3"/>
    <n v="2.8336000000000001"/>
  </r>
  <r>
    <x v="0"/>
    <x v="5"/>
    <x v="4"/>
    <x v="4"/>
    <d v="2020-01-10T00:00:00"/>
    <x v="6"/>
    <s v="Copies"/>
    <n v="400"/>
    <s v="A3 vert"/>
    <s v="160"/>
    <n v="400"/>
    <s v="N/B"/>
    <x v="1"/>
    <s v="R"/>
    <m/>
    <s v="A3 vert 160"/>
    <n v="4.5999999999999999E-2"/>
    <n v="18.399999999999999"/>
    <s v="N/BRisoR"/>
    <s v="NRIR"/>
    <n v="5.5999999999999999E-3"/>
    <n v="2.2399999999999998"/>
  </r>
  <r>
    <x v="0"/>
    <x v="5"/>
    <x v="4"/>
    <x v="4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6"/>
    <x v="5"/>
    <x v="5"/>
    <m/>
    <x v="0"/>
    <m/>
    <m/>
    <s v="Main-d'œuvre"/>
    <s v=""/>
    <n v="75"/>
    <s v=""/>
    <x v="0"/>
    <s v=""/>
    <m/>
    <s v="Main-d'œuvre"/>
    <n v="0.35830000000000001"/>
    <n v="26.872500000000002"/>
    <s v=""/>
    <m/>
    <m/>
    <m/>
  </r>
  <r>
    <x v="0"/>
    <x v="6"/>
    <x v="5"/>
    <x v="5"/>
    <m/>
    <x v="0"/>
    <s v="Env str sf"/>
    <n v="2500"/>
    <s v="Env str sf"/>
    <s v="114x229"/>
    <n v="2500"/>
    <s v="N/B"/>
    <x v="1"/>
    <s v="R"/>
    <m/>
    <s v="Env str sf 114x229"/>
    <n v="1.03E-2"/>
    <n v="25.75"/>
    <s v="N/BRisoR"/>
    <s v="NRIR"/>
    <n v="5.5999999999999999E-3"/>
    <n v="14"/>
  </r>
  <r>
    <x v="0"/>
    <x v="6"/>
    <x v="5"/>
    <x v="5"/>
    <d v="2020-01-17T00:00:00"/>
    <x v="7"/>
    <s v="Env str fen"/>
    <n v="2500"/>
    <s v="Env str fen"/>
    <s v="114x229"/>
    <n v="2500"/>
    <s v="N/B"/>
    <x v="1"/>
    <s v="R"/>
    <m/>
    <s v="Env str fen 114x229"/>
    <n v="1.6619999999999999E-2"/>
    <n v="41.55"/>
    <s v="N/BRisoR"/>
    <s v="NRIR"/>
    <n v="5.5999999999999999E-3"/>
    <n v="14"/>
  </r>
  <r>
    <x v="0"/>
    <x v="7"/>
    <x v="6"/>
    <x v="6"/>
    <d v="2020-01-20T00:00:00"/>
    <x v="8"/>
    <s v="Copies"/>
    <n v="15"/>
    <s v="A4 blanc"/>
    <s v="100"/>
    <n v="255"/>
    <s v="Coul"/>
    <x v="2"/>
    <s v="RV"/>
    <m/>
    <s v="A4 blanc 100"/>
    <n v="1.01E-2"/>
    <n v="2.5754999999999999"/>
    <s v="CoulCanonRV"/>
    <s v="CCARV"/>
    <n v="6.1499999999999999E-2"/>
    <n v="15.682499999999999"/>
  </r>
  <r>
    <x v="0"/>
    <x v="7"/>
    <x v="6"/>
    <x v="6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8"/>
    <x v="7"/>
    <x v="7"/>
    <d v="2020-01-21T00:00:00"/>
    <x v="7"/>
    <s v="Env str fen"/>
    <n v="1500"/>
    <s v="Env str fen"/>
    <s v="114x229"/>
    <n v="1500"/>
    <s v="N/B"/>
    <x v="1"/>
    <s v="R"/>
    <m/>
    <s v="Env str fen 114x229"/>
    <n v="1.6619999999999999E-2"/>
    <n v="24.93"/>
    <s v="N/BRisoR"/>
    <s v="NRIR"/>
    <n v="5.5999999999999999E-3"/>
    <n v="8.4"/>
  </r>
  <r>
    <x v="0"/>
    <x v="8"/>
    <x v="7"/>
    <x v="7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9"/>
    <x v="8"/>
    <x v="8"/>
    <m/>
    <x v="0"/>
    <s v="Flyers A6"/>
    <n v="2000"/>
    <s v="A3 blanc"/>
    <s v="100"/>
    <n v="250"/>
    <s v="Coul"/>
    <x v="2"/>
    <s v="R"/>
    <m/>
    <s v="A3 blanc 100"/>
    <n v="2.1999999999999999E-2"/>
    <n v="5.5"/>
    <s v="CoulCanonR"/>
    <s v="CCAR"/>
    <n v="3.0700000000000002E-2"/>
    <n v="7.6750000000000007"/>
  </r>
  <r>
    <x v="0"/>
    <x v="9"/>
    <x v="8"/>
    <x v="8"/>
    <d v="2020-01-21T00:00:00"/>
    <x v="9"/>
    <s v="Affiches A3"/>
    <n v="30"/>
    <s v="A3 blanc"/>
    <s v="100"/>
    <n v="30"/>
    <s v="Coul"/>
    <x v="2"/>
    <s v="R"/>
    <m/>
    <s v="A3 blanc 100"/>
    <n v="2.1999999999999999E-2"/>
    <n v="0.65999999999999992"/>
    <s v="CoulCanonR"/>
    <s v="CCAR"/>
    <n v="3.0700000000000002E-2"/>
    <n v="0.92100000000000004"/>
  </r>
  <r>
    <x v="0"/>
    <x v="9"/>
    <x v="8"/>
    <x v="8"/>
    <m/>
    <x v="0"/>
    <s v="Affiches A4"/>
    <n v="40"/>
    <s v="A4 blanc"/>
    <s v="100"/>
    <n v="40"/>
    <s v="Coul"/>
    <x v="2"/>
    <s v="R"/>
    <m/>
    <s v="A4 blanc 100"/>
    <n v="1.01E-2"/>
    <n v="0.40399999999999997"/>
    <s v="CoulCanonR"/>
    <s v="CCAR"/>
    <n v="3.0700000000000002E-2"/>
    <n v="1.228"/>
  </r>
  <r>
    <x v="0"/>
    <x v="9"/>
    <x v="8"/>
    <x v="8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10"/>
    <x v="9"/>
    <x v="9"/>
    <d v="2020-01-21T00:00:00"/>
    <x v="7"/>
    <s v="Env str fen"/>
    <n v="1500"/>
    <s v="Env str fen"/>
    <s v="114x229"/>
    <n v="1500"/>
    <s v="N/B"/>
    <x v="1"/>
    <s v="R"/>
    <m/>
    <s v="Env str fen 114x229"/>
    <n v="1.6619999999999999E-2"/>
    <n v="24.93"/>
    <s v="N/BRisoR"/>
    <s v="NRIR"/>
    <n v="5.5999999999999999E-3"/>
    <n v="8.4"/>
  </r>
  <r>
    <x v="0"/>
    <x v="10"/>
    <x v="9"/>
    <x v="9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11"/>
    <x v="10"/>
    <x v="10"/>
    <d v="2020-01-21T00:00:00"/>
    <x v="10"/>
    <s v="Copies"/>
    <n v="500"/>
    <s v="A4 blanc"/>
    <s v="80"/>
    <n v="500"/>
    <s v="Coul"/>
    <x v="1"/>
    <s v="R"/>
    <m/>
    <s v="A4 blanc 80"/>
    <n v="5.4000000000000003E-3"/>
    <n v="2.7"/>
    <s v="CoulRisoR"/>
    <s v="CRIR"/>
    <n v="2.2700000000000001E-2"/>
    <n v="11.350000000000001"/>
  </r>
  <r>
    <x v="0"/>
    <x v="11"/>
    <x v="10"/>
    <x v="10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12"/>
    <x v="11"/>
    <x v="11"/>
    <m/>
    <x v="0"/>
    <m/>
    <m/>
    <s v="Main-d'œuvre"/>
    <s v=""/>
    <n v="300"/>
    <s v=""/>
    <x v="0"/>
    <s v=""/>
    <m/>
    <s v="Main-d'œuvre"/>
    <n v="0.35830000000000001"/>
    <n v="107.49000000000001"/>
    <s v=""/>
    <m/>
    <m/>
    <m/>
  </r>
  <r>
    <x v="0"/>
    <x v="12"/>
    <x v="11"/>
    <x v="11"/>
    <m/>
    <x v="11"/>
    <m/>
    <m/>
    <s v="Carton gris n°6"/>
    <s v=""/>
    <n v="1"/>
    <s v=""/>
    <x v="0"/>
    <s v=""/>
    <m/>
    <s v="Carton gris n°6 "/>
    <m/>
    <m/>
    <s v=""/>
    <m/>
    <m/>
    <m/>
  </r>
  <r>
    <x v="0"/>
    <x v="12"/>
    <x v="11"/>
    <x v="11"/>
    <d v="2020-01-22T00:00:00"/>
    <x v="12"/>
    <s v="Autres"/>
    <n v="2"/>
    <s v="Carton gris"/>
    <s v="CL"/>
    <n v="1"/>
    <s v=""/>
    <x v="0"/>
    <s v=""/>
    <m/>
    <s v="Carton gris CL"/>
    <n v="0.66659999999999997"/>
    <n v="0.66659999999999997"/>
    <s v=""/>
    <m/>
    <m/>
    <m/>
  </r>
  <r>
    <x v="0"/>
    <x v="13"/>
    <x v="12"/>
    <x v="12"/>
    <m/>
    <x v="0"/>
    <m/>
    <m/>
    <s v="Main-d'œuvre"/>
    <s v=""/>
    <n v="75"/>
    <s v=""/>
    <x v="0"/>
    <s v=""/>
    <m/>
    <s v="Main-d'œuvre"/>
    <n v="0.35830000000000001"/>
    <n v="26.872500000000002"/>
    <s v=""/>
    <m/>
    <m/>
    <m/>
  </r>
  <r>
    <x v="0"/>
    <x v="13"/>
    <x v="12"/>
    <x v="12"/>
    <d v="2020-01-22T00:00:00"/>
    <x v="13"/>
    <s v="Copies"/>
    <n v="750"/>
    <s v="A4 blanc"/>
    <s v="80"/>
    <n v="2250"/>
    <s v="N/B"/>
    <x v="1"/>
    <s v="RV"/>
    <m/>
    <s v="A4 blanc 80"/>
    <n v="5.4000000000000003E-3"/>
    <n v="12.15"/>
    <s v="N/BRisoRV"/>
    <s v="NRIRV"/>
    <n v="7.9000000000000008E-3"/>
    <n v="17.775000000000002"/>
  </r>
  <r>
    <x v="0"/>
    <x v="13"/>
    <x v="12"/>
    <x v="12"/>
    <m/>
    <x v="0"/>
    <m/>
    <m/>
    <s v="A4 blanc"/>
    <s v="80"/>
    <n v="750"/>
    <s v="N/B"/>
    <x v="1"/>
    <s v="R"/>
    <m/>
    <s v="A4 blanc 80"/>
    <n v="5.4000000000000003E-3"/>
    <n v="4.05"/>
    <s v="N/BRisoR"/>
    <s v="NRIR"/>
    <n v="5.5999999999999999E-3"/>
    <n v="4.2"/>
  </r>
  <r>
    <x v="0"/>
    <x v="14"/>
    <x v="2"/>
    <x v="2"/>
    <m/>
    <x v="0"/>
    <s v="Cartes V9"/>
    <n v="500"/>
    <s v="A4 blanc"/>
    <s v="200"/>
    <n v="56"/>
    <s v="Coul"/>
    <x v="2"/>
    <s v="RV"/>
    <m/>
    <s v="A4 blanc 200"/>
    <n v="2.2499999999999999E-2"/>
    <n v="1.26"/>
    <s v="CoulCanonRV"/>
    <s v="CCARV"/>
    <n v="6.1499999999999999E-2"/>
    <n v="3.444"/>
  </r>
  <r>
    <x v="0"/>
    <x v="14"/>
    <x v="2"/>
    <x v="2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14"/>
    <x v="2"/>
    <x v="2"/>
    <d v="2020-01-23T00:00:00"/>
    <x v="14"/>
    <s v="Cartes A6"/>
    <n v="150"/>
    <s v="A4 blanc"/>
    <s v="200"/>
    <n v="38"/>
    <s v="Coul"/>
    <x v="2"/>
    <s v="R"/>
    <m/>
    <s v="A4 blanc 200"/>
    <n v="2.2499999999999999E-2"/>
    <n v="0.85499999999999998"/>
    <s v="CoulCanonR"/>
    <s v="CCAR"/>
    <n v="3.0700000000000002E-2"/>
    <n v="1.1666000000000001"/>
  </r>
  <r>
    <x v="0"/>
    <x v="15"/>
    <x v="2"/>
    <x v="13"/>
    <m/>
    <x v="0"/>
    <s v="Env cham"/>
    <n v="100"/>
    <s v="Env cham"/>
    <s v="229x324"/>
    <n v="100"/>
    <s v="N/B"/>
    <x v="1"/>
    <s v="R"/>
    <m/>
    <s v="Env cham 229x324"/>
    <m/>
    <m/>
    <s v="N/BRisoR"/>
    <s v="NRIR"/>
    <n v="5.5999999999999999E-3"/>
    <n v="0.55999999999999994"/>
  </r>
  <r>
    <x v="0"/>
    <x v="15"/>
    <x v="2"/>
    <x v="13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15"/>
    <x v="2"/>
    <x v="13"/>
    <d v="2020-01-28T00:00:00"/>
    <x v="7"/>
    <s v="Env str fen"/>
    <n v="500"/>
    <s v="Env str fen"/>
    <s v="114x229"/>
    <n v="500"/>
    <s v="N/B"/>
    <x v="1"/>
    <s v="R"/>
    <m/>
    <s v="Env str fen 114x229"/>
    <n v="1.6619999999999999E-2"/>
    <n v="8.31"/>
    <s v="N/BRisoR"/>
    <s v="NRIR"/>
    <n v="5.5999999999999999E-3"/>
    <n v="2.8"/>
  </r>
  <r>
    <x v="0"/>
    <x v="16"/>
    <x v="13"/>
    <x v="14"/>
    <d v="2020-01-28T00:00:00"/>
    <x v="15"/>
    <s v="Affiches A3"/>
    <n v="30"/>
    <s v="A3 blanc"/>
    <s v="100"/>
    <n v="30"/>
    <s v="Coul"/>
    <x v="2"/>
    <s v="R"/>
    <m/>
    <s v="A3 blanc 100"/>
    <n v="2.1999999999999999E-2"/>
    <n v="0.65999999999999992"/>
    <s v="CoulCanonR"/>
    <s v="CCAR"/>
    <n v="3.0700000000000002E-2"/>
    <n v="0.92100000000000004"/>
  </r>
  <r>
    <x v="0"/>
    <x v="16"/>
    <x v="13"/>
    <x v="14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17"/>
    <x v="13"/>
    <x v="15"/>
    <m/>
    <x v="0"/>
    <s v="Affiches A4"/>
    <n v="80"/>
    <s v="A4 blanc"/>
    <s v="100"/>
    <n v="80"/>
    <s v="Coul"/>
    <x v="2"/>
    <s v="R"/>
    <m/>
    <s v="A4 blanc 100"/>
    <n v="1.01E-2"/>
    <n v="0.80799999999999994"/>
    <s v="CoulCanonR"/>
    <s v="CCAR"/>
    <n v="3.0700000000000002E-2"/>
    <n v="2.456"/>
  </r>
  <r>
    <x v="0"/>
    <x v="17"/>
    <x v="13"/>
    <x v="15"/>
    <d v="2020-01-28T00:00:00"/>
    <x v="16"/>
    <s v="Affiches A3"/>
    <n v="60"/>
    <s v="A3 blanc"/>
    <s v="100"/>
    <n v="60"/>
    <s v="Coul"/>
    <x v="2"/>
    <s v="R"/>
    <m/>
    <s v="A3 blanc 100"/>
    <n v="2.1999999999999999E-2"/>
    <n v="1.3199999999999998"/>
    <s v="CoulCanonR"/>
    <s v="CCAR"/>
    <n v="3.0700000000000002E-2"/>
    <n v="1.8420000000000001"/>
  </r>
  <r>
    <x v="0"/>
    <x v="17"/>
    <x v="13"/>
    <x v="15"/>
    <m/>
    <x v="0"/>
    <s v="Flyers A4"/>
    <n v="900"/>
    <s v="A4 blanc"/>
    <s v="100"/>
    <n v="900"/>
    <s v="Coul"/>
    <x v="2"/>
    <s v="RV"/>
    <m/>
    <s v="A4 blanc 100"/>
    <n v="1.01E-2"/>
    <n v="9.09"/>
    <s v="CoulCanonRV"/>
    <s v="CCARV"/>
    <n v="6.1499999999999999E-2"/>
    <n v="55.35"/>
  </r>
  <r>
    <x v="0"/>
    <x v="17"/>
    <x v="13"/>
    <x v="15"/>
    <m/>
    <x v="0"/>
    <m/>
    <m/>
    <s v="Main-d'œuvre"/>
    <s v=""/>
    <n v="90"/>
    <s v=""/>
    <x v="0"/>
    <s v=""/>
    <m/>
    <s v="Main-d'œuvre"/>
    <n v="0.35830000000000001"/>
    <n v="32.247"/>
    <s v=""/>
    <m/>
    <m/>
    <m/>
  </r>
  <r>
    <x v="0"/>
    <x v="18"/>
    <x v="2"/>
    <x v="16"/>
    <d v="2020-01-29T00:00:00"/>
    <x v="17"/>
    <s v="Copies"/>
    <n v="4"/>
    <s v="A4 blanc"/>
    <s v="80"/>
    <n v="4"/>
    <s v="N/B"/>
    <x v="1"/>
    <s v="R"/>
    <m/>
    <s v="A4 blanc 80"/>
    <n v="5.4000000000000003E-3"/>
    <n v="2.1600000000000001E-2"/>
    <s v="N/BRisoR"/>
    <s v="NRIR"/>
    <n v="5.5999999999999999E-3"/>
    <n v="2.24E-2"/>
  </r>
  <r>
    <x v="0"/>
    <x v="18"/>
    <x v="2"/>
    <x v="16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18"/>
    <x v="2"/>
    <x v="16"/>
    <m/>
    <x v="0"/>
    <s v="Plast"/>
    <n v="4"/>
    <s v="Pochette plast A4"/>
    <s v=""/>
    <n v="4"/>
    <s v=""/>
    <x v="0"/>
    <s v=""/>
    <m/>
    <s v="Pochette plast A4 "/>
    <m/>
    <m/>
    <s v=""/>
    <m/>
    <m/>
    <m/>
  </r>
  <r>
    <x v="0"/>
    <x v="19"/>
    <x v="14"/>
    <x v="17"/>
    <m/>
    <x v="0"/>
    <s v="Copies"/>
    <n v="5870"/>
    <s v="A4 blanc"/>
    <s v="80"/>
    <n v="5870"/>
    <s v="N/B"/>
    <x v="1"/>
    <s v="R"/>
    <m/>
    <s v="A4 blanc 80"/>
    <n v="5.4000000000000003E-3"/>
    <n v="31.698"/>
    <s v="N/BRisoR"/>
    <s v="NRIR"/>
    <n v="5.5999999999999999E-3"/>
    <n v="32.872"/>
  </r>
  <r>
    <x v="0"/>
    <x v="19"/>
    <x v="14"/>
    <x v="17"/>
    <m/>
    <x v="0"/>
    <s v="Copies"/>
    <n v="385"/>
    <s v="A4 blanc"/>
    <s v="80"/>
    <n v="385"/>
    <s v="N/B"/>
    <x v="1"/>
    <s v="RV"/>
    <m/>
    <s v="A4 blanc 80"/>
    <n v="5.4000000000000003E-3"/>
    <n v="2.0790000000000002"/>
    <s v="N/BRisoRV"/>
    <s v="NRIRV"/>
    <n v="7.9000000000000008E-3"/>
    <n v="3.0415000000000001"/>
  </r>
  <r>
    <x v="0"/>
    <x v="19"/>
    <x v="14"/>
    <x v="17"/>
    <m/>
    <x v="0"/>
    <m/>
    <m/>
    <s v="Main-d'œuvre"/>
    <s v=""/>
    <n v="360"/>
    <s v=""/>
    <x v="0"/>
    <s v=""/>
    <m/>
    <s v="Main-d'œuvre"/>
    <n v="0.35830000000000001"/>
    <n v="128.988"/>
    <s v=""/>
    <m/>
    <m/>
    <m/>
  </r>
  <r>
    <x v="0"/>
    <x v="19"/>
    <x v="14"/>
    <x v="17"/>
    <m/>
    <x v="0"/>
    <s v="Flyers A5"/>
    <n v="5420"/>
    <s v="A4 blanc"/>
    <s v="80"/>
    <n v="2710"/>
    <s v="N/B"/>
    <x v="1"/>
    <s v="R"/>
    <m/>
    <s v="A4 blanc 80"/>
    <n v="5.4000000000000003E-3"/>
    <n v="14.634"/>
    <s v="N/BRisoR"/>
    <s v="NRIR"/>
    <n v="5.5999999999999999E-3"/>
    <n v="15.176"/>
  </r>
  <r>
    <x v="0"/>
    <x v="19"/>
    <x v="14"/>
    <x v="17"/>
    <m/>
    <x v="0"/>
    <s v="Env str sf"/>
    <n v="4500"/>
    <s v="Env str sf"/>
    <s v="114x162"/>
    <n v="2500"/>
    <s v="N/B"/>
    <x v="1"/>
    <s v="R"/>
    <m/>
    <s v="Env str sf 114x162"/>
    <n v="1.2749999999999999E-2"/>
    <n v="31.874999999999996"/>
    <s v="N/BRisoR"/>
    <s v="NRIR"/>
    <n v="5.5999999999999999E-3"/>
    <n v="14"/>
  </r>
  <r>
    <x v="0"/>
    <x v="19"/>
    <x v="14"/>
    <x v="17"/>
    <m/>
    <x v="0"/>
    <m/>
    <m/>
    <s v="Env str sf"/>
    <s v="114x229"/>
    <n v="2000"/>
    <s v="N/B"/>
    <x v="1"/>
    <s v="R"/>
    <m/>
    <s v="Env str sf 114x229"/>
    <n v="1.03E-2"/>
    <n v="20.6"/>
    <s v="N/BRisoR"/>
    <s v="NRIR"/>
    <n v="5.5999999999999999E-3"/>
    <n v="11.2"/>
  </r>
  <r>
    <x v="0"/>
    <x v="19"/>
    <x v="14"/>
    <x v="17"/>
    <d v="2020-02-04T00:00:00"/>
    <x v="18"/>
    <s v="Env str fen"/>
    <n v="500"/>
    <s v="Env str fen"/>
    <s v="114x229"/>
    <n v="500"/>
    <s v="N/B"/>
    <x v="1"/>
    <s v="R"/>
    <m/>
    <s v="Env str fen 114x229"/>
    <n v="1.6619999999999999E-2"/>
    <n v="8.31"/>
    <s v="N/BRisoR"/>
    <s v="NRIR"/>
    <n v="5.5999999999999999E-3"/>
    <n v="2.8"/>
  </r>
  <r>
    <x v="0"/>
    <x v="20"/>
    <x v="3"/>
    <x v="3"/>
    <d v="2020-02-04T00:00:00"/>
    <x v="19"/>
    <s v="Env gom fen"/>
    <n v="2500"/>
    <s v="Env gom fen"/>
    <s v="114x229"/>
    <n v="2500"/>
    <s v="N/B"/>
    <x v="1"/>
    <s v="R"/>
    <m/>
    <s v="Env gom fen 114x229"/>
    <n v="9.3799999999999994E-3"/>
    <n v="23.45"/>
    <s v="N/BRisoR"/>
    <s v="NRIR"/>
    <n v="5.5999999999999999E-3"/>
    <n v="14"/>
  </r>
  <r>
    <x v="0"/>
    <x v="20"/>
    <x v="3"/>
    <x v="3"/>
    <m/>
    <x v="0"/>
    <m/>
    <m/>
    <s v="Main-d'œuvre"/>
    <s v=""/>
    <n v="45"/>
    <s v=""/>
    <x v="0"/>
    <s v=""/>
    <m/>
    <s v="Main-d'œuvre"/>
    <n v="0.35830000000000001"/>
    <n v="16.1235"/>
    <s v=""/>
    <m/>
    <m/>
    <m/>
  </r>
  <r>
    <x v="0"/>
    <x v="21"/>
    <x v="15"/>
    <x v="18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21"/>
    <x v="15"/>
    <x v="18"/>
    <d v="2020-02-04T00:00:00"/>
    <x v="10"/>
    <s v="Copies"/>
    <n v="500"/>
    <s v="A4 blanc"/>
    <s v="80"/>
    <n v="500"/>
    <s v="Coul"/>
    <x v="1"/>
    <s v="R"/>
    <m/>
    <s v="A4 blanc 80"/>
    <n v="5.4000000000000003E-3"/>
    <n v="2.7"/>
    <s v="CoulRisoR"/>
    <s v="CRIR"/>
    <n v="2.2700000000000001E-2"/>
    <n v="11.350000000000001"/>
  </r>
  <r>
    <x v="0"/>
    <x v="22"/>
    <x v="15"/>
    <x v="18"/>
    <d v="2020-02-04T00:00:00"/>
    <x v="20"/>
    <s v="Flyers A6"/>
    <n v="500"/>
    <s v="A3 blanc"/>
    <s v="200"/>
    <n v="65"/>
    <s v="Coul"/>
    <x v="2"/>
    <s v="RV"/>
    <m/>
    <s v="A3 blanc 200"/>
    <n v="4.4499999999999998E-2"/>
    <n v="2.8925000000000001"/>
    <s v="CoulCanonRV"/>
    <s v="CCARV"/>
    <n v="6.1499999999999999E-2"/>
    <n v="3.9975000000000001"/>
  </r>
  <r>
    <x v="0"/>
    <x v="22"/>
    <x v="15"/>
    <x v="18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23"/>
    <x v="7"/>
    <x v="7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23"/>
    <x v="7"/>
    <x v="7"/>
    <m/>
    <x v="0"/>
    <s v="Env str sf"/>
    <n v="1500"/>
    <s v="Env str sf"/>
    <s v="114x229"/>
    <n v="1500"/>
    <s v="N/B"/>
    <x v="1"/>
    <s v="R"/>
    <m/>
    <s v="Env str sf 114x229"/>
    <n v="1.03E-2"/>
    <n v="15.450000000000001"/>
    <s v="N/BRisoR"/>
    <s v="NRIR"/>
    <n v="5.5999999999999999E-3"/>
    <n v="8.4"/>
  </r>
  <r>
    <x v="0"/>
    <x v="23"/>
    <x v="7"/>
    <x v="7"/>
    <d v="2020-02-05T00:00:00"/>
    <x v="21"/>
    <s v="Env str fen"/>
    <n v="500"/>
    <s v="Env str fen"/>
    <s v="114x229"/>
    <n v="500"/>
    <s v="N/B"/>
    <x v="1"/>
    <s v="R"/>
    <m/>
    <s v="Env str fen 114x229"/>
    <n v="1.6619999999999999E-2"/>
    <n v="8.31"/>
    <s v="N/BRisoR"/>
    <s v="NRIR"/>
    <n v="5.5999999999999999E-3"/>
    <n v="2.8"/>
  </r>
  <r>
    <x v="0"/>
    <x v="24"/>
    <x v="5"/>
    <x v="5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24"/>
    <x v="5"/>
    <x v="5"/>
    <m/>
    <x v="0"/>
    <s v="Autres"/>
    <n v="500"/>
    <s v="A4 blanc"/>
    <s v="160"/>
    <n v="500"/>
    <s v=""/>
    <x v="0"/>
    <s v=""/>
    <m/>
    <s v="A4 blanc 160"/>
    <n v="1.9099999999999999E-2"/>
    <n v="9.5499999999999989"/>
    <s v=""/>
    <m/>
    <m/>
    <m/>
  </r>
  <r>
    <x v="0"/>
    <x v="24"/>
    <x v="5"/>
    <x v="5"/>
    <d v="2020-02-10T00:00:00"/>
    <x v="22"/>
    <s v="Autres"/>
    <n v="120"/>
    <s v="A4 blanc"/>
    <s v="80"/>
    <n v="120"/>
    <s v=""/>
    <x v="0"/>
    <s v=""/>
    <m/>
    <s v="A4 blanc 80"/>
    <n v="5.4000000000000003E-3"/>
    <n v="0.64800000000000002"/>
    <s v=""/>
    <m/>
    <m/>
    <m/>
  </r>
  <r>
    <x v="0"/>
    <x v="24"/>
    <x v="5"/>
    <x v="5"/>
    <m/>
    <x v="0"/>
    <s v="Copies"/>
    <n v="1500"/>
    <s v="A4 blanc"/>
    <s v="80"/>
    <n v="1500"/>
    <s v="Coul"/>
    <x v="1"/>
    <s v="R"/>
    <m/>
    <s v="A4 blanc 80"/>
    <n v="5.4000000000000003E-3"/>
    <n v="8.1"/>
    <s v="CoulRisoR"/>
    <s v="CRIR"/>
    <n v="2.2700000000000001E-2"/>
    <n v="34.050000000000004"/>
  </r>
  <r>
    <x v="0"/>
    <x v="25"/>
    <x v="16"/>
    <x v="19"/>
    <m/>
    <x v="0"/>
    <m/>
    <m/>
    <s v="Main-d'œuvre"/>
    <s v=""/>
    <n v="90"/>
    <s v=""/>
    <x v="0"/>
    <s v=""/>
    <m/>
    <s v="Main-d'œuvre"/>
    <n v="0.35830000000000001"/>
    <n v="32.247"/>
    <s v=""/>
    <m/>
    <m/>
    <m/>
  </r>
  <r>
    <x v="0"/>
    <x v="25"/>
    <x v="16"/>
    <x v="19"/>
    <m/>
    <x v="0"/>
    <s v="Env str fen"/>
    <n v="2500"/>
    <s v="Env str fen"/>
    <s v="114x229"/>
    <n v="2500"/>
    <s v="Coul"/>
    <x v="1"/>
    <s v="R"/>
    <m/>
    <s v="Env str fen 114x229"/>
    <n v="1.6619999999999999E-2"/>
    <n v="41.55"/>
    <s v="CoulRisoR"/>
    <s v="CRIR"/>
    <n v="2.2700000000000001E-2"/>
    <n v="56.750000000000007"/>
  </r>
  <r>
    <x v="0"/>
    <x v="25"/>
    <x v="16"/>
    <x v="19"/>
    <d v="2020-02-12T00:00:00"/>
    <x v="23"/>
    <s v="Copies"/>
    <n v="2500"/>
    <s v="A4 blanc"/>
    <s v="80"/>
    <n v="2500"/>
    <s v="Coul"/>
    <x v="1"/>
    <s v="R"/>
    <m/>
    <s v="A4 blanc 80"/>
    <n v="5.4000000000000003E-3"/>
    <n v="13.5"/>
    <s v="CoulRisoR"/>
    <s v="CRIR"/>
    <n v="2.2700000000000001E-2"/>
    <n v="56.750000000000007"/>
  </r>
  <r>
    <x v="0"/>
    <x v="26"/>
    <x v="17"/>
    <x v="20"/>
    <d v="2020-02-12T00:00:00"/>
    <x v="24"/>
    <s v="Flyers A5"/>
    <n v="1800"/>
    <s v="A4 blanc"/>
    <s v="100"/>
    <n v="900"/>
    <s v="Coul"/>
    <x v="2"/>
    <s v="R"/>
    <m/>
    <s v="A4 blanc 100"/>
    <n v="1.01E-2"/>
    <n v="9.09"/>
    <s v="CoulCanonR"/>
    <s v="CCAR"/>
    <n v="3.0700000000000002E-2"/>
    <n v="27.630000000000003"/>
  </r>
  <r>
    <x v="0"/>
    <x v="26"/>
    <x v="17"/>
    <x v="20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27"/>
    <x v="6"/>
    <x v="6"/>
    <d v="2020-02-12T00:00:00"/>
    <x v="25"/>
    <s v="Copies"/>
    <n v="23"/>
    <s v="A4 blanc"/>
    <s v="100"/>
    <n v="299"/>
    <s v="Coul"/>
    <x v="2"/>
    <s v="RV"/>
    <m/>
    <s v="A4 blanc 100"/>
    <n v="1.01E-2"/>
    <n v="3.0198999999999998"/>
    <s v="CoulCanonRV"/>
    <s v="CCARV"/>
    <n v="6.1499999999999999E-2"/>
    <n v="18.388500000000001"/>
  </r>
  <r>
    <x v="0"/>
    <x v="27"/>
    <x v="6"/>
    <x v="6"/>
    <m/>
    <x v="26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28"/>
    <x v="6"/>
    <x v="6"/>
    <m/>
    <x v="0"/>
    <m/>
    <m/>
    <s v="A4 blanc"/>
    <s v="100"/>
    <n v="765"/>
    <s v="Coul"/>
    <x v="2"/>
    <s v="RV"/>
    <m/>
    <s v="A4 blanc 100"/>
    <n v="1.01E-2"/>
    <n v="7.7264999999999997"/>
    <s v="CoulCanonRV"/>
    <s v="CCARV"/>
    <n v="6.1499999999999999E-2"/>
    <n v="47.047499999999999"/>
  </r>
  <r>
    <x v="0"/>
    <x v="28"/>
    <x v="6"/>
    <x v="6"/>
    <m/>
    <x v="0"/>
    <m/>
    <m/>
    <s v="Main-d'œuvre"/>
    <s v=""/>
    <n v="45"/>
    <s v=""/>
    <x v="0"/>
    <s v=""/>
    <m/>
    <s v="Main-d'œuvre"/>
    <n v="0.35830000000000001"/>
    <n v="16.1235"/>
    <s v=""/>
    <m/>
    <m/>
    <m/>
  </r>
  <r>
    <x v="0"/>
    <x v="28"/>
    <x v="6"/>
    <x v="6"/>
    <d v="2020-02-13T00:00:00"/>
    <x v="27"/>
    <s v="Copies"/>
    <n v="255"/>
    <s v="A4 blanc"/>
    <s v="160"/>
    <n v="255"/>
    <s v="Coul"/>
    <x v="2"/>
    <s v="RV"/>
    <m/>
    <s v="A4 blanc 160"/>
    <n v="1.9099999999999999E-2"/>
    <n v="4.8704999999999998"/>
    <s v="CoulCanonRV"/>
    <s v="CCARV"/>
    <n v="6.1499999999999999E-2"/>
    <n v="15.682499999999999"/>
  </r>
  <r>
    <x v="0"/>
    <x v="29"/>
    <x v="7"/>
    <x v="21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29"/>
    <x v="7"/>
    <x v="21"/>
    <d v="2020-02-14T00:00:00"/>
    <x v="28"/>
    <s v="Copies"/>
    <n v="90"/>
    <s v="A4 blanc"/>
    <s v="80"/>
    <n v="90"/>
    <s v="Coul"/>
    <x v="1"/>
    <s v="R"/>
    <m/>
    <s v="A4 blanc 80"/>
    <n v="5.4000000000000003E-3"/>
    <n v="0.48600000000000004"/>
    <s v="CoulRisoR"/>
    <s v="CRIR"/>
    <n v="2.2700000000000001E-2"/>
    <n v="2.0430000000000001"/>
  </r>
  <r>
    <x v="0"/>
    <x v="30"/>
    <x v="7"/>
    <x v="7"/>
    <d v="2020-02-19T00:00:00"/>
    <x v="29"/>
    <s v="Env str fen"/>
    <n v="2000"/>
    <s v="Env str fen"/>
    <s v="114x229"/>
    <n v="2000"/>
    <s v="N/B"/>
    <x v="1"/>
    <s v="R"/>
    <m/>
    <s v="Env str fen 114x229"/>
    <n v="1.6619999999999999E-2"/>
    <n v="33.24"/>
    <s v="N/BRisoR"/>
    <s v="NRIR"/>
    <n v="5.5999999999999999E-3"/>
    <n v="11.2"/>
  </r>
  <r>
    <x v="0"/>
    <x v="30"/>
    <x v="7"/>
    <x v="7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31"/>
    <x v="10"/>
    <x v="10"/>
    <m/>
    <x v="0"/>
    <s v="Flyers A6"/>
    <n v="300"/>
    <s v="A3 blanc"/>
    <s v="100"/>
    <n v="40"/>
    <s v="Coul"/>
    <x v="2"/>
    <s v="R"/>
    <m/>
    <s v="A3 blanc 100"/>
    <n v="2.1999999999999999E-2"/>
    <n v="0.87999999999999989"/>
    <s v="CoulCanonR"/>
    <s v="CCAR"/>
    <n v="3.0700000000000002E-2"/>
    <n v="1.228"/>
  </r>
  <r>
    <x v="0"/>
    <x v="31"/>
    <x v="10"/>
    <x v="10"/>
    <m/>
    <x v="0"/>
    <s v="Affiches A4"/>
    <n v="100"/>
    <s v="A4 blanc"/>
    <s v="100"/>
    <n v="100"/>
    <s v="Coul"/>
    <x v="2"/>
    <s v="R"/>
    <m/>
    <s v="A4 blanc 100"/>
    <n v="1.01E-2"/>
    <n v="1.01"/>
    <s v="CoulCanonR"/>
    <s v="CCAR"/>
    <n v="3.0700000000000002E-2"/>
    <n v="3.0700000000000003"/>
  </r>
  <r>
    <x v="0"/>
    <x v="31"/>
    <x v="10"/>
    <x v="10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31"/>
    <x v="10"/>
    <x v="10"/>
    <d v="2020-02-19T00:00:00"/>
    <x v="30"/>
    <s v="Affiches A3"/>
    <n v="100"/>
    <s v="A3 blanc"/>
    <s v="100"/>
    <n v="100"/>
    <s v="Coul"/>
    <x v="2"/>
    <s v="R"/>
    <m/>
    <s v="A3 blanc 100"/>
    <n v="2.1999999999999999E-2"/>
    <n v="2.1999999999999997"/>
    <s v="CoulCanonR"/>
    <s v="CCAR"/>
    <n v="3.0700000000000002E-2"/>
    <n v="3.0700000000000003"/>
  </r>
  <r>
    <x v="0"/>
    <x v="31"/>
    <x v="10"/>
    <x v="10"/>
    <m/>
    <x v="0"/>
    <s v="Autres"/>
    <n v="360"/>
    <s v="A4 blanc"/>
    <s v="160"/>
    <n v="40"/>
    <s v="Coul"/>
    <x v="2"/>
    <s v="R"/>
    <m/>
    <s v="A4 blanc 160"/>
    <n v="1.9099999999999999E-2"/>
    <n v="0.76400000000000001"/>
    <s v="CoulCanonR"/>
    <s v="CCAR"/>
    <n v="3.0700000000000002E-2"/>
    <n v="1.228"/>
  </r>
  <r>
    <x v="0"/>
    <x v="32"/>
    <x v="13"/>
    <x v="15"/>
    <d v="2020-02-19T00:00:00"/>
    <x v="31"/>
    <s v="Autres"/>
    <n v="600"/>
    <s v="A4 blanc"/>
    <s v="200"/>
    <n v="200"/>
    <s v="Coul"/>
    <x v="2"/>
    <s v="R"/>
    <m/>
    <s v="A4 blanc 200"/>
    <n v="2.2499999999999999E-2"/>
    <n v="4.5"/>
    <s v="CoulCanonR"/>
    <s v="CCAR"/>
    <n v="3.0700000000000002E-2"/>
    <n v="6.1400000000000006"/>
  </r>
  <r>
    <x v="0"/>
    <x v="32"/>
    <x v="13"/>
    <x v="15"/>
    <m/>
    <x v="0"/>
    <m/>
    <m/>
    <s v="Main-d'œuvre"/>
    <s v=""/>
    <n v="45"/>
    <s v=""/>
    <x v="0"/>
    <s v=""/>
    <m/>
    <s v="Main-d'œuvre"/>
    <n v="0.35830000000000001"/>
    <n v="16.1235"/>
    <s v=""/>
    <m/>
    <m/>
    <m/>
  </r>
  <r>
    <x v="0"/>
    <x v="32"/>
    <x v="13"/>
    <x v="15"/>
    <m/>
    <x v="0"/>
    <s v="Affiches A4"/>
    <n v="45"/>
    <s v="A4 blanc"/>
    <s v="100"/>
    <n v="45"/>
    <s v="Coul"/>
    <x v="2"/>
    <s v="R"/>
    <m/>
    <s v="A4 blanc 100"/>
    <n v="1.01E-2"/>
    <n v="0.45449999999999996"/>
    <s v="CoulCanonR"/>
    <s v="CCAR"/>
    <n v="3.0700000000000002E-2"/>
    <n v="1.3815000000000002"/>
  </r>
  <r>
    <x v="0"/>
    <x v="32"/>
    <x v="13"/>
    <x v="15"/>
    <m/>
    <x v="0"/>
    <s v="Affiches A3"/>
    <n v="45"/>
    <s v="A3 blanc"/>
    <s v="100"/>
    <n v="45"/>
    <s v="Coul"/>
    <x v="2"/>
    <s v="R"/>
    <m/>
    <s v="A3 blanc 100"/>
    <n v="2.1999999999999999E-2"/>
    <n v="0.99"/>
    <s v="CoulCanonR"/>
    <s v="CCAR"/>
    <n v="3.0700000000000002E-2"/>
    <n v="1.3815000000000002"/>
  </r>
  <r>
    <x v="0"/>
    <x v="33"/>
    <x v="18"/>
    <x v="22"/>
    <d v="2020-02-19T00:00:00"/>
    <x v="32"/>
    <s v="Copies"/>
    <n v="1"/>
    <s v="A4 blanc"/>
    <s v="100"/>
    <n v="8"/>
    <s v="Coul"/>
    <x v="2"/>
    <s v="RV"/>
    <m/>
    <s v="A4 blanc 100"/>
    <n v="1.01E-2"/>
    <n v="8.0799999999999997E-2"/>
    <s v="CoulCanonRV"/>
    <s v="CCARV"/>
    <n v="6.1499999999999999E-2"/>
    <n v="0.49199999999999999"/>
  </r>
  <r>
    <x v="0"/>
    <x v="33"/>
    <x v="18"/>
    <x v="22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34"/>
    <x v="6"/>
    <x v="6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34"/>
    <x v="6"/>
    <x v="6"/>
    <d v="2020-02-20T00:00:00"/>
    <x v="33"/>
    <s v="Copies"/>
    <n v="10"/>
    <s v="A4 blanc"/>
    <s v="100"/>
    <n v="60"/>
    <s v="Coul"/>
    <x v="2"/>
    <s v="RV"/>
    <m/>
    <s v="A4 blanc 100"/>
    <n v="1.01E-2"/>
    <n v="0.60599999999999998"/>
    <s v="CoulCanonRV"/>
    <s v="CCARV"/>
    <n v="6.1499999999999999E-2"/>
    <n v="3.69"/>
  </r>
  <r>
    <x v="0"/>
    <x v="35"/>
    <x v="2"/>
    <x v="16"/>
    <d v="2020-02-21T00:00:00"/>
    <x v="34"/>
    <s v="Copies"/>
    <n v="1"/>
    <s v="A4 blanc"/>
    <s v="80"/>
    <n v="912"/>
    <s v="Coul"/>
    <x v="1"/>
    <s v="RV"/>
    <m/>
    <s v="A4 blanc 80"/>
    <n v="5.4000000000000003E-3"/>
    <n v="4.9248000000000003"/>
    <s v="CoulRisoRV"/>
    <s v="CRIRV"/>
    <n v="3.1800000000000002E-2"/>
    <n v="29.001600000000003"/>
  </r>
  <r>
    <x v="0"/>
    <x v="35"/>
    <x v="2"/>
    <x v="16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36"/>
    <x v="19"/>
    <x v="23"/>
    <d v="2020-02-21T00:00:00"/>
    <x v="35"/>
    <s v="Copies"/>
    <n v="50"/>
    <s v="A3 blanc"/>
    <s v="100"/>
    <n v="50"/>
    <s v="Coul"/>
    <x v="2"/>
    <s v="RV"/>
    <m/>
    <s v="A3 blanc 100"/>
    <n v="2.1999999999999999E-2"/>
    <n v="1.0999999999999999"/>
    <s v="CoulCanonRV"/>
    <s v="CCARV"/>
    <n v="6.1499999999999999E-2"/>
    <n v="3.0750000000000002"/>
  </r>
  <r>
    <x v="0"/>
    <x v="36"/>
    <x v="19"/>
    <x v="23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37"/>
    <x v="10"/>
    <x v="10"/>
    <m/>
    <x v="0"/>
    <s v="Autres"/>
    <n v="264"/>
    <s v="A4 blanc"/>
    <s v="200"/>
    <n v="45"/>
    <s v="Coul"/>
    <x v="2"/>
    <s v="R"/>
    <m/>
    <s v="A4 blanc 200"/>
    <n v="2.2499999999999999E-2"/>
    <n v="1.0125"/>
    <s v="CoulCanonR"/>
    <s v="CCAR"/>
    <n v="3.0700000000000002E-2"/>
    <n v="1.3815000000000002"/>
  </r>
  <r>
    <x v="0"/>
    <x v="37"/>
    <x v="10"/>
    <x v="10"/>
    <m/>
    <x v="0"/>
    <m/>
    <m/>
    <s v="Main-d'œuvre"/>
    <s v=""/>
    <n v="60"/>
    <s v=""/>
    <x v="0"/>
    <s v=""/>
    <m/>
    <s v="Main-d'œuvre"/>
    <n v="0.35830000000000001"/>
    <n v="21.498000000000001"/>
    <s v=""/>
    <m/>
    <m/>
    <m/>
  </r>
  <r>
    <x v="0"/>
    <x v="37"/>
    <x v="10"/>
    <x v="10"/>
    <m/>
    <x v="0"/>
    <s v="Flyers A6"/>
    <n v="1800"/>
    <s v="A3 blanc"/>
    <s v="100"/>
    <n v="25"/>
    <s v="Coul"/>
    <x v="2"/>
    <s v="R"/>
    <m/>
    <s v="A3 blanc 100"/>
    <n v="2.1999999999999999E-2"/>
    <n v="0.54999999999999993"/>
    <s v="CoulCanonR"/>
    <s v="CCAR"/>
    <n v="3.0700000000000002E-2"/>
    <n v="0.76750000000000007"/>
  </r>
  <r>
    <x v="0"/>
    <x v="37"/>
    <x v="10"/>
    <x v="10"/>
    <m/>
    <x v="0"/>
    <m/>
    <m/>
    <s v="A3 blanc"/>
    <s v="100"/>
    <n v="200"/>
    <s v="Coul"/>
    <x v="2"/>
    <s v="RV"/>
    <m/>
    <s v="A3 blanc 100"/>
    <n v="2.1999999999999999E-2"/>
    <n v="4.3999999999999995"/>
    <s v="CoulCanonRV"/>
    <s v="CCARV"/>
    <n v="6.1499999999999999E-2"/>
    <n v="12.3"/>
  </r>
  <r>
    <x v="0"/>
    <x v="37"/>
    <x v="10"/>
    <x v="10"/>
    <d v="2020-02-21T00:00:00"/>
    <x v="36"/>
    <s v="Affiches A3"/>
    <n v="100"/>
    <s v="A3 blanc"/>
    <s v="100"/>
    <n v="100"/>
    <s v="Coul"/>
    <x v="2"/>
    <s v="R"/>
    <m/>
    <s v="A3 blanc 100"/>
    <n v="2.1999999999999999E-2"/>
    <n v="2.1999999999999997"/>
    <s v="CoulCanonR"/>
    <s v="CCAR"/>
    <n v="3.0700000000000002E-2"/>
    <n v="3.0700000000000003"/>
  </r>
  <r>
    <x v="0"/>
    <x v="38"/>
    <x v="7"/>
    <x v="7"/>
    <m/>
    <x v="0"/>
    <m/>
    <m/>
    <s v="A4 chaMain-d'œuvreis"/>
    <s v="160"/>
    <n v="40"/>
    <s v=""/>
    <x v="0"/>
    <s v=""/>
    <m/>
    <s v="A4 chaMain-d'œuvreis 160"/>
    <m/>
    <m/>
    <s v=""/>
    <m/>
    <m/>
    <m/>
  </r>
  <r>
    <x v="0"/>
    <x v="38"/>
    <x v="7"/>
    <x v="7"/>
    <m/>
    <x v="0"/>
    <m/>
    <m/>
    <s v="Main-d'œuvre"/>
    <s v=""/>
    <n v="45"/>
    <s v=""/>
    <x v="0"/>
    <s v=""/>
    <m/>
    <s v="Main-d'œuvre"/>
    <n v="0.35830000000000001"/>
    <n v="16.1235"/>
    <s v=""/>
    <m/>
    <m/>
    <m/>
  </r>
  <r>
    <x v="0"/>
    <x v="38"/>
    <x v="7"/>
    <x v="7"/>
    <d v="2020-02-24T00:00:00"/>
    <x v="37"/>
    <s v="Copies"/>
    <n v="40"/>
    <s v="A4 blanc"/>
    <s v="80"/>
    <n v="2000"/>
    <s v="N/B"/>
    <x v="1"/>
    <s v="RV"/>
    <m/>
    <s v="A4 blanc 80"/>
    <n v="5.4000000000000003E-3"/>
    <n v="10.8"/>
    <s v="N/BRisoRV"/>
    <s v="NRIRV"/>
    <n v="7.9000000000000008E-3"/>
    <n v="15.8"/>
  </r>
  <r>
    <x v="0"/>
    <x v="39"/>
    <x v="20"/>
    <x v="24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39"/>
    <x v="20"/>
    <x v="24"/>
    <d v="2020-02-24T00:00:00"/>
    <x v="38"/>
    <s v="Autres"/>
    <n v="80"/>
    <s v="A4 canari"/>
    <s v="160"/>
    <n v="20"/>
    <s v="N/B"/>
    <x v="1"/>
    <s v="R"/>
    <m/>
    <s v="A4 canari 160"/>
    <n v="1.43E-2"/>
    <n v="0.28600000000000003"/>
    <s v="N/BRisoR"/>
    <s v="NRIR"/>
    <n v="5.5999999999999999E-3"/>
    <n v="0.112"/>
  </r>
  <r>
    <x v="0"/>
    <x v="40"/>
    <x v="2"/>
    <x v="16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40"/>
    <x v="2"/>
    <x v="16"/>
    <m/>
    <x v="0"/>
    <s v="Env str sf"/>
    <n v="250"/>
    <s v="Env str sf"/>
    <s v="229x324"/>
    <n v="250"/>
    <s v="N/B"/>
    <x v="1"/>
    <s v="R"/>
    <m/>
    <s v="Env str sf 229x324"/>
    <n v="3.9E-2"/>
    <n v="9.75"/>
    <s v="N/BRisoR"/>
    <s v="NRIR"/>
    <n v="5.5999999999999999E-3"/>
    <n v="1.4"/>
  </r>
  <r>
    <x v="0"/>
    <x v="40"/>
    <x v="2"/>
    <x v="16"/>
    <d v="2020-02-24T00:00:00"/>
    <x v="7"/>
    <s v="Env str fen"/>
    <n v="500"/>
    <s v="Env str fen"/>
    <s v="114x229"/>
    <n v="500"/>
    <s v="N/B"/>
    <x v="1"/>
    <s v="R"/>
    <m/>
    <s v="Env str fen 114x229"/>
    <n v="1.6619999999999999E-2"/>
    <n v="8.31"/>
    <s v="N/BRisoR"/>
    <s v="NRIR"/>
    <n v="5.5999999999999999E-3"/>
    <n v="2.8"/>
  </r>
  <r>
    <x v="0"/>
    <x v="41"/>
    <x v="1"/>
    <x v="1"/>
    <m/>
    <x v="0"/>
    <m/>
    <m/>
    <s v="Main-d'œuvre"/>
    <s v=""/>
    <n v="60"/>
    <s v=""/>
    <x v="0"/>
    <s v=""/>
    <m/>
    <s v="Main-d'œuvre"/>
    <n v="0.35830000000000001"/>
    <n v="21.498000000000001"/>
    <s v=""/>
    <m/>
    <m/>
    <m/>
  </r>
  <r>
    <x v="0"/>
    <x v="41"/>
    <x v="1"/>
    <x v="1"/>
    <d v="2020-02-25T00:00:00"/>
    <x v="39"/>
    <s v="Env str sf"/>
    <n v="1000"/>
    <s v="Env str sf"/>
    <s v="229x324"/>
    <n v="1000"/>
    <s v="N/B"/>
    <x v="1"/>
    <s v="R"/>
    <m/>
    <s v="Env str sf 229x324"/>
    <n v="3.9E-2"/>
    <n v="39"/>
    <s v="N/BRisoR"/>
    <s v="NRIR"/>
    <n v="5.5999999999999999E-3"/>
    <n v="5.6"/>
  </r>
  <r>
    <x v="0"/>
    <x v="42"/>
    <x v="6"/>
    <x v="6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42"/>
    <x v="6"/>
    <x v="6"/>
    <d v="2020-02-26T00:00:00"/>
    <x v="40"/>
    <s v="Copies"/>
    <n v="8"/>
    <s v="A4 blanc"/>
    <s v="100"/>
    <n v="80"/>
    <s v="Coul"/>
    <x v="2"/>
    <s v="R"/>
    <m/>
    <s v="A4 blanc 100"/>
    <n v="1.01E-2"/>
    <n v="0.80799999999999994"/>
    <s v="CoulCanonR"/>
    <s v="CCAR"/>
    <n v="3.0700000000000002E-2"/>
    <n v="2.456"/>
  </r>
  <r>
    <x v="0"/>
    <x v="43"/>
    <x v="3"/>
    <x v="3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43"/>
    <x v="3"/>
    <x v="3"/>
    <d v="2020-02-27T00:00:00"/>
    <x v="41"/>
    <s v="Env gom fen"/>
    <n v="500"/>
    <s v="Env gom fen"/>
    <s v="114x229"/>
    <n v="500"/>
    <s v="N/B"/>
    <x v="1"/>
    <s v="R"/>
    <m/>
    <s v="Env gom fen 114x229"/>
    <n v="9.3799999999999994E-3"/>
    <n v="4.6899999999999995"/>
    <s v="N/BRisoR"/>
    <s v="NRIR"/>
    <n v="5.5999999999999999E-3"/>
    <n v="2.8"/>
  </r>
  <r>
    <x v="0"/>
    <x v="44"/>
    <x v="12"/>
    <x v="8"/>
    <m/>
    <x v="0"/>
    <m/>
    <m/>
    <s v="Main-d'œuvre"/>
    <s v=""/>
    <n v="45"/>
    <s v=""/>
    <x v="0"/>
    <s v=""/>
    <m/>
    <s v="Main-d'œuvre"/>
    <n v="0.35830000000000001"/>
    <n v="16.1235"/>
    <s v=""/>
    <m/>
    <m/>
    <m/>
  </r>
  <r>
    <x v="0"/>
    <x v="44"/>
    <x v="12"/>
    <x v="8"/>
    <m/>
    <x v="0"/>
    <s v="Flyers A6"/>
    <n v="6300"/>
    <s v="A3 blanc"/>
    <s v="100"/>
    <n v="790"/>
    <s v="Coul"/>
    <x v="2"/>
    <s v="R"/>
    <m/>
    <s v="A3 blanc 100"/>
    <n v="2.1999999999999999E-2"/>
    <n v="17.38"/>
    <s v="CoulCanonR"/>
    <s v="CCAR"/>
    <n v="3.0700000000000002E-2"/>
    <n v="24.253"/>
  </r>
  <r>
    <x v="0"/>
    <x v="44"/>
    <x v="12"/>
    <x v="8"/>
    <d v="2020-02-28T00:00:00"/>
    <x v="42"/>
    <s v="Affiches A4"/>
    <n v="40"/>
    <s v="A4 blanc"/>
    <s v="100"/>
    <n v="40"/>
    <s v="Coul"/>
    <x v="2"/>
    <s v="R"/>
    <m/>
    <s v="A4 blanc 100"/>
    <n v="1.01E-2"/>
    <n v="0.40399999999999997"/>
    <s v="CoulCanonR"/>
    <s v="CCAR"/>
    <n v="3.0700000000000002E-2"/>
    <n v="1.228"/>
  </r>
  <r>
    <x v="0"/>
    <x v="45"/>
    <x v="21"/>
    <x v="25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45"/>
    <x v="21"/>
    <x v="25"/>
    <d v="2020-03-03T00:00:00"/>
    <x v="43"/>
    <s v="Affiches A4"/>
    <n v="24"/>
    <s v="A4 blanc"/>
    <s v="100"/>
    <n v="24"/>
    <s v="Coul"/>
    <x v="2"/>
    <s v="R"/>
    <m/>
    <s v="A4 blanc 100"/>
    <n v="1.01E-2"/>
    <n v="0.2424"/>
    <s v="CoulCanonR"/>
    <s v="CCAR"/>
    <n v="3.0700000000000002E-2"/>
    <n v="0.73680000000000001"/>
  </r>
  <r>
    <x v="0"/>
    <x v="46"/>
    <x v="22"/>
    <x v="26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46"/>
    <x v="22"/>
    <x v="26"/>
    <d v="2020-03-04T00:00:00"/>
    <x v="44"/>
    <s v="Env str fen"/>
    <n v="1000"/>
    <s v="Env str fen"/>
    <s v="114x229"/>
    <n v="1000"/>
    <s v="N/B"/>
    <x v="1"/>
    <s v="R"/>
    <m/>
    <s v="Env str fen 114x229"/>
    <n v="1.6619999999999999E-2"/>
    <n v="16.62"/>
    <s v="N/BRisoR"/>
    <s v="NRIR"/>
    <n v="5.5999999999999999E-3"/>
    <n v="5.6"/>
  </r>
  <r>
    <x v="0"/>
    <x v="47"/>
    <x v="20"/>
    <x v="24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47"/>
    <x v="20"/>
    <x v="24"/>
    <d v="2020-03-06T00:00:00"/>
    <x v="45"/>
    <s v="Flyers A6"/>
    <n v="100"/>
    <s v="A4 blanc"/>
    <s v="100"/>
    <n v="25"/>
    <s v="Coul"/>
    <x v="2"/>
    <s v="R"/>
    <m/>
    <s v="A4 blanc 100"/>
    <n v="1.01E-2"/>
    <n v="0.2525"/>
    <s v="CoulCanonR"/>
    <s v="CCAR"/>
    <n v="3.0700000000000002E-2"/>
    <n v="0.76750000000000007"/>
  </r>
  <r>
    <x v="0"/>
    <x v="48"/>
    <x v="22"/>
    <x v="26"/>
    <m/>
    <x v="0"/>
    <m/>
    <m/>
    <s v="A4 rose"/>
    <s v="80"/>
    <n v="1500"/>
    <s v="N/B"/>
    <x v="1"/>
    <s v="R"/>
    <m/>
    <s v="A4 rose 80"/>
    <n v="7.0000000000000001E-3"/>
    <n v="10.5"/>
    <s v="N/BRisoR"/>
    <s v="NRIR"/>
    <n v="5.5999999999999999E-3"/>
    <n v="8.4"/>
  </r>
  <r>
    <x v="0"/>
    <x v="48"/>
    <x v="22"/>
    <x v="26"/>
    <m/>
    <x v="0"/>
    <m/>
    <m/>
    <s v="Main-d'œuvre"/>
    <s v=""/>
    <n v="105"/>
    <s v=""/>
    <x v="0"/>
    <s v=""/>
    <m/>
    <s v="Main-d'œuvre"/>
    <n v="0.35830000000000001"/>
    <n v="37.621499999999997"/>
    <s v=""/>
    <m/>
    <m/>
    <m/>
  </r>
  <r>
    <x v="0"/>
    <x v="48"/>
    <x v="22"/>
    <x v="26"/>
    <m/>
    <x v="0"/>
    <m/>
    <m/>
    <s v="A4 vert"/>
    <s v="80"/>
    <n v="1500"/>
    <s v="N/B"/>
    <x v="1"/>
    <s v="R"/>
    <m/>
    <s v="A4 vert 80"/>
    <n v="7.0000000000000001E-3"/>
    <n v="10.5"/>
    <s v="N/BRisoR"/>
    <s v="NRIR"/>
    <n v="5.5999999999999999E-3"/>
    <n v="8.4"/>
  </r>
  <r>
    <x v="0"/>
    <x v="48"/>
    <x v="22"/>
    <x v="26"/>
    <d v="2020-03-06T00:00:00"/>
    <x v="46"/>
    <s v="Autres"/>
    <n v="33000"/>
    <s v="A4 blanc"/>
    <s v="80"/>
    <n v="1000"/>
    <s v="N/B"/>
    <x v="1"/>
    <s v="R"/>
    <m/>
    <s v="A4 blanc 80"/>
    <n v="5.4000000000000003E-3"/>
    <n v="5.4"/>
    <s v="N/BRisoR"/>
    <s v="NRIR"/>
    <n v="5.5999999999999999E-3"/>
    <n v="5.6"/>
  </r>
  <r>
    <x v="0"/>
    <x v="48"/>
    <x v="22"/>
    <x v="26"/>
    <m/>
    <x v="0"/>
    <m/>
    <m/>
    <s v="A4 canari"/>
    <s v="80"/>
    <n v="1500"/>
    <s v="N/B"/>
    <x v="1"/>
    <s v="R"/>
    <m/>
    <s v="A4 canari 80"/>
    <n v="7.0000000000000001E-3"/>
    <n v="10.5"/>
    <s v="N/BRisoR"/>
    <s v="NRIR"/>
    <n v="5.5999999999999999E-3"/>
    <n v="8.4"/>
  </r>
  <r>
    <x v="0"/>
    <x v="49"/>
    <x v="6"/>
    <x v="6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49"/>
    <x v="6"/>
    <x v="6"/>
    <d v="2020-03-06T00:00:00"/>
    <x v="47"/>
    <s v="Copies"/>
    <n v="6"/>
    <s v="A4 blanc"/>
    <s v="100"/>
    <n v="54"/>
    <s v="Coul"/>
    <x v="2"/>
    <s v="R"/>
    <m/>
    <s v="A4 blanc 100"/>
    <n v="1.01E-2"/>
    <n v="0.5454"/>
    <s v="CoulCanonR"/>
    <s v="CCAR"/>
    <n v="3.0700000000000002E-2"/>
    <n v="1.6578000000000002"/>
  </r>
  <r>
    <x v="0"/>
    <x v="50"/>
    <x v="15"/>
    <x v="18"/>
    <m/>
    <x v="0"/>
    <s v="Flyers A6"/>
    <n v="85"/>
    <s v="A3 blanc"/>
    <s v="100"/>
    <n v="11"/>
    <s v="Coul"/>
    <x v="2"/>
    <s v="RV"/>
    <m/>
    <s v="A3 blanc 100"/>
    <n v="2.1999999999999999E-2"/>
    <n v="0.24199999999999999"/>
    <s v="CoulCanonRV"/>
    <s v="CCARV"/>
    <n v="6.1499999999999999E-2"/>
    <n v="0.67649999999999999"/>
  </r>
  <r>
    <x v="0"/>
    <x v="50"/>
    <x v="15"/>
    <x v="18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50"/>
    <x v="15"/>
    <x v="18"/>
    <d v="2020-03-10T00:00:00"/>
    <x v="48"/>
    <s v="Cartes V9"/>
    <n v="50"/>
    <s v="A4 blanc"/>
    <s v="200"/>
    <n v="6"/>
    <s v="Coul"/>
    <x v="2"/>
    <s v="RV"/>
    <m/>
    <s v="A4 blanc 200"/>
    <n v="2.2499999999999999E-2"/>
    <n v="0.13500000000000001"/>
    <s v="CoulCanonRV"/>
    <s v="CCARV"/>
    <n v="6.1499999999999999E-2"/>
    <n v="0.36899999999999999"/>
  </r>
  <r>
    <x v="0"/>
    <x v="50"/>
    <x v="15"/>
    <x v="18"/>
    <m/>
    <x v="0"/>
    <s v="Affiches A3"/>
    <n v="30"/>
    <s v="A3 blanc"/>
    <s v="100"/>
    <n v="30"/>
    <s v="Coul"/>
    <x v="2"/>
    <s v="R"/>
    <m/>
    <s v="A3 blanc 100"/>
    <n v="2.1999999999999999E-2"/>
    <n v="0.65999999999999992"/>
    <s v="CoulCanonR"/>
    <s v="CCAR"/>
    <n v="3.0700000000000002E-2"/>
    <n v="0.92100000000000004"/>
  </r>
  <r>
    <x v="0"/>
    <x v="51"/>
    <x v="15"/>
    <x v="27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51"/>
    <x v="15"/>
    <x v="27"/>
    <m/>
    <x v="0"/>
    <m/>
    <m/>
    <s v="Pochette plast"/>
    <s v="A3"/>
    <n v="6"/>
    <s v=""/>
    <x v="0"/>
    <s v=""/>
    <m/>
    <s v="Pochette plast A3"/>
    <n v="0.10489999999999999"/>
    <n v="0.62939999999999996"/>
    <s v=""/>
    <m/>
    <m/>
    <m/>
  </r>
  <r>
    <x v="0"/>
    <x v="51"/>
    <x v="15"/>
    <x v="27"/>
    <d v="2020-03-10T00:00:00"/>
    <x v="49"/>
    <s v="Affiches A3"/>
    <n v="6"/>
    <s v="A3 blanc"/>
    <s v="100"/>
    <n v="6"/>
    <s v="Coul"/>
    <x v="2"/>
    <s v="R"/>
    <m/>
    <s v="A3 blanc 100"/>
    <n v="2.1999999999999999E-2"/>
    <n v="0.13200000000000001"/>
    <s v="CoulCanonR"/>
    <s v="CCAR"/>
    <n v="3.0700000000000002E-2"/>
    <n v="0.1842"/>
  </r>
  <r>
    <x v="0"/>
    <x v="52"/>
    <x v="7"/>
    <x v="7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52"/>
    <x v="7"/>
    <x v="7"/>
    <d v="2020-03-10T00:00:00"/>
    <x v="50"/>
    <s v="Env str sf"/>
    <n v="500"/>
    <s v="Env str sf"/>
    <s v="229x324"/>
    <n v="500"/>
    <s v="N/B"/>
    <x v="1"/>
    <s v="R"/>
    <m/>
    <s v="Env str sf 229x324"/>
    <n v="3.9E-2"/>
    <n v="19.5"/>
    <s v="N/BRisoR"/>
    <s v="NRIR"/>
    <n v="5.5999999999999999E-3"/>
    <n v="2.8"/>
  </r>
  <r>
    <x v="0"/>
    <x v="53"/>
    <x v="5"/>
    <x v="5"/>
    <m/>
    <x v="0"/>
    <m/>
    <m/>
    <s v="Main-d'œuvre"/>
    <s v=""/>
    <n v="30"/>
    <s v=""/>
    <x v="0"/>
    <s v=""/>
    <m/>
    <s v="Main-d'œuvre"/>
    <n v="0.35830000000000001"/>
    <n v="10.749000000000001"/>
    <s v=""/>
    <m/>
    <m/>
    <m/>
  </r>
  <r>
    <x v="0"/>
    <x v="53"/>
    <x v="5"/>
    <x v="5"/>
    <d v="2020-03-12T00:00:00"/>
    <x v="51"/>
    <s v="Flyers A6"/>
    <n v="2000"/>
    <s v="A3 blanc"/>
    <s v="100"/>
    <n v="250"/>
    <s v="Coul"/>
    <x v="2"/>
    <s v="RV"/>
    <m/>
    <s v="A3 blanc 100"/>
    <n v="2.1999999999999999E-2"/>
    <n v="5.5"/>
    <s v="CoulCanonRV"/>
    <s v="CCARV"/>
    <n v="6.1499999999999999E-2"/>
    <n v="15.375"/>
  </r>
  <r>
    <x v="0"/>
    <x v="54"/>
    <x v="23"/>
    <x v="28"/>
    <m/>
    <x v="0"/>
    <m/>
    <m/>
    <s v="Main-d'œuvre"/>
    <s v=""/>
    <n v="45"/>
    <s v=""/>
    <x v="0"/>
    <s v=""/>
    <m/>
    <s v="Main-d'œuvre"/>
    <n v="0.35830000000000001"/>
    <n v="16.1235"/>
    <s v=""/>
    <m/>
    <m/>
    <m/>
  </r>
  <r>
    <x v="0"/>
    <x v="54"/>
    <x v="23"/>
    <x v="28"/>
    <d v="2020-03-12T00:00:00"/>
    <x v="52"/>
    <s v="Copies"/>
    <n v="2500"/>
    <s v="A4"/>
    <s v="80"/>
    <n v="2500"/>
    <s v="Coul"/>
    <x v="1"/>
    <s v="R"/>
    <m/>
    <s v="A4 80"/>
    <m/>
    <m/>
    <s v="CoulRisoR"/>
    <s v="CRIR"/>
    <n v="2.2700000000000001E-2"/>
    <n v="56.750000000000007"/>
  </r>
  <r>
    <x v="0"/>
    <x v="55"/>
    <x v="6"/>
    <x v="29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55"/>
    <x v="6"/>
    <x v="29"/>
    <m/>
    <x v="0"/>
    <m/>
    <m/>
    <s v="Pochette plast"/>
    <s v="A3"/>
    <n v="12"/>
    <s v=""/>
    <x v="0"/>
    <s v=""/>
    <m/>
    <s v="Pochette plast A3"/>
    <n v="0.10489999999999999"/>
    <n v="1.2587999999999999"/>
    <s v=""/>
    <m/>
    <m/>
    <m/>
  </r>
  <r>
    <x v="0"/>
    <x v="55"/>
    <x v="6"/>
    <x v="29"/>
    <d v="2020-03-12T00:00:00"/>
    <x v="49"/>
    <s v="Affiches A3"/>
    <n v="12"/>
    <s v="A3 blanc"/>
    <s v="100"/>
    <n v="12"/>
    <s v="Coul"/>
    <x v="2"/>
    <s v="R"/>
    <m/>
    <s v="A3 blanc 100"/>
    <n v="2.1999999999999999E-2"/>
    <n v="0.26400000000000001"/>
    <s v="CoulCanonR"/>
    <s v="CCAR"/>
    <n v="3.0700000000000002E-2"/>
    <n v="0.36840000000000001"/>
  </r>
  <r>
    <x v="0"/>
    <x v="56"/>
    <x v="6"/>
    <x v="29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56"/>
    <x v="6"/>
    <x v="29"/>
    <d v="2020-03-16T00:00:00"/>
    <x v="53"/>
    <s v="Affiches A3"/>
    <n v="5"/>
    <s v="A3"/>
    <s v="100"/>
    <n v="5"/>
    <s v="Coul"/>
    <x v="2"/>
    <s v="R"/>
    <m/>
    <s v="A3 100"/>
    <m/>
    <m/>
    <s v="CoulCanonR"/>
    <s v="CCAR"/>
    <n v="3.0700000000000002E-2"/>
    <n v="0.1535"/>
  </r>
  <r>
    <x v="0"/>
    <x v="57"/>
    <x v="6"/>
    <x v="29"/>
    <m/>
    <x v="0"/>
    <m/>
    <m/>
    <s v="Main-d'œuvre"/>
    <s v=""/>
    <n v="15"/>
    <s v=""/>
    <x v="0"/>
    <s v=""/>
    <m/>
    <s v="Main-d'œuvre"/>
    <n v="0.35830000000000001"/>
    <n v="5.3745000000000003"/>
    <s v=""/>
    <m/>
    <m/>
    <m/>
  </r>
  <r>
    <x v="0"/>
    <x v="57"/>
    <x v="6"/>
    <x v="29"/>
    <d v="2020-03-16T00:00:00"/>
    <x v="54"/>
    <s v="Affiches A3"/>
    <n v="40"/>
    <s v="A3 blanc"/>
    <s v="100"/>
    <n v="40"/>
    <s v="Coul"/>
    <x v="2"/>
    <s v="R"/>
    <m/>
    <s v="A3 blanc 100"/>
    <n v="2.1999999999999999E-2"/>
    <n v="0.87999999999999989"/>
    <s v="CoulCanonR"/>
    <s v="CCAR"/>
    <n v="3.0700000000000002E-2"/>
    <n v="1.2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2285C4-AB7B-494F-B44E-7F394AA62372}" name="Tableau croisé dynamique1" cacheId="78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>
  <location ref="A1:C32" firstHeaderRow="1" firstDataRow="1" firstDataCol="2"/>
  <pivotFields count="23">
    <pivotField axis="axisRow" compact="0" outline="0" showAll="0" defaultSubtotal="0">
      <items count="1">
        <item x="0"/>
      </items>
    </pivotField>
    <pivotField compact="0" outline="0" showAll="0" defaultSubtotal="0">
      <items count="5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</items>
    </pivotField>
    <pivotField compact="0" outline="0" showAll="0" defaultSubtotal="0">
      <items count="24">
        <item x="20"/>
        <item x="16"/>
        <item x="12"/>
        <item x="11"/>
        <item x="22"/>
        <item x="6"/>
        <item x="10"/>
        <item x="7"/>
        <item x="13"/>
        <item x="19"/>
        <item x="8"/>
        <item x="23"/>
        <item x="0"/>
        <item x="14"/>
        <item x="9"/>
        <item x="3"/>
        <item x="18"/>
        <item x="17"/>
        <item x="15"/>
        <item x="21"/>
        <item x="5"/>
        <item x="4"/>
        <item x="2"/>
        <item x="1"/>
      </items>
    </pivotField>
    <pivotField axis="axisRow" compact="0" outline="0" showAll="0" defaultSubtotal="0">
      <items count="31">
        <item x="16"/>
        <item x="29"/>
        <item x="17"/>
        <item x="4"/>
        <item x="22"/>
        <item x="26"/>
        <item x="24"/>
        <item x="9"/>
        <item x="15"/>
        <item x="2"/>
        <item x="1"/>
        <item x="18"/>
        <item x="5"/>
        <item x="10"/>
        <item x="27"/>
        <item x="20"/>
        <item x="6"/>
        <item x="21"/>
        <item x="11"/>
        <item x="13"/>
        <item x="3"/>
        <item x="0"/>
        <item x="28"/>
        <item x="8"/>
        <item x="25"/>
        <item x="7"/>
        <item x="12"/>
        <item x="19"/>
        <item x="23"/>
        <item x="14"/>
        <item m="1" x="30"/>
      </items>
    </pivotField>
    <pivotField compact="0" outline="0" showAll="0" defaultSubtotal="0"/>
    <pivotField compact="0" outline="0" showAll="0" defaultSubtotal="0">
      <items count="55">
        <item x="52"/>
        <item x="43"/>
        <item x="49"/>
        <item x="53"/>
        <item x="54"/>
        <item x="9"/>
        <item x="27"/>
        <item x="3"/>
        <item x="48"/>
        <item x="14"/>
        <item x="42"/>
        <item x="24"/>
        <item x="28"/>
        <item x="26"/>
        <item x="22"/>
        <item x="18"/>
        <item x="8"/>
        <item x="40"/>
        <item x="25"/>
        <item x="47"/>
        <item x="33"/>
        <item x="16"/>
        <item x="7"/>
        <item x="44"/>
        <item x="19"/>
        <item x="41"/>
        <item x="39"/>
        <item x="2"/>
        <item x="5"/>
        <item x="6"/>
        <item x="23"/>
        <item x="4"/>
        <item x="45"/>
        <item x="20"/>
        <item x="51"/>
        <item x="36"/>
        <item x="15"/>
        <item x="32"/>
        <item x="13"/>
        <item x="10"/>
        <item x="38"/>
        <item x="17"/>
        <item x="34"/>
        <item x="11"/>
        <item x="35"/>
        <item x="37"/>
        <item x="50"/>
        <item x="29"/>
        <item x="1"/>
        <item x="12"/>
        <item x="21"/>
        <item x="30"/>
        <item x="31"/>
        <item x="46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3">
        <item x="0"/>
        <item x="2"/>
        <item x="1"/>
      </items>
    </pivotField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dataField="1" compact="0" outline="0" subtotalTop="0" dragToRow="0" dragToCol="0" dragToPage="0" showAll="0" defaultSubtotal="0"/>
  </pivotFields>
  <rowFields count="2">
    <field x="0"/>
    <field x="3"/>
  </rowFields>
  <rowItems count="31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t="grand">
      <x/>
    </i>
  </rowItems>
  <colItems count="1">
    <i/>
  </colItems>
  <dataFields count="1">
    <dataField name="Somme de Total" fld="22" baseField="3" baseItem="0" numFmtId="17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073EBA2-1A37-4FD5-8852-48B1FE5E7276}" autoFormatId="16" applyNumberFormats="0" applyBorderFormats="0" applyFontFormats="0" applyPatternFormats="0" applyAlignmentFormats="0" applyWidthHeightFormats="0">
  <queryTableRefresh nextId="40">
    <queryTableFields count="22">
      <queryTableField id="1" name="Année" tableColumnId="24"/>
      <queryTableField id="2" name="N° doc" tableColumnId="2"/>
      <queryTableField id="3" name="Service" tableColumnId="3"/>
      <queryTableField id="4" name="Nom" tableColumnId="4"/>
      <queryTableField id="5" name="Date" tableColumnId="5"/>
      <queryTableField id="6" name="Titre du travail" tableColumnId="6"/>
      <queryTableField id="7" name="Format demandé" tableColumnId="7"/>
      <queryTableField id="8" name="Nbre demandé" tableColumnId="8"/>
      <queryTableField id="9" name="Papier utilisé" tableColumnId="9"/>
      <queryTableField id="10" name="Gram/Taille" tableColumnId="10"/>
      <queryTableField id="11" name="Nbre utilisé" tableColumnId="11"/>
      <queryTableField id="12" name="N/B - Coul" tableColumnId="12"/>
      <queryTableField id="13" name="Machine" tableColumnId="13"/>
      <queryTableField id="14" name="R - RV" tableColumnId="14"/>
      <queryTableField id="15" name="Remarques" tableColumnId="15"/>
      <queryTableField id="32" name="Fus_Papier_Gramm" tableColumnId="28"/>
      <queryTableField id="33" name="Tab_Pap_Gramm_Taille.Taux_Papier" tableColumnId="29"/>
      <queryTableField id="34" name="Coût_Papier_Gramme" tableColumnId="30"/>
      <queryTableField id="35" name="Fus_NB_Mach_R_RV" tableColumnId="31"/>
      <queryTableField id="36" name="Taux_Copie.Code" tableColumnId="32"/>
      <queryTableField id="37" name="Taux_Copie.Taux_Copie" tableColumnId="33"/>
      <queryTableField id="38" name="Cout Pap" tableColumnId="3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doc" xr10:uid="{E1A77988-94B9-44FC-A330-FDC26AF0678E}" sourceName="N° doc">
  <pivotTables>
    <pivotTable tabId="5" name="Tableau croisé dynamique1"/>
  </pivotTables>
  <data>
    <tabular pivotCacheId="914204816" showMissing="0">
      <items count="58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rvice" xr10:uid="{B29BAB84-91DE-465F-B93C-377DC643B8AD}" sourceName="Service">
  <pivotTables>
    <pivotTable tabId="5" name="Tableau croisé dynamique1"/>
  </pivotTables>
  <data>
    <tabular pivotCacheId="914204816" showMissing="0">
      <items count="24">
        <i x="20" s="1"/>
        <i x="16" s="1"/>
        <i x="12" s="1"/>
        <i x="11" s="1"/>
        <i x="22" s="1"/>
        <i x="6" s="1"/>
        <i x="10" s="1"/>
        <i x="7" s="1"/>
        <i x="13" s="1"/>
        <i x="19" s="1"/>
        <i x="8" s="1"/>
        <i x="23" s="1"/>
        <i x="0" s="1"/>
        <i x="14" s="1"/>
        <i x="9" s="1"/>
        <i x="3" s="1"/>
        <i x="18" s="1"/>
        <i x="17" s="1"/>
        <i x="15" s="1"/>
        <i x="21" s="1"/>
        <i x="5" s="1"/>
        <i x="4" s="1"/>
        <i x="2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tre_du_travail" xr10:uid="{55B1645E-2944-4C1B-8E6E-D080D86E79EA}" sourceName="Titre du travail">
  <pivotTables>
    <pivotTable tabId="5" name="Tableau croisé dynamique1"/>
  </pivotTables>
  <data>
    <tabular pivotCacheId="914204816" showMissing="0">
      <items count="55">
        <i x="52" s="1"/>
        <i x="43" s="1"/>
        <i x="49" s="1"/>
        <i x="53" s="1"/>
        <i x="54" s="1"/>
        <i x="9" s="1"/>
        <i x="27" s="1"/>
        <i x="3" s="1"/>
        <i x="48" s="1"/>
        <i x="14" s="1"/>
        <i x="42" s="1"/>
        <i x="24" s="1"/>
        <i x="28" s="1"/>
        <i x="26" s="1"/>
        <i x="22" s="1"/>
        <i x="18" s="1"/>
        <i x="8" s="1"/>
        <i x="40" s="1"/>
        <i x="25" s="1"/>
        <i x="47" s="1"/>
        <i x="33" s="1"/>
        <i x="16" s="1"/>
        <i x="7" s="1"/>
        <i x="44" s="1"/>
        <i x="19" s="1"/>
        <i x="41" s="1"/>
        <i x="39" s="1"/>
        <i x="2" s="1"/>
        <i x="5" s="1"/>
        <i x="6" s="1"/>
        <i x="23" s="1"/>
        <i x="4" s="1"/>
        <i x="45" s="1"/>
        <i x="20" s="1"/>
        <i x="51" s="1"/>
        <i x="36" s="1"/>
        <i x="15" s="1"/>
        <i x="32" s="1"/>
        <i x="13" s="1"/>
        <i x="10" s="1"/>
        <i x="38" s="1"/>
        <i x="17" s="1"/>
        <i x="34" s="1"/>
        <i x="11" s="1"/>
        <i x="35" s="1"/>
        <i x="37" s="1"/>
        <i x="50" s="1"/>
        <i x="29" s="1"/>
        <i x="1" s="1"/>
        <i x="12" s="1"/>
        <i x="21" s="1"/>
        <i x="30" s="1"/>
        <i x="31" s="1"/>
        <i x="46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chine" xr10:uid="{75B33E76-0A33-4FFA-BDCF-83C15B9D7730}" sourceName="Machine">
  <pivotTables>
    <pivotTable tabId="5" name="Tableau croisé dynamique1"/>
  </pivotTables>
  <data>
    <tabular pivotCacheId="914204816" showMissing="0">
      <items count="3">
        <i x="0" s="1"/>
        <i x="2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° doc" xr10:uid="{07F26873-17B7-4DB8-BCF1-88B24C0C9823}" cache="Segment_N°_doc" caption="N° doc" startItem="8" rowHeight="241300"/>
  <slicer name="Service" xr10:uid="{F24F1BF9-F72D-4E33-AECC-5EF721C41FAF}" cache="Segment_Service" caption="Service" rowHeight="241300"/>
  <slicer name="Titre du travail" xr10:uid="{4A159DAD-C6D9-4ADE-BF18-1AF2AF001986}" cache="Segment_Titre_du_travail" caption="Titre du travail" rowHeight="241300"/>
  <slicer name="Machine" xr10:uid="{343087B2-C3D1-442A-BFBD-3B704653F6B4}" cache="Segment_Machine" caption="Machine" rowHeight="241300"/>
</slicer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5C57C4B-1A50-4A09-B529-833AF5C13F22}" name="Tab_Bon_Travail" displayName="Tab_Bon_Travail" ref="A4:O417" totalsRowShown="0" headerRowDxfId="21" dataDxfId="22" headerRowBorderDxfId="37" tableBorderDxfId="38">
  <autoFilter ref="A4:O417" xr:uid="{D69C4236-605D-4061-96D2-BEE6F3F9C61A}"/>
  <tableColumns count="15">
    <tableColumn id="1" xr3:uid="{A7080149-6BAD-4F90-85D3-44EE0CE3BF5B}" name="Année" dataDxfId="36"/>
    <tableColumn id="2" xr3:uid="{32611F2B-0B51-4A31-B4D0-69253CA925DF}" name="N° doc" dataDxfId="35"/>
    <tableColumn id="3" xr3:uid="{A2A90C7F-B8B0-44A9-9A39-FEDB00C0484B}" name="Service" dataDxfId="34"/>
    <tableColumn id="4" xr3:uid="{C4F1F50C-563A-466D-902F-B8E055A59E43}" name="Nom" dataDxfId="33"/>
    <tableColumn id="5" xr3:uid="{B9E6D506-A8AD-4920-A36B-59AADE968DDF}" name="Date" dataDxfId="32"/>
    <tableColumn id="6" xr3:uid="{20636887-165F-4672-88AB-72B5896495DA}" name="Titre du travail" dataDxfId="31"/>
    <tableColumn id="7" xr3:uid="{E6189E0D-5429-4A7B-8E26-9894C695A9D8}" name="Format demandé" dataDxfId="30"/>
    <tableColumn id="8" xr3:uid="{B08405DA-CF9E-4130-B243-0A606103340A}" name="Nbre demandé" dataDxfId="29"/>
    <tableColumn id="9" xr3:uid="{3DEE77C8-FA54-454A-9DBE-922967679183}" name="Papier utilisé" dataDxfId="28"/>
    <tableColumn id="10" xr3:uid="{56EFC1E3-BECF-4512-A4BC-25447536F4D8}" name="Gram/Taille" dataDxfId="27"/>
    <tableColumn id="11" xr3:uid="{2DAEFD86-25B1-46A6-B166-C347AAF35FFC}" name="Nbre utilisé" dataDxfId="26"/>
    <tableColumn id="12" xr3:uid="{98F2090E-1B11-413D-A501-E2947B72295D}" name="N/B - Coul" dataDxfId="25"/>
    <tableColumn id="13" xr3:uid="{698B8242-C9C5-43DC-B7E1-06A688E95199}" name="Machine" dataDxfId="24"/>
    <tableColumn id="14" xr3:uid="{78119F68-28C2-4064-BFC7-085D4529FE5C}" name="R - RV" dataDxfId="23"/>
    <tableColumn id="15" xr3:uid="{4F168036-2F18-409E-8BB1-56FCE645D408}" name="Remarqu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113E38-ED73-491A-AA97-604BC7D0CBF2}" name="Tab_Pap_Gramm_Taille" displayName="Tab_Pap_Gramm_Taille" ref="A1:B110" totalsRowShown="0" headerRowDxfId="42">
  <autoFilter ref="A1:B110" xr:uid="{C9C5C0C3-3DF4-4829-B019-7F3ABE11A0A2}"/>
  <sortState xmlns:xlrd2="http://schemas.microsoft.com/office/spreadsheetml/2017/richdata2" ref="A2:B110">
    <sortCondition descending="1" ref="A1:A110"/>
  </sortState>
  <tableColumns count="2">
    <tableColumn id="1" xr3:uid="{EA41C633-85F1-4737-A69D-759D74CDFB76}" name="Papier/Gramm/Taille" dataDxfId="44"/>
    <tableColumn id="2" xr3:uid="{4B500DF7-618D-44D6-B70C-F0BA17B2A83E}" name="Taux_Papier" dataDxfId="4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D05A21A-BF65-42C3-9455-C3978775C6C5}" name="Tableau3" displayName="Tableau3" ref="F1:L9" totalsRowShown="0" dataDxfId="39">
  <autoFilter ref="F1:L9" xr:uid="{58E5EEF9-7252-401F-A4EA-0F0E8AA41F85}"/>
  <sortState xmlns:xlrd2="http://schemas.microsoft.com/office/spreadsheetml/2017/richdata2" ref="F2:L9">
    <sortCondition descending="1" ref="F1:F9"/>
  </sortState>
  <tableColumns count="7">
    <tableColumn id="1" xr3:uid="{8674695E-EF2E-4940-8081-7A8B7E85DD4E}" name="N/B - Coul" dataDxfId="41"/>
    <tableColumn id="2" xr3:uid="{4FC6746E-2EE8-4867-9984-08C68D03239B}" name="Machine" dataDxfId="18"/>
    <tableColumn id="3" xr3:uid="{305ED933-D1F5-4532-9FA9-9F954FAB83A4}" name="R - RV" dataDxfId="40"/>
    <tableColumn id="4" xr3:uid="{D39A033A-994C-4A58-81A7-74E067D32740}" name="CONCAT" dataDxfId="20">
      <calculatedColumnFormula>Tableau3[[#This Row],[N/B - Coul]]&amp;Tableau3[[#This Row],[Machine]]&amp;Tableau3[[#This Row],[R - RV]]</calculatedColumnFormula>
    </tableColumn>
    <tableColumn id="5" xr3:uid="{E24F49E9-76B3-459D-BBFC-66821827DAC6}" name="Code" dataDxfId="19"/>
    <tableColumn id="6" xr3:uid="{E912DCFF-F875-4605-9804-D4C35ADCB7D4}" name="Libellé long" dataDxfId="17"/>
    <tableColumn id="7" xr3:uid="{EA306B99-1E68-4E34-AD32-0A14A5C59C6E}" name="Taux_Copie" dataDxfId="16" dataCellStyle="Milliers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BF3739E-0C7C-4507-99E4-7385015D0CA9}" name="Tab_Bon_Travail_2" displayName="Tab_Bon_Travail_2" ref="A1:V158" tableType="queryTable" totalsRowShown="0" headerRowDxfId="13">
  <autoFilter ref="A1:V158" xr:uid="{4B576251-DB2C-4351-974D-FB121AE094FD}"/>
  <sortState xmlns:xlrd2="http://schemas.microsoft.com/office/spreadsheetml/2017/richdata2" ref="A2:V158">
    <sortCondition ref="B1:B158"/>
  </sortState>
  <tableColumns count="22">
    <tableColumn id="24" xr3:uid="{D5D47CE9-F84C-4464-8F6B-102FFA7DC0B7}" uniqueName="24" name="Année" queryTableFieldId="1"/>
    <tableColumn id="2" xr3:uid="{C0600053-7E95-41F8-839E-1F2B53324B55}" uniqueName="2" name="N° doc" queryTableFieldId="2" dataDxfId="12"/>
    <tableColumn id="3" xr3:uid="{9A013648-1054-4407-81F5-D4E2AB681B21}" uniqueName="3" name="Service" queryTableFieldId="3" dataDxfId="11"/>
    <tableColumn id="4" xr3:uid="{AB4C6A1A-28FF-4E53-8684-DF4229B3A909}" uniqueName="4" name="Nom" queryTableFieldId="4" dataDxfId="10"/>
    <tableColumn id="5" xr3:uid="{A26FE1EB-FCFE-4C47-A79A-BB3F2D178AD7}" uniqueName="5" name="Date" queryTableFieldId="5" dataDxfId="9"/>
    <tableColumn id="6" xr3:uid="{2E94459F-0A74-44AA-B4A3-FDFD83EE8EDA}" uniqueName="6" name="Titre du travail" queryTableFieldId="6" dataDxfId="8"/>
    <tableColumn id="7" xr3:uid="{950E0229-92DA-437F-AEE1-FB1CB8D9FF12}" uniqueName="7" name="Format demandé" queryTableFieldId="7" dataDxfId="7"/>
    <tableColumn id="8" xr3:uid="{49CA507B-B12D-41D7-86B6-AE222C141D21}" uniqueName="8" name="Nbre demandé" queryTableFieldId="8"/>
    <tableColumn id="9" xr3:uid="{224E46DB-08B6-4CDD-9D10-C90F492260CD}" uniqueName="9" name="Papier utilisé" queryTableFieldId="9" dataDxfId="6"/>
    <tableColumn id="10" xr3:uid="{D50B597C-E136-4D0A-A453-B305C8EA0645}" uniqueName="10" name="Gram/Taille" queryTableFieldId="10" dataDxfId="5"/>
    <tableColumn id="11" xr3:uid="{A28F60F1-72C9-4C79-97A8-33ABFD335308}" uniqueName="11" name="Nbre utilisé" queryTableFieldId="11"/>
    <tableColumn id="12" xr3:uid="{DC5704DD-DDEC-43B8-9606-0487E53C728E}" uniqueName="12" name="N/B - Coul" queryTableFieldId="12" dataDxfId="4"/>
    <tableColumn id="13" xr3:uid="{15F9759E-6AF0-4295-B1CC-528CBB20735F}" uniqueName="13" name="Machine" queryTableFieldId="13" dataDxfId="3"/>
    <tableColumn id="14" xr3:uid="{BFA0654D-B651-42B3-B18F-4C670033E801}" uniqueName="14" name="R - RV" queryTableFieldId="14" dataDxfId="2"/>
    <tableColumn id="15" xr3:uid="{D8DD1DD2-C1BF-4A0F-9FB6-2BBAFF81FE2F}" uniqueName="15" name="Remarques" queryTableFieldId="15" dataDxfId="1"/>
    <tableColumn id="28" xr3:uid="{58915D9A-AEBC-4678-8685-63E6AAB14C2E}" uniqueName="28" name="Fus_Papier_Gramm" queryTableFieldId="32"/>
    <tableColumn id="29" xr3:uid="{59D8CAD8-D05D-4EB0-AF60-09C49217FE28}" uniqueName="29" name="Tab_Pap_Gramm_Taille.Taux_Papier" queryTableFieldId="33"/>
    <tableColumn id="30" xr3:uid="{F39BD9C8-C6FB-4AFA-97C5-FE92C9805379}" uniqueName="30" name="Coût_Papier_Gramme" queryTableFieldId="34"/>
    <tableColumn id="31" xr3:uid="{1571A7A3-8BE6-492B-9B4B-43F750768231}" uniqueName="31" name="Fus_NB_Mach_R_RV" queryTableFieldId="35"/>
    <tableColumn id="32" xr3:uid="{9A03B3E2-937E-43A9-9A12-70ABAAC33F52}" uniqueName="32" name="Taux_Copie.Code" queryTableFieldId="36" dataDxfId="0"/>
    <tableColumn id="33" xr3:uid="{5ECA2C8D-2485-45A1-97E4-F50595686C65}" uniqueName="33" name="Taux_Copie.Taux_Copie" queryTableFieldId="37"/>
    <tableColumn id="34" xr3:uid="{EF6E3D5F-03BE-4DD2-A276-DD4A469E9D59}" uniqueName="34" name="Cout Pap" queryTableFieldId="3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 tint="-0.249977111117893"/>
    <pageSetUpPr fitToPage="1"/>
  </sheetPr>
  <dimension ref="A1:AJ417"/>
  <sheetViews>
    <sheetView tabSelected="1" zoomScale="80" zoomScaleNormal="80" workbookViewId="0">
      <selection activeCell="I35" sqref="I35"/>
    </sheetView>
  </sheetViews>
  <sheetFormatPr baseColWidth="10" defaultRowHeight="15.75" x14ac:dyDescent="0.25"/>
  <cols>
    <col min="1" max="1" width="10.5703125" style="1" customWidth="1"/>
    <col min="2" max="2" width="15.85546875" style="1" customWidth="1"/>
    <col min="3" max="3" width="25.140625" style="1" customWidth="1"/>
    <col min="4" max="4" width="25.85546875" style="1" customWidth="1"/>
    <col min="5" max="5" width="20.5703125" style="2" customWidth="1"/>
    <col min="6" max="6" width="27.85546875" style="1" customWidth="1"/>
    <col min="7" max="7" width="22.7109375" style="1" customWidth="1"/>
    <col min="8" max="8" width="20.5703125" style="1" customWidth="1"/>
    <col min="9" max="9" width="21.7109375" style="1" customWidth="1"/>
    <col min="10" max="14" width="20.5703125" style="1" customWidth="1"/>
    <col min="15" max="15" width="20.5703125" customWidth="1"/>
    <col min="18" max="16384" width="11.42578125" style="1"/>
  </cols>
  <sheetData>
    <row r="1" spans="1:16" ht="22.5" customHeight="1" x14ac:dyDescent="0.25">
      <c r="A1" s="38" t="s">
        <v>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40"/>
    </row>
    <row r="2" spans="1:16" ht="22.5" customHeight="1" thickBot="1" x14ac:dyDescent="0.3">
      <c r="A2" s="41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3"/>
    </row>
    <row r="3" spans="1:16" ht="24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P3" s="1"/>
    </row>
    <row r="4" spans="1:16" ht="16.5" thickBot="1" x14ac:dyDescent="0.3">
      <c r="A4" s="50" t="s">
        <v>56</v>
      </c>
      <c r="B4" s="50" t="s">
        <v>57</v>
      </c>
      <c r="C4" s="50" t="s">
        <v>1</v>
      </c>
      <c r="D4" s="50" t="s">
        <v>2</v>
      </c>
      <c r="E4" s="51" t="s">
        <v>3</v>
      </c>
      <c r="F4" s="50" t="s">
        <v>4</v>
      </c>
      <c r="G4" s="50" t="s">
        <v>5</v>
      </c>
      <c r="H4" s="50" t="s">
        <v>8</v>
      </c>
      <c r="I4" s="50" t="s">
        <v>7</v>
      </c>
      <c r="J4" s="50" t="s">
        <v>194</v>
      </c>
      <c r="K4" s="50" t="s">
        <v>9</v>
      </c>
      <c r="L4" s="50" t="s">
        <v>6</v>
      </c>
      <c r="M4" s="50" t="s">
        <v>27</v>
      </c>
      <c r="N4" s="50" t="s">
        <v>195</v>
      </c>
      <c r="O4" s="52" t="s">
        <v>198</v>
      </c>
      <c r="P4" s="1"/>
    </row>
    <row r="5" spans="1:16" x14ac:dyDescent="0.25">
      <c r="A5" s="6">
        <v>2020</v>
      </c>
      <c r="B5" s="7">
        <v>1</v>
      </c>
      <c r="C5" s="8" t="s">
        <v>50</v>
      </c>
      <c r="D5" s="8" t="s">
        <v>51</v>
      </c>
      <c r="E5" s="9">
        <v>43837</v>
      </c>
      <c r="F5" s="8" t="s">
        <v>99</v>
      </c>
      <c r="G5" s="8" t="s">
        <v>108</v>
      </c>
      <c r="H5" s="8">
        <v>2</v>
      </c>
      <c r="I5" s="8" t="s">
        <v>291</v>
      </c>
      <c r="J5" s="8" t="s">
        <v>292</v>
      </c>
      <c r="K5" s="8">
        <v>1</v>
      </c>
      <c r="L5" s="8"/>
      <c r="M5" s="8"/>
      <c r="N5" s="24"/>
      <c r="O5" s="28"/>
      <c r="P5" s="1"/>
    </row>
    <row r="6" spans="1:16" x14ac:dyDescent="0.25">
      <c r="A6" s="10">
        <v>2020</v>
      </c>
      <c r="B6" s="11">
        <v>1</v>
      </c>
      <c r="C6" s="12" t="s">
        <v>50</v>
      </c>
      <c r="D6" s="12"/>
      <c r="E6" s="13"/>
      <c r="F6" s="12"/>
      <c r="G6" s="12"/>
      <c r="H6" s="12"/>
      <c r="I6" s="12" t="s">
        <v>291</v>
      </c>
      <c r="J6" s="12" t="s">
        <v>293</v>
      </c>
      <c r="K6" s="12">
        <v>1</v>
      </c>
      <c r="L6" s="12"/>
      <c r="M6" s="12"/>
      <c r="N6" s="25"/>
      <c r="O6" s="29"/>
      <c r="P6" s="1"/>
    </row>
    <row r="7" spans="1:16" x14ac:dyDescent="0.25">
      <c r="A7" s="10">
        <v>2020</v>
      </c>
      <c r="B7" s="11">
        <v>1</v>
      </c>
      <c r="C7" s="12" t="s">
        <v>50</v>
      </c>
      <c r="D7" s="12"/>
      <c r="E7" s="13"/>
      <c r="F7" s="12"/>
      <c r="G7" s="12"/>
      <c r="H7" s="12"/>
      <c r="I7" s="12" t="s">
        <v>101</v>
      </c>
      <c r="J7" s="12"/>
      <c r="K7" s="12">
        <v>360</v>
      </c>
      <c r="L7" s="12"/>
      <c r="M7" s="12"/>
      <c r="N7" s="25"/>
      <c r="O7" s="30"/>
      <c r="P7" s="1"/>
    </row>
    <row r="8" spans="1:16" x14ac:dyDescent="0.25">
      <c r="A8" s="14">
        <v>2020</v>
      </c>
      <c r="B8" s="15">
        <v>2</v>
      </c>
      <c r="C8" s="16" t="s">
        <v>53</v>
      </c>
      <c r="D8" s="16" t="s">
        <v>54</v>
      </c>
      <c r="E8" s="17">
        <v>43837</v>
      </c>
      <c r="F8" s="16" t="s">
        <v>55</v>
      </c>
      <c r="G8" s="16" t="s">
        <v>39</v>
      </c>
      <c r="H8" s="16">
        <v>2000</v>
      </c>
      <c r="I8" s="16" t="s">
        <v>39</v>
      </c>
      <c r="J8" s="16" t="s">
        <v>109</v>
      </c>
      <c r="K8" s="16">
        <v>2000</v>
      </c>
      <c r="L8" s="16" t="s">
        <v>19</v>
      </c>
      <c r="M8" s="16" t="s">
        <v>29</v>
      </c>
      <c r="N8" s="26" t="s">
        <v>196</v>
      </c>
      <c r="O8" s="29"/>
      <c r="P8" s="1"/>
    </row>
    <row r="9" spans="1:16" x14ac:dyDescent="0.25">
      <c r="A9" s="10">
        <v>2020</v>
      </c>
      <c r="B9" s="11">
        <v>2</v>
      </c>
      <c r="C9" s="12" t="s">
        <v>53</v>
      </c>
      <c r="D9" s="12"/>
      <c r="E9" s="13"/>
      <c r="F9" s="12"/>
      <c r="G9" s="12" t="s">
        <v>26</v>
      </c>
      <c r="H9" s="12">
        <v>5000</v>
      </c>
      <c r="I9" s="12" t="s">
        <v>26</v>
      </c>
      <c r="J9" s="12" t="s">
        <v>109</v>
      </c>
      <c r="K9" s="12">
        <v>5000</v>
      </c>
      <c r="L9" s="12" t="s">
        <v>19</v>
      </c>
      <c r="M9" s="12" t="s">
        <v>29</v>
      </c>
      <c r="N9" s="25" t="s">
        <v>196</v>
      </c>
      <c r="O9" s="29"/>
      <c r="P9" s="1"/>
    </row>
    <row r="10" spans="1:16" x14ac:dyDescent="0.25">
      <c r="A10" s="18">
        <v>2020</v>
      </c>
      <c r="B10" s="19">
        <v>2</v>
      </c>
      <c r="C10" s="20" t="s">
        <v>53</v>
      </c>
      <c r="D10" s="20"/>
      <c r="E10" s="21"/>
      <c r="F10" s="20"/>
      <c r="G10" s="20"/>
      <c r="H10" s="20"/>
      <c r="I10" s="20" t="s">
        <v>101</v>
      </c>
      <c r="J10" s="20"/>
      <c r="K10" s="20">
        <v>75</v>
      </c>
      <c r="L10" s="20"/>
      <c r="M10" s="20"/>
      <c r="N10" s="27"/>
      <c r="O10" s="30"/>
      <c r="P10" s="1"/>
    </row>
    <row r="11" spans="1:16" x14ac:dyDescent="0.25">
      <c r="A11" s="10">
        <v>2020</v>
      </c>
      <c r="B11" s="11">
        <v>3</v>
      </c>
      <c r="C11" s="12" t="s">
        <v>16</v>
      </c>
      <c r="D11" s="12" t="s">
        <v>102</v>
      </c>
      <c r="E11" s="13">
        <v>43853</v>
      </c>
      <c r="F11" s="12" t="s">
        <v>103</v>
      </c>
      <c r="G11" s="12" t="s">
        <v>112</v>
      </c>
      <c r="H11" s="12">
        <v>150</v>
      </c>
      <c r="I11" s="12" t="s">
        <v>288</v>
      </c>
      <c r="J11" s="12">
        <v>200</v>
      </c>
      <c r="K11" s="12">
        <v>13</v>
      </c>
      <c r="L11" s="12" t="s">
        <v>15</v>
      </c>
      <c r="M11" s="12" t="s">
        <v>28</v>
      </c>
      <c r="N11" s="25" t="s">
        <v>196</v>
      </c>
      <c r="O11" s="29"/>
      <c r="P11" s="1"/>
    </row>
    <row r="12" spans="1:16" x14ac:dyDescent="0.25">
      <c r="A12" s="10">
        <v>2020</v>
      </c>
      <c r="B12" s="11">
        <v>3</v>
      </c>
      <c r="C12" s="12" t="s">
        <v>16</v>
      </c>
      <c r="D12" s="12"/>
      <c r="E12" s="13"/>
      <c r="F12" s="12"/>
      <c r="G12" s="12"/>
      <c r="H12" s="12"/>
      <c r="I12" s="12" t="s">
        <v>101</v>
      </c>
      <c r="J12" s="12"/>
      <c r="K12" s="12">
        <v>15</v>
      </c>
      <c r="L12" s="12"/>
      <c r="M12" s="12"/>
      <c r="N12" s="25"/>
      <c r="O12" s="30"/>
    </row>
    <row r="13" spans="1:16" x14ac:dyDescent="0.25">
      <c r="A13" s="14">
        <v>2020</v>
      </c>
      <c r="B13" s="15">
        <v>4</v>
      </c>
      <c r="C13" s="16" t="s">
        <v>50</v>
      </c>
      <c r="D13" s="16" t="s">
        <v>51</v>
      </c>
      <c r="E13" s="17">
        <v>43839</v>
      </c>
      <c r="F13" s="16" t="s">
        <v>52</v>
      </c>
      <c r="G13" s="16" t="s">
        <v>111</v>
      </c>
      <c r="H13" s="16">
        <v>660</v>
      </c>
      <c r="I13" s="16" t="s">
        <v>288</v>
      </c>
      <c r="J13" s="16">
        <v>100</v>
      </c>
      <c r="K13" s="16">
        <v>660</v>
      </c>
      <c r="L13" s="16" t="s">
        <v>19</v>
      </c>
      <c r="M13" s="16" t="s">
        <v>28</v>
      </c>
      <c r="N13" s="26" t="s">
        <v>197</v>
      </c>
      <c r="O13" s="29"/>
    </row>
    <row r="14" spans="1:16" x14ac:dyDescent="0.25">
      <c r="A14" s="18">
        <v>2020</v>
      </c>
      <c r="B14" s="19">
        <v>4</v>
      </c>
      <c r="C14" s="20" t="s">
        <v>50</v>
      </c>
      <c r="D14" s="20"/>
      <c r="E14" s="21"/>
      <c r="F14" s="20"/>
      <c r="G14" s="20"/>
      <c r="H14" s="20"/>
      <c r="I14" s="20" t="s">
        <v>101</v>
      </c>
      <c r="J14" s="20"/>
      <c r="K14" s="20">
        <v>30</v>
      </c>
      <c r="L14" s="20"/>
      <c r="M14" s="20"/>
      <c r="N14" s="27"/>
      <c r="O14" s="30"/>
    </row>
    <row r="15" spans="1:16" x14ac:dyDescent="0.25">
      <c r="A15" s="10">
        <v>2020</v>
      </c>
      <c r="B15" s="11">
        <v>5</v>
      </c>
      <c r="C15" s="12" t="s">
        <v>104</v>
      </c>
      <c r="D15" s="12" t="s">
        <v>105</v>
      </c>
      <c r="E15" s="13">
        <v>43840</v>
      </c>
      <c r="F15" s="12" t="s">
        <v>106</v>
      </c>
      <c r="G15" s="12" t="s">
        <v>107</v>
      </c>
      <c r="H15" s="12">
        <v>360</v>
      </c>
      <c r="I15" s="12"/>
      <c r="J15" s="12"/>
      <c r="K15" s="12">
        <v>15</v>
      </c>
      <c r="L15" s="12" t="s">
        <v>19</v>
      </c>
      <c r="M15" s="12" t="s">
        <v>28</v>
      </c>
      <c r="N15" s="25" t="s">
        <v>196</v>
      </c>
      <c r="O15" s="31" t="s">
        <v>199</v>
      </c>
    </row>
    <row r="16" spans="1:16" x14ac:dyDescent="0.25">
      <c r="A16" s="10">
        <v>2020</v>
      </c>
      <c r="B16" s="11">
        <v>5</v>
      </c>
      <c r="C16" s="12" t="s">
        <v>104</v>
      </c>
      <c r="D16" s="12"/>
      <c r="E16" s="13"/>
      <c r="F16" s="12"/>
      <c r="G16" s="12"/>
      <c r="H16" s="12"/>
      <c r="I16" s="12" t="s">
        <v>101</v>
      </c>
      <c r="J16" s="12"/>
      <c r="K16" s="12">
        <v>15</v>
      </c>
      <c r="L16" s="12"/>
      <c r="M16" s="12"/>
      <c r="N16" s="25"/>
      <c r="O16" s="30"/>
    </row>
    <row r="17" spans="1:15" x14ac:dyDescent="0.25">
      <c r="A17" s="14">
        <v>2020</v>
      </c>
      <c r="B17" s="15">
        <v>6</v>
      </c>
      <c r="C17" s="16" t="s">
        <v>45</v>
      </c>
      <c r="D17" s="16" t="s">
        <v>46</v>
      </c>
      <c r="E17" s="17">
        <v>43840</v>
      </c>
      <c r="F17" s="16" t="s">
        <v>47</v>
      </c>
      <c r="G17" s="16" t="s">
        <v>111</v>
      </c>
      <c r="H17" s="16">
        <v>400</v>
      </c>
      <c r="I17" s="16" t="s">
        <v>294</v>
      </c>
      <c r="J17" s="16">
        <v>160</v>
      </c>
      <c r="K17" s="16">
        <v>400</v>
      </c>
      <c r="L17" s="16" t="s">
        <v>19</v>
      </c>
      <c r="M17" s="16" t="s">
        <v>29</v>
      </c>
      <c r="N17" s="26" t="s">
        <v>196</v>
      </c>
      <c r="O17" s="29"/>
    </row>
    <row r="18" spans="1:15" x14ac:dyDescent="0.25">
      <c r="A18" s="10">
        <v>2020</v>
      </c>
      <c r="B18" s="11">
        <v>6</v>
      </c>
      <c r="C18" s="12" t="s">
        <v>45</v>
      </c>
      <c r="D18" s="12"/>
      <c r="E18" s="13"/>
      <c r="F18" s="12"/>
      <c r="G18" s="12"/>
      <c r="H18" s="12">
        <v>500</v>
      </c>
      <c r="I18" s="12" t="s">
        <v>295</v>
      </c>
      <c r="J18" s="12">
        <v>160</v>
      </c>
      <c r="K18" s="12">
        <v>506</v>
      </c>
      <c r="L18" s="12" t="s">
        <v>19</v>
      </c>
      <c r="M18" s="12" t="s">
        <v>29</v>
      </c>
      <c r="N18" s="25" t="s">
        <v>196</v>
      </c>
      <c r="O18" s="29"/>
    </row>
    <row r="19" spans="1:15" x14ac:dyDescent="0.25">
      <c r="A19" s="18">
        <v>2020</v>
      </c>
      <c r="B19" s="19">
        <v>6</v>
      </c>
      <c r="C19" s="20" t="s">
        <v>45</v>
      </c>
      <c r="D19" s="20"/>
      <c r="E19" s="21"/>
      <c r="F19" s="20"/>
      <c r="G19" s="20"/>
      <c r="H19" s="20"/>
      <c r="I19" s="20" t="s">
        <v>101</v>
      </c>
      <c r="J19" s="20"/>
      <c r="K19" s="20">
        <v>30</v>
      </c>
      <c r="L19" s="20"/>
      <c r="M19" s="20"/>
      <c r="N19" s="27"/>
      <c r="O19" s="30"/>
    </row>
    <row r="20" spans="1:15" x14ac:dyDescent="0.25">
      <c r="A20" s="10">
        <v>2020</v>
      </c>
      <c r="B20" s="11">
        <v>7</v>
      </c>
      <c r="C20" s="12" t="s">
        <v>37</v>
      </c>
      <c r="D20" s="12" t="s">
        <v>38</v>
      </c>
      <c r="E20" s="13">
        <v>43847</v>
      </c>
      <c r="F20" s="12" t="s">
        <v>25</v>
      </c>
      <c r="G20" s="12" t="s">
        <v>26</v>
      </c>
      <c r="H20" s="12">
        <v>2500</v>
      </c>
      <c r="I20" s="12" t="s">
        <v>26</v>
      </c>
      <c r="J20" s="12" t="s">
        <v>109</v>
      </c>
      <c r="K20" s="12">
        <v>2500</v>
      </c>
      <c r="L20" s="12" t="s">
        <v>19</v>
      </c>
      <c r="M20" s="12" t="s">
        <v>29</v>
      </c>
      <c r="N20" s="25" t="s">
        <v>196</v>
      </c>
      <c r="O20" s="29"/>
    </row>
    <row r="21" spans="1:15" x14ac:dyDescent="0.25">
      <c r="A21" s="10">
        <v>2020</v>
      </c>
      <c r="B21" s="11">
        <v>7</v>
      </c>
      <c r="C21" s="12" t="s">
        <v>37</v>
      </c>
      <c r="D21" s="12"/>
      <c r="E21" s="13"/>
      <c r="F21" s="12"/>
      <c r="G21" s="12" t="s">
        <v>39</v>
      </c>
      <c r="H21" s="12">
        <v>2500</v>
      </c>
      <c r="I21" s="12" t="s">
        <v>39</v>
      </c>
      <c r="J21" s="12" t="s">
        <v>109</v>
      </c>
      <c r="K21" s="12">
        <v>2500</v>
      </c>
      <c r="L21" s="12" t="s">
        <v>19</v>
      </c>
      <c r="M21" s="12" t="s">
        <v>29</v>
      </c>
      <c r="N21" s="25" t="s">
        <v>196</v>
      </c>
      <c r="O21" s="29"/>
    </row>
    <row r="22" spans="1:15" x14ac:dyDescent="0.25">
      <c r="A22" s="10">
        <v>2020</v>
      </c>
      <c r="B22" s="11">
        <v>7</v>
      </c>
      <c r="C22" s="12" t="s">
        <v>37</v>
      </c>
      <c r="D22" s="12"/>
      <c r="E22" s="13"/>
      <c r="F22" s="12"/>
      <c r="G22" s="12"/>
      <c r="H22" s="12"/>
      <c r="I22" s="12" t="s">
        <v>101</v>
      </c>
      <c r="J22" s="12"/>
      <c r="K22" s="12">
        <v>75</v>
      </c>
      <c r="L22" s="12"/>
      <c r="M22" s="12"/>
      <c r="N22" s="25"/>
      <c r="O22" s="30"/>
    </row>
    <row r="23" spans="1:15" x14ac:dyDescent="0.25">
      <c r="A23" s="14">
        <v>2020</v>
      </c>
      <c r="B23" s="15">
        <v>8</v>
      </c>
      <c r="C23" s="16" t="s">
        <v>43</v>
      </c>
      <c r="D23" s="16" t="s">
        <v>44</v>
      </c>
      <c r="E23" s="17">
        <v>43850</v>
      </c>
      <c r="F23" s="16" t="s">
        <v>139</v>
      </c>
      <c r="G23" s="16" t="s">
        <v>111</v>
      </c>
      <c r="H23" s="16">
        <v>15</v>
      </c>
      <c r="I23" s="16" t="s">
        <v>288</v>
      </c>
      <c r="J23" s="16">
        <v>100</v>
      </c>
      <c r="K23" s="16">
        <v>255</v>
      </c>
      <c r="L23" s="16" t="s">
        <v>15</v>
      </c>
      <c r="M23" s="16" t="s">
        <v>28</v>
      </c>
      <c r="N23" s="26" t="s">
        <v>197</v>
      </c>
      <c r="O23" s="29"/>
    </row>
    <row r="24" spans="1:15" x14ac:dyDescent="0.25">
      <c r="A24" s="18">
        <v>2020</v>
      </c>
      <c r="B24" s="19">
        <v>8</v>
      </c>
      <c r="C24" s="20" t="s">
        <v>43</v>
      </c>
      <c r="D24" s="20"/>
      <c r="E24" s="21"/>
      <c r="F24" s="20"/>
      <c r="G24" s="20"/>
      <c r="H24" s="20"/>
      <c r="I24" s="20" t="s">
        <v>101</v>
      </c>
      <c r="J24" s="20"/>
      <c r="K24" s="20">
        <v>30</v>
      </c>
      <c r="L24" s="20"/>
      <c r="M24" s="20"/>
      <c r="N24" s="27"/>
      <c r="O24" s="30"/>
    </row>
    <row r="25" spans="1:15" x14ac:dyDescent="0.25">
      <c r="A25" s="10">
        <v>2020</v>
      </c>
      <c r="B25" s="11">
        <v>9</v>
      </c>
      <c r="C25" s="12" t="s">
        <v>48</v>
      </c>
      <c r="D25" s="12" t="s">
        <v>49</v>
      </c>
      <c r="E25" s="13">
        <v>43851</v>
      </c>
      <c r="F25" s="12" t="s">
        <v>25</v>
      </c>
      <c r="G25" s="12" t="s">
        <v>26</v>
      </c>
      <c r="H25" s="12">
        <v>1500</v>
      </c>
      <c r="I25" s="12" t="s">
        <v>26</v>
      </c>
      <c r="J25" s="12" t="s">
        <v>109</v>
      </c>
      <c r="K25" s="12">
        <v>1500</v>
      </c>
      <c r="L25" s="12" t="s">
        <v>19</v>
      </c>
      <c r="M25" s="12" t="s">
        <v>29</v>
      </c>
      <c r="N25" s="25" t="s">
        <v>196</v>
      </c>
      <c r="O25" s="29"/>
    </row>
    <row r="26" spans="1:15" x14ac:dyDescent="0.25">
      <c r="A26" s="10">
        <v>2020</v>
      </c>
      <c r="B26" s="11">
        <v>9</v>
      </c>
      <c r="C26" s="12" t="s">
        <v>48</v>
      </c>
      <c r="D26" s="12"/>
      <c r="E26" s="13"/>
      <c r="F26" s="12"/>
      <c r="G26" s="12"/>
      <c r="H26" s="12"/>
      <c r="I26" s="12" t="s">
        <v>101</v>
      </c>
      <c r="J26" s="12"/>
      <c r="K26" s="12">
        <v>30</v>
      </c>
      <c r="L26" s="12"/>
      <c r="M26" s="12"/>
      <c r="N26" s="25"/>
      <c r="O26" s="30"/>
    </row>
    <row r="27" spans="1:15" x14ac:dyDescent="0.25">
      <c r="A27" s="14">
        <v>2020</v>
      </c>
      <c r="B27" s="15">
        <v>10</v>
      </c>
      <c r="C27" s="16" t="s">
        <v>10</v>
      </c>
      <c r="D27" s="16" t="s">
        <v>11</v>
      </c>
      <c r="E27" s="17">
        <v>43851</v>
      </c>
      <c r="F27" s="16" t="s">
        <v>12</v>
      </c>
      <c r="G27" s="16" t="s">
        <v>113</v>
      </c>
      <c r="H27" s="16">
        <v>30</v>
      </c>
      <c r="I27" s="16" t="s">
        <v>289</v>
      </c>
      <c r="J27" s="16">
        <v>100</v>
      </c>
      <c r="K27" s="16">
        <v>30</v>
      </c>
      <c r="L27" s="16" t="s">
        <v>15</v>
      </c>
      <c r="M27" s="16" t="s">
        <v>28</v>
      </c>
      <c r="N27" s="26" t="s">
        <v>196</v>
      </c>
      <c r="O27" s="29"/>
    </row>
    <row r="28" spans="1:15" x14ac:dyDescent="0.25">
      <c r="A28" s="10">
        <v>2020</v>
      </c>
      <c r="B28" s="11">
        <v>10</v>
      </c>
      <c r="C28" s="12" t="s">
        <v>10</v>
      </c>
      <c r="D28" s="12"/>
      <c r="E28" s="13"/>
      <c r="F28" s="12"/>
      <c r="G28" s="12" t="s">
        <v>114</v>
      </c>
      <c r="H28" s="12">
        <v>40</v>
      </c>
      <c r="I28" s="12" t="s">
        <v>288</v>
      </c>
      <c r="J28" s="12">
        <v>100</v>
      </c>
      <c r="K28" s="12">
        <v>40</v>
      </c>
      <c r="L28" s="12" t="s">
        <v>15</v>
      </c>
      <c r="M28" s="12" t="s">
        <v>28</v>
      </c>
      <c r="N28" s="25" t="s">
        <v>196</v>
      </c>
      <c r="O28" s="29"/>
    </row>
    <row r="29" spans="1:15" x14ac:dyDescent="0.25">
      <c r="A29" s="10">
        <v>2020</v>
      </c>
      <c r="B29" s="11">
        <v>10</v>
      </c>
      <c r="C29" s="12" t="s">
        <v>10</v>
      </c>
      <c r="D29" s="12"/>
      <c r="E29" s="13"/>
      <c r="F29" s="12"/>
      <c r="G29" s="12" t="s">
        <v>110</v>
      </c>
      <c r="H29" s="12">
        <v>2000</v>
      </c>
      <c r="I29" s="12" t="s">
        <v>289</v>
      </c>
      <c r="J29" s="12">
        <v>100</v>
      </c>
      <c r="K29" s="12">
        <v>250</v>
      </c>
      <c r="L29" s="12" t="s">
        <v>15</v>
      </c>
      <c r="M29" s="12" t="s">
        <v>28</v>
      </c>
      <c r="N29" s="25" t="s">
        <v>196</v>
      </c>
      <c r="O29" s="29"/>
    </row>
    <row r="30" spans="1:15" x14ac:dyDescent="0.25">
      <c r="A30" s="18">
        <v>2020</v>
      </c>
      <c r="B30" s="19">
        <v>10</v>
      </c>
      <c r="C30" s="20" t="s">
        <v>10</v>
      </c>
      <c r="D30" s="20"/>
      <c r="E30" s="21"/>
      <c r="F30" s="20"/>
      <c r="G30" s="20"/>
      <c r="H30" s="20"/>
      <c r="I30" s="20" t="s">
        <v>101</v>
      </c>
      <c r="J30" s="20"/>
      <c r="K30" s="20">
        <v>30</v>
      </c>
      <c r="L30" s="20"/>
      <c r="M30" s="20"/>
      <c r="N30" s="27"/>
      <c r="O30" s="30"/>
    </row>
    <row r="31" spans="1:15" x14ac:dyDescent="0.25">
      <c r="A31" s="10">
        <v>2020</v>
      </c>
      <c r="B31" s="11">
        <v>11</v>
      </c>
      <c r="C31" s="12" t="s">
        <v>32</v>
      </c>
      <c r="D31" s="12" t="s">
        <v>33</v>
      </c>
      <c r="E31" s="13">
        <v>43851</v>
      </c>
      <c r="F31" s="12" t="s">
        <v>25</v>
      </c>
      <c r="G31" s="12" t="s">
        <v>26</v>
      </c>
      <c r="H31" s="12">
        <v>1500</v>
      </c>
      <c r="I31" s="12" t="s">
        <v>26</v>
      </c>
      <c r="J31" s="12" t="s">
        <v>109</v>
      </c>
      <c r="K31" s="12">
        <v>1500</v>
      </c>
      <c r="L31" s="12" t="s">
        <v>19</v>
      </c>
      <c r="M31" s="12" t="s">
        <v>29</v>
      </c>
      <c r="N31" s="25" t="s">
        <v>196</v>
      </c>
      <c r="O31" s="29"/>
    </row>
    <row r="32" spans="1:15" x14ac:dyDescent="0.25">
      <c r="A32" s="10">
        <v>2020</v>
      </c>
      <c r="B32" s="11">
        <v>11</v>
      </c>
      <c r="C32" s="12" t="s">
        <v>32</v>
      </c>
      <c r="D32" s="12"/>
      <c r="E32" s="13"/>
      <c r="F32" s="12"/>
      <c r="G32" s="12"/>
      <c r="H32" s="12"/>
      <c r="I32" s="12" t="s">
        <v>101</v>
      </c>
      <c r="J32" s="12"/>
      <c r="K32" s="12">
        <v>30</v>
      </c>
      <c r="L32" s="12"/>
      <c r="M32" s="12"/>
      <c r="N32" s="25"/>
      <c r="O32" s="30"/>
    </row>
    <row r="33" spans="1:15" x14ac:dyDescent="0.25">
      <c r="A33" s="14">
        <v>2020</v>
      </c>
      <c r="B33" s="15">
        <v>12</v>
      </c>
      <c r="C33" s="16" t="s">
        <v>40</v>
      </c>
      <c r="D33" s="16" t="s">
        <v>41</v>
      </c>
      <c r="E33" s="17">
        <v>43851</v>
      </c>
      <c r="F33" s="16" t="s">
        <v>42</v>
      </c>
      <c r="G33" s="16" t="s">
        <v>111</v>
      </c>
      <c r="H33" s="16">
        <v>500</v>
      </c>
      <c r="I33" s="16" t="s">
        <v>288</v>
      </c>
      <c r="J33" s="16">
        <v>80</v>
      </c>
      <c r="K33" s="16">
        <v>500</v>
      </c>
      <c r="L33" s="16" t="s">
        <v>15</v>
      </c>
      <c r="M33" s="16" t="s">
        <v>29</v>
      </c>
      <c r="N33" s="26" t="s">
        <v>196</v>
      </c>
      <c r="O33" s="29"/>
    </row>
    <row r="34" spans="1:15" x14ac:dyDescent="0.25">
      <c r="A34" s="18">
        <v>2020</v>
      </c>
      <c r="B34" s="19">
        <v>12</v>
      </c>
      <c r="C34" s="20" t="s">
        <v>40</v>
      </c>
      <c r="D34" s="20"/>
      <c r="E34" s="21"/>
      <c r="F34" s="20"/>
      <c r="G34" s="20"/>
      <c r="H34" s="20"/>
      <c r="I34" s="20" t="s">
        <v>101</v>
      </c>
      <c r="J34" s="20"/>
      <c r="K34" s="20">
        <v>15</v>
      </c>
      <c r="L34" s="20"/>
      <c r="M34" s="20"/>
      <c r="N34" s="27"/>
      <c r="O34" s="30"/>
    </row>
    <row r="35" spans="1:15" x14ac:dyDescent="0.25">
      <c r="A35" s="10">
        <v>2020</v>
      </c>
      <c r="B35" s="11">
        <v>13</v>
      </c>
      <c r="C35" s="12" t="s">
        <v>115</v>
      </c>
      <c r="D35" s="12" t="s">
        <v>116</v>
      </c>
      <c r="E35" s="13">
        <v>43852</v>
      </c>
      <c r="F35" s="12" t="s">
        <v>140</v>
      </c>
      <c r="G35" s="12" t="s">
        <v>108</v>
      </c>
      <c r="H35" s="12">
        <v>2</v>
      </c>
      <c r="I35" s="12" t="s">
        <v>291</v>
      </c>
      <c r="J35" s="12" t="s">
        <v>292</v>
      </c>
      <c r="K35" s="12">
        <v>1</v>
      </c>
      <c r="L35" s="12"/>
      <c r="M35" s="12"/>
      <c r="N35" s="25"/>
      <c r="O35" s="29"/>
    </row>
    <row r="36" spans="1:15" x14ac:dyDescent="0.25">
      <c r="A36" s="10">
        <v>2020</v>
      </c>
      <c r="B36" s="11">
        <v>13</v>
      </c>
      <c r="C36" s="12" t="s">
        <v>115</v>
      </c>
      <c r="D36" s="12"/>
      <c r="E36" s="13"/>
      <c r="F36" s="12" t="s">
        <v>141</v>
      </c>
      <c r="G36" s="12"/>
      <c r="H36" s="12"/>
      <c r="I36" s="12" t="s">
        <v>58</v>
      </c>
      <c r="J36" s="12"/>
      <c r="K36" s="12">
        <v>1</v>
      </c>
      <c r="L36" s="12"/>
      <c r="M36" s="12"/>
      <c r="N36" s="25"/>
      <c r="O36" s="29"/>
    </row>
    <row r="37" spans="1:15" x14ac:dyDescent="0.25">
      <c r="A37" s="10">
        <v>2020</v>
      </c>
      <c r="B37" s="11">
        <v>13</v>
      </c>
      <c r="C37" s="12" t="s">
        <v>115</v>
      </c>
      <c r="D37" s="12"/>
      <c r="E37" s="13"/>
      <c r="F37" s="12"/>
      <c r="G37" s="12"/>
      <c r="H37" s="12"/>
      <c r="I37" s="12" t="s">
        <v>101</v>
      </c>
      <c r="J37" s="12"/>
      <c r="K37" s="12">
        <v>300</v>
      </c>
      <c r="L37" s="12"/>
      <c r="M37" s="12"/>
      <c r="N37" s="25"/>
      <c r="O37" s="30"/>
    </row>
    <row r="38" spans="1:15" x14ac:dyDescent="0.25">
      <c r="A38" s="14">
        <v>2020</v>
      </c>
      <c r="B38" s="15">
        <v>14</v>
      </c>
      <c r="C38" s="16" t="s">
        <v>34</v>
      </c>
      <c r="D38" s="16" t="s">
        <v>35</v>
      </c>
      <c r="E38" s="17">
        <v>43852</v>
      </c>
      <c r="F38" s="16" t="s">
        <v>36</v>
      </c>
      <c r="G38" s="16" t="s">
        <v>111</v>
      </c>
      <c r="H38" s="16">
        <v>750</v>
      </c>
      <c r="I38" s="16" t="s">
        <v>288</v>
      </c>
      <c r="J38" s="16">
        <v>80</v>
      </c>
      <c r="K38" s="16">
        <v>2250</v>
      </c>
      <c r="L38" s="16" t="s">
        <v>19</v>
      </c>
      <c r="M38" s="16" t="s">
        <v>29</v>
      </c>
      <c r="N38" s="26" t="s">
        <v>197</v>
      </c>
      <c r="O38" s="29"/>
    </row>
    <row r="39" spans="1:15" x14ac:dyDescent="0.25">
      <c r="A39" s="10">
        <v>2020</v>
      </c>
      <c r="B39" s="11">
        <v>14</v>
      </c>
      <c r="C39" s="12" t="s">
        <v>34</v>
      </c>
      <c r="D39" s="12"/>
      <c r="E39" s="13"/>
      <c r="F39" s="12"/>
      <c r="G39" s="12"/>
      <c r="H39" s="12"/>
      <c r="I39" s="12" t="s">
        <v>288</v>
      </c>
      <c r="J39" s="12">
        <v>80</v>
      </c>
      <c r="K39" s="12">
        <v>750</v>
      </c>
      <c r="L39" s="12" t="s">
        <v>19</v>
      </c>
      <c r="M39" s="12" t="s">
        <v>29</v>
      </c>
      <c r="N39" s="25" t="s">
        <v>196</v>
      </c>
      <c r="O39" s="29"/>
    </row>
    <row r="40" spans="1:15" x14ac:dyDescent="0.25">
      <c r="A40" s="18">
        <v>2020</v>
      </c>
      <c r="B40" s="20">
        <v>14</v>
      </c>
      <c r="C40" s="20" t="s">
        <v>34</v>
      </c>
      <c r="D40" s="20"/>
      <c r="E40" s="21"/>
      <c r="F40" s="20"/>
      <c r="G40" s="20"/>
      <c r="H40" s="20"/>
      <c r="I40" s="20" t="s">
        <v>101</v>
      </c>
      <c r="J40" s="20"/>
      <c r="K40" s="20">
        <v>75</v>
      </c>
      <c r="L40" s="20"/>
      <c r="M40" s="20"/>
      <c r="N40" s="27"/>
      <c r="O40" s="30"/>
    </row>
    <row r="41" spans="1:15" x14ac:dyDescent="0.25">
      <c r="A41" s="10">
        <v>2020</v>
      </c>
      <c r="B41" s="12">
        <v>15</v>
      </c>
      <c r="C41" s="12" t="s">
        <v>16</v>
      </c>
      <c r="D41" s="12" t="s">
        <v>102</v>
      </c>
      <c r="E41" s="13">
        <v>43853</v>
      </c>
      <c r="F41" s="12" t="s">
        <v>31</v>
      </c>
      <c r="G41" s="12" t="s">
        <v>112</v>
      </c>
      <c r="H41" s="12">
        <v>150</v>
      </c>
      <c r="I41" s="12" t="s">
        <v>288</v>
      </c>
      <c r="J41" s="12">
        <v>200</v>
      </c>
      <c r="K41" s="12">
        <v>38</v>
      </c>
      <c r="L41" s="12" t="s">
        <v>15</v>
      </c>
      <c r="M41" s="12" t="s">
        <v>28</v>
      </c>
      <c r="N41" s="25" t="s">
        <v>196</v>
      </c>
      <c r="O41" s="29"/>
    </row>
    <row r="42" spans="1:15" x14ac:dyDescent="0.25">
      <c r="A42" s="10">
        <v>2020</v>
      </c>
      <c r="B42" s="12">
        <v>15</v>
      </c>
      <c r="C42" s="12" t="s">
        <v>16</v>
      </c>
      <c r="D42" s="12"/>
      <c r="E42" s="13"/>
      <c r="F42" s="12"/>
      <c r="G42" s="12" t="s">
        <v>117</v>
      </c>
      <c r="H42" s="12">
        <v>500</v>
      </c>
      <c r="I42" s="12" t="s">
        <v>288</v>
      </c>
      <c r="J42" s="12">
        <v>200</v>
      </c>
      <c r="K42" s="12">
        <v>56</v>
      </c>
      <c r="L42" s="12" t="s">
        <v>15</v>
      </c>
      <c r="M42" s="12" t="s">
        <v>28</v>
      </c>
      <c r="N42" s="25" t="s">
        <v>197</v>
      </c>
      <c r="O42" s="29"/>
    </row>
    <row r="43" spans="1:15" x14ac:dyDescent="0.25">
      <c r="A43" s="10">
        <v>2020</v>
      </c>
      <c r="B43" s="12">
        <v>15</v>
      </c>
      <c r="C43" s="12" t="s">
        <v>16</v>
      </c>
      <c r="D43" s="12"/>
      <c r="E43" s="13"/>
      <c r="F43" s="12"/>
      <c r="G43" s="12"/>
      <c r="H43" s="12"/>
      <c r="I43" s="12" t="s">
        <v>101</v>
      </c>
      <c r="J43" s="12"/>
      <c r="K43" s="12">
        <v>30</v>
      </c>
      <c r="L43" s="12"/>
      <c r="M43" s="12"/>
      <c r="N43" s="25"/>
      <c r="O43" s="30"/>
    </row>
    <row r="44" spans="1:15" x14ac:dyDescent="0.25">
      <c r="A44" s="14">
        <v>2020</v>
      </c>
      <c r="B44" s="16">
        <v>16</v>
      </c>
      <c r="C44" s="16" t="s">
        <v>16</v>
      </c>
      <c r="D44" s="16" t="s">
        <v>24</v>
      </c>
      <c r="E44" s="17">
        <v>43858</v>
      </c>
      <c r="F44" s="16" t="s">
        <v>25</v>
      </c>
      <c r="G44" s="16" t="s">
        <v>26</v>
      </c>
      <c r="H44" s="16">
        <v>500</v>
      </c>
      <c r="I44" s="16" t="s">
        <v>26</v>
      </c>
      <c r="J44" s="16" t="s">
        <v>109</v>
      </c>
      <c r="K44" s="16">
        <v>500</v>
      </c>
      <c r="L44" s="16" t="s">
        <v>19</v>
      </c>
      <c r="M44" s="16" t="s">
        <v>29</v>
      </c>
      <c r="N44" s="26" t="s">
        <v>196</v>
      </c>
      <c r="O44" s="29"/>
    </row>
    <row r="45" spans="1:15" x14ac:dyDescent="0.25">
      <c r="A45" s="10">
        <v>2020</v>
      </c>
      <c r="B45" s="12">
        <v>16</v>
      </c>
      <c r="C45" s="12" t="s">
        <v>16</v>
      </c>
      <c r="D45" s="12"/>
      <c r="E45" s="13"/>
      <c r="F45" s="12"/>
      <c r="G45" s="12" t="s">
        <v>30</v>
      </c>
      <c r="H45" s="12">
        <v>100</v>
      </c>
      <c r="I45" s="12" t="s">
        <v>30</v>
      </c>
      <c r="J45" s="12" t="s">
        <v>121</v>
      </c>
      <c r="K45" s="12">
        <v>100</v>
      </c>
      <c r="L45" s="12" t="s">
        <v>19</v>
      </c>
      <c r="M45" s="12" t="s">
        <v>29</v>
      </c>
      <c r="N45" s="25" t="s">
        <v>196</v>
      </c>
      <c r="O45" s="29"/>
    </row>
    <row r="46" spans="1:15" x14ac:dyDescent="0.25">
      <c r="A46" s="18">
        <v>2020</v>
      </c>
      <c r="B46" s="20">
        <v>16</v>
      </c>
      <c r="C46" s="20" t="s">
        <v>16</v>
      </c>
      <c r="D46" s="20"/>
      <c r="E46" s="21"/>
      <c r="F46" s="20"/>
      <c r="G46" s="20"/>
      <c r="H46" s="20"/>
      <c r="I46" s="20" t="s">
        <v>101</v>
      </c>
      <c r="J46" s="20"/>
      <c r="K46" s="20">
        <v>30</v>
      </c>
      <c r="L46" s="20"/>
      <c r="M46" s="20"/>
      <c r="N46" s="27"/>
      <c r="O46" s="30"/>
    </row>
    <row r="47" spans="1:15" x14ac:dyDescent="0.25">
      <c r="A47" s="10">
        <v>2020</v>
      </c>
      <c r="B47" s="12">
        <v>17</v>
      </c>
      <c r="C47" s="12" t="s">
        <v>21</v>
      </c>
      <c r="D47" s="12" t="s">
        <v>22</v>
      </c>
      <c r="E47" s="13">
        <v>43858</v>
      </c>
      <c r="F47" s="12" t="s">
        <v>23</v>
      </c>
      <c r="G47" s="12" t="s">
        <v>113</v>
      </c>
      <c r="H47" s="12">
        <v>30</v>
      </c>
      <c r="I47" s="12" t="s">
        <v>289</v>
      </c>
      <c r="J47" s="12">
        <v>100</v>
      </c>
      <c r="K47" s="12">
        <v>30</v>
      </c>
      <c r="L47" s="12" t="s">
        <v>15</v>
      </c>
      <c r="M47" s="12" t="s">
        <v>28</v>
      </c>
      <c r="N47" s="25" t="s">
        <v>196</v>
      </c>
      <c r="O47" s="29"/>
    </row>
    <row r="48" spans="1:15" x14ac:dyDescent="0.25">
      <c r="A48" s="10">
        <v>2020</v>
      </c>
      <c r="B48" s="12">
        <v>17</v>
      </c>
      <c r="C48" s="12" t="s">
        <v>21</v>
      </c>
      <c r="D48" s="12"/>
      <c r="E48" s="13"/>
      <c r="F48" s="12"/>
      <c r="G48" s="12"/>
      <c r="H48" s="12"/>
      <c r="I48" s="12" t="s">
        <v>101</v>
      </c>
      <c r="J48" s="12"/>
      <c r="K48" s="12">
        <v>15</v>
      </c>
      <c r="L48" s="12"/>
      <c r="M48" s="12"/>
      <c r="N48" s="25"/>
      <c r="O48" s="30"/>
    </row>
    <row r="49" spans="1:15" x14ac:dyDescent="0.25">
      <c r="A49" s="14">
        <v>2020</v>
      </c>
      <c r="B49" s="16">
        <v>18</v>
      </c>
      <c r="C49" s="16" t="s">
        <v>21</v>
      </c>
      <c r="D49" s="16" t="s">
        <v>118</v>
      </c>
      <c r="E49" s="17">
        <v>43858</v>
      </c>
      <c r="F49" s="16" t="s">
        <v>119</v>
      </c>
      <c r="G49" s="16" t="s">
        <v>113</v>
      </c>
      <c r="H49" s="16">
        <v>60</v>
      </c>
      <c r="I49" s="16" t="s">
        <v>289</v>
      </c>
      <c r="J49" s="16">
        <v>100</v>
      </c>
      <c r="K49" s="16">
        <v>60</v>
      </c>
      <c r="L49" s="16" t="s">
        <v>15</v>
      </c>
      <c r="M49" s="16" t="s">
        <v>28</v>
      </c>
      <c r="N49" s="26" t="s">
        <v>196</v>
      </c>
      <c r="O49" s="29"/>
    </row>
    <row r="50" spans="1:15" x14ac:dyDescent="0.25">
      <c r="A50" s="10">
        <v>2020</v>
      </c>
      <c r="B50" s="12">
        <v>18</v>
      </c>
      <c r="C50" s="12" t="s">
        <v>21</v>
      </c>
      <c r="D50" s="12"/>
      <c r="E50" s="13"/>
      <c r="F50" s="12"/>
      <c r="G50" s="12" t="s">
        <v>114</v>
      </c>
      <c r="H50" s="12">
        <v>80</v>
      </c>
      <c r="I50" s="12" t="s">
        <v>288</v>
      </c>
      <c r="J50" s="12">
        <v>100</v>
      </c>
      <c r="K50" s="12">
        <v>80</v>
      </c>
      <c r="L50" s="12" t="s">
        <v>15</v>
      </c>
      <c r="M50" s="12" t="s">
        <v>28</v>
      </c>
      <c r="N50" s="25" t="s">
        <v>196</v>
      </c>
      <c r="O50" s="29"/>
    </row>
    <row r="51" spans="1:15" x14ac:dyDescent="0.25">
      <c r="A51" s="10">
        <v>2020</v>
      </c>
      <c r="B51" s="12">
        <v>18</v>
      </c>
      <c r="C51" s="12" t="s">
        <v>21</v>
      </c>
      <c r="D51" s="12"/>
      <c r="E51" s="13"/>
      <c r="F51" s="12"/>
      <c r="G51" s="12" t="s">
        <v>120</v>
      </c>
      <c r="H51" s="12">
        <v>900</v>
      </c>
      <c r="I51" s="12" t="s">
        <v>288</v>
      </c>
      <c r="J51" s="12">
        <v>100</v>
      </c>
      <c r="K51" s="12">
        <v>900</v>
      </c>
      <c r="L51" s="12" t="s">
        <v>15</v>
      </c>
      <c r="M51" s="12" t="s">
        <v>28</v>
      </c>
      <c r="N51" s="25" t="s">
        <v>197</v>
      </c>
      <c r="O51" s="29"/>
    </row>
    <row r="52" spans="1:15" x14ac:dyDescent="0.25">
      <c r="A52" s="18">
        <v>2020</v>
      </c>
      <c r="B52" s="20">
        <v>18</v>
      </c>
      <c r="C52" s="20" t="s">
        <v>21</v>
      </c>
      <c r="D52" s="20"/>
      <c r="E52" s="21"/>
      <c r="F52" s="20"/>
      <c r="G52" s="20"/>
      <c r="H52" s="20"/>
      <c r="I52" s="20" t="s">
        <v>101</v>
      </c>
      <c r="J52" s="20"/>
      <c r="K52" s="20">
        <v>90</v>
      </c>
      <c r="L52" s="20"/>
      <c r="M52" s="20"/>
      <c r="N52" s="27"/>
      <c r="O52" s="30"/>
    </row>
    <row r="53" spans="1:15" x14ac:dyDescent="0.25">
      <c r="A53" s="10">
        <v>2020</v>
      </c>
      <c r="B53" s="12">
        <v>19</v>
      </c>
      <c r="C53" s="12" t="s">
        <v>16</v>
      </c>
      <c r="D53" s="12" t="s">
        <v>17</v>
      </c>
      <c r="E53" s="13">
        <v>43859</v>
      </c>
      <c r="F53" s="12" t="s">
        <v>18</v>
      </c>
      <c r="G53" s="12" t="s">
        <v>111</v>
      </c>
      <c r="H53" s="12">
        <v>4</v>
      </c>
      <c r="I53" s="12" t="s">
        <v>288</v>
      </c>
      <c r="J53" s="12">
        <v>80</v>
      </c>
      <c r="K53" s="12">
        <v>4</v>
      </c>
      <c r="L53" s="12" t="s">
        <v>19</v>
      </c>
      <c r="M53" s="12" t="s">
        <v>29</v>
      </c>
      <c r="N53" s="25" t="s">
        <v>196</v>
      </c>
      <c r="O53" s="29"/>
    </row>
    <row r="54" spans="1:15" x14ac:dyDescent="0.25">
      <c r="A54" s="10">
        <v>2020</v>
      </c>
      <c r="B54" s="12">
        <v>19</v>
      </c>
      <c r="C54" s="12" t="s">
        <v>16</v>
      </c>
      <c r="D54" s="12"/>
      <c r="E54" s="13"/>
      <c r="F54" s="12"/>
      <c r="G54" s="12" t="s">
        <v>20</v>
      </c>
      <c r="H54" s="12">
        <v>4</v>
      </c>
      <c r="I54" s="12" t="s">
        <v>184</v>
      </c>
      <c r="J54" s="12"/>
      <c r="K54" s="12">
        <v>4</v>
      </c>
      <c r="L54" s="12"/>
      <c r="M54" s="12"/>
      <c r="N54" s="25"/>
      <c r="O54" s="29"/>
    </row>
    <row r="55" spans="1:15" x14ac:dyDescent="0.25">
      <c r="A55" s="10">
        <v>2020</v>
      </c>
      <c r="B55" s="12">
        <v>19</v>
      </c>
      <c r="C55" s="12" t="s">
        <v>16</v>
      </c>
      <c r="D55" s="12"/>
      <c r="E55" s="13"/>
      <c r="F55" s="12"/>
      <c r="G55" s="12"/>
      <c r="H55" s="12"/>
      <c r="I55" s="12" t="s">
        <v>101</v>
      </c>
      <c r="J55" s="12"/>
      <c r="K55" s="12">
        <v>15</v>
      </c>
      <c r="L55" s="12"/>
      <c r="M55" s="12"/>
      <c r="N55" s="25"/>
      <c r="O55" s="30"/>
    </row>
    <row r="56" spans="1:15" x14ac:dyDescent="0.25">
      <c r="A56" s="14">
        <v>2020</v>
      </c>
      <c r="B56" s="16">
        <v>20</v>
      </c>
      <c r="C56" s="16" t="s">
        <v>122</v>
      </c>
      <c r="D56" s="16" t="s">
        <v>123</v>
      </c>
      <c r="E56" s="17">
        <v>43865</v>
      </c>
      <c r="F56" s="16" t="s">
        <v>142</v>
      </c>
      <c r="G56" s="16" t="s">
        <v>26</v>
      </c>
      <c r="H56" s="16">
        <v>500</v>
      </c>
      <c r="I56" s="16" t="s">
        <v>26</v>
      </c>
      <c r="J56" s="16" t="s">
        <v>109</v>
      </c>
      <c r="K56" s="16">
        <v>500</v>
      </c>
      <c r="L56" s="16" t="s">
        <v>19</v>
      </c>
      <c r="M56" s="16" t="s">
        <v>29</v>
      </c>
      <c r="N56" s="26" t="s">
        <v>196</v>
      </c>
      <c r="O56" s="29"/>
    </row>
    <row r="57" spans="1:15" x14ac:dyDescent="0.25">
      <c r="A57" s="10">
        <v>2020</v>
      </c>
      <c r="B57" s="12">
        <v>20</v>
      </c>
      <c r="C57" s="12" t="s">
        <v>122</v>
      </c>
      <c r="D57" s="12"/>
      <c r="E57" s="13"/>
      <c r="F57" s="12"/>
      <c r="G57" s="12" t="s">
        <v>39</v>
      </c>
      <c r="H57" s="12">
        <v>4500</v>
      </c>
      <c r="I57" s="12" t="s">
        <v>39</v>
      </c>
      <c r="J57" s="12" t="s">
        <v>124</v>
      </c>
      <c r="K57" s="12">
        <v>2500</v>
      </c>
      <c r="L57" s="12" t="s">
        <v>19</v>
      </c>
      <c r="M57" s="12" t="s">
        <v>29</v>
      </c>
      <c r="N57" s="25" t="s">
        <v>196</v>
      </c>
      <c r="O57" s="29"/>
    </row>
    <row r="58" spans="1:15" x14ac:dyDescent="0.25">
      <c r="A58" s="10">
        <v>2020</v>
      </c>
      <c r="B58" s="12">
        <v>20</v>
      </c>
      <c r="C58" s="12" t="s">
        <v>122</v>
      </c>
      <c r="D58" s="12"/>
      <c r="E58" s="13"/>
      <c r="F58" s="12"/>
      <c r="G58" s="12"/>
      <c r="H58" s="12"/>
      <c r="I58" s="12" t="s">
        <v>39</v>
      </c>
      <c r="J58" s="12" t="s">
        <v>109</v>
      </c>
      <c r="K58" s="12">
        <v>2000</v>
      </c>
      <c r="L58" s="12" t="s">
        <v>19</v>
      </c>
      <c r="M58" s="12" t="s">
        <v>29</v>
      </c>
      <c r="N58" s="25" t="s">
        <v>196</v>
      </c>
      <c r="O58" s="29"/>
    </row>
    <row r="59" spans="1:15" x14ac:dyDescent="0.25">
      <c r="A59" s="10">
        <v>2020</v>
      </c>
      <c r="B59" s="12">
        <v>20</v>
      </c>
      <c r="C59" s="12" t="s">
        <v>122</v>
      </c>
      <c r="D59" s="12"/>
      <c r="E59" s="13"/>
      <c r="F59" s="12"/>
      <c r="G59" s="12" t="s">
        <v>125</v>
      </c>
      <c r="H59" s="12">
        <v>5420</v>
      </c>
      <c r="I59" s="12" t="s">
        <v>288</v>
      </c>
      <c r="J59" s="12">
        <v>80</v>
      </c>
      <c r="K59" s="12">
        <v>2710</v>
      </c>
      <c r="L59" s="12" t="s">
        <v>19</v>
      </c>
      <c r="M59" s="12" t="s">
        <v>29</v>
      </c>
      <c r="N59" s="25" t="s">
        <v>196</v>
      </c>
      <c r="O59" s="29"/>
    </row>
    <row r="60" spans="1:15" x14ac:dyDescent="0.25">
      <c r="A60" s="10">
        <v>2020</v>
      </c>
      <c r="B60" s="12">
        <v>20</v>
      </c>
      <c r="C60" s="12" t="s">
        <v>122</v>
      </c>
      <c r="D60" s="12"/>
      <c r="E60" s="13"/>
      <c r="F60" s="12"/>
      <c r="G60" s="12" t="s">
        <v>111</v>
      </c>
      <c r="H60" s="12">
        <v>5870</v>
      </c>
      <c r="I60" s="12" t="s">
        <v>288</v>
      </c>
      <c r="J60" s="12">
        <v>80</v>
      </c>
      <c r="K60" s="12">
        <v>5870</v>
      </c>
      <c r="L60" s="12" t="s">
        <v>19</v>
      </c>
      <c r="M60" s="12" t="s">
        <v>29</v>
      </c>
      <c r="N60" s="25" t="s">
        <v>196</v>
      </c>
      <c r="O60" s="29"/>
    </row>
    <row r="61" spans="1:15" x14ac:dyDescent="0.25">
      <c r="A61" s="10">
        <v>2020</v>
      </c>
      <c r="B61" s="12">
        <v>20</v>
      </c>
      <c r="C61" s="12" t="s">
        <v>122</v>
      </c>
      <c r="D61" s="12"/>
      <c r="E61" s="13"/>
      <c r="F61" s="12"/>
      <c r="G61" s="12" t="s">
        <v>111</v>
      </c>
      <c r="H61" s="12">
        <v>385</v>
      </c>
      <c r="I61" s="12" t="s">
        <v>288</v>
      </c>
      <c r="J61" s="12">
        <v>80</v>
      </c>
      <c r="K61" s="12">
        <v>385</v>
      </c>
      <c r="L61" s="12" t="s">
        <v>19</v>
      </c>
      <c r="M61" s="12" t="s">
        <v>29</v>
      </c>
      <c r="N61" s="25" t="s">
        <v>197</v>
      </c>
      <c r="O61" s="29"/>
    </row>
    <row r="62" spans="1:15" x14ac:dyDescent="0.25">
      <c r="A62" s="18">
        <v>2020</v>
      </c>
      <c r="B62" s="20">
        <v>20</v>
      </c>
      <c r="C62" s="20" t="s">
        <v>122</v>
      </c>
      <c r="D62" s="20"/>
      <c r="E62" s="21"/>
      <c r="F62" s="20"/>
      <c r="G62" s="20"/>
      <c r="H62" s="20"/>
      <c r="I62" s="20" t="s">
        <v>101</v>
      </c>
      <c r="J62" s="20"/>
      <c r="K62" s="20">
        <v>360</v>
      </c>
      <c r="L62" s="20"/>
      <c r="M62" s="20"/>
      <c r="N62" s="27"/>
      <c r="O62" s="30"/>
    </row>
    <row r="63" spans="1:15" x14ac:dyDescent="0.25">
      <c r="A63" s="10">
        <v>2020</v>
      </c>
      <c r="B63" s="12">
        <v>21</v>
      </c>
      <c r="C63" s="12" t="s">
        <v>104</v>
      </c>
      <c r="D63" s="12" t="s">
        <v>105</v>
      </c>
      <c r="E63" s="13">
        <v>43865</v>
      </c>
      <c r="F63" s="12" t="s">
        <v>126</v>
      </c>
      <c r="G63" s="12" t="s">
        <v>127</v>
      </c>
      <c r="H63" s="12">
        <v>2500</v>
      </c>
      <c r="I63" s="12" t="s">
        <v>127</v>
      </c>
      <c r="J63" s="12" t="s">
        <v>109</v>
      </c>
      <c r="K63" s="12">
        <v>2500</v>
      </c>
      <c r="L63" s="12" t="s">
        <v>19</v>
      </c>
      <c r="M63" s="12" t="s">
        <v>29</v>
      </c>
      <c r="N63" s="25" t="s">
        <v>196</v>
      </c>
      <c r="O63" s="29"/>
    </row>
    <row r="64" spans="1:15" x14ac:dyDescent="0.25">
      <c r="A64" s="10">
        <v>2020</v>
      </c>
      <c r="B64" s="12">
        <v>21</v>
      </c>
      <c r="C64" s="12" t="s">
        <v>104</v>
      </c>
      <c r="D64" s="12"/>
      <c r="E64" s="13"/>
      <c r="F64" s="12"/>
      <c r="G64" s="12"/>
      <c r="H64" s="12"/>
      <c r="I64" s="12" t="s">
        <v>101</v>
      </c>
      <c r="J64" s="12"/>
      <c r="K64" s="12">
        <v>45</v>
      </c>
      <c r="L64" s="12"/>
      <c r="M64" s="12"/>
      <c r="N64" s="25"/>
      <c r="O64" s="30"/>
    </row>
    <row r="65" spans="1:15" x14ac:dyDescent="0.25">
      <c r="A65" s="14">
        <v>2020</v>
      </c>
      <c r="B65" s="16">
        <v>22</v>
      </c>
      <c r="C65" s="16" t="s">
        <v>128</v>
      </c>
      <c r="D65" s="16" t="s">
        <v>129</v>
      </c>
      <c r="E65" s="17">
        <v>43865</v>
      </c>
      <c r="F65" s="16" t="s">
        <v>42</v>
      </c>
      <c r="G65" s="16" t="s">
        <v>111</v>
      </c>
      <c r="H65" s="16">
        <v>500</v>
      </c>
      <c r="I65" s="16" t="s">
        <v>288</v>
      </c>
      <c r="J65" s="16">
        <v>80</v>
      </c>
      <c r="K65" s="16">
        <v>500</v>
      </c>
      <c r="L65" s="16" t="s">
        <v>15</v>
      </c>
      <c r="M65" s="16" t="s">
        <v>29</v>
      </c>
      <c r="N65" s="26" t="s">
        <v>196</v>
      </c>
      <c r="O65" s="29"/>
    </row>
    <row r="66" spans="1:15" x14ac:dyDescent="0.25">
      <c r="A66" s="18">
        <v>2020</v>
      </c>
      <c r="B66" s="20">
        <v>22</v>
      </c>
      <c r="C66" s="20" t="s">
        <v>128</v>
      </c>
      <c r="D66" s="20"/>
      <c r="E66" s="21"/>
      <c r="F66" s="20"/>
      <c r="G66" s="20"/>
      <c r="H66" s="20"/>
      <c r="I66" s="20" t="s">
        <v>101</v>
      </c>
      <c r="J66" s="20"/>
      <c r="K66" s="20">
        <v>15</v>
      </c>
      <c r="L66" s="20"/>
      <c r="M66" s="20"/>
      <c r="N66" s="27"/>
      <c r="O66" s="30"/>
    </row>
    <row r="67" spans="1:15" x14ac:dyDescent="0.25">
      <c r="A67" s="10">
        <v>2020</v>
      </c>
      <c r="B67" s="12">
        <v>23</v>
      </c>
      <c r="C67" s="12" t="s">
        <v>128</v>
      </c>
      <c r="D67" s="12" t="s">
        <v>129</v>
      </c>
      <c r="E67" s="13">
        <v>43865</v>
      </c>
      <c r="F67" s="12" t="s">
        <v>130</v>
      </c>
      <c r="G67" s="12" t="s">
        <v>110</v>
      </c>
      <c r="H67" s="12">
        <v>500</v>
      </c>
      <c r="I67" s="12" t="s">
        <v>289</v>
      </c>
      <c r="J67" s="12">
        <v>200</v>
      </c>
      <c r="K67" s="12">
        <v>65</v>
      </c>
      <c r="L67" s="12" t="s">
        <v>15</v>
      </c>
      <c r="M67" s="12" t="s">
        <v>28</v>
      </c>
      <c r="N67" s="25" t="s">
        <v>197</v>
      </c>
      <c r="O67" s="29"/>
    </row>
    <row r="68" spans="1:15" x14ac:dyDescent="0.25">
      <c r="A68" s="10">
        <v>2020</v>
      </c>
      <c r="B68" s="12">
        <v>23</v>
      </c>
      <c r="C68" s="12" t="s">
        <v>128</v>
      </c>
      <c r="D68" s="12"/>
      <c r="E68" s="13"/>
      <c r="F68" s="12"/>
      <c r="G68" s="12"/>
      <c r="H68" s="12"/>
      <c r="I68" s="12" t="s">
        <v>101</v>
      </c>
      <c r="J68" s="12"/>
      <c r="K68" s="12">
        <v>30</v>
      </c>
      <c r="L68" s="12"/>
      <c r="M68" s="12"/>
      <c r="N68" s="25"/>
      <c r="O68" s="30"/>
    </row>
    <row r="69" spans="1:15" x14ac:dyDescent="0.25">
      <c r="A69" s="14">
        <v>2020</v>
      </c>
      <c r="B69" s="16">
        <v>24</v>
      </c>
      <c r="C69" s="16" t="s">
        <v>48</v>
      </c>
      <c r="D69" s="16" t="s">
        <v>49</v>
      </c>
      <c r="E69" s="17">
        <v>43866</v>
      </c>
      <c r="F69" s="16" t="s">
        <v>131</v>
      </c>
      <c r="G69" s="16" t="s">
        <v>26</v>
      </c>
      <c r="H69" s="16">
        <v>500</v>
      </c>
      <c r="I69" s="16" t="s">
        <v>26</v>
      </c>
      <c r="J69" s="16" t="s">
        <v>109</v>
      </c>
      <c r="K69" s="16">
        <v>500</v>
      </c>
      <c r="L69" s="16" t="s">
        <v>19</v>
      </c>
      <c r="M69" s="16" t="s">
        <v>29</v>
      </c>
      <c r="N69" s="26" t="s">
        <v>196</v>
      </c>
      <c r="O69" s="29"/>
    </row>
    <row r="70" spans="1:15" x14ac:dyDescent="0.25">
      <c r="A70" s="10">
        <v>2020</v>
      </c>
      <c r="B70" s="12">
        <v>24</v>
      </c>
      <c r="C70" s="12" t="s">
        <v>48</v>
      </c>
      <c r="D70" s="12"/>
      <c r="E70" s="13"/>
      <c r="F70" s="12"/>
      <c r="G70" s="12" t="s">
        <v>39</v>
      </c>
      <c r="H70" s="12">
        <v>1500</v>
      </c>
      <c r="I70" s="12" t="s">
        <v>39</v>
      </c>
      <c r="J70" s="12" t="s">
        <v>109</v>
      </c>
      <c r="K70" s="12">
        <v>1500</v>
      </c>
      <c r="L70" s="12" t="s">
        <v>19</v>
      </c>
      <c r="M70" s="12" t="s">
        <v>29</v>
      </c>
      <c r="N70" s="25" t="s">
        <v>196</v>
      </c>
      <c r="O70" s="29"/>
    </row>
    <row r="71" spans="1:15" x14ac:dyDescent="0.25">
      <c r="A71" s="18">
        <v>2020</v>
      </c>
      <c r="B71" s="20">
        <v>24</v>
      </c>
      <c r="C71" s="20" t="s">
        <v>48</v>
      </c>
      <c r="D71" s="20"/>
      <c r="E71" s="21"/>
      <c r="F71" s="20"/>
      <c r="G71" s="20"/>
      <c r="H71" s="20"/>
      <c r="I71" s="20" t="s">
        <v>101</v>
      </c>
      <c r="J71" s="20"/>
      <c r="K71" s="20">
        <v>30</v>
      </c>
      <c r="L71" s="20"/>
      <c r="M71" s="20"/>
      <c r="N71" s="27"/>
      <c r="O71" s="30"/>
    </row>
    <row r="72" spans="1:15" x14ac:dyDescent="0.25">
      <c r="A72" s="10">
        <v>2020</v>
      </c>
      <c r="B72" s="12">
        <v>25</v>
      </c>
      <c r="C72" s="12" t="s">
        <v>37</v>
      </c>
      <c r="D72" s="12" t="s">
        <v>38</v>
      </c>
      <c r="E72" s="13">
        <v>43871</v>
      </c>
      <c r="F72" s="12" t="s">
        <v>132</v>
      </c>
      <c r="G72" s="12" t="s">
        <v>108</v>
      </c>
      <c r="H72" s="12">
        <v>120</v>
      </c>
      <c r="I72" s="12" t="s">
        <v>288</v>
      </c>
      <c r="J72" s="12">
        <v>80</v>
      </c>
      <c r="K72" s="12">
        <v>120</v>
      </c>
      <c r="L72" s="12"/>
      <c r="M72" s="12"/>
      <c r="N72" s="25"/>
      <c r="O72" s="29"/>
    </row>
    <row r="73" spans="1:15" x14ac:dyDescent="0.25">
      <c r="A73" s="10">
        <v>2020</v>
      </c>
      <c r="B73" s="12">
        <v>25</v>
      </c>
      <c r="C73" s="12" t="s">
        <v>37</v>
      </c>
      <c r="D73" s="12"/>
      <c r="E73" s="13"/>
      <c r="F73" s="12"/>
      <c r="G73" s="12" t="s">
        <v>111</v>
      </c>
      <c r="H73" s="12">
        <v>1500</v>
      </c>
      <c r="I73" s="12" t="s">
        <v>288</v>
      </c>
      <c r="J73" s="12">
        <v>80</v>
      </c>
      <c r="K73" s="12">
        <v>1500</v>
      </c>
      <c r="L73" s="12" t="s">
        <v>15</v>
      </c>
      <c r="M73" s="12" t="s">
        <v>29</v>
      </c>
      <c r="N73" s="25" t="s">
        <v>196</v>
      </c>
      <c r="O73" s="29"/>
    </row>
    <row r="74" spans="1:15" x14ac:dyDescent="0.25">
      <c r="A74" s="10">
        <v>2020</v>
      </c>
      <c r="B74" s="12">
        <v>25</v>
      </c>
      <c r="C74" s="12" t="s">
        <v>37</v>
      </c>
      <c r="D74" s="12"/>
      <c r="E74" s="13"/>
      <c r="F74" s="12"/>
      <c r="G74" s="12" t="s">
        <v>108</v>
      </c>
      <c r="H74" s="12">
        <v>500</v>
      </c>
      <c r="I74" s="12" t="s">
        <v>288</v>
      </c>
      <c r="J74" s="12">
        <v>160</v>
      </c>
      <c r="K74" s="12">
        <v>500</v>
      </c>
      <c r="L74" s="12"/>
      <c r="M74" s="12"/>
      <c r="N74" s="25"/>
      <c r="O74" s="29"/>
    </row>
    <row r="75" spans="1:15" x14ac:dyDescent="0.25">
      <c r="A75" s="10">
        <v>2020</v>
      </c>
      <c r="B75" s="12">
        <v>25</v>
      </c>
      <c r="C75" s="12" t="s">
        <v>37</v>
      </c>
      <c r="D75" s="12"/>
      <c r="E75" s="13"/>
      <c r="F75" s="12"/>
      <c r="G75" s="12"/>
      <c r="H75" s="12"/>
      <c r="I75" s="12" t="s">
        <v>101</v>
      </c>
      <c r="J75" s="12"/>
      <c r="K75" s="12">
        <v>30</v>
      </c>
      <c r="L75" s="12"/>
      <c r="M75" s="12"/>
      <c r="N75" s="25"/>
      <c r="O75" s="30"/>
    </row>
    <row r="76" spans="1:15" x14ac:dyDescent="0.25">
      <c r="A76" s="14">
        <v>2020</v>
      </c>
      <c r="B76" s="16">
        <v>26</v>
      </c>
      <c r="C76" s="16" t="s">
        <v>133</v>
      </c>
      <c r="D76" s="16" t="s">
        <v>134</v>
      </c>
      <c r="E76" s="17">
        <v>43873</v>
      </c>
      <c r="F76" s="16" t="s">
        <v>135</v>
      </c>
      <c r="G76" s="16" t="s">
        <v>111</v>
      </c>
      <c r="H76" s="16">
        <v>2500</v>
      </c>
      <c r="I76" s="16" t="s">
        <v>288</v>
      </c>
      <c r="J76" s="16">
        <v>80</v>
      </c>
      <c r="K76" s="16">
        <v>2500</v>
      </c>
      <c r="L76" s="16" t="s">
        <v>15</v>
      </c>
      <c r="M76" s="16" t="s">
        <v>29</v>
      </c>
      <c r="N76" s="26" t="s">
        <v>196</v>
      </c>
      <c r="O76" s="29"/>
    </row>
    <row r="77" spans="1:15" x14ac:dyDescent="0.25">
      <c r="A77" s="10">
        <v>2020</v>
      </c>
      <c r="B77" s="12">
        <v>26</v>
      </c>
      <c r="C77" s="12" t="s">
        <v>133</v>
      </c>
      <c r="D77" s="12"/>
      <c r="E77" s="13"/>
      <c r="F77" s="12"/>
      <c r="G77" s="12" t="s">
        <v>26</v>
      </c>
      <c r="H77" s="12">
        <v>2500</v>
      </c>
      <c r="I77" s="12" t="s">
        <v>26</v>
      </c>
      <c r="J77" s="12" t="s">
        <v>109</v>
      </c>
      <c r="K77" s="12">
        <v>2500</v>
      </c>
      <c r="L77" s="12" t="s">
        <v>15</v>
      </c>
      <c r="M77" s="12" t="s">
        <v>29</v>
      </c>
      <c r="N77" s="25" t="s">
        <v>196</v>
      </c>
      <c r="O77" s="29"/>
    </row>
    <row r="78" spans="1:15" x14ac:dyDescent="0.25">
      <c r="A78" s="18">
        <v>2020</v>
      </c>
      <c r="B78" s="20">
        <v>26</v>
      </c>
      <c r="C78" s="20" t="s">
        <v>133</v>
      </c>
      <c r="D78" s="20"/>
      <c r="E78" s="21"/>
      <c r="F78" s="20"/>
      <c r="G78" s="20"/>
      <c r="H78" s="20"/>
      <c r="I78" s="20" t="s">
        <v>101</v>
      </c>
      <c r="J78" s="20"/>
      <c r="K78" s="20">
        <v>90</v>
      </c>
      <c r="L78" s="20"/>
      <c r="M78" s="20"/>
      <c r="N78" s="27"/>
      <c r="O78" s="30"/>
    </row>
    <row r="79" spans="1:15" x14ac:dyDescent="0.25">
      <c r="A79" s="10">
        <v>2020</v>
      </c>
      <c r="B79" s="12">
        <v>27</v>
      </c>
      <c r="C79" s="12" t="s">
        <v>136</v>
      </c>
      <c r="D79" s="12" t="s">
        <v>137</v>
      </c>
      <c r="E79" s="13">
        <v>43873</v>
      </c>
      <c r="F79" s="12" t="s">
        <v>138</v>
      </c>
      <c r="G79" s="12" t="s">
        <v>125</v>
      </c>
      <c r="H79" s="12">
        <v>1800</v>
      </c>
      <c r="I79" s="12" t="s">
        <v>288</v>
      </c>
      <c r="J79" s="12">
        <v>100</v>
      </c>
      <c r="K79" s="12">
        <v>900</v>
      </c>
      <c r="L79" s="12" t="s">
        <v>15</v>
      </c>
      <c r="M79" s="12" t="s">
        <v>28</v>
      </c>
      <c r="N79" s="25" t="s">
        <v>196</v>
      </c>
      <c r="O79" s="29"/>
    </row>
    <row r="80" spans="1:15" x14ac:dyDescent="0.25">
      <c r="A80" s="10">
        <v>2020</v>
      </c>
      <c r="B80" s="12">
        <v>27</v>
      </c>
      <c r="C80" s="12" t="s">
        <v>136</v>
      </c>
      <c r="D80" s="12"/>
      <c r="E80" s="13"/>
      <c r="F80" s="12"/>
      <c r="G80" s="12"/>
      <c r="H80" s="12"/>
      <c r="I80" s="12" t="s">
        <v>101</v>
      </c>
      <c r="J80" s="12"/>
      <c r="K80" s="12">
        <v>30</v>
      </c>
      <c r="L80" s="12"/>
      <c r="M80" s="12"/>
      <c r="N80" s="25"/>
      <c r="O80" s="30"/>
    </row>
    <row r="81" spans="1:15" x14ac:dyDescent="0.25">
      <c r="A81" s="14">
        <v>2020</v>
      </c>
      <c r="B81" s="16">
        <v>28</v>
      </c>
      <c r="C81" s="16" t="s">
        <v>43</v>
      </c>
      <c r="D81" s="16" t="s">
        <v>44</v>
      </c>
      <c r="E81" s="17">
        <v>43873</v>
      </c>
      <c r="F81" s="16" t="s">
        <v>143</v>
      </c>
      <c r="G81" s="16" t="s">
        <v>111</v>
      </c>
      <c r="H81" s="16">
        <v>23</v>
      </c>
      <c r="I81" s="16" t="s">
        <v>288</v>
      </c>
      <c r="J81" s="16">
        <v>100</v>
      </c>
      <c r="K81" s="16">
        <v>299</v>
      </c>
      <c r="L81" s="16" t="s">
        <v>15</v>
      </c>
      <c r="M81" s="16" t="s">
        <v>28</v>
      </c>
      <c r="N81" s="26" t="s">
        <v>197</v>
      </c>
      <c r="O81" s="29"/>
    </row>
    <row r="82" spans="1:15" x14ac:dyDescent="0.25">
      <c r="A82" s="18">
        <v>2020</v>
      </c>
      <c r="B82" s="20">
        <v>28</v>
      </c>
      <c r="C82" s="20" t="s">
        <v>43</v>
      </c>
      <c r="D82" s="20"/>
      <c r="E82" s="21"/>
      <c r="F82" s="20" t="s">
        <v>144</v>
      </c>
      <c r="G82" s="20"/>
      <c r="H82" s="20"/>
      <c r="I82" s="20" t="s">
        <v>101</v>
      </c>
      <c r="J82" s="20"/>
      <c r="K82" s="20">
        <v>15</v>
      </c>
      <c r="L82" s="20"/>
      <c r="M82" s="20"/>
      <c r="N82" s="27"/>
      <c r="O82" s="30"/>
    </row>
    <row r="83" spans="1:15" x14ac:dyDescent="0.25">
      <c r="A83" s="10">
        <v>2020</v>
      </c>
      <c r="B83" s="12">
        <v>29</v>
      </c>
      <c r="C83" s="12" t="s">
        <v>43</v>
      </c>
      <c r="D83" s="12" t="s">
        <v>44</v>
      </c>
      <c r="E83" s="13">
        <v>43874</v>
      </c>
      <c r="F83" s="12" t="s">
        <v>145</v>
      </c>
      <c r="G83" s="12" t="s">
        <v>111</v>
      </c>
      <c r="H83" s="12">
        <v>255</v>
      </c>
      <c r="I83" s="12" t="s">
        <v>288</v>
      </c>
      <c r="J83" s="12">
        <v>160</v>
      </c>
      <c r="K83" s="12">
        <v>255</v>
      </c>
      <c r="L83" s="12" t="s">
        <v>15</v>
      </c>
      <c r="M83" s="12" t="s">
        <v>28</v>
      </c>
      <c r="N83" s="25" t="s">
        <v>197</v>
      </c>
      <c r="O83" s="29"/>
    </row>
    <row r="84" spans="1:15" x14ac:dyDescent="0.25">
      <c r="A84" s="10">
        <v>2020</v>
      </c>
      <c r="B84" s="12">
        <v>29</v>
      </c>
      <c r="C84" s="12" t="s">
        <v>43</v>
      </c>
      <c r="D84" s="12"/>
      <c r="E84" s="13"/>
      <c r="F84" s="12"/>
      <c r="G84" s="12"/>
      <c r="H84" s="12"/>
      <c r="I84" s="12" t="s">
        <v>288</v>
      </c>
      <c r="J84" s="12">
        <v>100</v>
      </c>
      <c r="K84" s="12">
        <v>765</v>
      </c>
      <c r="L84" s="12" t="s">
        <v>15</v>
      </c>
      <c r="M84" s="12" t="s">
        <v>28</v>
      </c>
      <c r="N84" s="25" t="s">
        <v>197</v>
      </c>
      <c r="O84" s="29"/>
    </row>
    <row r="85" spans="1:15" x14ac:dyDescent="0.25">
      <c r="A85" s="10">
        <v>2020</v>
      </c>
      <c r="B85" s="12">
        <v>29</v>
      </c>
      <c r="C85" s="12" t="s">
        <v>43</v>
      </c>
      <c r="D85" s="12"/>
      <c r="E85" s="13"/>
      <c r="F85" s="12"/>
      <c r="G85" s="12"/>
      <c r="H85" s="12"/>
      <c r="I85" s="12" t="s">
        <v>101</v>
      </c>
      <c r="J85" s="12"/>
      <c r="K85" s="12">
        <v>45</v>
      </c>
      <c r="L85" s="12"/>
      <c r="M85" s="12"/>
      <c r="N85" s="25"/>
      <c r="O85" s="30"/>
    </row>
    <row r="86" spans="1:15" x14ac:dyDescent="0.25">
      <c r="A86" s="14">
        <v>2020</v>
      </c>
      <c r="B86" s="16">
        <v>30</v>
      </c>
      <c r="C86" s="16" t="s">
        <v>48</v>
      </c>
      <c r="D86" s="16" t="s">
        <v>146</v>
      </c>
      <c r="E86" s="17">
        <v>43875</v>
      </c>
      <c r="F86" s="16" t="s">
        <v>147</v>
      </c>
      <c r="G86" s="16" t="s">
        <v>111</v>
      </c>
      <c r="H86" s="16">
        <v>90</v>
      </c>
      <c r="I86" s="16" t="s">
        <v>288</v>
      </c>
      <c r="J86" s="16">
        <v>80</v>
      </c>
      <c r="K86" s="16">
        <v>90</v>
      </c>
      <c r="L86" s="16" t="s">
        <v>15</v>
      </c>
      <c r="M86" s="16" t="s">
        <v>29</v>
      </c>
      <c r="N86" s="26" t="s">
        <v>196</v>
      </c>
      <c r="O86" s="29"/>
    </row>
    <row r="87" spans="1:15" x14ac:dyDescent="0.25">
      <c r="A87" s="18">
        <v>2020</v>
      </c>
      <c r="B87" s="20">
        <v>30</v>
      </c>
      <c r="C87" s="20" t="s">
        <v>48</v>
      </c>
      <c r="D87" s="20"/>
      <c r="E87" s="21"/>
      <c r="F87" s="20"/>
      <c r="G87" s="20"/>
      <c r="H87" s="20"/>
      <c r="I87" s="20" t="s">
        <v>101</v>
      </c>
      <c r="J87" s="20"/>
      <c r="K87" s="20">
        <v>15</v>
      </c>
      <c r="L87" s="20"/>
      <c r="M87" s="20"/>
      <c r="N87" s="27"/>
      <c r="O87" s="30"/>
    </row>
    <row r="88" spans="1:15" x14ac:dyDescent="0.25">
      <c r="A88" s="10">
        <v>2020</v>
      </c>
      <c r="B88" s="12">
        <v>31</v>
      </c>
      <c r="C88" s="12" t="s">
        <v>48</v>
      </c>
      <c r="D88" s="12" t="s">
        <v>49</v>
      </c>
      <c r="E88" s="13">
        <v>43880</v>
      </c>
      <c r="F88" s="12" t="s">
        <v>148</v>
      </c>
      <c r="G88" s="12" t="s">
        <v>26</v>
      </c>
      <c r="H88" s="12">
        <v>2000</v>
      </c>
      <c r="I88" s="12" t="s">
        <v>26</v>
      </c>
      <c r="J88" s="12" t="s">
        <v>109</v>
      </c>
      <c r="K88" s="12">
        <v>2000</v>
      </c>
      <c r="L88" s="12" t="s">
        <v>19</v>
      </c>
      <c r="M88" s="12" t="s">
        <v>29</v>
      </c>
      <c r="N88" s="25" t="s">
        <v>196</v>
      </c>
      <c r="O88" s="29"/>
    </row>
    <row r="89" spans="1:15" x14ac:dyDescent="0.25">
      <c r="A89" s="10">
        <v>2020</v>
      </c>
      <c r="B89" s="12">
        <v>31</v>
      </c>
      <c r="C89" s="12" t="s">
        <v>48</v>
      </c>
      <c r="D89" s="12"/>
      <c r="E89" s="13"/>
      <c r="F89" s="12"/>
      <c r="G89" s="12"/>
      <c r="H89" s="12"/>
      <c r="I89" s="12" t="s">
        <v>101</v>
      </c>
      <c r="J89" s="12"/>
      <c r="K89" s="12">
        <v>30</v>
      </c>
      <c r="L89" s="12"/>
      <c r="M89" s="12"/>
      <c r="N89" s="25"/>
      <c r="O89" s="30"/>
    </row>
    <row r="90" spans="1:15" x14ac:dyDescent="0.25">
      <c r="A90" s="14">
        <v>2020</v>
      </c>
      <c r="B90" s="16">
        <v>32</v>
      </c>
      <c r="C90" s="16" t="s">
        <v>40</v>
      </c>
      <c r="D90" s="16" t="s">
        <v>41</v>
      </c>
      <c r="E90" s="17">
        <v>43880</v>
      </c>
      <c r="F90" s="16" t="s">
        <v>149</v>
      </c>
      <c r="G90" s="16" t="s">
        <v>113</v>
      </c>
      <c r="H90" s="16">
        <v>100</v>
      </c>
      <c r="I90" s="16" t="s">
        <v>289</v>
      </c>
      <c r="J90" s="16">
        <v>100</v>
      </c>
      <c r="K90" s="16">
        <v>100</v>
      </c>
      <c r="L90" s="16" t="s">
        <v>15</v>
      </c>
      <c r="M90" s="16" t="s">
        <v>28</v>
      </c>
      <c r="N90" s="26" t="s">
        <v>196</v>
      </c>
      <c r="O90" s="29"/>
    </row>
    <row r="91" spans="1:15" x14ac:dyDescent="0.25">
      <c r="A91" s="10">
        <v>2020</v>
      </c>
      <c r="B91" s="12">
        <v>32</v>
      </c>
      <c r="C91" s="12" t="s">
        <v>40</v>
      </c>
      <c r="D91" s="12"/>
      <c r="E91" s="13"/>
      <c r="F91" s="12"/>
      <c r="G91" s="12" t="s">
        <v>114</v>
      </c>
      <c r="H91" s="12">
        <v>100</v>
      </c>
      <c r="I91" s="12" t="s">
        <v>288</v>
      </c>
      <c r="J91" s="12">
        <v>100</v>
      </c>
      <c r="K91" s="12">
        <v>100</v>
      </c>
      <c r="L91" s="12" t="s">
        <v>15</v>
      </c>
      <c r="M91" s="12" t="s">
        <v>28</v>
      </c>
      <c r="N91" s="25" t="s">
        <v>196</v>
      </c>
      <c r="O91" s="29"/>
    </row>
    <row r="92" spans="1:15" x14ac:dyDescent="0.25">
      <c r="A92" s="10">
        <v>2020</v>
      </c>
      <c r="B92" s="12">
        <v>32</v>
      </c>
      <c r="C92" s="12" t="s">
        <v>40</v>
      </c>
      <c r="D92" s="12"/>
      <c r="E92" s="13"/>
      <c r="F92" s="12"/>
      <c r="G92" s="12" t="s">
        <v>110</v>
      </c>
      <c r="H92" s="12">
        <v>300</v>
      </c>
      <c r="I92" s="12" t="s">
        <v>289</v>
      </c>
      <c r="J92" s="12">
        <v>100</v>
      </c>
      <c r="K92" s="12">
        <v>40</v>
      </c>
      <c r="L92" s="12" t="s">
        <v>15</v>
      </c>
      <c r="M92" s="12" t="s">
        <v>28</v>
      </c>
      <c r="N92" s="25" t="s">
        <v>196</v>
      </c>
      <c r="O92" s="29"/>
    </row>
    <row r="93" spans="1:15" x14ac:dyDescent="0.25">
      <c r="A93" s="10">
        <v>2020</v>
      </c>
      <c r="B93" s="12">
        <v>32</v>
      </c>
      <c r="C93" s="12" t="s">
        <v>40</v>
      </c>
      <c r="D93" s="12"/>
      <c r="E93" s="13"/>
      <c r="F93" s="12"/>
      <c r="G93" s="12" t="s">
        <v>108</v>
      </c>
      <c r="H93" s="12">
        <v>360</v>
      </c>
      <c r="I93" s="12" t="s">
        <v>288</v>
      </c>
      <c r="J93" s="12">
        <v>160</v>
      </c>
      <c r="K93" s="12">
        <v>40</v>
      </c>
      <c r="L93" s="12" t="s">
        <v>15</v>
      </c>
      <c r="M93" s="12" t="s">
        <v>28</v>
      </c>
      <c r="N93" s="25" t="s">
        <v>196</v>
      </c>
      <c r="O93" s="29"/>
    </row>
    <row r="94" spans="1:15" x14ac:dyDescent="0.25">
      <c r="A94" s="18">
        <v>2020</v>
      </c>
      <c r="B94" s="20">
        <v>32</v>
      </c>
      <c r="C94" s="20" t="s">
        <v>40</v>
      </c>
      <c r="D94" s="20"/>
      <c r="E94" s="21"/>
      <c r="F94" s="20"/>
      <c r="G94" s="20"/>
      <c r="H94" s="20"/>
      <c r="I94" s="20" t="s">
        <v>101</v>
      </c>
      <c r="J94" s="20"/>
      <c r="K94" s="20">
        <v>30</v>
      </c>
      <c r="L94" s="20"/>
      <c r="M94" s="20"/>
      <c r="N94" s="27"/>
      <c r="O94" s="30"/>
    </row>
    <row r="95" spans="1:15" x14ac:dyDescent="0.25">
      <c r="A95" s="10">
        <v>2020</v>
      </c>
      <c r="B95" s="12">
        <v>33</v>
      </c>
      <c r="C95" s="12" t="s">
        <v>21</v>
      </c>
      <c r="D95" s="12" t="s">
        <v>118</v>
      </c>
      <c r="E95" s="13">
        <v>43880</v>
      </c>
      <c r="F95" s="12" t="s">
        <v>150</v>
      </c>
      <c r="G95" s="12" t="s">
        <v>108</v>
      </c>
      <c r="H95" s="12">
        <v>600</v>
      </c>
      <c r="I95" s="12" t="s">
        <v>288</v>
      </c>
      <c r="J95" s="12">
        <v>200</v>
      </c>
      <c r="K95" s="12">
        <v>200</v>
      </c>
      <c r="L95" s="12" t="s">
        <v>15</v>
      </c>
      <c r="M95" s="12" t="s">
        <v>28</v>
      </c>
      <c r="N95" s="25" t="s">
        <v>196</v>
      </c>
      <c r="O95" s="29"/>
    </row>
    <row r="96" spans="1:15" x14ac:dyDescent="0.25">
      <c r="A96" s="10">
        <v>2020</v>
      </c>
      <c r="B96" s="12">
        <v>33</v>
      </c>
      <c r="C96" s="12" t="s">
        <v>21</v>
      </c>
      <c r="D96" s="12"/>
      <c r="E96" s="13"/>
      <c r="F96" s="12"/>
      <c r="G96" s="12" t="s">
        <v>113</v>
      </c>
      <c r="H96" s="12">
        <v>45</v>
      </c>
      <c r="I96" s="12" t="s">
        <v>289</v>
      </c>
      <c r="J96" s="12">
        <v>100</v>
      </c>
      <c r="K96" s="12">
        <v>45</v>
      </c>
      <c r="L96" s="12" t="s">
        <v>15</v>
      </c>
      <c r="M96" s="12" t="s">
        <v>28</v>
      </c>
      <c r="N96" s="25" t="s">
        <v>196</v>
      </c>
      <c r="O96" s="29"/>
    </row>
    <row r="97" spans="1:15" x14ac:dyDescent="0.25">
      <c r="A97" s="10">
        <v>2020</v>
      </c>
      <c r="B97" s="12">
        <v>33</v>
      </c>
      <c r="C97" s="12" t="s">
        <v>21</v>
      </c>
      <c r="D97" s="12"/>
      <c r="E97" s="13"/>
      <c r="F97" s="12"/>
      <c r="G97" s="12" t="s">
        <v>114</v>
      </c>
      <c r="H97" s="12">
        <v>45</v>
      </c>
      <c r="I97" s="12" t="s">
        <v>288</v>
      </c>
      <c r="J97" s="12">
        <v>100</v>
      </c>
      <c r="K97" s="12">
        <v>45</v>
      </c>
      <c r="L97" s="12" t="s">
        <v>15</v>
      </c>
      <c r="M97" s="12" t="s">
        <v>28</v>
      </c>
      <c r="N97" s="25" t="s">
        <v>196</v>
      </c>
      <c r="O97" s="29"/>
    </row>
    <row r="98" spans="1:15" x14ac:dyDescent="0.25">
      <c r="A98" s="10">
        <v>2020</v>
      </c>
      <c r="B98" s="12">
        <v>33</v>
      </c>
      <c r="C98" s="12" t="s">
        <v>21</v>
      </c>
      <c r="D98" s="12"/>
      <c r="E98" s="13"/>
      <c r="F98" s="12"/>
      <c r="G98" s="12"/>
      <c r="H98" s="12"/>
      <c r="I98" s="12" t="s">
        <v>101</v>
      </c>
      <c r="J98" s="12"/>
      <c r="K98" s="12">
        <v>45</v>
      </c>
      <c r="L98" s="12"/>
      <c r="M98" s="12"/>
      <c r="N98" s="25"/>
      <c r="O98" s="30"/>
    </row>
    <row r="99" spans="1:15" x14ac:dyDescent="0.25">
      <c r="A99" s="14">
        <v>2020</v>
      </c>
      <c r="B99" s="16">
        <v>34</v>
      </c>
      <c r="C99" s="16" t="s">
        <v>151</v>
      </c>
      <c r="D99" s="16" t="s">
        <v>152</v>
      </c>
      <c r="E99" s="17">
        <v>43880</v>
      </c>
      <c r="F99" s="16" t="s">
        <v>153</v>
      </c>
      <c r="G99" s="16" t="s">
        <v>111</v>
      </c>
      <c r="H99" s="16">
        <v>1</v>
      </c>
      <c r="I99" s="16" t="s">
        <v>288</v>
      </c>
      <c r="J99" s="16">
        <v>100</v>
      </c>
      <c r="K99" s="16">
        <v>8</v>
      </c>
      <c r="L99" s="16" t="s">
        <v>15</v>
      </c>
      <c r="M99" s="16" t="s">
        <v>28</v>
      </c>
      <c r="N99" s="26" t="s">
        <v>197</v>
      </c>
      <c r="O99" s="29"/>
    </row>
    <row r="100" spans="1:15" x14ac:dyDescent="0.25">
      <c r="A100" s="18">
        <v>2020</v>
      </c>
      <c r="B100" s="20">
        <v>34</v>
      </c>
      <c r="C100" s="20" t="s">
        <v>151</v>
      </c>
      <c r="D100" s="20"/>
      <c r="E100" s="21"/>
      <c r="F100" s="20"/>
      <c r="G100" s="20"/>
      <c r="H100" s="20"/>
      <c r="I100" s="20" t="s">
        <v>101</v>
      </c>
      <c r="J100" s="20"/>
      <c r="K100" s="20">
        <v>15</v>
      </c>
      <c r="L100" s="20"/>
      <c r="M100" s="20"/>
      <c r="N100" s="27"/>
      <c r="O100" s="30"/>
    </row>
    <row r="101" spans="1:15" x14ac:dyDescent="0.25">
      <c r="A101" s="10">
        <v>2020</v>
      </c>
      <c r="B101" s="12">
        <v>35</v>
      </c>
      <c r="C101" s="12" t="s">
        <v>43</v>
      </c>
      <c r="D101" s="12" t="s">
        <v>44</v>
      </c>
      <c r="E101" s="13">
        <v>43881</v>
      </c>
      <c r="F101" s="12" t="s">
        <v>154</v>
      </c>
      <c r="G101" s="12" t="s">
        <v>111</v>
      </c>
      <c r="H101" s="12">
        <v>10</v>
      </c>
      <c r="I101" s="12" t="s">
        <v>288</v>
      </c>
      <c r="J101" s="12">
        <v>100</v>
      </c>
      <c r="K101" s="12">
        <v>60</v>
      </c>
      <c r="L101" s="12" t="s">
        <v>15</v>
      </c>
      <c r="M101" s="12" t="s">
        <v>28</v>
      </c>
      <c r="N101" s="25" t="s">
        <v>197</v>
      </c>
      <c r="O101" s="29"/>
    </row>
    <row r="102" spans="1:15" x14ac:dyDescent="0.25">
      <c r="A102" s="10">
        <v>2020</v>
      </c>
      <c r="B102" s="12">
        <v>35</v>
      </c>
      <c r="C102" s="12" t="s">
        <v>43</v>
      </c>
      <c r="D102" s="12"/>
      <c r="E102" s="13"/>
      <c r="F102" s="12"/>
      <c r="G102" s="12"/>
      <c r="H102" s="12"/>
      <c r="I102" s="12" t="s">
        <v>101</v>
      </c>
      <c r="J102" s="12"/>
      <c r="K102" s="12">
        <v>15</v>
      </c>
      <c r="L102" s="12"/>
      <c r="M102" s="12"/>
      <c r="N102" s="25"/>
      <c r="O102" s="30"/>
    </row>
    <row r="103" spans="1:15" x14ac:dyDescent="0.25">
      <c r="A103" s="14">
        <v>2020</v>
      </c>
      <c r="B103" s="16">
        <v>36</v>
      </c>
      <c r="C103" s="16" t="s">
        <v>16</v>
      </c>
      <c r="D103" s="16" t="s">
        <v>17</v>
      </c>
      <c r="E103" s="17">
        <v>43882</v>
      </c>
      <c r="F103" s="16" t="s">
        <v>155</v>
      </c>
      <c r="G103" s="16" t="s">
        <v>111</v>
      </c>
      <c r="H103" s="16">
        <v>1</v>
      </c>
      <c r="I103" s="16" t="s">
        <v>288</v>
      </c>
      <c r="J103" s="16">
        <v>80</v>
      </c>
      <c r="K103" s="16">
        <v>912</v>
      </c>
      <c r="L103" s="16" t="s">
        <v>15</v>
      </c>
      <c r="M103" s="16" t="s">
        <v>29</v>
      </c>
      <c r="N103" s="26" t="s">
        <v>197</v>
      </c>
      <c r="O103" s="29"/>
    </row>
    <row r="104" spans="1:15" x14ac:dyDescent="0.25">
      <c r="A104" s="18">
        <v>2020</v>
      </c>
      <c r="B104" s="20">
        <v>36</v>
      </c>
      <c r="C104" s="20" t="s">
        <v>16</v>
      </c>
      <c r="D104" s="20"/>
      <c r="E104" s="21"/>
      <c r="F104" s="20"/>
      <c r="G104" s="20"/>
      <c r="H104" s="20"/>
      <c r="I104" s="20" t="s">
        <v>101</v>
      </c>
      <c r="J104" s="20"/>
      <c r="K104" s="20">
        <v>30</v>
      </c>
      <c r="L104" s="20"/>
      <c r="M104" s="20"/>
      <c r="N104" s="27"/>
      <c r="O104" s="30"/>
    </row>
    <row r="105" spans="1:15" x14ac:dyDescent="0.25">
      <c r="A105" s="10">
        <v>2020</v>
      </c>
      <c r="B105" s="12">
        <v>37</v>
      </c>
      <c r="C105" s="12" t="s">
        <v>156</v>
      </c>
      <c r="D105" s="12" t="s">
        <v>157</v>
      </c>
      <c r="E105" s="13">
        <v>43882</v>
      </c>
      <c r="F105" s="12" t="s">
        <v>158</v>
      </c>
      <c r="G105" s="12" t="s">
        <v>111</v>
      </c>
      <c r="H105" s="12">
        <v>50</v>
      </c>
      <c r="I105" s="12" t="s">
        <v>289</v>
      </c>
      <c r="J105" s="12">
        <v>100</v>
      </c>
      <c r="K105" s="12">
        <v>50</v>
      </c>
      <c r="L105" s="12" t="s">
        <v>15</v>
      </c>
      <c r="M105" s="12" t="s">
        <v>28</v>
      </c>
      <c r="N105" s="25" t="s">
        <v>197</v>
      </c>
      <c r="O105" s="29"/>
    </row>
    <row r="106" spans="1:15" x14ac:dyDescent="0.25">
      <c r="A106" s="10">
        <v>2020</v>
      </c>
      <c r="B106" s="12">
        <v>37</v>
      </c>
      <c r="C106" s="12" t="s">
        <v>156</v>
      </c>
      <c r="D106" s="12"/>
      <c r="E106" s="13"/>
      <c r="F106" s="12"/>
      <c r="G106" s="12"/>
      <c r="H106" s="12"/>
      <c r="I106" s="12" t="s">
        <v>101</v>
      </c>
      <c r="J106" s="12"/>
      <c r="K106" s="12">
        <v>15</v>
      </c>
      <c r="L106" s="12"/>
      <c r="M106" s="12"/>
      <c r="N106" s="25"/>
      <c r="O106" s="30"/>
    </row>
    <row r="107" spans="1:15" x14ac:dyDescent="0.25">
      <c r="A107" s="14">
        <v>2020</v>
      </c>
      <c r="B107" s="16">
        <v>38</v>
      </c>
      <c r="C107" s="16" t="s">
        <v>40</v>
      </c>
      <c r="D107" s="16" t="s">
        <v>41</v>
      </c>
      <c r="E107" s="17">
        <v>43882</v>
      </c>
      <c r="F107" s="16" t="s">
        <v>159</v>
      </c>
      <c r="G107" s="16" t="s">
        <v>113</v>
      </c>
      <c r="H107" s="16">
        <v>100</v>
      </c>
      <c r="I107" s="16" t="s">
        <v>289</v>
      </c>
      <c r="J107" s="16">
        <v>100</v>
      </c>
      <c r="K107" s="16">
        <v>100</v>
      </c>
      <c r="L107" s="16" t="s">
        <v>15</v>
      </c>
      <c r="M107" s="16" t="s">
        <v>28</v>
      </c>
      <c r="N107" s="26" t="s">
        <v>196</v>
      </c>
      <c r="O107" s="29"/>
    </row>
    <row r="108" spans="1:15" x14ac:dyDescent="0.25">
      <c r="A108" s="10">
        <v>2020</v>
      </c>
      <c r="B108" s="12">
        <v>38</v>
      </c>
      <c r="C108" s="12" t="s">
        <v>40</v>
      </c>
      <c r="D108" s="12"/>
      <c r="E108" s="13"/>
      <c r="F108" s="12"/>
      <c r="G108" s="12" t="s">
        <v>110</v>
      </c>
      <c r="H108" s="12">
        <v>1800</v>
      </c>
      <c r="I108" s="12" t="s">
        <v>289</v>
      </c>
      <c r="J108" s="12">
        <v>100</v>
      </c>
      <c r="K108" s="12">
        <v>25</v>
      </c>
      <c r="L108" s="12" t="s">
        <v>15</v>
      </c>
      <c r="M108" s="12" t="s">
        <v>28</v>
      </c>
      <c r="N108" s="25" t="s">
        <v>196</v>
      </c>
      <c r="O108" s="29"/>
    </row>
    <row r="109" spans="1:15" x14ac:dyDescent="0.25">
      <c r="A109" s="10">
        <v>2020</v>
      </c>
      <c r="B109" s="12">
        <v>38</v>
      </c>
      <c r="C109" s="12" t="s">
        <v>40</v>
      </c>
      <c r="D109" s="12"/>
      <c r="E109" s="13"/>
      <c r="F109" s="12"/>
      <c r="G109" s="12"/>
      <c r="H109" s="12"/>
      <c r="I109" s="12" t="s">
        <v>289</v>
      </c>
      <c r="J109" s="12">
        <v>100</v>
      </c>
      <c r="K109" s="12">
        <v>200</v>
      </c>
      <c r="L109" s="12" t="s">
        <v>15</v>
      </c>
      <c r="M109" s="12" t="s">
        <v>28</v>
      </c>
      <c r="N109" s="25" t="s">
        <v>197</v>
      </c>
      <c r="O109" s="29"/>
    </row>
    <row r="110" spans="1:15" x14ac:dyDescent="0.25">
      <c r="A110" s="10">
        <v>2020</v>
      </c>
      <c r="B110" s="12">
        <v>38</v>
      </c>
      <c r="C110" s="12" t="s">
        <v>40</v>
      </c>
      <c r="D110" s="12"/>
      <c r="E110" s="13"/>
      <c r="F110" s="12"/>
      <c r="G110" s="12" t="s">
        <v>108</v>
      </c>
      <c r="H110" s="12">
        <v>264</v>
      </c>
      <c r="I110" s="12" t="s">
        <v>288</v>
      </c>
      <c r="J110" s="12">
        <v>200</v>
      </c>
      <c r="K110" s="12">
        <v>45</v>
      </c>
      <c r="L110" s="12" t="s">
        <v>15</v>
      </c>
      <c r="M110" s="12" t="s">
        <v>28</v>
      </c>
      <c r="N110" s="25" t="s">
        <v>196</v>
      </c>
      <c r="O110" s="29"/>
    </row>
    <row r="111" spans="1:15" x14ac:dyDescent="0.25">
      <c r="A111" s="18">
        <v>2020</v>
      </c>
      <c r="B111" s="20">
        <v>38</v>
      </c>
      <c r="C111" s="20" t="s">
        <v>40</v>
      </c>
      <c r="D111" s="20"/>
      <c r="E111" s="21"/>
      <c r="F111" s="20"/>
      <c r="G111" s="20"/>
      <c r="H111" s="20"/>
      <c r="I111" s="20" t="s">
        <v>101</v>
      </c>
      <c r="J111" s="20"/>
      <c r="K111" s="20">
        <v>60</v>
      </c>
      <c r="L111" s="20"/>
      <c r="M111" s="20"/>
      <c r="N111" s="27"/>
      <c r="O111" s="30"/>
    </row>
    <row r="112" spans="1:15" x14ac:dyDescent="0.25">
      <c r="A112" s="10">
        <v>2020</v>
      </c>
      <c r="B112" s="12">
        <v>39</v>
      </c>
      <c r="C112" s="12" t="s">
        <v>48</v>
      </c>
      <c r="D112" s="12" t="s">
        <v>49</v>
      </c>
      <c r="E112" s="13">
        <v>43885</v>
      </c>
      <c r="F112" s="12" t="s">
        <v>160</v>
      </c>
      <c r="G112" s="12" t="s">
        <v>111</v>
      </c>
      <c r="H112" s="12">
        <v>40</v>
      </c>
      <c r="I112" s="12" t="s">
        <v>288</v>
      </c>
      <c r="J112" s="12">
        <v>80</v>
      </c>
      <c r="K112" s="12">
        <v>2000</v>
      </c>
      <c r="L112" s="12" t="s">
        <v>19</v>
      </c>
      <c r="M112" s="12" t="s">
        <v>29</v>
      </c>
      <c r="N112" s="25" t="s">
        <v>197</v>
      </c>
      <c r="O112" s="29"/>
    </row>
    <row r="113" spans="1:15" x14ac:dyDescent="0.25">
      <c r="A113" s="10">
        <v>2020</v>
      </c>
      <c r="B113" s="12">
        <v>39</v>
      </c>
      <c r="C113" s="12" t="s">
        <v>48</v>
      </c>
      <c r="D113" s="12"/>
      <c r="E113" s="13"/>
      <c r="F113" s="12"/>
      <c r="G113" s="12"/>
      <c r="H113" s="12"/>
      <c r="I113" s="12" t="s">
        <v>324</v>
      </c>
      <c r="J113" s="12">
        <v>160</v>
      </c>
      <c r="K113" s="12">
        <v>40</v>
      </c>
      <c r="L113" s="12"/>
      <c r="M113" s="12"/>
      <c r="N113" s="25"/>
      <c r="O113" s="29"/>
    </row>
    <row r="114" spans="1:15" x14ac:dyDescent="0.25">
      <c r="A114" s="10">
        <v>2020</v>
      </c>
      <c r="B114" s="12">
        <v>39</v>
      </c>
      <c r="C114" s="12" t="s">
        <v>48</v>
      </c>
      <c r="D114" s="12"/>
      <c r="E114" s="13"/>
      <c r="F114" s="12"/>
      <c r="G114" s="12"/>
      <c r="H114" s="12"/>
      <c r="I114" s="12" t="s">
        <v>101</v>
      </c>
      <c r="J114" s="12"/>
      <c r="K114" s="12">
        <v>45</v>
      </c>
      <c r="L114" s="12"/>
      <c r="M114" s="12"/>
      <c r="N114" s="25"/>
      <c r="O114" s="30"/>
    </row>
    <row r="115" spans="1:15" x14ac:dyDescent="0.25">
      <c r="A115" s="14">
        <v>2020</v>
      </c>
      <c r="B115" s="16">
        <v>40</v>
      </c>
      <c r="C115" s="16" t="s">
        <v>162</v>
      </c>
      <c r="D115" s="16" t="s">
        <v>163</v>
      </c>
      <c r="E115" s="17">
        <v>43885</v>
      </c>
      <c r="F115" s="16" t="s">
        <v>164</v>
      </c>
      <c r="G115" s="16" t="s">
        <v>108</v>
      </c>
      <c r="H115" s="16">
        <v>80</v>
      </c>
      <c r="I115" s="16" t="s">
        <v>165</v>
      </c>
      <c r="J115" s="16">
        <v>160</v>
      </c>
      <c r="K115" s="16">
        <v>20</v>
      </c>
      <c r="L115" s="16" t="s">
        <v>19</v>
      </c>
      <c r="M115" s="16" t="s">
        <v>29</v>
      </c>
      <c r="N115" s="26" t="s">
        <v>196</v>
      </c>
      <c r="O115" s="29"/>
    </row>
    <row r="116" spans="1:15" x14ac:dyDescent="0.25">
      <c r="A116" s="18">
        <v>2020</v>
      </c>
      <c r="B116" s="20">
        <v>40</v>
      </c>
      <c r="C116" s="20" t="s">
        <v>162</v>
      </c>
      <c r="D116" s="20"/>
      <c r="E116" s="21"/>
      <c r="F116" s="20"/>
      <c r="G116" s="20"/>
      <c r="H116" s="20"/>
      <c r="I116" s="20" t="s">
        <v>101</v>
      </c>
      <c r="J116" s="20"/>
      <c r="K116" s="20">
        <v>15</v>
      </c>
      <c r="L116" s="20"/>
      <c r="M116" s="20"/>
      <c r="N116" s="27"/>
      <c r="O116" s="30"/>
    </row>
    <row r="117" spans="1:15" x14ac:dyDescent="0.25">
      <c r="A117" s="10">
        <v>2020</v>
      </c>
      <c r="B117" s="12">
        <v>41</v>
      </c>
      <c r="C117" s="12" t="s">
        <v>16</v>
      </c>
      <c r="D117" s="12" t="s">
        <v>17</v>
      </c>
      <c r="E117" s="13">
        <v>43885</v>
      </c>
      <c r="F117" s="12" t="s">
        <v>25</v>
      </c>
      <c r="G117" s="12" t="s">
        <v>26</v>
      </c>
      <c r="H117" s="12">
        <v>500</v>
      </c>
      <c r="I117" s="12" t="s">
        <v>26</v>
      </c>
      <c r="J117" s="12" t="s">
        <v>109</v>
      </c>
      <c r="K117" s="12">
        <v>500</v>
      </c>
      <c r="L117" s="12" t="s">
        <v>19</v>
      </c>
      <c r="M117" s="12" t="s">
        <v>29</v>
      </c>
      <c r="N117" s="25" t="s">
        <v>196</v>
      </c>
      <c r="O117" s="29"/>
    </row>
    <row r="118" spans="1:15" x14ac:dyDescent="0.25">
      <c r="A118" s="10">
        <v>2020</v>
      </c>
      <c r="B118" s="12">
        <v>41</v>
      </c>
      <c r="C118" s="12" t="s">
        <v>16</v>
      </c>
      <c r="D118" s="12"/>
      <c r="E118" s="13"/>
      <c r="F118" s="12"/>
      <c r="G118" s="12" t="s">
        <v>39</v>
      </c>
      <c r="H118" s="12">
        <v>250</v>
      </c>
      <c r="I118" s="12" t="s">
        <v>39</v>
      </c>
      <c r="J118" s="12" t="s">
        <v>121</v>
      </c>
      <c r="K118" s="12">
        <v>250</v>
      </c>
      <c r="L118" s="12" t="s">
        <v>19</v>
      </c>
      <c r="M118" s="12" t="s">
        <v>29</v>
      </c>
      <c r="N118" s="25" t="s">
        <v>196</v>
      </c>
      <c r="O118" s="29"/>
    </row>
    <row r="119" spans="1:15" x14ac:dyDescent="0.25">
      <c r="A119" s="10">
        <v>2020</v>
      </c>
      <c r="B119" s="12">
        <v>41</v>
      </c>
      <c r="C119" s="12" t="s">
        <v>16</v>
      </c>
      <c r="D119" s="12"/>
      <c r="E119" s="13"/>
      <c r="F119" s="12"/>
      <c r="G119" s="12"/>
      <c r="H119" s="12"/>
      <c r="I119" s="12" t="s">
        <v>101</v>
      </c>
      <c r="J119" s="12"/>
      <c r="K119" s="12">
        <v>30</v>
      </c>
      <c r="L119" s="12"/>
      <c r="M119" s="12"/>
      <c r="N119" s="25"/>
      <c r="O119" s="30"/>
    </row>
    <row r="120" spans="1:15" x14ac:dyDescent="0.25">
      <c r="A120" s="14">
        <v>2020</v>
      </c>
      <c r="B120" s="16">
        <v>42</v>
      </c>
      <c r="C120" s="16" t="s">
        <v>53</v>
      </c>
      <c r="D120" s="16" t="s">
        <v>54</v>
      </c>
      <c r="E120" s="17">
        <v>43886</v>
      </c>
      <c r="F120" s="16" t="s">
        <v>166</v>
      </c>
      <c r="G120" s="16" t="s">
        <v>39</v>
      </c>
      <c r="H120" s="16">
        <v>1000</v>
      </c>
      <c r="I120" s="16" t="s">
        <v>39</v>
      </c>
      <c r="J120" s="16" t="s">
        <v>121</v>
      </c>
      <c r="K120" s="16">
        <v>1000</v>
      </c>
      <c r="L120" s="16" t="s">
        <v>19</v>
      </c>
      <c r="M120" s="16" t="s">
        <v>29</v>
      </c>
      <c r="N120" s="26" t="s">
        <v>196</v>
      </c>
      <c r="O120" s="29"/>
    </row>
    <row r="121" spans="1:15" x14ac:dyDescent="0.25">
      <c r="A121" s="18">
        <v>2020</v>
      </c>
      <c r="B121" s="20">
        <v>42</v>
      </c>
      <c r="C121" s="20" t="s">
        <v>53</v>
      </c>
      <c r="D121" s="20"/>
      <c r="E121" s="21"/>
      <c r="F121" s="20"/>
      <c r="G121" s="20"/>
      <c r="H121" s="20"/>
      <c r="I121" s="20" t="s">
        <v>101</v>
      </c>
      <c r="J121" s="20"/>
      <c r="K121" s="20">
        <v>60</v>
      </c>
      <c r="L121" s="20"/>
      <c r="M121" s="20"/>
      <c r="N121" s="27"/>
      <c r="O121" s="30"/>
    </row>
    <row r="122" spans="1:15" x14ac:dyDescent="0.25">
      <c r="A122" s="10">
        <v>2020</v>
      </c>
      <c r="B122" s="12">
        <v>43</v>
      </c>
      <c r="C122" s="12" t="s">
        <v>43</v>
      </c>
      <c r="D122" s="12" t="s">
        <v>44</v>
      </c>
      <c r="E122" s="13">
        <v>43887</v>
      </c>
      <c r="F122" s="12" t="s">
        <v>167</v>
      </c>
      <c r="G122" s="12" t="s">
        <v>111</v>
      </c>
      <c r="H122" s="12">
        <v>8</v>
      </c>
      <c r="I122" s="12" t="s">
        <v>288</v>
      </c>
      <c r="J122" s="12">
        <v>100</v>
      </c>
      <c r="K122" s="12">
        <v>80</v>
      </c>
      <c r="L122" s="12" t="s">
        <v>15</v>
      </c>
      <c r="M122" s="12" t="s">
        <v>28</v>
      </c>
      <c r="N122" s="25" t="s">
        <v>196</v>
      </c>
      <c r="O122" s="29"/>
    </row>
    <row r="123" spans="1:15" x14ac:dyDescent="0.25">
      <c r="A123" s="10">
        <v>2020</v>
      </c>
      <c r="B123" s="12">
        <v>43</v>
      </c>
      <c r="C123" s="12" t="s">
        <v>43</v>
      </c>
      <c r="D123" s="12"/>
      <c r="E123" s="13"/>
      <c r="F123" s="12"/>
      <c r="G123" s="12"/>
      <c r="H123" s="12"/>
      <c r="I123" s="12" t="s">
        <v>101</v>
      </c>
      <c r="J123" s="12"/>
      <c r="K123" s="12">
        <v>15</v>
      </c>
      <c r="L123" s="12"/>
      <c r="M123" s="12"/>
      <c r="N123" s="25"/>
      <c r="O123" s="30"/>
    </row>
    <row r="124" spans="1:15" x14ac:dyDescent="0.25">
      <c r="A124" s="14">
        <v>2020</v>
      </c>
      <c r="B124" s="16">
        <v>44</v>
      </c>
      <c r="C124" s="16" t="s">
        <v>104</v>
      </c>
      <c r="D124" s="16" t="s">
        <v>105</v>
      </c>
      <c r="E124" s="17">
        <v>43888</v>
      </c>
      <c r="F124" s="16" t="s">
        <v>168</v>
      </c>
      <c r="G124" s="16" t="s">
        <v>127</v>
      </c>
      <c r="H124" s="16">
        <v>500</v>
      </c>
      <c r="I124" s="16" t="s">
        <v>127</v>
      </c>
      <c r="J124" s="16" t="s">
        <v>109</v>
      </c>
      <c r="K124" s="16">
        <v>500</v>
      </c>
      <c r="L124" s="16" t="s">
        <v>19</v>
      </c>
      <c r="M124" s="16" t="s">
        <v>29</v>
      </c>
      <c r="N124" s="26" t="s">
        <v>196</v>
      </c>
      <c r="O124" s="29"/>
    </row>
    <row r="125" spans="1:15" x14ac:dyDescent="0.25">
      <c r="A125" s="18">
        <v>2020</v>
      </c>
      <c r="B125" s="20">
        <v>44</v>
      </c>
      <c r="C125" s="20" t="s">
        <v>104</v>
      </c>
      <c r="D125" s="20"/>
      <c r="E125" s="21"/>
      <c r="F125" s="20"/>
      <c r="G125" s="20"/>
      <c r="H125" s="20"/>
      <c r="I125" s="20" t="s">
        <v>101</v>
      </c>
      <c r="J125" s="20"/>
      <c r="K125" s="20">
        <v>15</v>
      </c>
      <c r="L125" s="20"/>
      <c r="M125" s="20"/>
      <c r="N125" s="27"/>
      <c r="O125" s="30"/>
    </row>
    <row r="126" spans="1:15" x14ac:dyDescent="0.25">
      <c r="A126" s="10">
        <v>2020</v>
      </c>
      <c r="B126" s="12">
        <v>45</v>
      </c>
      <c r="C126" s="12" t="s">
        <v>34</v>
      </c>
      <c r="D126" s="12" t="s">
        <v>11</v>
      </c>
      <c r="E126" s="13">
        <v>43889</v>
      </c>
      <c r="F126" s="12" t="s">
        <v>169</v>
      </c>
      <c r="G126" s="12" t="s">
        <v>114</v>
      </c>
      <c r="H126" s="12">
        <v>40</v>
      </c>
      <c r="I126" s="12" t="s">
        <v>288</v>
      </c>
      <c r="J126" s="12">
        <v>100</v>
      </c>
      <c r="K126" s="12">
        <v>40</v>
      </c>
      <c r="L126" s="12" t="s">
        <v>15</v>
      </c>
      <c r="M126" s="12" t="s">
        <v>28</v>
      </c>
      <c r="N126" s="25" t="s">
        <v>196</v>
      </c>
      <c r="O126" s="29"/>
    </row>
    <row r="127" spans="1:15" x14ac:dyDescent="0.25">
      <c r="A127" s="10">
        <v>2020</v>
      </c>
      <c r="B127" s="12">
        <v>45</v>
      </c>
      <c r="C127" s="12" t="s">
        <v>34</v>
      </c>
      <c r="D127" s="12"/>
      <c r="E127" s="13"/>
      <c r="F127" s="12"/>
      <c r="G127" s="12" t="s">
        <v>110</v>
      </c>
      <c r="H127" s="12">
        <v>6300</v>
      </c>
      <c r="I127" s="12" t="s">
        <v>289</v>
      </c>
      <c r="J127" s="12">
        <v>100</v>
      </c>
      <c r="K127" s="12">
        <v>790</v>
      </c>
      <c r="L127" s="12" t="s">
        <v>15</v>
      </c>
      <c r="M127" s="12" t="s">
        <v>28</v>
      </c>
      <c r="N127" s="25" t="s">
        <v>196</v>
      </c>
      <c r="O127" s="29"/>
    </row>
    <row r="128" spans="1:15" x14ac:dyDescent="0.25">
      <c r="A128" s="10">
        <v>2020</v>
      </c>
      <c r="B128" s="12">
        <v>45</v>
      </c>
      <c r="C128" s="12" t="s">
        <v>34</v>
      </c>
      <c r="D128" s="12"/>
      <c r="E128" s="13"/>
      <c r="F128" s="12"/>
      <c r="G128" s="12"/>
      <c r="H128" s="12"/>
      <c r="I128" s="12" t="s">
        <v>101</v>
      </c>
      <c r="J128" s="12"/>
      <c r="K128" s="12">
        <v>45</v>
      </c>
      <c r="L128" s="12"/>
      <c r="M128" s="12"/>
      <c r="N128" s="25"/>
      <c r="O128" s="30"/>
    </row>
    <row r="129" spans="1:15" x14ac:dyDescent="0.25">
      <c r="A129" s="14">
        <v>2020</v>
      </c>
      <c r="B129" s="16">
        <v>46</v>
      </c>
      <c r="C129" s="16" t="s">
        <v>170</v>
      </c>
      <c r="D129" s="16" t="s">
        <v>171</v>
      </c>
      <c r="E129" s="17">
        <v>43893</v>
      </c>
      <c r="F129" s="16" t="s">
        <v>172</v>
      </c>
      <c r="G129" s="16" t="s">
        <v>114</v>
      </c>
      <c r="H129" s="16">
        <v>24</v>
      </c>
      <c r="I129" s="16" t="s">
        <v>288</v>
      </c>
      <c r="J129" s="16">
        <v>100</v>
      </c>
      <c r="K129" s="16">
        <v>24</v>
      </c>
      <c r="L129" s="16" t="s">
        <v>15</v>
      </c>
      <c r="M129" s="16" t="s">
        <v>28</v>
      </c>
      <c r="N129" s="26" t="s">
        <v>196</v>
      </c>
      <c r="O129" s="29"/>
    </row>
    <row r="130" spans="1:15" x14ac:dyDescent="0.25">
      <c r="A130" s="18">
        <v>2020</v>
      </c>
      <c r="B130" s="20">
        <v>46</v>
      </c>
      <c r="C130" s="20" t="s">
        <v>170</v>
      </c>
      <c r="D130" s="20"/>
      <c r="E130" s="21"/>
      <c r="F130" s="20"/>
      <c r="G130" s="20"/>
      <c r="H130" s="20"/>
      <c r="I130" s="20" t="s">
        <v>101</v>
      </c>
      <c r="J130" s="20"/>
      <c r="K130" s="20">
        <v>15</v>
      </c>
      <c r="L130" s="20"/>
      <c r="M130" s="20"/>
      <c r="N130" s="27"/>
      <c r="O130" s="30"/>
    </row>
    <row r="131" spans="1:15" x14ac:dyDescent="0.25">
      <c r="A131" s="10">
        <v>2020</v>
      </c>
      <c r="B131" s="12">
        <v>47</v>
      </c>
      <c r="C131" s="12" t="s">
        <v>173</v>
      </c>
      <c r="D131" s="12" t="s">
        <v>174</v>
      </c>
      <c r="E131" s="13">
        <v>43894</v>
      </c>
      <c r="F131" s="12" t="s">
        <v>175</v>
      </c>
      <c r="G131" s="12" t="s">
        <v>26</v>
      </c>
      <c r="H131" s="12">
        <v>1000</v>
      </c>
      <c r="I131" s="12" t="s">
        <v>26</v>
      </c>
      <c r="J131" s="12" t="s">
        <v>109</v>
      </c>
      <c r="K131" s="12">
        <v>1000</v>
      </c>
      <c r="L131" s="12" t="s">
        <v>19</v>
      </c>
      <c r="M131" s="12" t="s">
        <v>29</v>
      </c>
      <c r="N131" s="25" t="s">
        <v>196</v>
      </c>
      <c r="O131" s="29"/>
    </row>
    <row r="132" spans="1:15" x14ac:dyDescent="0.25">
      <c r="A132" s="10">
        <v>2020</v>
      </c>
      <c r="B132" s="12">
        <v>47</v>
      </c>
      <c r="C132" s="12" t="s">
        <v>173</v>
      </c>
      <c r="D132" s="12"/>
      <c r="E132" s="13"/>
      <c r="F132" s="12"/>
      <c r="G132" s="12"/>
      <c r="H132" s="12"/>
      <c r="I132" s="12" t="s">
        <v>101</v>
      </c>
      <c r="J132" s="12"/>
      <c r="K132" s="12">
        <v>30</v>
      </c>
      <c r="L132" s="12"/>
      <c r="M132" s="12"/>
      <c r="N132" s="25"/>
      <c r="O132" s="30"/>
    </row>
    <row r="133" spans="1:15" x14ac:dyDescent="0.25">
      <c r="A133" s="14">
        <v>2020</v>
      </c>
      <c r="B133" s="16">
        <v>48</v>
      </c>
      <c r="C133" s="16" t="s">
        <v>162</v>
      </c>
      <c r="D133" s="16" t="s">
        <v>163</v>
      </c>
      <c r="E133" s="17">
        <v>43896</v>
      </c>
      <c r="F133" s="16" t="s">
        <v>176</v>
      </c>
      <c r="G133" s="16" t="s">
        <v>110</v>
      </c>
      <c r="H133" s="16">
        <v>100</v>
      </c>
      <c r="I133" s="16" t="s">
        <v>288</v>
      </c>
      <c r="J133" s="16">
        <v>100</v>
      </c>
      <c r="K133" s="16">
        <v>25</v>
      </c>
      <c r="L133" s="16" t="s">
        <v>15</v>
      </c>
      <c r="M133" s="16" t="s">
        <v>28</v>
      </c>
      <c r="N133" s="26" t="s">
        <v>196</v>
      </c>
      <c r="O133" s="29"/>
    </row>
    <row r="134" spans="1:15" x14ac:dyDescent="0.25">
      <c r="A134" s="18">
        <v>2020</v>
      </c>
      <c r="B134" s="20">
        <v>48</v>
      </c>
      <c r="C134" s="20" t="s">
        <v>162</v>
      </c>
      <c r="D134" s="20"/>
      <c r="E134" s="21"/>
      <c r="F134" s="20"/>
      <c r="G134" s="20"/>
      <c r="H134" s="20"/>
      <c r="I134" s="20" t="s">
        <v>101</v>
      </c>
      <c r="J134" s="20"/>
      <c r="K134" s="20">
        <v>15</v>
      </c>
      <c r="L134" s="20"/>
      <c r="M134" s="20"/>
      <c r="N134" s="27"/>
      <c r="O134" s="30"/>
    </row>
    <row r="135" spans="1:15" x14ac:dyDescent="0.25">
      <c r="A135" s="10">
        <v>2020</v>
      </c>
      <c r="B135" s="12">
        <v>49</v>
      </c>
      <c r="C135" s="12" t="s">
        <v>173</v>
      </c>
      <c r="D135" s="12" t="s">
        <v>174</v>
      </c>
      <c r="E135" s="13">
        <v>43896</v>
      </c>
      <c r="F135" s="12" t="s">
        <v>177</v>
      </c>
      <c r="G135" s="12" t="s">
        <v>108</v>
      </c>
      <c r="H135" s="12">
        <v>33000</v>
      </c>
      <c r="I135" s="12" t="s">
        <v>288</v>
      </c>
      <c r="J135" s="12">
        <v>80</v>
      </c>
      <c r="K135" s="12">
        <v>1000</v>
      </c>
      <c r="L135" s="12" t="s">
        <v>19</v>
      </c>
      <c r="M135" s="12" t="s">
        <v>29</v>
      </c>
      <c r="N135" s="25" t="s">
        <v>196</v>
      </c>
      <c r="O135" s="29"/>
    </row>
    <row r="136" spans="1:15" x14ac:dyDescent="0.25">
      <c r="A136" s="10">
        <v>2020</v>
      </c>
      <c r="B136" s="12">
        <v>49</v>
      </c>
      <c r="C136" s="12" t="s">
        <v>173</v>
      </c>
      <c r="D136" s="12"/>
      <c r="E136" s="13"/>
      <c r="F136" s="12"/>
      <c r="G136" s="12"/>
      <c r="H136" s="12"/>
      <c r="I136" s="12" t="s">
        <v>165</v>
      </c>
      <c r="J136" s="12">
        <v>80</v>
      </c>
      <c r="K136" s="12">
        <v>1500</v>
      </c>
      <c r="L136" s="12" t="s">
        <v>19</v>
      </c>
      <c r="M136" s="12" t="s">
        <v>29</v>
      </c>
      <c r="N136" s="25" t="s">
        <v>196</v>
      </c>
      <c r="O136" s="29"/>
    </row>
    <row r="137" spans="1:15" x14ac:dyDescent="0.25">
      <c r="A137" s="10">
        <v>2020</v>
      </c>
      <c r="B137" s="12">
        <v>49</v>
      </c>
      <c r="C137" s="12" t="s">
        <v>173</v>
      </c>
      <c r="D137" s="12"/>
      <c r="E137" s="13"/>
      <c r="F137" s="12"/>
      <c r="G137" s="12"/>
      <c r="H137" s="12"/>
      <c r="I137" s="12" t="s">
        <v>178</v>
      </c>
      <c r="J137" s="12">
        <v>80</v>
      </c>
      <c r="K137" s="12">
        <v>1500</v>
      </c>
      <c r="L137" s="12" t="s">
        <v>19</v>
      </c>
      <c r="M137" s="12" t="s">
        <v>29</v>
      </c>
      <c r="N137" s="25" t="s">
        <v>196</v>
      </c>
      <c r="O137" s="29"/>
    </row>
    <row r="138" spans="1:15" x14ac:dyDescent="0.25">
      <c r="A138" s="10">
        <v>2020</v>
      </c>
      <c r="B138" s="12">
        <v>49</v>
      </c>
      <c r="C138" s="12" t="s">
        <v>173</v>
      </c>
      <c r="D138" s="12"/>
      <c r="E138" s="13"/>
      <c r="F138" s="12"/>
      <c r="G138" s="12"/>
      <c r="H138" s="12"/>
      <c r="I138" s="12" t="s">
        <v>179</v>
      </c>
      <c r="J138" s="12">
        <v>80</v>
      </c>
      <c r="K138" s="12">
        <v>1500</v>
      </c>
      <c r="L138" s="12" t="s">
        <v>19</v>
      </c>
      <c r="M138" s="12" t="s">
        <v>29</v>
      </c>
      <c r="N138" s="25" t="s">
        <v>196</v>
      </c>
      <c r="O138" s="29"/>
    </row>
    <row r="139" spans="1:15" x14ac:dyDescent="0.25">
      <c r="A139" s="10">
        <v>2020</v>
      </c>
      <c r="B139" s="12">
        <v>49</v>
      </c>
      <c r="C139" s="12" t="s">
        <v>173</v>
      </c>
      <c r="D139" s="12"/>
      <c r="E139" s="13"/>
      <c r="F139" s="12"/>
      <c r="G139" s="12"/>
      <c r="H139" s="12"/>
      <c r="I139" s="12" t="s">
        <v>101</v>
      </c>
      <c r="J139" s="12"/>
      <c r="K139" s="12">
        <v>105</v>
      </c>
      <c r="L139" s="12"/>
      <c r="M139" s="12"/>
      <c r="N139" s="25"/>
      <c r="O139" s="30"/>
    </row>
    <row r="140" spans="1:15" x14ac:dyDescent="0.25">
      <c r="A140" s="14">
        <v>2020</v>
      </c>
      <c r="B140" s="16">
        <v>50</v>
      </c>
      <c r="C140" s="16" t="s">
        <v>43</v>
      </c>
      <c r="D140" s="16" t="s">
        <v>44</v>
      </c>
      <c r="E140" s="17">
        <v>43896</v>
      </c>
      <c r="F140" s="16" t="s">
        <v>180</v>
      </c>
      <c r="G140" s="16" t="s">
        <v>111</v>
      </c>
      <c r="H140" s="16">
        <v>6</v>
      </c>
      <c r="I140" s="16" t="s">
        <v>288</v>
      </c>
      <c r="J140" s="16">
        <v>100</v>
      </c>
      <c r="K140" s="16">
        <v>54</v>
      </c>
      <c r="L140" s="16" t="s">
        <v>15</v>
      </c>
      <c r="M140" s="16" t="s">
        <v>28</v>
      </c>
      <c r="N140" s="26" t="s">
        <v>196</v>
      </c>
      <c r="O140" s="29"/>
    </row>
    <row r="141" spans="1:15" x14ac:dyDescent="0.25">
      <c r="A141" s="18">
        <v>2020</v>
      </c>
      <c r="B141" s="20">
        <v>50</v>
      </c>
      <c r="C141" s="20" t="s">
        <v>43</v>
      </c>
      <c r="D141" s="20"/>
      <c r="E141" s="21"/>
      <c r="F141" s="20"/>
      <c r="G141" s="20"/>
      <c r="H141" s="20"/>
      <c r="I141" s="20" t="s">
        <v>101</v>
      </c>
      <c r="J141" s="20"/>
      <c r="K141" s="20">
        <v>15</v>
      </c>
      <c r="L141" s="20"/>
      <c r="M141" s="20"/>
      <c r="N141" s="27"/>
      <c r="O141" s="30"/>
    </row>
    <row r="142" spans="1:15" x14ac:dyDescent="0.25">
      <c r="A142" s="10">
        <v>2020</v>
      </c>
      <c r="B142" s="12">
        <v>51</v>
      </c>
      <c r="C142" s="12" t="s">
        <v>128</v>
      </c>
      <c r="D142" s="12" t="s">
        <v>129</v>
      </c>
      <c r="E142" s="13">
        <v>43900</v>
      </c>
      <c r="F142" s="12" t="s">
        <v>181</v>
      </c>
      <c r="G142" s="12" t="s">
        <v>117</v>
      </c>
      <c r="H142" s="12">
        <v>50</v>
      </c>
      <c r="I142" s="12" t="s">
        <v>288</v>
      </c>
      <c r="J142" s="12">
        <v>200</v>
      </c>
      <c r="K142" s="12">
        <v>6</v>
      </c>
      <c r="L142" s="12" t="s">
        <v>15</v>
      </c>
      <c r="M142" s="12" t="s">
        <v>28</v>
      </c>
      <c r="N142" s="25" t="s">
        <v>197</v>
      </c>
      <c r="O142" s="29"/>
    </row>
    <row r="143" spans="1:15" x14ac:dyDescent="0.25">
      <c r="A143" s="10">
        <v>2020</v>
      </c>
      <c r="B143" s="12">
        <v>51</v>
      </c>
      <c r="C143" s="12" t="s">
        <v>128</v>
      </c>
      <c r="D143" s="12"/>
      <c r="E143" s="13"/>
      <c r="F143" s="12"/>
      <c r="G143" s="12" t="s">
        <v>113</v>
      </c>
      <c r="H143" s="12">
        <v>30</v>
      </c>
      <c r="I143" s="12" t="s">
        <v>289</v>
      </c>
      <c r="J143" s="12">
        <v>100</v>
      </c>
      <c r="K143" s="12">
        <v>30</v>
      </c>
      <c r="L143" s="12" t="s">
        <v>15</v>
      </c>
      <c r="M143" s="12" t="s">
        <v>28</v>
      </c>
      <c r="N143" s="25" t="s">
        <v>196</v>
      </c>
      <c r="O143" s="29"/>
    </row>
    <row r="144" spans="1:15" x14ac:dyDescent="0.25">
      <c r="A144" s="10">
        <v>2020</v>
      </c>
      <c r="B144" s="12">
        <v>51</v>
      </c>
      <c r="C144" s="12" t="s">
        <v>128</v>
      </c>
      <c r="D144" s="12"/>
      <c r="E144" s="13"/>
      <c r="F144" s="12"/>
      <c r="G144" s="12" t="s">
        <v>110</v>
      </c>
      <c r="H144" s="12">
        <v>85</v>
      </c>
      <c r="I144" s="12" t="s">
        <v>289</v>
      </c>
      <c r="J144" s="12">
        <v>100</v>
      </c>
      <c r="K144" s="12">
        <v>11</v>
      </c>
      <c r="L144" s="12" t="s">
        <v>15</v>
      </c>
      <c r="M144" s="12" t="s">
        <v>28</v>
      </c>
      <c r="N144" s="25" t="s">
        <v>197</v>
      </c>
      <c r="O144" s="29"/>
    </row>
    <row r="145" spans="1:15" x14ac:dyDescent="0.25">
      <c r="A145" s="10">
        <v>2020</v>
      </c>
      <c r="B145" s="12">
        <v>51</v>
      </c>
      <c r="C145" s="12" t="s">
        <v>128</v>
      </c>
      <c r="D145" s="12"/>
      <c r="E145" s="13"/>
      <c r="F145" s="12"/>
      <c r="G145" s="12"/>
      <c r="H145" s="12"/>
      <c r="I145" s="12" t="s">
        <v>101</v>
      </c>
      <c r="J145" s="12"/>
      <c r="K145" s="12">
        <v>30</v>
      </c>
      <c r="L145" s="12"/>
      <c r="M145" s="12"/>
      <c r="N145" s="25"/>
      <c r="O145" s="30"/>
    </row>
    <row r="146" spans="1:15" x14ac:dyDescent="0.25">
      <c r="A146" s="14">
        <v>2020</v>
      </c>
      <c r="B146" s="16">
        <v>52</v>
      </c>
      <c r="C146" s="16" t="s">
        <v>128</v>
      </c>
      <c r="D146" s="16" t="s">
        <v>182</v>
      </c>
      <c r="E146" s="17">
        <v>43900</v>
      </c>
      <c r="F146" s="16" t="s">
        <v>183</v>
      </c>
      <c r="G146" s="16" t="s">
        <v>113</v>
      </c>
      <c r="H146" s="16">
        <v>6</v>
      </c>
      <c r="I146" s="16" t="s">
        <v>289</v>
      </c>
      <c r="J146" s="16">
        <v>100</v>
      </c>
      <c r="K146" s="16">
        <v>6</v>
      </c>
      <c r="L146" s="16" t="s">
        <v>15</v>
      </c>
      <c r="M146" s="16" t="s">
        <v>28</v>
      </c>
      <c r="N146" s="26" t="s">
        <v>196</v>
      </c>
      <c r="O146" s="29"/>
    </row>
    <row r="147" spans="1:15" x14ac:dyDescent="0.25">
      <c r="A147" s="10">
        <v>2020</v>
      </c>
      <c r="B147" s="12">
        <v>52</v>
      </c>
      <c r="C147" s="12" t="s">
        <v>128</v>
      </c>
      <c r="D147" s="12"/>
      <c r="E147" s="13"/>
      <c r="F147" s="12"/>
      <c r="G147" s="12"/>
      <c r="H147" s="12"/>
      <c r="I147" s="12" t="s">
        <v>296</v>
      </c>
      <c r="J147" s="12" t="s">
        <v>13</v>
      </c>
      <c r="K147" s="12">
        <v>6</v>
      </c>
      <c r="L147" s="12"/>
      <c r="M147" s="12"/>
      <c r="N147" s="25"/>
      <c r="O147" s="29"/>
    </row>
    <row r="148" spans="1:15" x14ac:dyDescent="0.25">
      <c r="A148" s="18">
        <v>2020</v>
      </c>
      <c r="B148" s="20">
        <v>52</v>
      </c>
      <c r="C148" s="20" t="s">
        <v>128</v>
      </c>
      <c r="D148" s="20"/>
      <c r="E148" s="21"/>
      <c r="F148" s="20"/>
      <c r="G148" s="20"/>
      <c r="H148" s="20"/>
      <c r="I148" s="20" t="s">
        <v>101</v>
      </c>
      <c r="J148" s="20"/>
      <c r="K148" s="20">
        <v>15</v>
      </c>
      <c r="L148" s="20"/>
      <c r="M148" s="20"/>
      <c r="N148" s="27"/>
      <c r="O148" s="30"/>
    </row>
    <row r="149" spans="1:15" x14ac:dyDescent="0.25">
      <c r="A149" s="10">
        <v>2020</v>
      </c>
      <c r="B149" s="12">
        <v>53</v>
      </c>
      <c r="C149" s="12" t="s">
        <v>48</v>
      </c>
      <c r="D149" s="12" t="s">
        <v>49</v>
      </c>
      <c r="E149" s="13">
        <v>43900</v>
      </c>
      <c r="F149" s="12" t="s">
        <v>186</v>
      </c>
      <c r="G149" s="12" t="s">
        <v>39</v>
      </c>
      <c r="H149" s="12">
        <v>500</v>
      </c>
      <c r="I149" s="12" t="s">
        <v>39</v>
      </c>
      <c r="J149" s="12" t="s">
        <v>121</v>
      </c>
      <c r="K149" s="12">
        <v>500</v>
      </c>
      <c r="L149" s="12" t="s">
        <v>19</v>
      </c>
      <c r="M149" s="12" t="s">
        <v>29</v>
      </c>
      <c r="N149" s="25" t="s">
        <v>196</v>
      </c>
      <c r="O149" s="29"/>
    </row>
    <row r="150" spans="1:15" x14ac:dyDescent="0.25">
      <c r="A150" s="10">
        <v>2020</v>
      </c>
      <c r="B150" s="12">
        <v>53</v>
      </c>
      <c r="C150" s="12" t="s">
        <v>48</v>
      </c>
      <c r="D150" s="12"/>
      <c r="E150" s="13"/>
      <c r="F150" s="12"/>
      <c r="G150" s="12"/>
      <c r="H150" s="12"/>
      <c r="I150" s="12" t="s">
        <v>101</v>
      </c>
      <c r="J150" s="12"/>
      <c r="K150" s="12">
        <v>30</v>
      </c>
      <c r="L150" s="12"/>
      <c r="M150" s="12"/>
      <c r="N150" s="25"/>
      <c r="O150" s="30"/>
    </row>
    <row r="151" spans="1:15" x14ac:dyDescent="0.25">
      <c r="A151" s="14">
        <v>2020</v>
      </c>
      <c r="B151" s="16">
        <v>54</v>
      </c>
      <c r="C151" s="16" t="s">
        <v>37</v>
      </c>
      <c r="D151" s="16" t="s">
        <v>38</v>
      </c>
      <c r="E151" s="17">
        <v>43902</v>
      </c>
      <c r="F151" s="16" t="s">
        <v>187</v>
      </c>
      <c r="G151" s="16" t="s">
        <v>110</v>
      </c>
      <c r="H151" s="16">
        <v>2000</v>
      </c>
      <c r="I151" s="16" t="s">
        <v>289</v>
      </c>
      <c r="J151" s="16">
        <v>100</v>
      </c>
      <c r="K151" s="16">
        <v>250</v>
      </c>
      <c r="L151" s="16" t="s">
        <v>15</v>
      </c>
      <c r="M151" s="16" t="s">
        <v>28</v>
      </c>
      <c r="N151" s="26" t="s">
        <v>197</v>
      </c>
      <c r="O151" s="29"/>
    </row>
    <row r="152" spans="1:15" x14ac:dyDescent="0.25">
      <c r="A152" s="18">
        <v>2020</v>
      </c>
      <c r="B152" s="20">
        <v>54</v>
      </c>
      <c r="C152" s="20" t="s">
        <v>37</v>
      </c>
      <c r="D152" s="20"/>
      <c r="E152" s="21"/>
      <c r="F152" s="20"/>
      <c r="G152" s="20"/>
      <c r="H152" s="20"/>
      <c r="I152" s="20" t="s">
        <v>101</v>
      </c>
      <c r="J152" s="20"/>
      <c r="K152" s="20">
        <v>30</v>
      </c>
      <c r="L152" s="20"/>
      <c r="M152" s="20"/>
      <c r="N152" s="27"/>
      <c r="O152" s="30"/>
    </row>
    <row r="153" spans="1:15" x14ac:dyDescent="0.25">
      <c r="A153" s="10">
        <v>2020</v>
      </c>
      <c r="B153" s="12">
        <v>55</v>
      </c>
      <c r="C153" s="12" t="s">
        <v>188</v>
      </c>
      <c r="D153" s="12" t="s">
        <v>189</v>
      </c>
      <c r="E153" s="13">
        <v>43902</v>
      </c>
      <c r="F153" s="12" t="s">
        <v>190</v>
      </c>
      <c r="G153" s="12" t="s">
        <v>111</v>
      </c>
      <c r="H153" s="12">
        <v>2500</v>
      </c>
      <c r="I153" s="12" t="s">
        <v>14</v>
      </c>
      <c r="J153" s="12">
        <v>80</v>
      </c>
      <c r="K153" s="12">
        <v>2500</v>
      </c>
      <c r="L153" s="12" t="s">
        <v>15</v>
      </c>
      <c r="M153" s="12" t="s">
        <v>29</v>
      </c>
      <c r="N153" s="25" t="s">
        <v>196</v>
      </c>
      <c r="O153" s="29"/>
    </row>
    <row r="154" spans="1:15" x14ac:dyDescent="0.25">
      <c r="A154" s="10">
        <v>2020</v>
      </c>
      <c r="B154" s="12">
        <v>55</v>
      </c>
      <c r="C154" s="12" t="s">
        <v>188</v>
      </c>
      <c r="D154" s="12"/>
      <c r="E154" s="13"/>
      <c r="F154" s="12"/>
      <c r="G154" s="12"/>
      <c r="H154" s="12"/>
      <c r="I154" s="12" t="s">
        <v>101</v>
      </c>
      <c r="J154" s="12"/>
      <c r="K154" s="12">
        <v>45</v>
      </c>
      <c r="L154" s="12"/>
      <c r="M154" s="12"/>
      <c r="N154" s="25"/>
      <c r="O154" s="30"/>
    </row>
    <row r="155" spans="1:15" x14ac:dyDescent="0.25">
      <c r="A155" s="14">
        <v>2020</v>
      </c>
      <c r="B155" s="16">
        <v>56</v>
      </c>
      <c r="C155" s="16" t="s">
        <v>43</v>
      </c>
      <c r="D155" s="16" t="s">
        <v>191</v>
      </c>
      <c r="E155" s="17">
        <v>43902</v>
      </c>
      <c r="F155" s="16" t="s">
        <v>183</v>
      </c>
      <c r="G155" s="16" t="s">
        <v>113</v>
      </c>
      <c r="H155" s="16">
        <v>12</v>
      </c>
      <c r="I155" s="16" t="s">
        <v>289</v>
      </c>
      <c r="J155" s="16">
        <v>100</v>
      </c>
      <c r="K155" s="16">
        <v>12</v>
      </c>
      <c r="L155" s="16" t="s">
        <v>15</v>
      </c>
      <c r="M155" s="16" t="s">
        <v>28</v>
      </c>
      <c r="N155" s="26" t="s">
        <v>196</v>
      </c>
      <c r="O155" s="29"/>
    </row>
    <row r="156" spans="1:15" x14ac:dyDescent="0.25">
      <c r="A156" s="10">
        <v>2020</v>
      </c>
      <c r="B156" s="12">
        <v>56</v>
      </c>
      <c r="C156" s="12" t="s">
        <v>43</v>
      </c>
      <c r="D156" s="12"/>
      <c r="E156" s="13"/>
      <c r="F156" s="12"/>
      <c r="G156" s="12"/>
      <c r="H156" s="12"/>
      <c r="I156" s="12" t="s">
        <v>296</v>
      </c>
      <c r="J156" s="12" t="s">
        <v>13</v>
      </c>
      <c r="K156" s="12">
        <v>12</v>
      </c>
      <c r="L156" s="12"/>
      <c r="M156" s="12"/>
      <c r="N156" s="25"/>
      <c r="O156" s="29"/>
    </row>
    <row r="157" spans="1:15" x14ac:dyDescent="0.25">
      <c r="A157" s="18">
        <v>2020</v>
      </c>
      <c r="B157" s="20">
        <v>56</v>
      </c>
      <c r="C157" s="20" t="s">
        <v>43</v>
      </c>
      <c r="D157" s="20"/>
      <c r="E157" s="21"/>
      <c r="F157" s="20"/>
      <c r="G157" s="20"/>
      <c r="H157" s="20"/>
      <c r="I157" s="20" t="s">
        <v>101</v>
      </c>
      <c r="J157" s="20"/>
      <c r="K157" s="20">
        <v>15</v>
      </c>
      <c r="L157" s="20"/>
      <c r="M157" s="20"/>
      <c r="N157" s="27"/>
      <c r="O157" s="30"/>
    </row>
    <row r="158" spans="1:15" x14ac:dyDescent="0.25">
      <c r="A158" s="10">
        <v>2020</v>
      </c>
      <c r="B158" s="12">
        <v>57</v>
      </c>
      <c r="C158" s="12" t="s">
        <v>43</v>
      </c>
      <c r="D158" s="12" t="s">
        <v>191</v>
      </c>
      <c r="E158" s="13">
        <v>43906</v>
      </c>
      <c r="F158" s="12" t="s">
        <v>192</v>
      </c>
      <c r="G158" s="12" t="s">
        <v>113</v>
      </c>
      <c r="H158" s="12">
        <v>5</v>
      </c>
      <c r="I158" s="12" t="s">
        <v>13</v>
      </c>
      <c r="J158" s="12">
        <v>100</v>
      </c>
      <c r="K158" s="12">
        <v>5</v>
      </c>
      <c r="L158" s="12" t="s">
        <v>15</v>
      </c>
      <c r="M158" s="12" t="s">
        <v>28</v>
      </c>
      <c r="N158" s="25" t="s">
        <v>196</v>
      </c>
      <c r="O158" s="29"/>
    </row>
    <row r="159" spans="1:15" x14ac:dyDescent="0.25">
      <c r="A159" s="10">
        <v>2020</v>
      </c>
      <c r="B159" s="12">
        <v>57</v>
      </c>
      <c r="C159" s="12" t="s">
        <v>43</v>
      </c>
      <c r="D159" s="12"/>
      <c r="E159" s="13"/>
      <c r="F159" s="12"/>
      <c r="G159" s="12"/>
      <c r="H159" s="12"/>
      <c r="I159" s="12" t="s">
        <v>101</v>
      </c>
      <c r="J159" s="12"/>
      <c r="K159" s="12">
        <v>15</v>
      </c>
      <c r="L159" s="12"/>
      <c r="M159" s="12"/>
      <c r="N159" s="25"/>
      <c r="O159" s="30"/>
    </row>
    <row r="160" spans="1:15" x14ac:dyDescent="0.25">
      <c r="A160" s="14">
        <v>2020</v>
      </c>
      <c r="B160" s="16">
        <v>58</v>
      </c>
      <c r="C160" s="16" t="s">
        <v>43</v>
      </c>
      <c r="D160" s="16" t="s">
        <v>191</v>
      </c>
      <c r="E160" s="17">
        <v>43906</v>
      </c>
      <c r="F160" s="16" t="s">
        <v>193</v>
      </c>
      <c r="G160" s="16" t="s">
        <v>113</v>
      </c>
      <c r="H160" s="16">
        <v>40</v>
      </c>
      <c r="I160" s="16" t="s">
        <v>289</v>
      </c>
      <c r="J160" s="16">
        <v>100</v>
      </c>
      <c r="K160" s="16">
        <v>40</v>
      </c>
      <c r="L160" s="16" t="s">
        <v>15</v>
      </c>
      <c r="M160" s="16" t="s">
        <v>28</v>
      </c>
      <c r="N160" s="26" t="s">
        <v>196</v>
      </c>
      <c r="O160" s="29"/>
    </row>
    <row r="161" spans="1:15" x14ac:dyDescent="0.25">
      <c r="A161" s="18">
        <v>2020</v>
      </c>
      <c r="B161" s="20">
        <v>58</v>
      </c>
      <c r="C161" s="20" t="s">
        <v>43</v>
      </c>
      <c r="D161" s="20"/>
      <c r="E161" s="21"/>
      <c r="F161" s="20"/>
      <c r="G161" s="20"/>
      <c r="H161" s="20"/>
      <c r="I161" s="20" t="s">
        <v>101</v>
      </c>
      <c r="J161" s="20"/>
      <c r="K161" s="20">
        <v>15</v>
      </c>
      <c r="L161" s="20"/>
      <c r="M161" s="20"/>
      <c r="N161" s="27"/>
      <c r="O161" s="30"/>
    </row>
    <row r="162" spans="1:15" x14ac:dyDescent="0.25">
      <c r="A162" s="1">
        <v>2020</v>
      </c>
    </row>
    <row r="163" spans="1:15" x14ac:dyDescent="0.25">
      <c r="A163" s="1">
        <v>2020</v>
      </c>
    </row>
    <row r="164" spans="1:15" x14ac:dyDescent="0.25">
      <c r="A164" s="1">
        <v>2020</v>
      </c>
    </row>
    <row r="165" spans="1:15" x14ac:dyDescent="0.25">
      <c r="A165" s="1">
        <v>2020</v>
      </c>
    </row>
    <row r="166" spans="1:15" x14ac:dyDescent="0.25">
      <c r="A166" s="1">
        <v>2020</v>
      </c>
    </row>
    <row r="167" spans="1:15" x14ac:dyDescent="0.25">
      <c r="A167" s="1">
        <v>2020</v>
      </c>
    </row>
    <row r="168" spans="1:15" x14ac:dyDescent="0.25">
      <c r="A168" s="1">
        <v>2020</v>
      </c>
    </row>
    <row r="169" spans="1:15" x14ac:dyDescent="0.25">
      <c r="A169" s="1">
        <v>2020</v>
      </c>
    </row>
    <row r="170" spans="1:15" x14ac:dyDescent="0.25">
      <c r="A170" s="1">
        <v>2020</v>
      </c>
    </row>
    <row r="171" spans="1:15" x14ac:dyDescent="0.25">
      <c r="A171" s="1">
        <v>2020</v>
      </c>
    </row>
    <row r="172" spans="1:15" x14ac:dyDescent="0.25">
      <c r="A172" s="1">
        <v>2020</v>
      </c>
    </row>
    <row r="173" spans="1:15" x14ac:dyDescent="0.25">
      <c r="A173" s="1">
        <v>2020</v>
      </c>
    </row>
    <row r="174" spans="1:15" x14ac:dyDescent="0.25">
      <c r="A174" s="1">
        <v>2020</v>
      </c>
    </row>
    <row r="175" spans="1:15" x14ac:dyDescent="0.25">
      <c r="A175" s="1">
        <v>2020</v>
      </c>
    </row>
    <row r="176" spans="1:15" x14ac:dyDescent="0.25">
      <c r="A176" s="1">
        <v>2020</v>
      </c>
    </row>
    <row r="177" spans="1:1" x14ac:dyDescent="0.25">
      <c r="A177" s="1">
        <v>2020</v>
      </c>
    </row>
    <row r="178" spans="1:1" x14ac:dyDescent="0.25">
      <c r="A178" s="1">
        <v>2020</v>
      </c>
    </row>
    <row r="179" spans="1:1" x14ac:dyDescent="0.25">
      <c r="A179" s="1">
        <v>2020</v>
      </c>
    </row>
    <row r="180" spans="1:1" x14ac:dyDescent="0.25">
      <c r="A180" s="1">
        <v>2020</v>
      </c>
    </row>
    <row r="181" spans="1:1" x14ac:dyDescent="0.25">
      <c r="A181" s="1">
        <v>2020</v>
      </c>
    </row>
    <row r="182" spans="1:1" x14ac:dyDescent="0.25">
      <c r="A182" s="1">
        <v>2020</v>
      </c>
    </row>
    <row r="183" spans="1:1" x14ac:dyDescent="0.25">
      <c r="A183" s="1">
        <v>2020</v>
      </c>
    </row>
    <row r="184" spans="1:1" x14ac:dyDescent="0.25">
      <c r="A184" s="1">
        <v>2020</v>
      </c>
    </row>
    <row r="185" spans="1:1" x14ac:dyDescent="0.25">
      <c r="A185" s="1">
        <v>2020</v>
      </c>
    </row>
    <row r="186" spans="1:1" x14ac:dyDescent="0.25">
      <c r="A186" s="1">
        <v>2020</v>
      </c>
    </row>
    <row r="187" spans="1:1" x14ac:dyDescent="0.25">
      <c r="A187" s="1">
        <v>2020</v>
      </c>
    </row>
    <row r="188" spans="1:1" x14ac:dyDescent="0.25">
      <c r="A188" s="1">
        <v>2020</v>
      </c>
    </row>
    <row r="189" spans="1:1" x14ac:dyDescent="0.25">
      <c r="A189" s="1">
        <v>2020</v>
      </c>
    </row>
    <row r="190" spans="1:1" x14ac:dyDescent="0.25">
      <c r="A190" s="1">
        <v>2020</v>
      </c>
    </row>
    <row r="191" spans="1:1" x14ac:dyDescent="0.25">
      <c r="A191" s="1">
        <v>2020</v>
      </c>
    </row>
    <row r="192" spans="1:1" x14ac:dyDescent="0.25">
      <c r="A192" s="1">
        <v>2020</v>
      </c>
    </row>
    <row r="193" spans="1:1" x14ac:dyDescent="0.25">
      <c r="A193" s="1">
        <v>2020</v>
      </c>
    </row>
    <row r="194" spans="1:1" x14ac:dyDescent="0.25">
      <c r="A194" s="1">
        <v>2020</v>
      </c>
    </row>
    <row r="195" spans="1:1" x14ac:dyDescent="0.25">
      <c r="A195" s="1">
        <v>2020</v>
      </c>
    </row>
    <row r="196" spans="1:1" x14ac:dyDescent="0.25">
      <c r="A196" s="1">
        <v>2020</v>
      </c>
    </row>
    <row r="197" spans="1:1" x14ac:dyDescent="0.25">
      <c r="A197" s="1">
        <v>2020</v>
      </c>
    </row>
    <row r="198" spans="1:1" x14ac:dyDescent="0.25">
      <c r="A198" s="1">
        <v>2020</v>
      </c>
    </row>
    <row r="199" spans="1:1" x14ac:dyDescent="0.25">
      <c r="A199" s="1">
        <v>2020</v>
      </c>
    </row>
    <row r="200" spans="1:1" x14ac:dyDescent="0.25">
      <c r="A200" s="1">
        <v>2020</v>
      </c>
    </row>
    <row r="201" spans="1:1" x14ac:dyDescent="0.25">
      <c r="A201" s="1">
        <v>2020</v>
      </c>
    </row>
    <row r="202" spans="1:1" x14ac:dyDescent="0.25">
      <c r="A202" s="1">
        <v>2020</v>
      </c>
    </row>
    <row r="203" spans="1:1" x14ac:dyDescent="0.25">
      <c r="A203" s="1">
        <v>2020</v>
      </c>
    </row>
    <row r="204" spans="1:1" x14ac:dyDescent="0.25">
      <c r="A204" s="1">
        <v>2020</v>
      </c>
    </row>
    <row r="205" spans="1:1" x14ac:dyDescent="0.25">
      <c r="A205" s="1">
        <v>2020</v>
      </c>
    </row>
    <row r="206" spans="1:1" x14ac:dyDescent="0.25">
      <c r="A206" s="1">
        <v>2020</v>
      </c>
    </row>
    <row r="207" spans="1:1" x14ac:dyDescent="0.25">
      <c r="A207" s="1">
        <v>2020</v>
      </c>
    </row>
    <row r="208" spans="1:1" x14ac:dyDescent="0.25">
      <c r="A208" s="1">
        <v>2020</v>
      </c>
    </row>
    <row r="209" spans="1:1" x14ac:dyDescent="0.25">
      <c r="A209" s="1">
        <v>2020</v>
      </c>
    </row>
    <row r="210" spans="1:1" x14ac:dyDescent="0.25">
      <c r="A210" s="1">
        <v>2020</v>
      </c>
    </row>
    <row r="211" spans="1:1" x14ac:dyDescent="0.25">
      <c r="A211" s="1">
        <v>2020</v>
      </c>
    </row>
    <row r="212" spans="1:1" x14ac:dyDescent="0.25">
      <c r="A212" s="1">
        <v>2020</v>
      </c>
    </row>
    <row r="213" spans="1:1" x14ac:dyDescent="0.25">
      <c r="A213" s="1">
        <v>2020</v>
      </c>
    </row>
    <row r="214" spans="1:1" x14ac:dyDescent="0.25">
      <c r="A214" s="1">
        <v>2020</v>
      </c>
    </row>
    <row r="215" spans="1:1" x14ac:dyDescent="0.25">
      <c r="A215" s="1">
        <v>2020</v>
      </c>
    </row>
    <row r="216" spans="1:1" x14ac:dyDescent="0.25">
      <c r="A216" s="1">
        <v>2020</v>
      </c>
    </row>
    <row r="217" spans="1:1" x14ac:dyDescent="0.25">
      <c r="A217" s="1">
        <v>2020</v>
      </c>
    </row>
    <row r="218" spans="1:1" x14ac:dyDescent="0.25">
      <c r="A218" s="1">
        <v>2020</v>
      </c>
    </row>
    <row r="219" spans="1:1" x14ac:dyDescent="0.25">
      <c r="A219" s="1">
        <v>2020</v>
      </c>
    </row>
    <row r="220" spans="1:1" x14ac:dyDescent="0.25">
      <c r="A220" s="1">
        <v>2020</v>
      </c>
    </row>
    <row r="221" spans="1:1" x14ac:dyDescent="0.25">
      <c r="A221" s="1">
        <v>2020</v>
      </c>
    </row>
    <row r="222" spans="1:1" x14ac:dyDescent="0.25">
      <c r="A222" s="1">
        <v>2020</v>
      </c>
    </row>
    <row r="223" spans="1:1" x14ac:dyDescent="0.25">
      <c r="A223" s="1">
        <v>2020</v>
      </c>
    </row>
    <row r="224" spans="1:1" x14ac:dyDescent="0.25">
      <c r="A224" s="1">
        <v>2020</v>
      </c>
    </row>
    <row r="225" spans="1:1" x14ac:dyDescent="0.25">
      <c r="A225" s="1">
        <v>2020</v>
      </c>
    </row>
    <row r="226" spans="1:1" x14ac:dyDescent="0.25">
      <c r="A226" s="1">
        <v>2020</v>
      </c>
    </row>
    <row r="227" spans="1:1" x14ac:dyDescent="0.25">
      <c r="A227" s="1">
        <v>2020</v>
      </c>
    </row>
    <row r="228" spans="1:1" x14ac:dyDescent="0.25">
      <c r="A228" s="1">
        <v>2020</v>
      </c>
    </row>
    <row r="229" spans="1:1" x14ac:dyDescent="0.25">
      <c r="A229" s="1">
        <v>2020</v>
      </c>
    </row>
    <row r="230" spans="1:1" x14ac:dyDescent="0.25">
      <c r="A230" s="1">
        <v>2020</v>
      </c>
    </row>
    <row r="231" spans="1:1" x14ac:dyDescent="0.25">
      <c r="A231" s="1">
        <v>2020</v>
      </c>
    </row>
    <row r="232" spans="1:1" x14ac:dyDescent="0.25">
      <c r="A232" s="1">
        <v>2020</v>
      </c>
    </row>
    <row r="233" spans="1:1" x14ac:dyDescent="0.25">
      <c r="A233" s="1">
        <v>2020</v>
      </c>
    </row>
    <row r="234" spans="1:1" x14ac:dyDescent="0.25">
      <c r="A234" s="1">
        <v>2020</v>
      </c>
    </row>
    <row r="235" spans="1:1" x14ac:dyDescent="0.25">
      <c r="A235" s="1">
        <v>2020</v>
      </c>
    </row>
    <row r="236" spans="1:1" x14ac:dyDescent="0.25">
      <c r="A236" s="1">
        <v>2020</v>
      </c>
    </row>
    <row r="237" spans="1:1" x14ac:dyDescent="0.25">
      <c r="A237" s="1">
        <v>2020</v>
      </c>
    </row>
    <row r="238" spans="1:1" x14ac:dyDescent="0.25">
      <c r="A238" s="1">
        <v>2020</v>
      </c>
    </row>
    <row r="239" spans="1:1" x14ac:dyDescent="0.25">
      <c r="A239" s="1">
        <v>2020</v>
      </c>
    </row>
    <row r="240" spans="1:1" x14ac:dyDescent="0.25">
      <c r="A240" s="1">
        <v>2020</v>
      </c>
    </row>
    <row r="241" spans="1:1" x14ac:dyDescent="0.25">
      <c r="A241" s="1">
        <v>2020</v>
      </c>
    </row>
    <row r="242" spans="1:1" x14ac:dyDescent="0.25">
      <c r="A242" s="1">
        <v>2020</v>
      </c>
    </row>
    <row r="243" spans="1:1" x14ac:dyDescent="0.25">
      <c r="A243" s="1">
        <v>2020</v>
      </c>
    </row>
    <row r="244" spans="1:1" x14ac:dyDescent="0.25">
      <c r="A244" s="1">
        <v>2020</v>
      </c>
    </row>
    <row r="245" spans="1:1" x14ac:dyDescent="0.25">
      <c r="A245" s="1">
        <v>2020</v>
      </c>
    </row>
    <row r="246" spans="1:1" x14ac:dyDescent="0.25">
      <c r="A246" s="1">
        <v>2020</v>
      </c>
    </row>
    <row r="247" spans="1:1" x14ac:dyDescent="0.25">
      <c r="A247" s="1">
        <v>2020</v>
      </c>
    </row>
    <row r="248" spans="1:1" x14ac:dyDescent="0.25">
      <c r="A248" s="1">
        <v>2020</v>
      </c>
    </row>
    <row r="249" spans="1:1" x14ac:dyDescent="0.25">
      <c r="A249" s="1">
        <v>2020</v>
      </c>
    </row>
    <row r="250" spans="1:1" x14ac:dyDescent="0.25">
      <c r="A250" s="1">
        <v>2020</v>
      </c>
    </row>
    <row r="251" spans="1:1" x14ac:dyDescent="0.25">
      <c r="A251" s="1">
        <v>2020</v>
      </c>
    </row>
    <row r="252" spans="1:1" x14ac:dyDescent="0.25">
      <c r="A252" s="1">
        <v>2020</v>
      </c>
    </row>
    <row r="253" spans="1:1" x14ac:dyDescent="0.25">
      <c r="A253" s="1">
        <v>2020</v>
      </c>
    </row>
    <row r="254" spans="1:1" x14ac:dyDescent="0.25">
      <c r="A254" s="1">
        <v>2020</v>
      </c>
    </row>
    <row r="255" spans="1:1" x14ac:dyDescent="0.25">
      <c r="A255" s="1">
        <v>2020</v>
      </c>
    </row>
    <row r="256" spans="1:1" x14ac:dyDescent="0.25">
      <c r="A256" s="1">
        <v>2020</v>
      </c>
    </row>
    <row r="257" spans="1:1" x14ac:dyDescent="0.25">
      <c r="A257" s="1">
        <v>2020</v>
      </c>
    </row>
    <row r="258" spans="1:1" x14ac:dyDescent="0.25">
      <c r="A258" s="1">
        <v>2020</v>
      </c>
    </row>
    <row r="259" spans="1:1" x14ac:dyDescent="0.25">
      <c r="A259" s="1">
        <v>2020</v>
      </c>
    </row>
    <row r="260" spans="1:1" x14ac:dyDescent="0.25">
      <c r="A260" s="1">
        <v>2020</v>
      </c>
    </row>
    <row r="261" spans="1:1" x14ac:dyDescent="0.25">
      <c r="A261" s="1">
        <v>2020</v>
      </c>
    </row>
    <row r="262" spans="1:1" x14ac:dyDescent="0.25">
      <c r="A262" s="1">
        <v>2020</v>
      </c>
    </row>
    <row r="263" spans="1:1" x14ac:dyDescent="0.25">
      <c r="A263" s="1">
        <v>2020</v>
      </c>
    </row>
    <row r="264" spans="1:1" x14ac:dyDescent="0.25">
      <c r="A264" s="1">
        <v>2020</v>
      </c>
    </row>
    <row r="265" spans="1:1" x14ac:dyDescent="0.25">
      <c r="A265" s="1">
        <v>2020</v>
      </c>
    </row>
    <row r="266" spans="1:1" x14ac:dyDescent="0.25">
      <c r="A266" s="1">
        <v>2020</v>
      </c>
    </row>
    <row r="267" spans="1:1" x14ac:dyDescent="0.25">
      <c r="A267" s="1">
        <v>2020</v>
      </c>
    </row>
    <row r="268" spans="1:1" x14ac:dyDescent="0.25">
      <c r="A268" s="1">
        <v>2020</v>
      </c>
    </row>
    <row r="269" spans="1:1" x14ac:dyDescent="0.25">
      <c r="A269" s="1">
        <v>2020</v>
      </c>
    </row>
    <row r="270" spans="1:1" x14ac:dyDescent="0.25">
      <c r="A270" s="1">
        <v>2020</v>
      </c>
    </row>
    <row r="271" spans="1:1" x14ac:dyDescent="0.25">
      <c r="A271" s="1">
        <v>2020</v>
      </c>
    </row>
    <row r="272" spans="1:1" x14ac:dyDescent="0.25">
      <c r="A272" s="1">
        <v>2020</v>
      </c>
    </row>
    <row r="273" spans="1:1" x14ac:dyDescent="0.25">
      <c r="A273" s="1">
        <v>2020</v>
      </c>
    </row>
    <row r="274" spans="1:1" x14ac:dyDescent="0.25">
      <c r="A274" s="1">
        <v>2020</v>
      </c>
    </row>
    <row r="275" spans="1:1" x14ac:dyDescent="0.25">
      <c r="A275" s="1">
        <v>2020</v>
      </c>
    </row>
    <row r="276" spans="1:1" x14ac:dyDescent="0.25">
      <c r="A276" s="1">
        <v>2020</v>
      </c>
    </row>
    <row r="277" spans="1:1" x14ac:dyDescent="0.25">
      <c r="A277" s="1">
        <v>2020</v>
      </c>
    </row>
    <row r="278" spans="1:1" x14ac:dyDescent="0.25">
      <c r="A278" s="1">
        <v>2020</v>
      </c>
    </row>
    <row r="279" spans="1:1" x14ac:dyDescent="0.25">
      <c r="A279" s="1">
        <v>2020</v>
      </c>
    </row>
    <row r="280" spans="1:1" x14ac:dyDescent="0.25">
      <c r="A280" s="1">
        <v>2020</v>
      </c>
    </row>
    <row r="281" spans="1:1" x14ac:dyDescent="0.25">
      <c r="A281" s="1">
        <v>2020</v>
      </c>
    </row>
    <row r="282" spans="1:1" x14ac:dyDescent="0.25">
      <c r="A282" s="1">
        <v>2020</v>
      </c>
    </row>
    <row r="283" spans="1:1" x14ac:dyDescent="0.25">
      <c r="A283" s="1">
        <v>2020</v>
      </c>
    </row>
    <row r="284" spans="1:1" x14ac:dyDescent="0.25">
      <c r="A284" s="1">
        <v>2020</v>
      </c>
    </row>
    <row r="285" spans="1:1" x14ac:dyDescent="0.25">
      <c r="A285" s="1">
        <v>2020</v>
      </c>
    </row>
    <row r="286" spans="1:1" x14ac:dyDescent="0.25">
      <c r="A286" s="1">
        <v>2020</v>
      </c>
    </row>
    <row r="287" spans="1:1" x14ac:dyDescent="0.25">
      <c r="A287" s="1">
        <v>2020</v>
      </c>
    </row>
    <row r="288" spans="1:1" x14ac:dyDescent="0.25">
      <c r="A288" s="1">
        <v>2020</v>
      </c>
    </row>
    <row r="289" spans="1:1" x14ac:dyDescent="0.25">
      <c r="A289" s="1">
        <v>2020</v>
      </c>
    </row>
    <row r="290" spans="1:1" x14ac:dyDescent="0.25">
      <c r="A290" s="1">
        <v>2020</v>
      </c>
    </row>
    <row r="291" spans="1:1" x14ac:dyDescent="0.25">
      <c r="A291" s="1">
        <v>2020</v>
      </c>
    </row>
    <row r="292" spans="1:1" x14ac:dyDescent="0.25">
      <c r="A292" s="1">
        <v>2020</v>
      </c>
    </row>
    <row r="293" spans="1:1" x14ac:dyDescent="0.25">
      <c r="A293" s="1">
        <v>2020</v>
      </c>
    </row>
    <row r="294" spans="1:1" x14ac:dyDescent="0.25">
      <c r="A294" s="1">
        <v>2020</v>
      </c>
    </row>
    <row r="295" spans="1:1" x14ac:dyDescent="0.25">
      <c r="A295" s="1">
        <v>2020</v>
      </c>
    </row>
    <row r="296" spans="1:1" x14ac:dyDescent="0.25">
      <c r="A296" s="1">
        <v>2020</v>
      </c>
    </row>
    <row r="297" spans="1:1" x14ac:dyDescent="0.25">
      <c r="A297" s="1">
        <v>2020</v>
      </c>
    </row>
    <row r="298" spans="1:1" x14ac:dyDescent="0.25">
      <c r="A298" s="1">
        <v>2020</v>
      </c>
    </row>
    <row r="299" spans="1:1" x14ac:dyDescent="0.25">
      <c r="A299" s="1">
        <v>2020</v>
      </c>
    </row>
    <row r="300" spans="1:1" x14ac:dyDescent="0.25">
      <c r="A300" s="1">
        <v>2020</v>
      </c>
    </row>
    <row r="301" spans="1:1" x14ac:dyDescent="0.25">
      <c r="A301" s="1">
        <v>2020</v>
      </c>
    </row>
    <row r="302" spans="1:1" x14ac:dyDescent="0.25">
      <c r="A302" s="1">
        <v>2020</v>
      </c>
    </row>
    <row r="303" spans="1:1" x14ac:dyDescent="0.25">
      <c r="A303" s="1">
        <v>2020</v>
      </c>
    </row>
    <row r="304" spans="1:1" x14ac:dyDescent="0.25">
      <c r="A304" s="1">
        <v>2020</v>
      </c>
    </row>
    <row r="305" spans="1:1" x14ac:dyDescent="0.25">
      <c r="A305" s="1">
        <v>2020</v>
      </c>
    </row>
    <row r="306" spans="1:1" x14ac:dyDescent="0.25">
      <c r="A306" s="1">
        <v>2020</v>
      </c>
    </row>
    <row r="307" spans="1:1" x14ac:dyDescent="0.25">
      <c r="A307" s="1">
        <v>2020</v>
      </c>
    </row>
    <row r="308" spans="1:1" x14ac:dyDescent="0.25">
      <c r="A308" s="1">
        <v>2020</v>
      </c>
    </row>
    <row r="309" spans="1:1" x14ac:dyDescent="0.25">
      <c r="A309" s="1">
        <v>2020</v>
      </c>
    </row>
    <row r="310" spans="1:1" x14ac:dyDescent="0.25">
      <c r="A310" s="1">
        <v>2020</v>
      </c>
    </row>
    <row r="311" spans="1:1" x14ac:dyDescent="0.25">
      <c r="A311" s="1">
        <v>2020</v>
      </c>
    </row>
    <row r="312" spans="1:1" x14ac:dyDescent="0.25">
      <c r="A312" s="1">
        <v>2020</v>
      </c>
    </row>
    <row r="313" spans="1:1" x14ac:dyDescent="0.25">
      <c r="A313" s="1">
        <v>2020</v>
      </c>
    </row>
    <row r="314" spans="1:1" x14ac:dyDescent="0.25">
      <c r="A314" s="1">
        <v>2020</v>
      </c>
    </row>
    <row r="315" spans="1:1" x14ac:dyDescent="0.25">
      <c r="A315" s="1">
        <v>2020</v>
      </c>
    </row>
    <row r="316" spans="1:1" x14ac:dyDescent="0.25">
      <c r="A316" s="1">
        <v>2020</v>
      </c>
    </row>
    <row r="317" spans="1:1" x14ac:dyDescent="0.25">
      <c r="A317" s="1">
        <v>2020</v>
      </c>
    </row>
    <row r="318" spans="1:1" x14ac:dyDescent="0.25">
      <c r="A318" s="1">
        <v>2020</v>
      </c>
    </row>
    <row r="319" spans="1:1" x14ac:dyDescent="0.25">
      <c r="A319" s="1">
        <v>2020</v>
      </c>
    </row>
    <row r="320" spans="1:1" x14ac:dyDescent="0.25">
      <c r="A320" s="1">
        <v>2020</v>
      </c>
    </row>
    <row r="321" spans="1:1" x14ac:dyDescent="0.25">
      <c r="A321" s="1">
        <v>2020</v>
      </c>
    </row>
    <row r="322" spans="1:1" x14ac:dyDescent="0.25">
      <c r="A322" s="1">
        <v>2020</v>
      </c>
    </row>
    <row r="323" spans="1:1" x14ac:dyDescent="0.25">
      <c r="A323" s="1">
        <v>2020</v>
      </c>
    </row>
    <row r="324" spans="1:1" x14ac:dyDescent="0.25">
      <c r="A324" s="1">
        <v>2020</v>
      </c>
    </row>
    <row r="325" spans="1:1" x14ac:dyDescent="0.25">
      <c r="A325" s="1">
        <v>2020</v>
      </c>
    </row>
    <row r="326" spans="1:1" x14ac:dyDescent="0.25">
      <c r="A326" s="1">
        <v>2020</v>
      </c>
    </row>
    <row r="327" spans="1:1" x14ac:dyDescent="0.25">
      <c r="A327" s="1">
        <v>2020</v>
      </c>
    </row>
    <row r="328" spans="1:1" x14ac:dyDescent="0.25">
      <c r="A328" s="1">
        <v>2020</v>
      </c>
    </row>
    <row r="329" spans="1:1" x14ac:dyDescent="0.25">
      <c r="A329" s="1">
        <v>2020</v>
      </c>
    </row>
    <row r="330" spans="1:1" x14ac:dyDescent="0.25">
      <c r="A330" s="1">
        <v>2020</v>
      </c>
    </row>
    <row r="331" spans="1:1" x14ac:dyDescent="0.25">
      <c r="A331" s="1">
        <v>2020</v>
      </c>
    </row>
    <row r="332" spans="1:1" x14ac:dyDescent="0.25">
      <c r="A332" s="1">
        <v>2020</v>
      </c>
    </row>
    <row r="333" spans="1:1" x14ac:dyDescent="0.25">
      <c r="A333" s="1">
        <v>2020</v>
      </c>
    </row>
    <row r="334" spans="1:1" x14ac:dyDescent="0.25">
      <c r="A334" s="1">
        <v>2020</v>
      </c>
    </row>
    <row r="335" spans="1:1" x14ac:dyDescent="0.25">
      <c r="A335" s="1">
        <v>2020</v>
      </c>
    </row>
    <row r="336" spans="1:1" x14ac:dyDescent="0.25">
      <c r="A336" s="1">
        <v>2020</v>
      </c>
    </row>
    <row r="337" spans="1:1" x14ac:dyDescent="0.25">
      <c r="A337" s="1">
        <v>2020</v>
      </c>
    </row>
    <row r="338" spans="1:1" x14ac:dyDescent="0.25">
      <c r="A338" s="1">
        <v>2020</v>
      </c>
    </row>
    <row r="339" spans="1:1" x14ac:dyDescent="0.25">
      <c r="A339" s="1">
        <v>2020</v>
      </c>
    </row>
    <row r="340" spans="1:1" x14ac:dyDescent="0.25">
      <c r="A340" s="1">
        <v>2020</v>
      </c>
    </row>
    <row r="341" spans="1:1" x14ac:dyDescent="0.25">
      <c r="A341" s="1">
        <v>2020</v>
      </c>
    </row>
    <row r="342" spans="1:1" x14ac:dyDescent="0.25">
      <c r="A342" s="1">
        <v>2020</v>
      </c>
    </row>
    <row r="343" spans="1:1" x14ac:dyDescent="0.25">
      <c r="A343" s="1">
        <v>2020</v>
      </c>
    </row>
    <row r="344" spans="1:1" x14ac:dyDescent="0.25">
      <c r="A344" s="1">
        <v>2020</v>
      </c>
    </row>
    <row r="345" spans="1:1" x14ac:dyDescent="0.25">
      <c r="A345" s="1">
        <v>2020</v>
      </c>
    </row>
    <row r="346" spans="1:1" x14ac:dyDescent="0.25">
      <c r="A346" s="1">
        <v>2020</v>
      </c>
    </row>
    <row r="347" spans="1:1" x14ac:dyDescent="0.25">
      <c r="A347" s="1">
        <v>2020</v>
      </c>
    </row>
    <row r="348" spans="1:1" x14ac:dyDescent="0.25">
      <c r="A348" s="1">
        <v>2020</v>
      </c>
    </row>
    <row r="349" spans="1:1" x14ac:dyDescent="0.25">
      <c r="A349" s="1">
        <v>2020</v>
      </c>
    </row>
    <row r="350" spans="1:1" x14ac:dyDescent="0.25">
      <c r="A350" s="1">
        <v>2020</v>
      </c>
    </row>
    <row r="351" spans="1:1" x14ac:dyDescent="0.25">
      <c r="A351" s="1">
        <v>2020</v>
      </c>
    </row>
    <row r="352" spans="1:1" x14ac:dyDescent="0.25">
      <c r="A352" s="1">
        <v>2020</v>
      </c>
    </row>
    <row r="353" spans="1:1" x14ac:dyDescent="0.25">
      <c r="A353" s="1">
        <v>2020</v>
      </c>
    </row>
    <row r="354" spans="1:1" x14ac:dyDescent="0.25">
      <c r="A354" s="1">
        <v>2020</v>
      </c>
    </row>
    <row r="355" spans="1:1" x14ac:dyDescent="0.25">
      <c r="A355" s="1">
        <v>2020</v>
      </c>
    </row>
    <row r="356" spans="1:1" x14ac:dyDescent="0.25">
      <c r="A356" s="1">
        <v>2020</v>
      </c>
    </row>
    <row r="357" spans="1:1" x14ac:dyDescent="0.25">
      <c r="A357" s="1">
        <v>2020</v>
      </c>
    </row>
    <row r="358" spans="1:1" x14ac:dyDescent="0.25">
      <c r="A358" s="1">
        <v>2020</v>
      </c>
    </row>
    <row r="359" spans="1:1" x14ac:dyDescent="0.25">
      <c r="A359" s="1">
        <v>2020</v>
      </c>
    </row>
    <row r="360" spans="1:1" x14ac:dyDescent="0.25">
      <c r="A360" s="1">
        <v>2020</v>
      </c>
    </row>
    <row r="361" spans="1:1" x14ac:dyDescent="0.25">
      <c r="A361" s="1">
        <v>2020</v>
      </c>
    </row>
    <row r="362" spans="1:1" x14ac:dyDescent="0.25">
      <c r="A362" s="1">
        <v>2020</v>
      </c>
    </row>
    <row r="363" spans="1:1" x14ac:dyDescent="0.25">
      <c r="A363" s="1">
        <v>2020</v>
      </c>
    </row>
    <row r="364" spans="1:1" x14ac:dyDescent="0.25">
      <c r="A364" s="1">
        <v>2020</v>
      </c>
    </row>
    <row r="365" spans="1:1" x14ac:dyDescent="0.25">
      <c r="A365" s="1">
        <v>2020</v>
      </c>
    </row>
    <row r="366" spans="1:1" x14ac:dyDescent="0.25">
      <c r="A366" s="1">
        <v>2020</v>
      </c>
    </row>
    <row r="367" spans="1:1" x14ac:dyDescent="0.25">
      <c r="A367" s="1">
        <v>2020</v>
      </c>
    </row>
    <row r="368" spans="1:1" x14ac:dyDescent="0.25">
      <c r="A368" s="1">
        <v>2020</v>
      </c>
    </row>
    <row r="369" spans="1:1" x14ac:dyDescent="0.25">
      <c r="A369" s="1">
        <v>2020</v>
      </c>
    </row>
    <row r="370" spans="1:1" x14ac:dyDescent="0.25">
      <c r="A370" s="1">
        <v>2020</v>
      </c>
    </row>
    <row r="371" spans="1:1" x14ac:dyDescent="0.25">
      <c r="A371" s="1">
        <v>2020</v>
      </c>
    </row>
    <row r="372" spans="1:1" x14ac:dyDescent="0.25">
      <c r="A372" s="1">
        <v>2020</v>
      </c>
    </row>
    <row r="373" spans="1:1" x14ac:dyDescent="0.25">
      <c r="A373" s="1">
        <v>2020</v>
      </c>
    </row>
    <row r="374" spans="1:1" x14ac:dyDescent="0.25">
      <c r="A374" s="1">
        <v>2020</v>
      </c>
    </row>
    <row r="375" spans="1:1" x14ac:dyDescent="0.25">
      <c r="A375" s="1">
        <v>2020</v>
      </c>
    </row>
    <row r="376" spans="1:1" x14ac:dyDescent="0.25">
      <c r="A376" s="1">
        <v>2020</v>
      </c>
    </row>
    <row r="377" spans="1:1" x14ac:dyDescent="0.25">
      <c r="A377" s="1">
        <v>2020</v>
      </c>
    </row>
    <row r="378" spans="1:1" x14ac:dyDescent="0.25">
      <c r="A378" s="1">
        <v>2020</v>
      </c>
    </row>
    <row r="379" spans="1:1" x14ac:dyDescent="0.25">
      <c r="A379" s="1">
        <v>2020</v>
      </c>
    </row>
    <row r="380" spans="1:1" x14ac:dyDescent="0.25">
      <c r="A380" s="1">
        <v>2020</v>
      </c>
    </row>
    <row r="381" spans="1:1" x14ac:dyDescent="0.25">
      <c r="A381" s="1">
        <v>2020</v>
      </c>
    </row>
    <row r="382" spans="1:1" x14ac:dyDescent="0.25">
      <c r="A382" s="1">
        <v>2020</v>
      </c>
    </row>
    <row r="383" spans="1:1" x14ac:dyDescent="0.25">
      <c r="A383" s="1">
        <v>2020</v>
      </c>
    </row>
    <row r="384" spans="1:1" x14ac:dyDescent="0.25">
      <c r="A384" s="1">
        <v>2020</v>
      </c>
    </row>
    <row r="385" spans="1:1" x14ac:dyDescent="0.25">
      <c r="A385" s="1">
        <v>2020</v>
      </c>
    </row>
    <row r="386" spans="1:1" x14ac:dyDescent="0.25">
      <c r="A386" s="1">
        <v>2020</v>
      </c>
    </row>
    <row r="387" spans="1:1" x14ac:dyDescent="0.25">
      <c r="A387" s="1">
        <v>2020</v>
      </c>
    </row>
    <row r="388" spans="1:1" x14ac:dyDescent="0.25">
      <c r="A388" s="1">
        <v>2020</v>
      </c>
    </row>
    <row r="389" spans="1:1" x14ac:dyDescent="0.25">
      <c r="A389" s="1">
        <v>2020</v>
      </c>
    </row>
    <row r="390" spans="1:1" x14ac:dyDescent="0.25">
      <c r="A390" s="1">
        <v>2020</v>
      </c>
    </row>
    <row r="391" spans="1:1" x14ac:dyDescent="0.25">
      <c r="A391" s="1">
        <v>2020</v>
      </c>
    </row>
    <row r="392" spans="1:1" x14ac:dyDescent="0.25">
      <c r="A392" s="1">
        <v>2020</v>
      </c>
    </row>
    <row r="393" spans="1:1" x14ac:dyDescent="0.25">
      <c r="A393" s="1">
        <v>2020</v>
      </c>
    </row>
    <row r="394" spans="1:1" x14ac:dyDescent="0.25">
      <c r="A394" s="1">
        <v>2020</v>
      </c>
    </row>
    <row r="395" spans="1:1" x14ac:dyDescent="0.25">
      <c r="A395" s="1">
        <v>2020</v>
      </c>
    </row>
    <row r="396" spans="1:1" x14ac:dyDescent="0.25">
      <c r="A396" s="1">
        <v>2020</v>
      </c>
    </row>
    <row r="397" spans="1:1" x14ac:dyDescent="0.25">
      <c r="A397" s="1">
        <v>2020</v>
      </c>
    </row>
    <row r="398" spans="1:1" x14ac:dyDescent="0.25">
      <c r="A398" s="1">
        <v>2020</v>
      </c>
    </row>
    <row r="399" spans="1:1" x14ac:dyDescent="0.25">
      <c r="A399" s="1">
        <v>2020</v>
      </c>
    </row>
    <row r="400" spans="1:1" x14ac:dyDescent="0.25">
      <c r="A400" s="1">
        <v>2020</v>
      </c>
    </row>
    <row r="401" spans="1:1" x14ac:dyDescent="0.25">
      <c r="A401" s="1">
        <v>2020</v>
      </c>
    </row>
    <row r="402" spans="1:1" x14ac:dyDescent="0.25">
      <c r="A402" s="1">
        <v>2020</v>
      </c>
    </row>
    <row r="403" spans="1:1" x14ac:dyDescent="0.25">
      <c r="A403" s="1">
        <v>2020</v>
      </c>
    </row>
    <row r="404" spans="1:1" x14ac:dyDescent="0.25">
      <c r="A404" s="1">
        <v>2020</v>
      </c>
    </row>
    <row r="405" spans="1:1" x14ac:dyDescent="0.25">
      <c r="A405" s="1">
        <v>2020</v>
      </c>
    </row>
    <row r="406" spans="1:1" x14ac:dyDescent="0.25">
      <c r="A406" s="1">
        <v>2020</v>
      </c>
    </row>
    <row r="407" spans="1:1" x14ac:dyDescent="0.25">
      <c r="A407" s="1">
        <v>2020</v>
      </c>
    </row>
    <row r="408" spans="1:1" x14ac:dyDescent="0.25">
      <c r="A408" s="1">
        <v>2020</v>
      </c>
    </row>
    <row r="409" spans="1:1" x14ac:dyDescent="0.25">
      <c r="A409" s="1">
        <v>2020</v>
      </c>
    </row>
    <row r="410" spans="1:1" x14ac:dyDescent="0.25">
      <c r="A410" s="1">
        <v>2020</v>
      </c>
    </row>
    <row r="411" spans="1:1" x14ac:dyDescent="0.25">
      <c r="A411" s="1">
        <v>2020</v>
      </c>
    </row>
    <row r="412" spans="1:1" x14ac:dyDescent="0.25">
      <c r="A412" s="1">
        <v>2020</v>
      </c>
    </row>
    <row r="413" spans="1:1" x14ac:dyDescent="0.25">
      <c r="A413" s="1">
        <v>2020</v>
      </c>
    </row>
    <row r="414" spans="1:1" x14ac:dyDescent="0.25">
      <c r="A414" s="1">
        <v>2020</v>
      </c>
    </row>
    <row r="415" spans="1:1" x14ac:dyDescent="0.25">
      <c r="A415" s="1">
        <v>2020</v>
      </c>
    </row>
    <row r="416" spans="1:1" x14ac:dyDescent="0.25">
      <c r="A416" s="1">
        <v>2020</v>
      </c>
    </row>
    <row r="417" spans="1:1" x14ac:dyDescent="0.25">
      <c r="A417" s="1">
        <v>2020</v>
      </c>
    </row>
  </sheetData>
  <mergeCells count="1">
    <mergeCell ref="A1:N2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paperSize="8" scale="47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AE6D5-1B31-4070-B9FE-F31E4B992D2A}">
  <sheetPr>
    <tabColor theme="5" tint="0.39997558519241921"/>
  </sheetPr>
  <dimension ref="A1:L110"/>
  <sheetViews>
    <sheetView workbookViewId="0">
      <selection activeCell="G19" sqref="G19"/>
    </sheetView>
  </sheetViews>
  <sheetFormatPr baseColWidth="10" defaultRowHeight="15.75" x14ac:dyDescent="0.25"/>
  <cols>
    <col min="1" max="1" width="36.85546875" style="1" customWidth="1"/>
    <col min="2" max="2" width="18.7109375" style="1" customWidth="1"/>
    <col min="3" max="4" width="16.5703125" style="1" customWidth="1"/>
    <col min="5" max="5" width="17.140625" style="1" customWidth="1"/>
    <col min="6" max="6" width="20.85546875" customWidth="1"/>
    <col min="7" max="7" width="30.140625" style="45" customWidth="1"/>
    <col min="8" max="8" width="20.28515625" customWidth="1"/>
    <col min="9" max="9" width="22.42578125" customWidth="1"/>
    <col min="10" max="10" width="17.7109375" customWidth="1"/>
    <col min="11" max="11" width="38.28515625" customWidth="1"/>
    <col min="12" max="12" width="16.85546875" customWidth="1"/>
    <col min="13" max="13" width="13.5703125" customWidth="1"/>
  </cols>
  <sheetData>
    <row r="1" spans="1:12" ht="32.25" customHeight="1" thickBot="1" x14ac:dyDescent="0.3">
      <c r="A1" s="44" t="s">
        <v>300</v>
      </c>
      <c r="B1" s="44" t="s">
        <v>301</v>
      </c>
      <c r="C1" s="44"/>
      <c r="F1" s="4" t="s">
        <v>6</v>
      </c>
      <c r="G1" s="4" t="s">
        <v>27</v>
      </c>
      <c r="H1" s="4" t="s">
        <v>195</v>
      </c>
      <c r="I1" s="4" t="s">
        <v>302</v>
      </c>
      <c r="J1" s="4" t="s">
        <v>200</v>
      </c>
      <c r="K1" s="4" t="s">
        <v>304</v>
      </c>
      <c r="L1" s="4" t="s">
        <v>303</v>
      </c>
    </row>
    <row r="2" spans="1:12" x14ac:dyDescent="0.25">
      <c r="A2" s="1" t="s">
        <v>204</v>
      </c>
      <c r="B2" s="37">
        <v>0.41470000000000001</v>
      </c>
      <c r="F2" s="46" t="s">
        <v>19</v>
      </c>
      <c r="G2" s="46" t="s">
        <v>28</v>
      </c>
      <c r="H2" s="47" t="s">
        <v>196</v>
      </c>
      <c r="I2" s="35" t="str">
        <f>Tableau3[[#This Row],[N/B - Coul]]&amp;Tableau3[[#This Row],[Machine]]&amp;Tableau3[[#This Row],[R - RV]]</f>
        <v>N/BCanonR</v>
      </c>
      <c r="J2" s="1" t="s">
        <v>92</v>
      </c>
      <c r="K2" s="1" t="s">
        <v>84</v>
      </c>
      <c r="L2" s="61">
        <v>5.5999999999999999E-3</v>
      </c>
    </row>
    <row r="3" spans="1:12" x14ac:dyDescent="0.25">
      <c r="A3" s="1" t="s">
        <v>205</v>
      </c>
      <c r="B3" s="37">
        <v>0.41470000000000001</v>
      </c>
      <c r="F3" s="16" t="s">
        <v>19</v>
      </c>
      <c r="G3" s="16" t="s">
        <v>28</v>
      </c>
      <c r="H3" s="26" t="s">
        <v>197</v>
      </c>
      <c r="I3" s="35" t="str">
        <f>Tableau3[[#This Row],[N/B - Coul]]&amp;Tableau3[[#This Row],[Machine]]&amp;Tableau3[[#This Row],[R - RV]]</f>
        <v>N/BCanonRV</v>
      </c>
      <c r="J3" s="1" t="s">
        <v>95</v>
      </c>
      <c r="K3" s="1" t="s">
        <v>85</v>
      </c>
      <c r="L3" s="61">
        <v>1.11E-2</v>
      </c>
    </row>
    <row r="4" spans="1:12" x14ac:dyDescent="0.25">
      <c r="A4" s="1" t="s">
        <v>212</v>
      </c>
      <c r="B4" s="37">
        <v>0.24</v>
      </c>
      <c r="F4" s="48" t="s">
        <v>19</v>
      </c>
      <c r="G4" s="48" t="s">
        <v>29</v>
      </c>
      <c r="H4" s="49" t="s">
        <v>196</v>
      </c>
      <c r="I4" s="35" t="str">
        <f>Tableau3[[#This Row],[N/B - Coul]]&amp;Tableau3[[#This Row],[Machine]]&amp;Tableau3[[#This Row],[R - RV]]</f>
        <v>N/BRisoR</v>
      </c>
      <c r="J4" s="1" t="s">
        <v>91</v>
      </c>
      <c r="K4" s="1" t="s">
        <v>76</v>
      </c>
      <c r="L4" s="61">
        <v>5.5999999999999999E-3</v>
      </c>
    </row>
    <row r="5" spans="1:12" x14ac:dyDescent="0.25">
      <c r="A5" s="1" t="s">
        <v>208</v>
      </c>
      <c r="B5" s="37">
        <v>0.13980000000000001</v>
      </c>
      <c r="F5" s="46" t="s">
        <v>19</v>
      </c>
      <c r="G5" s="46" t="s">
        <v>29</v>
      </c>
      <c r="H5" s="47" t="s">
        <v>197</v>
      </c>
      <c r="I5" s="35" t="str">
        <f>Tableau3[[#This Row],[N/B - Coul]]&amp;Tableau3[[#This Row],[Machine]]&amp;Tableau3[[#This Row],[R - RV]]</f>
        <v>N/BRisoRV</v>
      </c>
      <c r="J5" s="1" t="s">
        <v>93</v>
      </c>
      <c r="K5" s="1" t="s">
        <v>78</v>
      </c>
      <c r="L5" s="61">
        <v>7.9000000000000008E-3</v>
      </c>
    </row>
    <row r="6" spans="1:12" x14ac:dyDescent="0.25">
      <c r="A6" s="1" t="s">
        <v>213</v>
      </c>
      <c r="B6" s="37">
        <v>0.27100000000000002</v>
      </c>
      <c r="F6" s="46" t="s">
        <v>15</v>
      </c>
      <c r="G6" s="46" t="s">
        <v>28</v>
      </c>
      <c r="H6" s="47" t="s">
        <v>196</v>
      </c>
      <c r="I6" s="35" t="str">
        <f>Tableau3[[#This Row],[N/B - Coul]]&amp;Tableau3[[#This Row],[Machine]]&amp;Tableau3[[#This Row],[R - RV]]</f>
        <v>CoulCanonR</v>
      </c>
      <c r="J6" s="1" t="s">
        <v>97</v>
      </c>
      <c r="K6" s="1" t="s">
        <v>87</v>
      </c>
      <c r="L6" s="61">
        <v>3.0700000000000002E-2</v>
      </c>
    </row>
    <row r="7" spans="1:12" x14ac:dyDescent="0.25">
      <c r="A7" s="1" t="s">
        <v>215</v>
      </c>
      <c r="B7" s="37">
        <v>0.24</v>
      </c>
      <c r="F7" s="16" t="s">
        <v>15</v>
      </c>
      <c r="G7" s="16" t="s">
        <v>28</v>
      </c>
      <c r="H7" s="26" t="s">
        <v>197</v>
      </c>
      <c r="I7" s="35" t="str">
        <f>Tableau3[[#This Row],[N/B - Coul]]&amp;Tableau3[[#This Row],[Machine]]&amp;Tableau3[[#This Row],[R - RV]]</f>
        <v>CoulCanonRV</v>
      </c>
      <c r="J7" s="1" t="s">
        <v>98</v>
      </c>
      <c r="K7" s="1" t="s">
        <v>89</v>
      </c>
      <c r="L7" s="61">
        <v>6.1499999999999999E-2</v>
      </c>
    </row>
    <row r="8" spans="1:12" x14ac:dyDescent="0.25">
      <c r="A8" s="1" t="s">
        <v>214</v>
      </c>
      <c r="B8" s="37">
        <v>0.24</v>
      </c>
      <c r="F8" s="48" t="s">
        <v>15</v>
      </c>
      <c r="G8" s="48" t="s">
        <v>29</v>
      </c>
      <c r="H8" s="49" t="s">
        <v>196</v>
      </c>
      <c r="I8" s="35" t="str">
        <f>Tableau3[[#This Row],[N/B - Coul]]&amp;Tableau3[[#This Row],[Machine]]&amp;Tableau3[[#This Row],[R - RV]]</f>
        <v>CoulRisoR</v>
      </c>
      <c r="J8" s="1" t="s">
        <v>94</v>
      </c>
      <c r="K8" s="1" t="s">
        <v>80</v>
      </c>
      <c r="L8" s="61">
        <v>2.2700000000000001E-2</v>
      </c>
    </row>
    <row r="9" spans="1:12" x14ac:dyDescent="0.25">
      <c r="A9" s="1" t="s">
        <v>209</v>
      </c>
      <c r="B9" s="37">
        <v>0.18010000000000001</v>
      </c>
      <c r="F9" s="57" t="s">
        <v>15</v>
      </c>
      <c r="G9" s="57" t="s">
        <v>29</v>
      </c>
      <c r="H9" s="58" t="s">
        <v>197</v>
      </c>
      <c r="I9" s="35" t="str">
        <f>Tableau3[[#This Row],[N/B - Coul]]&amp;Tableau3[[#This Row],[Machine]]&amp;Tableau3[[#This Row],[R - RV]]</f>
        <v>CoulRisoRV</v>
      </c>
      <c r="J9" s="1" t="s">
        <v>96</v>
      </c>
      <c r="K9" s="1" t="s">
        <v>82</v>
      </c>
      <c r="L9" s="61">
        <v>3.1800000000000002E-2</v>
      </c>
    </row>
    <row r="10" spans="1:12" x14ac:dyDescent="0.25">
      <c r="A10" s="1" t="s">
        <v>201</v>
      </c>
      <c r="B10" s="37">
        <v>0.24</v>
      </c>
    </row>
    <row r="11" spans="1:12" x14ac:dyDescent="0.25">
      <c r="A11" s="1" t="s">
        <v>210</v>
      </c>
      <c r="B11" s="37">
        <v>0.27089999999999997</v>
      </c>
    </row>
    <row r="12" spans="1:12" x14ac:dyDescent="0.25">
      <c r="A12" s="1" t="s">
        <v>184</v>
      </c>
      <c r="B12" s="37">
        <v>0.05</v>
      </c>
      <c r="I12" s="59"/>
    </row>
    <row r="13" spans="1:12" x14ac:dyDescent="0.25">
      <c r="A13" s="1" t="s">
        <v>185</v>
      </c>
      <c r="B13" s="37">
        <v>0.10489999999999999</v>
      </c>
      <c r="I13" s="59"/>
    </row>
    <row r="14" spans="1:12" x14ac:dyDescent="0.25">
      <c r="A14" s="1" t="s">
        <v>61</v>
      </c>
      <c r="B14" s="37">
        <v>44.93</v>
      </c>
      <c r="I14" s="59"/>
    </row>
    <row r="15" spans="1:12" x14ac:dyDescent="0.25">
      <c r="A15" s="1" t="s">
        <v>206</v>
      </c>
      <c r="B15" s="37">
        <v>0</v>
      </c>
      <c r="I15" s="59"/>
    </row>
    <row r="16" spans="1:12" x14ac:dyDescent="0.25">
      <c r="A16" s="1" t="s">
        <v>207</v>
      </c>
      <c r="B16" s="37">
        <v>0</v>
      </c>
      <c r="I16" s="59"/>
    </row>
    <row r="17" spans="1:9" x14ac:dyDescent="0.25">
      <c r="A17" s="1" t="s">
        <v>101</v>
      </c>
      <c r="B17" s="37">
        <v>0.35830000000000001</v>
      </c>
      <c r="I17" s="59"/>
    </row>
    <row r="18" spans="1:9" x14ac:dyDescent="0.25">
      <c r="A18" s="1" t="s">
        <v>287</v>
      </c>
      <c r="B18" s="37">
        <v>3.9E-2</v>
      </c>
      <c r="I18" s="59"/>
    </row>
    <row r="19" spans="1:9" x14ac:dyDescent="0.25">
      <c r="A19" s="1" t="s">
        <v>284</v>
      </c>
      <c r="B19" s="37">
        <v>1.03E-2</v>
      </c>
      <c r="I19" s="60"/>
    </row>
    <row r="20" spans="1:9" x14ac:dyDescent="0.25">
      <c r="A20" s="1" t="s">
        <v>281</v>
      </c>
      <c r="B20" s="37">
        <v>1.2749999999999999E-2</v>
      </c>
    </row>
    <row r="21" spans="1:9" x14ac:dyDescent="0.25">
      <c r="A21" s="1" t="s">
        <v>283</v>
      </c>
      <c r="B21" s="37">
        <v>1.6619999999999999E-2</v>
      </c>
    </row>
    <row r="22" spans="1:9" x14ac:dyDescent="0.25">
      <c r="A22" s="1" t="s">
        <v>282</v>
      </c>
      <c r="B22" s="37">
        <v>1.294E-2</v>
      </c>
    </row>
    <row r="23" spans="1:9" x14ac:dyDescent="0.25">
      <c r="A23" s="1" t="s">
        <v>285</v>
      </c>
      <c r="B23" s="37">
        <v>9.1900000000000003E-3</v>
      </c>
    </row>
    <row r="24" spans="1:9" x14ac:dyDescent="0.25">
      <c r="A24" s="1" t="s">
        <v>286</v>
      </c>
      <c r="B24" s="37">
        <v>9.3799999999999994E-3</v>
      </c>
    </row>
    <row r="25" spans="1:9" x14ac:dyDescent="0.25">
      <c r="A25" s="1" t="s">
        <v>68</v>
      </c>
      <c r="B25" s="37">
        <v>3.2399999999999998E-2</v>
      </c>
    </row>
    <row r="26" spans="1:9" x14ac:dyDescent="0.25">
      <c r="A26" s="1" t="s">
        <v>70</v>
      </c>
      <c r="B26" s="37">
        <v>0</v>
      </c>
    </row>
    <row r="27" spans="1:9" x14ac:dyDescent="0.25">
      <c r="A27" s="1" t="s">
        <v>62</v>
      </c>
      <c r="B27" s="37">
        <v>0</v>
      </c>
    </row>
    <row r="28" spans="1:9" x14ac:dyDescent="0.25">
      <c r="A28" s="1" t="s">
        <v>58</v>
      </c>
      <c r="B28" s="37">
        <v>2.0699999999999998</v>
      </c>
    </row>
    <row r="29" spans="1:9" x14ac:dyDescent="0.25">
      <c r="A29" s="1" t="s">
        <v>100</v>
      </c>
      <c r="B29" s="37">
        <v>0.66659999999999997</v>
      </c>
    </row>
    <row r="30" spans="1:9" x14ac:dyDescent="0.25">
      <c r="A30" s="1" t="s">
        <v>63</v>
      </c>
      <c r="B30" s="37">
        <v>0.82499999999999996</v>
      </c>
    </row>
    <row r="31" spans="1:9" x14ac:dyDescent="0.25">
      <c r="A31" s="1" t="s">
        <v>69</v>
      </c>
      <c r="B31" s="37">
        <v>0.82499999999999996</v>
      </c>
    </row>
    <row r="32" spans="1:9" x14ac:dyDescent="0.25">
      <c r="A32" s="1" t="s">
        <v>67</v>
      </c>
      <c r="B32" s="37">
        <v>8.2500000000000004E-2</v>
      </c>
    </row>
    <row r="33" spans="1:2" x14ac:dyDescent="0.25">
      <c r="A33" s="1" t="s">
        <v>66</v>
      </c>
      <c r="B33" s="37">
        <v>8.2500000000000004E-2</v>
      </c>
    </row>
    <row r="34" spans="1:2" x14ac:dyDescent="0.25">
      <c r="A34" s="1" t="s">
        <v>65</v>
      </c>
      <c r="B34" s="37">
        <v>0</v>
      </c>
    </row>
    <row r="35" spans="1:2" x14ac:dyDescent="0.25">
      <c r="A35" s="1" t="s">
        <v>64</v>
      </c>
      <c r="B35" s="37">
        <v>8.2500000000000004E-2</v>
      </c>
    </row>
    <row r="36" spans="1:2" x14ac:dyDescent="0.25">
      <c r="A36" s="1" t="s">
        <v>60</v>
      </c>
      <c r="B36" s="37">
        <v>1.2</v>
      </c>
    </row>
    <row r="37" spans="1:2" x14ac:dyDescent="0.25">
      <c r="A37" s="1" t="s">
        <v>202</v>
      </c>
      <c r="B37" s="37">
        <v>0.8407</v>
      </c>
    </row>
    <row r="38" spans="1:2" x14ac:dyDescent="0.25">
      <c r="A38" s="1" t="s">
        <v>203</v>
      </c>
      <c r="B38" s="37">
        <v>0.62560000000000004</v>
      </c>
    </row>
    <row r="39" spans="1:2" x14ac:dyDescent="0.25">
      <c r="A39" s="1" t="s">
        <v>257</v>
      </c>
      <c r="B39" s="37">
        <v>7.0000000000000001E-3</v>
      </c>
    </row>
    <row r="40" spans="1:2" x14ac:dyDescent="0.25">
      <c r="A40" s="1" t="s">
        <v>268</v>
      </c>
      <c r="B40" s="37">
        <v>1.6299999999999999E-2</v>
      </c>
    </row>
    <row r="41" spans="1:2" x14ac:dyDescent="0.25">
      <c r="A41" s="1" t="s">
        <v>256</v>
      </c>
      <c r="B41" s="37">
        <v>7.0000000000000001E-3</v>
      </c>
    </row>
    <row r="42" spans="1:2" x14ac:dyDescent="0.25">
      <c r="A42" s="1" t="s">
        <v>255</v>
      </c>
      <c r="B42" s="37">
        <v>7.0000000000000001E-3</v>
      </c>
    </row>
    <row r="43" spans="1:2" x14ac:dyDescent="0.25">
      <c r="A43" s="1" t="s">
        <v>277</v>
      </c>
      <c r="B43" s="37">
        <v>0.26960000000000001</v>
      </c>
    </row>
    <row r="44" spans="1:2" x14ac:dyDescent="0.25">
      <c r="A44" s="1" t="s">
        <v>267</v>
      </c>
      <c r="B44" s="37">
        <v>1.43E-2</v>
      </c>
    </row>
    <row r="45" spans="1:2" x14ac:dyDescent="0.25">
      <c r="A45" s="1" t="s">
        <v>279</v>
      </c>
      <c r="B45" s="37">
        <v>7.0000000000000001E-3</v>
      </c>
    </row>
    <row r="46" spans="1:2" x14ac:dyDescent="0.25">
      <c r="A46" s="1" t="s">
        <v>278</v>
      </c>
      <c r="B46" s="37">
        <v>1.43E-2</v>
      </c>
    </row>
    <row r="47" spans="1:2" x14ac:dyDescent="0.25">
      <c r="A47" s="1" t="s">
        <v>254</v>
      </c>
      <c r="B47" s="37">
        <v>7.0000000000000001E-3</v>
      </c>
    </row>
    <row r="48" spans="1:2" x14ac:dyDescent="0.25">
      <c r="A48" s="1" t="s">
        <v>266</v>
      </c>
      <c r="B48" s="37">
        <v>1.6299999999999999E-2</v>
      </c>
    </row>
    <row r="49" spans="1:2" x14ac:dyDescent="0.25">
      <c r="A49" s="1" t="s">
        <v>252</v>
      </c>
      <c r="B49" s="37">
        <v>7.0000000000000001E-3</v>
      </c>
    </row>
    <row r="50" spans="1:2" x14ac:dyDescent="0.25">
      <c r="A50" s="1" t="s">
        <v>264</v>
      </c>
      <c r="B50" s="37">
        <v>1.43E-2</v>
      </c>
    </row>
    <row r="51" spans="1:2" x14ac:dyDescent="0.25">
      <c r="A51" s="1" t="s">
        <v>251</v>
      </c>
      <c r="B51" s="37">
        <v>7.0000000000000001E-3</v>
      </c>
    </row>
    <row r="52" spans="1:2" x14ac:dyDescent="0.25">
      <c r="A52" s="1" t="s">
        <v>250</v>
      </c>
      <c r="B52" s="37">
        <v>7.0000000000000001E-3</v>
      </c>
    </row>
    <row r="53" spans="1:2" x14ac:dyDescent="0.25">
      <c r="A53" s="1" t="s">
        <v>263</v>
      </c>
      <c r="B53" s="37">
        <v>1.43E-2</v>
      </c>
    </row>
    <row r="54" spans="1:2" x14ac:dyDescent="0.25">
      <c r="A54" s="1" t="s">
        <v>280</v>
      </c>
      <c r="B54" s="37">
        <v>7.0000000000000001E-3</v>
      </c>
    </row>
    <row r="55" spans="1:2" x14ac:dyDescent="0.25">
      <c r="A55" s="1" t="s">
        <v>249</v>
      </c>
      <c r="B55" s="37">
        <v>7.0000000000000001E-3</v>
      </c>
    </row>
    <row r="56" spans="1:2" x14ac:dyDescent="0.25">
      <c r="A56" s="1" t="s">
        <v>262</v>
      </c>
      <c r="B56" s="37">
        <v>1.6299999999999999E-2</v>
      </c>
    </row>
    <row r="57" spans="1:2" x14ac:dyDescent="0.25">
      <c r="A57" s="1" t="s">
        <v>248</v>
      </c>
      <c r="B57" s="37">
        <v>7.0000000000000001E-3</v>
      </c>
    </row>
    <row r="58" spans="1:2" x14ac:dyDescent="0.25">
      <c r="A58" s="1" t="s">
        <v>75</v>
      </c>
      <c r="B58" s="37">
        <v>1.8499999999999999E-2</v>
      </c>
    </row>
    <row r="59" spans="1:2" x14ac:dyDescent="0.25">
      <c r="A59" s="1" t="s">
        <v>73</v>
      </c>
      <c r="B59" s="37">
        <v>1.8499999999999999E-2</v>
      </c>
    </row>
    <row r="60" spans="1:2" x14ac:dyDescent="0.25">
      <c r="A60" s="1" t="s">
        <v>74</v>
      </c>
      <c r="B60" s="37">
        <v>1.8499999999999999E-2</v>
      </c>
    </row>
    <row r="61" spans="1:2" x14ac:dyDescent="0.25">
      <c r="A61" s="1" t="s">
        <v>72</v>
      </c>
      <c r="B61" s="37">
        <v>1.8499999999999999E-2</v>
      </c>
    </row>
    <row r="62" spans="1:2" x14ac:dyDescent="0.25">
      <c r="A62" s="1" t="s">
        <v>71</v>
      </c>
      <c r="B62" s="37">
        <v>1.8499999999999999E-2</v>
      </c>
    </row>
    <row r="63" spans="1:2" x14ac:dyDescent="0.25">
      <c r="A63" s="1" t="s">
        <v>253</v>
      </c>
      <c r="B63" s="37">
        <v>7.0000000000000001E-3</v>
      </c>
    </row>
    <row r="64" spans="1:2" x14ac:dyDescent="0.25">
      <c r="A64" s="1" t="s">
        <v>265</v>
      </c>
      <c r="B64" s="37">
        <v>1.6299999999999999E-2</v>
      </c>
    </row>
    <row r="65" spans="1:2" x14ac:dyDescent="0.25">
      <c r="A65" s="1" t="s">
        <v>247</v>
      </c>
      <c r="B65" s="37">
        <v>1.2999999999999999E-2</v>
      </c>
    </row>
    <row r="66" spans="1:2" x14ac:dyDescent="0.25">
      <c r="A66" s="1" t="s">
        <v>261</v>
      </c>
      <c r="B66" s="37">
        <v>1.43E-2</v>
      </c>
    </row>
    <row r="67" spans="1:2" x14ac:dyDescent="0.25">
      <c r="A67" s="1" t="s">
        <v>270</v>
      </c>
      <c r="B67" s="37">
        <v>7.0000000000000001E-3</v>
      </c>
    </row>
    <row r="68" spans="1:2" x14ac:dyDescent="0.25">
      <c r="A68" s="1" t="s">
        <v>272</v>
      </c>
      <c r="B68" s="37">
        <v>1.43E-2</v>
      </c>
    </row>
    <row r="69" spans="1:2" x14ac:dyDescent="0.25">
      <c r="A69" s="1" t="s">
        <v>269</v>
      </c>
      <c r="B69" s="37">
        <v>7.0000000000000001E-3</v>
      </c>
    </row>
    <row r="70" spans="1:2" x14ac:dyDescent="0.25">
      <c r="A70" s="1" t="s">
        <v>271</v>
      </c>
      <c r="B70" s="37">
        <v>1.43E-2</v>
      </c>
    </row>
    <row r="71" spans="1:2" x14ac:dyDescent="0.25">
      <c r="A71" s="1" t="s">
        <v>245</v>
      </c>
      <c r="B71" s="37">
        <v>7.0000000000000001E-3</v>
      </c>
    </row>
    <row r="72" spans="1:2" x14ac:dyDescent="0.25">
      <c r="A72" s="1" t="s">
        <v>260</v>
      </c>
      <c r="B72" s="37">
        <v>1.43E-2</v>
      </c>
    </row>
    <row r="73" spans="1:2" x14ac:dyDescent="0.25">
      <c r="A73" s="1" t="s">
        <v>246</v>
      </c>
      <c r="B73" s="37">
        <v>7.0000000000000001E-3</v>
      </c>
    </row>
    <row r="74" spans="1:2" x14ac:dyDescent="0.25">
      <c r="A74" s="1" t="s">
        <v>259</v>
      </c>
      <c r="B74" s="37">
        <v>1.43E-2</v>
      </c>
    </row>
    <row r="75" spans="1:2" x14ac:dyDescent="0.25">
      <c r="A75" s="1" t="s">
        <v>244</v>
      </c>
      <c r="B75" s="37">
        <v>7.0000000000000001E-3</v>
      </c>
    </row>
    <row r="76" spans="1:2" x14ac:dyDescent="0.25">
      <c r="A76" s="1" t="s">
        <v>258</v>
      </c>
      <c r="B76" s="37">
        <v>1.6299999999999999E-2</v>
      </c>
    </row>
    <row r="77" spans="1:2" x14ac:dyDescent="0.25">
      <c r="A77" s="1" t="s">
        <v>273</v>
      </c>
      <c r="B77" s="37">
        <v>5.4000000000000003E-3</v>
      </c>
    </row>
    <row r="78" spans="1:2" x14ac:dyDescent="0.25">
      <c r="A78" s="1" t="s">
        <v>276</v>
      </c>
      <c r="B78" s="37">
        <v>2.2499999999999999E-2</v>
      </c>
    </row>
    <row r="79" spans="1:2" x14ac:dyDescent="0.25">
      <c r="A79" s="1" t="s">
        <v>275</v>
      </c>
      <c r="B79" s="37">
        <v>1.9099999999999999E-2</v>
      </c>
    </row>
    <row r="80" spans="1:2" x14ac:dyDescent="0.25">
      <c r="A80" s="1" t="s">
        <v>274</v>
      </c>
      <c r="B80" s="37">
        <v>1.01E-2</v>
      </c>
    </row>
    <row r="81" spans="1:2" x14ac:dyDescent="0.25">
      <c r="A81" s="1" t="s">
        <v>226</v>
      </c>
      <c r="B81" s="37">
        <v>1.4E-2</v>
      </c>
    </row>
    <row r="82" spans="1:2" x14ac:dyDescent="0.25">
      <c r="A82" s="1" t="s">
        <v>240</v>
      </c>
      <c r="B82" s="37">
        <v>4.99E-2</v>
      </c>
    </row>
    <row r="83" spans="1:2" x14ac:dyDescent="0.25">
      <c r="A83" s="1" t="s">
        <v>225</v>
      </c>
      <c r="B83" s="37">
        <v>1.4E-2</v>
      </c>
    </row>
    <row r="84" spans="1:2" x14ac:dyDescent="0.25">
      <c r="A84" s="1" t="s">
        <v>239</v>
      </c>
      <c r="B84" s="37">
        <v>4.5999999999999999E-2</v>
      </c>
    </row>
    <row r="85" spans="1:2" x14ac:dyDescent="0.25">
      <c r="A85" s="1" t="s">
        <v>224</v>
      </c>
      <c r="B85" s="37">
        <v>1.4E-2</v>
      </c>
    </row>
    <row r="86" spans="1:2" x14ac:dyDescent="0.25">
      <c r="A86" s="1" t="s">
        <v>222</v>
      </c>
      <c r="B86" s="37">
        <v>1.4E-2</v>
      </c>
    </row>
    <row r="87" spans="1:2" x14ac:dyDescent="0.25">
      <c r="A87" s="1" t="s">
        <v>237</v>
      </c>
      <c r="B87" s="37">
        <v>4.5999999999999999E-2</v>
      </c>
    </row>
    <row r="88" spans="1:2" x14ac:dyDescent="0.25">
      <c r="A88" s="1" t="s">
        <v>221</v>
      </c>
      <c r="B88" s="37">
        <v>1.4E-2</v>
      </c>
    </row>
    <row r="89" spans="1:2" x14ac:dyDescent="0.25">
      <c r="A89" s="1" t="s">
        <v>236</v>
      </c>
      <c r="B89" s="37">
        <v>4.5999999999999999E-2</v>
      </c>
    </row>
    <row r="90" spans="1:2" x14ac:dyDescent="0.25">
      <c r="A90" s="1" t="s">
        <v>220</v>
      </c>
      <c r="B90" s="37">
        <v>1.4E-2</v>
      </c>
    </row>
    <row r="91" spans="1:2" x14ac:dyDescent="0.25">
      <c r="A91" s="1" t="s">
        <v>235</v>
      </c>
      <c r="B91" s="37">
        <v>4.99E-2</v>
      </c>
    </row>
    <row r="92" spans="1:2" x14ac:dyDescent="0.25">
      <c r="A92" s="1" t="s">
        <v>223</v>
      </c>
      <c r="B92" s="37">
        <v>1.4E-2</v>
      </c>
    </row>
    <row r="93" spans="1:2" x14ac:dyDescent="0.25">
      <c r="A93" s="1" t="s">
        <v>238</v>
      </c>
      <c r="B93" s="37">
        <v>4.99E-2</v>
      </c>
    </row>
    <row r="94" spans="1:2" x14ac:dyDescent="0.25">
      <c r="A94" s="1" t="s">
        <v>219</v>
      </c>
      <c r="B94" s="37">
        <v>1.4E-2</v>
      </c>
    </row>
    <row r="95" spans="1:2" x14ac:dyDescent="0.25">
      <c r="A95" s="1" t="s">
        <v>234</v>
      </c>
      <c r="B95" s="37">
        <v>4.5999999999999999E-2</v>
      </c>
    </row>
    <row r="96" spans="1:2" x14ac:dyDescent="0.25">
      <c r="A96" s="1" t="s">
        <v>228</v>
      </c>
      <c r="B96" s="37">
        <v>1.4E-2</v>
      </c>
    </row>
    <row r="97" spans="1:2" x14ac:dyDescent="0.25">
      <c r="A97" s="1" t="s">
        <v>233</v>
      </c>
      <c r="B97" s="37">
        <v>4.5999999999999999E-2</v>
      </c>
    </row>
    <row r="98" spans="1:2" x14ac:dyDescent="0.25">
      <c r="A98" s="1" t="s">
        <v>227</v>
      </c>
      <c r="B98" s="37">
        <v>1.4E-2</v>
      </c>
    </row>
    <row r="99" spans="1:2" x14ac:dyDescent="0.25">
      <c r="A99" s="1" t="s">
        <v>232</v>
      </c>
      <c r="B99" s="37">
        <v>4.5999999999999999E-2</v>
      </c>
    </row>
    <row r="100" spans="1:2" x14ac:dyDescent="0.25">
      <c r="A100" s="1" t="s">
        <v>218</v>
      </c>
      <c r="B100" s="37">
        <v>1.4E-2</v>
      </c>
    </row>
    <row r="101" spans="1:2" x14ac:dyDescent="0.25">
      <c r="A101" s="1" t="s">
        <v>231</v>
      </c>
      <c r="B101" s="37">
        <v>4.5999999999999999E-2</v>
      </c>
    </row>
    <row r="102" spans="1:2" x14ac:dyDescent="0.25">
      <c r="A102" s="1" t="s">
        <v>217</v>
      </c>
      <c r="B102" s="37">
        <v>1.4E-2</v>
      </c>
    </row>
    <row r="103" spans="1:2" x14ac:dyDescent="0.25">
      <c r="A103" s="1" t="s">
        <v>230</v>
      </c>
      <c r="B103" s="37">
        <v>4.5999999999999999E-2</v>
      </c>
    </row>
    <row r="104" spans="1:2" x14ac:dyDescent="0.25">
      <c r="A104" s="1" t="s">
        <v>216</v>
      </c>
      <c r="B104" s="37">
        <v>1.4E-2</v>
      </c>
    </row>
    <row r="105" spans="1:2" x14ac:dyDescent="0.25">
      <c r="A105" s="1" t="s">
        <v>229</v>
      </c>
      <c r="B105" s="37">
        <v>4.99E-2</v>
      </c>
    </row>
    <row r="106" spans="1:2" x14ac:dyDescent="0.25">
      <c r="A106" s="1" t="s">
        <v>241</v>
      </c>
      <c r="B106" s="37">
        <v>8.0999999999999996E-3</v>
      </c>
    </row>
    <row r="107" spans="1:2" x14ac:dyDescent="0.25">
      <c r="A107" s="1" t="s">
        <v>243</v>
      </c>
      <c r="B107" s="37">
        <v>4.4499999999999998E-2</v>
      </c>
    </row>
    <row r="108" spans="1:2" x14ac:dyDescent="0.25">
      <c r="A108" s="1" t="s">
        <v>242</v>
      </c>
      <c r="B108" s="37">
        <v>2.1999999999999999E-2</v>
      </c>
    </row>
    <row r="109" spans="1:2" x14ac:dyDescent="0.25">
      <c r="A109" s="1" t="s">
        <v>211</v>
      </c>
      <c r="B109" s="37">
        <v>0.38879999999999998</v>
      </c>
    </row>
    <row r="110" spans="1:2" x14ac:dyDescent="0.25">
      <c r="A110" s="1" t="s">
        <v>59</v>
      </c>
      <c r="B110" s="37">
        <v>0.9</v>
      </c>
    </row>
  </sheetData>
  <phoneticPr fontId="6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019BC2-B162-4775-B153-DB6C29EEE1D8}">
  <sheetPr>
    <tabColor theme="9" tint="0.59999389629810485"/>
  </sheetPr>
  <dimension ref="A1:V158"/>
  <sheetViews>
    <sheetView workbookViewId="0">
      <selection activeCell="X10" sqref="X10"/>
    </sheetView>
  </sheetViews>
  <sheetFormatPr baseColWidth="10" defaultRowHeight="15" x14ac:dyDescent="0.25"/>
  <cols>
    <col min="1" max="1" width="11.5703125" bestFit="1" customWidth="1"/>
    <col min="2" max="2" width="11.42578125" bestFit="1" customWidth="1"/>
    <col min="3" max="3" width="23" bestFit="1" customWidth="1"/>
    <col min="4" max="4" width="26" bestFit="1" customWidth="1"/>
    <col min="5" max="5" width="15.85546875" bestFit="1" customWidth="1"/>
    <col min="6" max="6" width="47.140625" bestFit="1" customWidth="1"/>
    <col min="7" max="7" width="21" bestFit="1" customWidth="1"/>
    <col min="8" max="8" width="19" bestFit="1" customWidth="1"/>
    <col min="9" max="9" width="21" bestFit="1" customWidth="1"/>
    <col min="10" max="10" width="16.28515625" bestFit="1" customWidth="1"/>
    <col min="11" max="11" width="16.140625" bestFit="1" customWidth="1"/>
    <col min="12" max="12" width="14.7109375" bestFit="1" customWidth="1"/>
    <col min="13" max="13" width="13.42578125" bestFit="1" customWidth="1"/>
    <col min="14" max="14" width="10.85546875" bestFit="1" customWidth="1"/>
    <col min="15" max="15" width="18.28515625" bestFit="1" customWidth="1"/>
    <col min="16" max="16" width="24.5703125" bestFit="1" customWidth="1"/>
    <col min="17" max="17" width="22" bestFit="1" customWidth="1"/>
    <col min="18" max="18" width="25.42578125" bestFit="1" customWidth="1"/>
    <col min="19" max="19" width="23.7109375" bestFit="1" customWidth="1"/>
    <col min="20" max="20" width="19.85546875" bestFit="1" customWidth="1"/>
    <col min="21" max="21" width="21.7109375" bestFit="1" customWidth="1"/>
    <col min="22" max="22" width="13.5703125" bestFit="1" customWidth="1"/>
    <col min="23" max="24" width="14.140625" bestFit="1" customWidth="1"/>
    <col min="25" max="25" width="13.85546875" bestFit="1" customWidth="1"/>
    <col min="26" max="26" width="7.85546875" bestFit="1" customWidth="1"/>
    <col min="27" max="27" width="29.42578125" bestFit="1" customWidth="1"/>
    <col min="28" max="28" width="15.140625" bestFit="1" customWidth="1"/>
    <col min="29" max="29" width="29" bestFit="1" customWidth="1"/>
    <col min="30" max="30" width="13.28515625" bestFit="1" customWidth="1"/>
    <col min="31" max="31" width="11.7109375" bestFit="1" customWidth="1"/>
    <col min="32" max="32" width="12.85546875" bestFit="1" customWidth="1"/>
  </cols>
  <sheetData>
    <row r="1" spans="1:22" ht="30" x14ac:dyDescent="0.25">
      <c r="A1" s="63" t="s">
        <v>56</v>
      </c>
      <c r="B1" s="63" t="s">
        <v>57</v>
      </c>
      <c r="C1" s="63" t="s">
        <v>1</v>
      </c>
      <c r="D1" s="63" t="s">
        <v>2</v>
      </c>
      <c r="E1" s="63" t="s">
        <v>3</v>
      </c>
      <c r="F1" s="63" t="s">
        <v>4</v>
      </c>
      <c r="G1" s="63" t="s">
        <v>5</v>
      </c>
      <c r="H1" s="63" t="s">
        <v>8</v>
      </c>
      <c r="I1" s="63" t="s">
        <v>7</v>
      </c>
      <c r="J1" s="63" t="s">
        <v>194</v>
      </c>
      <c r="K1" s="63" t="s">
        <v>9</v>
      </c>
      <c r="L1" s="63" t="s">
        <v>6</v>
      </c>
      <c r="M1" s="63" t="s">
        <v>27</v>
      </c>
      <c r="N1" s="63" t="s">
        <v>195</v>
      </c>
      <c r="O1" s="63" t="s">
        <v>198</v>
      </c>
      <c r="P1" s="56" t="s">
        <v>326</v>
      </c>
      <c r="Q1" s="56" t="s">
        <v>327</v>
      </c>
      <c r="R1" s="56" t="s">
        <v>328</v>
      </c>
      <c r="S1" s="56" t="s">
        <v>329</v>
      </c>
      <c r="T1" s="56" t="s">
        <v>330</v>
      </c>
      <c r="U1" s="56" t="s">
        <v>331</v>
      </c>
      <c r="V1" s="56" t="s">
        <v>332</v>
      </c>
    </row>
    <row r="2" spans="1:22" x14ac:dyDescent="0.25">
      <c r="A2" s="53">
        <v>2020</v>
      </c>
      <c r="B2" s="53">
        <v>1</v>
      </c>
      <c r="C2" s="53" t="s">
        <v>50</v>
      </c>
      <c r="D2" s="53" t="s">
        <v>51</v>
      </c>
      <c r="E2" s="54"/>
      <c r="F2" s="53"/>
      <c r="G2" s="53"/>
      <c r="H2" s="53"/>
      <c r="I2" s="53" t="s">
        <v>291</v>
      </c>
      <c r="J2" s="53" t="s">
        <v>293</v>
      </c>
      <c r="K2" s="53">
        <v>1</v>
      </c>
      <c r="L2" s="53" t="s">
        <v>306</v>
      </c>
      <c r="M2" s="53" t="s">
        <v>306</v>
      </c>
      <c r="N2" s="53" t="s">
        <v>306</v>
      </c>
      <c r="O2" s="53"/>
      <c r="P2" t="s">
        <v>58</v>
      </c>
      <c r="Q2">
        <v>2.0699999999999998</v>
      </c>
      <c r="R2">
        <v>2.0699999999999998</v>
      </c>
      <c r="S2" t="s">
        <v>306</v>
      </c>
      <c r="T2" s="53"/>
    </row>
    <row r="3" spans="1:22" x14ac:dyDescent="0.25">
      <c r="A3" s="53">
        <v>2020</v>
      </c>
      <c r="B3" s="53">
        <v>1</v>
      </c>
      <c r="C3" s="53" t="s">
        <v>50</v>
      </c>
      <c r="D3" s="53" t="s">
        <v>51</v>
      </c>
      <c r="E3" s="54"/>
      <c r="F3" s="53"/>
      <c r="G3" s="53"/>
      <c r="H3" s="53"/>
      <c r="I3" s="53" t="s">
        <v>101</v>
      </c>
      <c r="J3" s="53" t="s">
        <v>306</v>
      </c>
      <c r="K3" s="53">
        <v>360</v>
      </c>
      <c r="L3" s="53" t="s">
        <v>306</v>
      </c>
      <c r="M3" s="53" t="s">
        <v>306</v>
      </c>
      <c r="N3" s="53" t="s">
        <v>306</v>
      </c>
      <c r="O3" s="53"/>
      <c r="P3" t="s">
        <v>101</v>
      </c>
      <c r="Q3">
        <v>0.35830000000000001</v>
      </c>
      <c r="R3">
        <v>128.988</v>
      </c>
      <c r="S3" t="s">
        <v>306</v>
      </c>
      <c r="T3" s="53"/>
    </row>
    <row r="4" spans="1:22" x14ac:dyDescent="0.25">
      <c r="A4" s="53">
        <v>2020</v>
      </c>
      <c r="B4" s="53">
        <v>1</v>
      </c>
      <c r="C4" s="53" t="s">
        <v>50</v>
      </c>
      <c r="D4" s="53" t="s">
        <v>51</v>
      </c>
      <c r="E4" s="54">
        <v>43837</v>
      </c>
      <c r="F4" s="53" t="s">
        <v>99</v>
      </c>
      <c r="G4" s="53" t="s">
        <v>108</v>
      </c>
      <c r="H4" s="53">
        <v>2</v>
      </c>
      <c r="I4" s="53" t="s">
        <v>291</v>
      </c>
      <c r="J4" s="53" t="s">
        <v>292</v>
      </c>
      <c r="K4" s="53">
        <v>1</v>
      </c>
      <c r="L4" s="53" t="s">
        <v>306</v>
      </c>
      <c r="M4" s="53" t="s">
        <v>306</v>
      </c>
      <c r="N4" s="53" t="s">
        <v>306</v>
      </c>
      <c r="O4" s="53"/>
      <c r="P4" t="s">
        <v>100</v>
      </c>
      <c r="Q4">
        <v>0.66659999999999997</v>
      </c>
      <c r="R4">
        <v>0.66659999999999997</v>
      </c>
      <c r="S4" t="s">
        <v>306</v>
      </c>
      <c r="T4" s="53"/>
    </row>
    <row r="5" spans="1:22" x14ac:dyDescent="0.25">
      <c r="A5" s="53">
        <v>2020</v>
      </c>
      <c r="B5" s="53">
        <v>2</v>
      </c>
      <c r="C5" s="53" t="s">
        <v>53</v>
      </c>
      <c r="D5" s="53" t="s">
        <v>54</v>
      </c>
      <c r="E5" s="54">
        <v>43837</v>
      </c>
      <c r="F5" s="53" t="s">
        <v>55</v>
      </c>
      <c r="G5" s="53" t="s">
        <v>39</v>
      </c>
      <c r="H5" s="53">
        <v>2000</v>
      </c>
      <c r="I5" s="53" t="s">
        <v>39</v>
      </c>
      <c r="J5" s="53" t="s">
        <v>109</v>
      </c>
      <c r="K5" s="53">
        <v>2000</v>
      </c>
      <c r="L5" s="53" t="s">
        <v>19</v>
      </c>
      <c r="M5" s="53" t="s">
        <v>29</v>
      </c>
      <c r="N5" s="53" t="s">
        <v>196</v>
      </c>
      <c r="O5" s="53"/>
      <c r="P5" t="s">
        <v>284</v>
      </c>
      <c r="Q5">
        <v>1.03E-2</v>
      </c>
      <c r="R5">
        <v>20.6</v>
      </c>
      <c r="S5" t="s">
        <v>305</v>
      </c>
      <c r="T5" s="53" t="s">
        <v>91</v>
      </c>
      <c r="U5">
        <v>5.5999999999999999E-3</v>
      </c>
      <c r="V5">
        <v>11.2</v>
      </c>
    </row>
    <row r="6" spans="1:22" x14ac:dyDescent="0.25">
      <c r="A6" s="53">
        <v>2020</v>
      </c>
      <c r="B6" s="53">
        <v>2</v>
      </c>
      <c r="C6" s="53" t="s">
        <v>53</v>
      </c>
      <c r="D6" s="53" t="s">
        <v>54</v>
      </c>
      <c r="E6" s="54"/>
      <c r="F6" s="53"/>
      <c r="G6" s="53" t="s">
        <v>26</v>
      </c>
      <c r="H6" s="53">
        <v>5000</v>
      </c>
      <c r="I6" s="53" t="s">
        <v>26</v>
      </c>
      <c r="J6" s="53" t="s">
        <v>109</v>
      </c>
      <c r="K6" s="53">
        <v>5000</v>
      </c>
      <c r="L6" s="53" t="s">
        <v>19</v>
      </c>
      <c r="M6" s="53" t="s">
        <v>29</v>
      </c>
      <c r="N6" s="53" t="s">
        <v>196</v>
      </c>
      <c r="O6" s="53"/>
      <c r="P6" t="s">
        <v>283</v>
      </c>
      <c r="Q6">
        <v>1.6619999999999999E-2</v>
      </c>
      <c r="R6">
        <v>83.1</v>
      </c>
      <c r="S6" t="s">
        <v>305</v>
      </c>
      <c r="T6" s="53" t="s">
        <v>91</v>
      </c>
      <c r="U6">
        <v>5.5999999999999999E-3</v>
      </c>
      <c r="V6">
        <v>28</v>
      </c>
    </row>
    <row r="7" spans="1:22" x14ac:dyDescent="0.25">
      <c r="A7" s="53">
        <v>2020</v>
      </c>
      <c r="B7" s="53">
        <v>2</v>
      </c>
      <c r="C7" s="53" t="s">
        <v>53</v>
      </c>
      <c r="D7" s="53" t="s">
        <v>54</v>
      </c>
      <c r="E7" s="54"/>
      <c r="F7" s="53"/>
      <c r="G7" s="53"/>
      <c r="H7" s="53"/>
      <c r="I7" s="53" t="s">
        <v>101</v>
      </c>
      <c r="J7" s="53" t="s">
        <v>306</v>
      </c>
      <c r="K7" s="53">
        <v>75</v>
      </c>
      <c r="L7" s="53" t="s">
        <v>306</v>
      </c>
      <c r="M7" s="53" t="s">
        <v>306</v>
      </c>
      <c r="N7" s="53" t="s">
        <v>306</v>
      </c>
      <c r="O7" s="53"/>
      <c r="P7" t="s">
        <v>101</v>
      </c>
      <c r="Q7">
        <v>0.35830000000000001</v>
      </c>
      <c r="R7">
        <v>26.872500000000002</v>
      </c>
      <c r="S7" t="s">
        <v>306</v>
      </c>
      <c r="T7" s="53"/>
    </row>
    <row r="8" spans="1:22" x14ac:dyDescent="0.25">
      <c r="A8" s="53">
        <v>2020</v>
      </c>
      <c r="B8" s="53">
        <v>3</v>
      </c>
      <c r="C8" s="53" t="s">
        <v>16</v>
      </c>
      <c r="D8" s="53" t="s">
        <v>102</v>
      </c>
      <c r="E8" s="54"/>
      <c r="F8" s="53"/>
      <c r="G8" s="53"/>
      <c r="H8" s="53"/>
      <c r="I8" s="53" t="s">
        <v>101</v>
      </c>
      <c r="J8" s="53" t="s">
        <v>306</v>
      </c>
      <c r="K8" s="53">
        <v>15</v>
      </c>
      <c r="L8" s="53" t="s">
        <v>306</v>
      </c>
      <c r="M8" s="53" t="s">
        <v>306</v>
      </c>
      <c r="N8" s="53" t="s">
        <v>306</v>
      </c>
      <c r="O8" s="53"/>
      <c r="P8" t="s">
        <v>101</v>
      </c>
      <c r="Q8">
        <v>0.35830000000000001</v>
      </c>
      <c r="R8">
        <v>5.3745000000000003</v>
      </c>
      <c r="S8" t="s">
        <v>306</v>
      </c>
      <c r="T8" s="53"/>
    </row>
    <row r="9" spans="1:22" x14ac:dyDescent="0.25">
      <c r="A9">
        <v>2020</v>
      </c>
      <c r="B9" s="53">
        <v>3</v>
      </c>
      <c r="C9" s="53" t="s">
        <v>16</v>
      </c>
      <c r="D9" s="53" t="s">
        <v>102</v>
      </c>
      <c r="E9" s="54">
        <v>43853</v>
      </c>
      <c r="F9" s="53" t="s">
        <v>103</v>
      </c>
      <c r="G9" s="53" t="s">
        <v>112</v>
      </c>
      <c r="H9">
        <v>150</v>
      </c>
      <c r="I9" s="53" t="s">
        <v>288</v>
      </c>
      <c r="J9" s="53" t="s">
        <v>307</v>
      </c>
      <c r="K9">
        <v>13</v>
      </c>
      <c r="L9" s="53" t="s">
        <v>15</v>
      </c>
      <c r="M9" s="53" t="s">
        <v>28</v>
      </c>
      <c r="N9" s="53" t="s">
        <v>196</v>
      </c>
      <c r="O9" s="53"/>
      <c r="P9" t="s">
        <v>276</v>
      </c>
      <c r="Q9">
        <v>2.2499999999999999E-2</v>
      </c>
      <c r="R9">
        <v>0.29249999999999998</v>
      </c>
      <c r="S9" t="s">
        <v>308</v>
      </c>
      <c r="T9" s="53" t="s">
        <v>97</v>
      </c>
      <c r="U9">
        <v>3.0700000000000002E-2</v>
      </c>
      <c r="V9">
        <v>0.39910000000000001</v>
      </c>
    </row>
    <row r="10" spans="1:22" x14ac:dyDescent="0.25">
      <c r="A10">
        <v>2020</v>
      </c>
      <c r="B10" s="53">
        <v>4</v>
      </c>
      <c r="C10" s="53" t="s">
        <v>50</v>
      </c>
      <c r="D10" s="53" t="s">
        <v>51</v>
      </c>
      <c r="E10" s="54"/>
      <c r="F10" s="53"/>
      <c r="G10" s="53"/>
      <c r="I10" s="53" t="s">
        <v>101</v>
      </c>
      <c r="J10" s="53" t="s">
        <v>306</v>
      </c>
      <c r="K10">
        <v>30</v>
      </c>
      <c r="L10" s="53" t="s">
        <v>306</v>
      </c>
      <c r="M10" s="53" t="s">
        <v>306</v>
      </c>
      <c r="N10" s="53" t="s">
        <v>306</v>
      </c>
      <c r="O10" s="53"/>
      <c r="P10" t="s">
        <v>101</v>
      </c>
      <c r="Q10">
        <v>0.35830000000000001</v>
      </c>
      <c r="R10">
        <v>10.749000000000001</v>
      </c>
      <c r="S10" t="s">
        <v>306</v>
      </c>
      <c r="T10" s="53"/>
    </row>
    <row r="11" spans="1:22" x14ac:dyDescent="0.25">
      <c r="A11">
        <v>2020</v>
      </c>
      <c r="B11" s="53">
        <v>4</v>
      </c>
      <c r="C11" s="53" t="s">
        <v>50</v>
      </c>
      <c r="D11" s="53" t="s">
        <v>51</v>
      </c>
      <c r="E11" s="54">
        <v>43839</v>
      </c>
      <c r="F11" s="53" t="s">
        <v>52</v>
      </c>
      <c r="G11" s="53" t="s">
        <v>111</v>
      </c>
      <c r="H11">
        <v>660</v>
      </c>
      <c r="I11" s="53" t="s">
        <v>288</v>
      </c>
      <c r="J11" s="53" t="s">
        <v>309</v>
      </c>
      <c r="K11">
        <v>660</v>
      </c>
      <c r="L11" s="53" t="s">
        <v>19</v>
      </c>
      <c r="M11" s="53" t="s">
        <v>28</v>
      </c>
      <c r="N11" s="53" t="s">
        <v>197</v>
      </c>
      <c r="O11" s="53"/>
      <c r="P11" t="s">
        <v>274</v>
      </c>
      <c r="Q11">
        <v>1.01E-2</v>
      </c>
      <c r="R11">
        <v>6.6659999999999995</v>
      </c>
      <c r="S11" t="s">
        <v>310</v>
      </c>
      <c r="T11" s="53" t="s">
        <v>95</v>
      </c>
      <c r="U11">
        <v>1.11E-2</v>
      </c>
      <c r="V11">
        <v>7.3260000000000005</v>
      </c>
    </row>
    <row r="12" spans="1:22" x14ac:dyDescent="0.25">
      <c r="A12">
        <v>2020</v>
      </c>
      <c r="B12" s="53">
        <v>5</v>
      </c>
      <c r="C12" s="53" t="s">
        <v>104</v>
      </c>
      <c r="D12" s="53" t="s">
        <v>105</v>
      </c>
      <c r="E12" s="54"/>
      <c r="F12" s="53"/>
      <c r="G12" s="53"/>
      <c r="I12" s="53" t="s">
        <v>101</v>
      </c>
      <c r="J12" s="53" t="s">
        <v>306</v>
      </c>
      <c r="K12">
        <v>15</v>
      </c>
      <c r="L12" s="53" t="s">
        <v>306</v>
      </c>
      <c r="M12" s="53" t="s">
        <v>306</v>
      </c>
      <c r="N12" s="53" t="s">
        <v>306</v>
      </c>
      <c r="O12" s="53"/>
      <c r="P12" t="s">
        <v>101</v>
      </c>
      <c r="Q12">
        <v>0.35830000000000001</v>
      </c>
      <c r="R12">
        <v>5.3745000000000003</v>
      </c>
      <c r="S12" t="s">
        <v>306</v>
      </c>
      <c r="T12" s="53"/>
    </row>
    <row r="13" spans="1:22" x14ac:dyDescent="0.25">
      <c r="A13">
        <v>2020</v>
      </c>
      <c r="B13" s="53">
        <v>5</v>
      </c>
      <c r="C13" s="53" t="s">
        <v>104</v>
      </c>
      <c r="D13" s="53" t="s">
        <v>105</v>
      </c>
      <c r="E13" s="54">
        <v>43840</v>
      </c>
      <c r="F13" s="53" t="s">
        <v>106</v>
      </c>
      <c r="G13" s="53" t="s">
        <v>107</v>
      </c>
      <c r="H13">
        <v>360</v>
      </c>
      <c r="I13" s="53"/>
      <c r="J13" s="53" t="s">
        <v>306</v>
      </c>
      <c r="K13">
        <v>15</v>
      </c>
      <c r="L13" s="53" t="s">
        <v>19</v>
      </c>
      <c r="M13" s="53" t="s">
        <v>28</v>
      </c>
      <c r="N13" s="53" t="s">
        <v>196</v>
      </c>
      <c r="O13" s="53" t="s">
        <v>199</v>
      </c>
      <c r="S13" t="s">
        <v>311</v>
      </c>
      <c r="T13" s="53" t="s">
        <v>92</v>
      </c>
      <c r="U13">
        <v>5.5999999999999999E-3</v>
      </c>
      <c r="V13">
        <v>8.4000000000000005E-2</v>
      </c>
    </row>
    <row r="14" spans="1:22" x14ac:dyDescent="0.25">
      <c r="A14">
        <v>2020</v>
      </c>
      <c r="B14" s="53">
        <v>6</v>
      </c>
      <c r="C14" s="53" t="s">
        <v>45</v>
      </c>
      <c r="D14" s="53" t="s">
        <v>46</v>
      </c>
      <c r="E14" s="54"/>
      <c r="F14" s="53"/>
      <c r="G14" s="53"/>
      <c r="H14">
        <v>500</v>
      </c>
      <c r="I14" s="53" t="s">
        <v>295</v>
      </c>
      <c r="J14" s="53" t="s">
        <v>312</v>
      </c>
      <c r="K14">
        <v>506</v>
      </c>
      <c r="L14" s="53" t="s">
        <v>19</v>
      </c>
      <c r="M14" s="53" t="s">
        <v>29</v>
      </c>
      <c r="N14" s="53" t="s">
        <v>196</v>
      </c>
      <c r="O14" s="53"/>
      <c r="P14" t="s">
        <v>237</v>
      </c>
      <c r="Q14">
        <v>4.5999999999999999E-2</v>
      </c>
      <c r="R14">
        <v>23.276</v>
      </c>
      <c r="S14" t="s">
        <v>305</v>
      </c>
      <c r="T14" s="53" t="s">
        <v>91</v>
      </c>
      <c r="U14">
        <v>5.5999999999999999E-3</v>
      </c>
      <c r="V14">
        <v>2.8336000000000001</v>
      </c>
    </row>
    <row r="15" spans="1:22" x14ac:dyDescent="0.25">
      <c r="A15">
        <v>2020</v>
      </c>
      <c r="B15" s="53">
        <v>6</v>
      </c>
      <c r="C15" s="53" t="s">
        <v>45</v>
      </c>
      <c r="D15" s="53" t="s">
        <v>46</v>
      </c>
      <c r="E15" s="54">
        <v>43840</v>
      </c>
      <c r="F15" s="53" t="s">
        <v>47</v>
      </c>
      <c r="G15" s="53" t="s">
        <v>111</v>
      </c>
      <c r="H15">
        <v>400</v>
      </c>
      <c r="I15" s="53" t="s">
        <v>294</v>
      </c>
      <c r="J15" s="53" t="s">
        <v>312</v>
      </c>
      <c r="K15">
        <v>400</v>
      </c>
      <c r="L15" s="53" t="s">
        <v>19</v>
      </c>
      <c r="M15" s="53" t="s">
        <v>29</v>
      </c>
      <c r="N15" s="53" t="s">
        <v>196</v>
      </c>
      <c r="O15" s="53"/>
      <c r="P15" t="s">
        <v>239</v>
      </c>
      <c r="Q15">
        <v>4.5999999999999999E-2</v>
      </c>
      <c r="R15">
        <v>18.399999999999999</v>
      </c>
      <c r="S15" t="s">
        <v>305</v>
      </c>
      <c r="T15" s="53" t="s">
        <v>91</v>
      </c>
      <c r="U15">
        <v>5.5999999999999999E-3</v>
      </c>
      <c r="V15">
        <v>2.2399999999999998</v>
      </c>
    </row>
    <row r="16" spans="1:22" x14ac:dyDescent="0.25">
      <c r="A16">
        <v>2020</v>
      </c>
      <c r="B16" s="53">
        <v>6</v>
      </c>
      <c r="C16" s="53" t="s">
        <v>45</v>
      </c>
      <c r="D16" s="53" t="s">
        <v>46</v>
      </c>
      <c r="E16" s="54"/>
      <c r="F16" s="53"/>
      <c r="G16" s="53"/>
      <c r="I16" s="53" t="s">
        <v>101</v>
      </c>
      <c r="J16" s="53" t="s">
        <v>306</v>
      </c>
      <c r="K16">
        <v>30</v>
      </c>
      <c r="L16" s="53" t="s">
        <v>306</v>
      </c>
      <c r="M16" s="53" t="s">
        <v>306</v>
      </c>
      <c r="N16" s="53" t="s">
        <v>306</v>
      </c>
      <c r="O16" s="53"/>
      <c r="P16" t="s">
        <v>101</v>
      </c>
      <c r="Q16">
        <v>0.35830000000000001</v>
      </c>
      <c r="R16">
        <v>10.749000000000001</v>
      </c>
      <c r="S16" t="s">
        <v>306</v>
      </c>
      <c r="T16" s="53"/>
    </row>
    <row r="17" spans="1:22" x14ac:dyDescent="0.25">
      <c r="A17">
        <v>2020</v>
      </c>
      <c r="B17" s="53">
        <v>7</v>
      </c>
      <c r="C17" s="53" t="s">
        <v>37</v>
      </c>
      <c r="D17" s="53" t="s">
        <v>38</v>
      </c>
      <c r="E17" s="54"/>
      <c r="F17" s="53"/>
      <c r="G17" s="53"/>
      <c r="I17" s="53" t="s">
        <v>101</v>
      </c>
      <c r="J17" s="53" t="s">
        <v>306</v>
      </c>
      <c r="K17">
        <v>75</v>
      </c>
      <c r="L17" s="53" t="s">
        <v>306</v>
      </c>
      <c r="M17" s="53" t="s">
        <v>306</v>
      </c>
      <c r="N17" s="53" t="s">
        <v>306</v>
      </c>
      <c r="O17" s="53"/>
      <c r="P17" t="s">
        <v>101</v>
      </c>
      <c r="Q17">
        <v>0.35830000000000001</v>
      </c>
      <c r="R17">
        <v>26.872500000000002</v>
      </c>
      <c r="S17" t="s">
        <v>306</v>
      </c>
      <c r="T17" s="53"/>
    </row>
    <row r="18" spans="1:22" x14ac:dyDescent="0.25">
      <c r="A18">
        <v>2020</v>
      </c>
      <c r="B18" s="53">
        <v>7</v>
      </c>
      <c r="C18" s="53" t="s">
        <v>37</v>
      </c>
      <c r="D18" s="53" t="s">
        <v>38</v>
      </c>
      <c r="E18" s="54"/>
      <c r="F18" s="53"/>
      <c r="G18" s="53" t="s">
        <v>39</v>
      </c>
      <c r="H18">
        <v>2500</v>
      </c>
      <c r="I18" s="53" t="s">
        <v>39</v>
      </c>
      <c r="J18" s="53" t="s">
        <v>109</v>
      </c>
      <c r="K18">
        <v>2500</v>
      </c>
      <c r="L18" s="53" t="s">
        <v>19</v>
      </c>
      <c r="M18" s="53" t="s">
        <v>29</v>
      </c>
      <c r="N18" s="53" t="s">
        <v>196</v>
      </c>
      <c r="O18" s="53"/>
      <c r="P18" t="s">
        <v>284</v>
      </c>
      <c r="Q18">
        <v>1.03E-2</v>
      </c>
      <c r="R18">
        <v>25.75</v>
      </c>
      <c r="S18" t="s">
        <v>305</v>
      </c>
      <c r="T18" s="53" t="s">
        <v>91</v>
      </c>
      <c r="U18">
        <v>5.5999999999999999E-3</v>
      </c>
      <c r="V18">
        <v>14</v>
      </c>
    </row>
    <row r="19" spans="1:22" x14ac:dyDescent="0.25">
      <c r="A19">
        <v>2020</v>
      </c>
      <c r="B19" s="53">
        <v>7</v>
      </c>
      <c r="C19" s="53" t="s">
        <v>37</v>
      </c>
      <c r="D19" s="53" t="s">
        <v>38</v>
      </c>
      <c r="E19" s="54">
        <v>43847</v>
      </c>
      <c r="F19" s="53" t="s">
        <v>25</v>
      </c>
      <c r="G19" s="53" t="s">
        <v>26</v>
      </c>
      <c r="H19">
        <v>2500</v>
      </c>
      <c r="I19" s="53" t="s">
        <v>26</v>
      </c>
      <c r="J19" s="53" t="s">
        <v>109</v>
      </c>
      <c r="K19">
        <v>2500</v>
      </c>
      <c r="L19" s="53" t="s">
        <v>19</v>
      </c>
      <c r="M19" s="53" t="s">
        <v>29</v>
      </c>
      <c r="N19" s="53" t="s">
        <v>196</v>
      </c>
      <c r="O19" s="53"/>
      <c r="P19" t="s">
        <v>283</v>
      </c>
      <c r="Q19">
        <v>1.6619999999999999E-2</v>
      </c>
      <c r="R19">
        <v>41.55</v>
      </c>
      <c r="S19" t="s">
        <v>305</v>
      </c>
      <c r="T19" s="53" t="s">
        <v>91</v>
      </c>
      <c r="U19">
        <v>5.5999999999999999E-3</v>
      </c>
      <c r="V19">
        <v>14</v>
      </c>
    </row>
    <row r="20" spans="1:22" x14ac:dyDescent="0.25">
      <c r="A20">
        <v>2020</v>
      </c>
      <c r="B20" s="53">
        <v>8</v>
      </c>
      <c r="C20" s="53" t="s">
        <v>43</v>
      </c>
      <c r="D20" s="53" t="s">
        <v>44</v>
      </c>
      <c r="E20" s="54">
        <v>43850</v>
      </c>
      <c r="F20" s="53" t="s">
        <v>139</v>
      </c>
      <c r="G20" s="53" t="s">
        <v>111</v>
      </c>
      <c r="H20">
        <v>15</v>
      </c>
      <c r="I20" s="53" t="s">
        <v>288</v>
      </c>
      <c r="J20" s="53" t="s">
        <v>309</v>
      </c>
      <c r="K20">
        <v>255</v>
      </c>
      <c r="L20" s="53" t="s">
        <v>15</v>
      </c>
      <c r="M20" s="53" t="s">
        <v>28</v>
      </c>
      <c r="N20" s="53" t="s">
        <v>197</v>
      </c>
      <c r="O20" s="53"/>
      <c r="P20" t="s">
        <v>274</v>
      </c>
      <c r="Q20">
        <v>1.01E-2</v>
      </c>
      <c r="R20">
        <v>2.5754999999999999</v>
      </c>
      <c r="S20" t="s">
        <v>313</v>
      </c>
      <c r="T20" s="53" t="s">
        <v>98</v>
      </c>
      <c r="U20">
        <v>6.1499999999999999E-2</v>
      </c>
      <c r="V20">
        <v>15.682499999999999</v>
      </c>
    </row>
    <row r="21" spans="1:22" x14ac:dyDescent="0.25">
      <c r="A21">
        <v>2020</v>
      </c>
      <c r="B21" s="53">
        <v>8</v>
      </c>
      <c r="C21" s="53" t="s">
        <v>43</v>
      </c>
      <c r="D21" s="53" t="s">
        <v>44</v>
      </c>
      <c r="E21" s="54"/>
      <c r="F21" s="53"/>
      <c r="G21" s="53"/>
      <c r="I21" s="53" t="s">
        <v>101</v>
      </c>
      <c r="J21" s="53" t="s">
        <v>306</v>
      </c>
      <c r="K21">
        <v>30</v>
      </c>
      <c r="L21" s="53" t="s">
        <v>306</v>
      </c>
      <c r="M21" s="53" t="s">
        <v>306</v>
      </c>
      <c r="N21" s="53" t="s">
        <v>306</v>
      </c>
      <c r="O21" s="53"/>
      <c r="P21" t="s">
        <v>101</v>
      </c>
      <c r="Q21">
        <v>0.35830000000000001</v>
      </c>
      <c r="R21">
        <v>10.749000000000001</v>
      </c>
      <c r="S21" t="s">
        <v>306</v>
      </c>
      <c r="T21" s="53"/>
    </row>
    <row r="22" spans="1:22" x14ac:dyDescent="0.25">
      <c r="A22">
        <v>2020</v>
      </c>
      <c r="B22" s="53">
        <v>9</v>
      </c>
      <c r="C22" s="53" t="s">
        <v>48</v>
      </c>
      <c r="D22" s="53" t="s">
        <v>49</v>
      </c>
      <c r="E22" s="54">
        <v>43851</v>
      </c>
      <c r="F22" s="53" t="s">
        <v>25</v>
      </c>
      <c r="G22" s="53" t="s">
        <v>26</v>
      </c>
      <c r="H22">
        <v>1500</v>
      </c>
      <c r="I22" s="53" t="s">
        <v>26</v>
      </c>
      <c r="J22" s="53" t="s">
        <v>109</v>
      </c>
      <c r="K22">
        <v>1500</v>
      </c>
      <c r="L22" s="53" t="s">
        <v>19</v>
      </c>
      <c r="M22" s="53" t="s">
        <v>29</v>
      </c>
      <c r="N22" s="53" t="s">
        <v>196</v>
      </c>
      <c r="O22" s="53"/>
      <c r="P22" t="s">
        <v>283</v>
      </c>
      <c r="Q22">
        <v>1.6619999999999999E-2</v>
      </c>
      <c r="R22">
        <v>24.93</v>
      </c>
      <c r="S22" t="s">
        <v>305</v>
      </c>
      <c r="T22" s="53" t="s">
        <v>91</v>
      </c>
      <c r="U22">
        <v>5.5999999999999999E-3</v>
      </c>
      <c r="V22">
        <v>8.4</v>
      </c>
    </row>
    <row r="23" spans="1:22" x14ac:dyDescent="0.25">
      <c r="A23">
        <v>2020</v>
      </c>
      <c r="B23" s="53">
        <v>9</v>
      </c>
      <c r="C23" s="53" t="s">
        <v>48</v>
      </c>
      <c r="D23" s="53" t="s">
        <v>49</v>
      </c>
      <c r="E23" s="54"/>
      <c r="F23" s="53"/>
      <c r="G23" s="53"/>
      <c r="I23" s="53" t="s">
        <v>101</v>
      </c>
      <c r="J23" s="53" t="s">
        <v>306</v>
      </c>
      <c r="K23">
        <v>30</v>
      </c>
      <c r="L23" s="53" t="s">
        <v>306</v>
      </c>
      <c r="M23" s="53" t="s">
        <v>306</v>
      </c>
      <c r="N23" s="53" t="s">
        <v>306</v>
      </c>
      <c r="O23" s="53"/>
      <c r="P23" t="s">
        <v>101</v>
      </c>
      <c r="Q23">
        <v>0.35830000000000001</v>
      </c>
      <c r="R23">
        <v>10.749000000000001</v>
      </c>
      <c r="S23" t="s">
        <v>306</v>
      </c>
      <c r="T23" s="53"/>
    </row>
    <row r="24" spans="1:22" x14ac:dyDescent="0.25">
      <c r="A24">
        <v>2020</v>
      </c>
      <c r="B24" s="53">
        <v>10</v>
      </c>
      <c r="C24" s="53" t="s">
        <v>10</v>
      </c>
      <c r="D24" s="53" t="s">
        <v>11</v>
      </c>
      <c r="E24" s="54"/>
      <c r="F24" s="53"/>
      <c r="G24" s="53" t="s">
        <v>110</v>
      </c>
      <c r="H24">
        <v>2000</v>
      </c>
      <c r="I24" s="53" t="s">
        <v>289</v>
      </c>
      <c r="J24" s="53" t="s">
        <v>309</v>
      </c>
      <c r="K24">
        <v>250</v>
      </c>
      <c r="L24" s="53" t="s">
        <v>15</v>
      </c>
      <c r="M24" s="53" t="s">
        <v>28</v>
      </c>
      <c r="N24" s="53" t="s">
        <v>196</v>
      </c>
      <c r="O24" s="53"/>
      <c r="P24" t="s">
        <v>242</v>
      </c>
      <c r="Q24">
        <v>2.1999999999999999E-2</v>
      </c>
      <c r="R24">
        <v>5.5</v>
      </c>
      <c r="S24" t="s">
        <v>308</v>
      </c>
      <c r="T24" s="53" t="s">
        <v>97</v>
      </c>
      <c r="U24">
        <v>3.0700000000000002E-2</v>
      </c>
      <c r="V24">
        <v>7.6750000000000007</v>
      </c>
    </row>
    <row r="25" spans="1:22" x14ac:dyDescent="0.25">
      <c r="A25">
        <v>2020</v>
      </c>
      <c r="B25" s="53">
        <v>10</v>
      </c>
      <c r="C25" s="53" t="s">
        <v>10</v>
      </c>
      <c r="D25" s="53" t="s">
        <v>11</v>
      </c>
      <c r="E25" s="54">
        <v>43851</v>
      </c>
      <c r="F25" s="53" t="s">
        <v>12</v>
      </c>
      <c r="G25" s="53" t="s">
        <v>113</v>
      </c>
      <c r="H25">
        <v>30</v>
      </c>
      <c r="I25" s="53" t="s">
        <v>289</v>
      </c>
      <c r="J25" s="53" t="s">
        <v>309</v>
      </c>
      <c r="K25">
        <v>30</v>
      </c>
      <c r="L25" s="53" t="s">
        <v>15</v>
      </c>
      <c r="M25" s="53" t="s">
        <v>28</v>
      </c>
      <c r="N25" s="53" t="s">
        <v>196</v>
      </c>
      <c r="O25" s="53"/>
      <c r="P25" t="s">
        <v>242</v>
      </c>
      <c r="Q25">
        <v>2.1999999999999999E-2</v>
      </c>
      <c r="R25">
        <v>0.65999999999999992</v>
      </c>
      <c r="S25" t="s">
        <v>308</v>
      </c>
      <c r="T25" s="53" t="s">
        <v>97</v>
      </c>
      <c r="U25">
        <v>3.0700000000000002E-2</v>
      </c>
      <c r="V25">
        <v>0.92100000000000004</v>
      </c>
    </row>
    <row r="26" spans="1:22" x14ac:dyDescent="0.25">
      <c r="A26">
        <v>2020</v>
      </c>
      <c r="B26" s="53">
        <v>10</v>
      </c>
      <c r="C26" s="53" t="s">
        <v>10</v>
      </c>
      <c r="D26" s="53" t="s">
        <v>11</v>
      </c>
      <c r="E26" s="54"/>
      <c r="F26" s="53"/>
      <c r="G26" s="53" t="s">
        <v>114</v>
      </c>
      <c r="H26">
        <v>40</v>
      </c>
      <c r="I26" s="53" t="s">
        <v>288</v>
      </c>
      <c r="J26" s="53" t="s">
        <v>309</v>
      </c>
      <c r="K26">
        <v>40</v>
      </c>
      <c r="L26" s="53" t="s">
        <v>15</v>
      </c>
      <c r="M26" s="53" t="s">
        <v>28</v>
      </c>
      <c r="N26" s="53" t="s">
        <v>196</v>
      </c>
      <c r="O26" s="53"/>
      <c r="P26" t="s">
        <v>274</v>
      </c>
      <c r="Q26">
        <v>1.01E-2</v>
      </c>
      <c r="R26">
        <v>0.40399999999999997</v>
      </c>
      <c r="S26" t="s">
        <v>308</v>
      </c>
      <c r="T26" s="53" t="s">
        <v>97</v>
      </c>
      <c r="U26">
        <v>3.0700000000000002E-2</v>
      </c>
      <c r="V26">
        <v>1.228</v>
      </c>
    </row>
    <row r="27" spans="1:22" x14ac:dyDescent="0.25">
      <c r="A27">
        <v>2020</v>
      </c>
      <c r="B27" s="53">
        <v>10</v>
      </c>
      <c r="C27" s="53" t="s">
        <v>10</v>
      </c>
      <c r="D27" s="53" t="s">
        <v>11</v>
      </c>
      <c r="E27" s="54"/>
      <c r="F27" s="53"/>
      <c r="G27" s="53"/>
      <c r="I27" s="53" t="s">
        <v>101</v>
      </c>
      <c r="J27" s="53" t="s">
        <v>306</v>
      </c>
      <c r="K27">
        <v>30</v>
      </c>
      <c r="L27" s="53" t="s">
        <v>306</v>
      </c>
      <c r="M27" s="53" t="s">
        <v>306</v>
      </c>
      <c r="N27" s="53" t="s">
        <v>306</v>
      </c>
      <c r="O27" s="53"/>
      <c r="P27" t="s">
        <v>101</v>
      </c>
      <c r="Q27">
        <v>0.35830000000000001</v>
      </c>
      <c r="R27">
        <v>10.749000000000001</v>
      </c>
      <c r="S27" t="s">
        <v>306</v>
      </c>
      <c r="T27" s="53"/>
    </row>
    <row r="28" spans="1:22" x14ac:dyDescent="0.25">
      <c r="A28">
        <v>2020</v>
      </c>
      <c r="B28" s="53">
        <v>11</v>
      </c>
      <c r="C28" s="53" t="s">
        <v>32</v>
      </c>
      <c r="D28" s="53" t="s">
        <v>33</v>
      </c>
      <c r="E28" s="54">
        <v>43851</v>
      </c>
      <c r="F28" s="53" t="s">
        <v>25</v>
      </c>
      <c r="G28" s="53" t="s">
        <v>26</v>
      </c>
      <c r="H28">
        <v>1500</v>
      </c>
      <c r="I28" s="53" t="s">
        <v>26</v>
      </c>
      <c r="J28" s="53" t="s">
        <v>109</v>
      </c>
      <c r="K28">
        <v>1500</v>
      </c>
      <c r="L28" s="53" t="s">
        <v>19</v>
      </c>
      <c r="M28" s="53" t="s">
        <v>29</v>
      </c>
      <c r="N28" s="53" t="s">
        <v>196</v>
      </c>
      <c r="O28" s="53"/>
      <c r="P28" t="s">
        <v>283</v>
      </c>
      <c r="Q28">
        <v>1.6619999999999999E-2</v>
      </c>
      <c r="R28">
        <v>24.93</v>
      </c>
      <c r="S28" t="s">
        <v>305</v>
      </c>
      <c r="T28" s="53" t="s">
        <v>91</v>
      </c>
      <c r="U28">
        <v>5.5999999999999999E-3</v>
      </c>
      <c r="V28">
        <v>8.4</v>
      </c>
    </row>
    <row r="29" spans="1:22" x14ac:dyDescent="0.25">
      <c r="A29">
        <v>2020</v>
      </c>
      <c r="B29" s="53">
        <v>11</v>
      </c>
      <c r="C29" s="53" t="s">
        <v>32</v>
      </c>
      <c r="D29" s="53" t="s">
        <v>33</v>
      </c>
      <c r="E29" s="54"/>
      <c r="F29" s="53"/>
      <c r="G29" s="53"/>
      <c r="I29" s="53" t="s">
        <v>101</v>
      </c>
      <c r="J29" s="53" t="s">
        <v>306</v>
      </c>
      <c r="K29">
        <v>30</v>
      </c>
      <c r="L29" s="53" t="s">
        <v>306</v>
      </c>
      <c r="M29" s="53" t="s">
        <v>306</v>
      </c>
      <c r="N29" s="53" t="s">
        <v>306</v>
      </c>
      <c r="O29" s="53"/>
      <c r="P29" t="s">
        <v>101</v>
      </c>
      <c r="Q29">
        <v>0.35830000000000001</v>
      </c>
      <c r="R29">
        <v>10.749000000000001</v>
      </c>
      <c r="S29" t="s">
        <v>306</v>
      </c>
      <c r="T29" s="53"/>
    </row>
    <row r="30" spans="1:22" x14ac:dyDescent="0.25">
      <c r="A30">
        <v>2020</v>
      </c>
      <c r="B30" s="53">
        <v>12</v>
      </c>
      <c r="C30" s="53" t="s">
        <v>40</v>
      </c>
      <c r="D30" s="53" t="s">
        <v>41</v>
      </c>
      <c r="E30" s="54">
        <v>43851</v>
      </c>
      <c r="F30" s="53" t="s">
        <v>42</v>
      </c>
      <c r="G30" s="53" t="s">
        <v>111</v>
      </c>
      <c r="H30">
        <v>500</v>
      </c>
      <c r="I30" s="53" t="s">
        <v>288</v>
      </c>
      <c r="J30" s="53" t="s">
        <v>314</v>
      </c>
      <c r="K30">
        <v>500</v>
      </c>
      <c r="L30" s="53" t="s">
        <v>15</v>
      </c>
      <c r="M30" s="53" t="s">
        <v>29</v>
      </c>
      <c r="N30" s="53" t="s">
        <v>196</v>
      </c>
      <c r="O30" s="53"/>
      <c r="P30" t="s">
        <v>273</v>
      </c>
      <c r="Q30">
        <v>5.4000000000000003E-3</v>
      </c>
      <c r="R30">
        <v>2.7</v>
      </c>
      <c r="S30" t="s">
        <v>315</v>
      </c>
      <c r="T30" s="53" t="s">
        <v>94</v>
      </c>
      <c r="U30">
        <v>2.2700000000000001E-2</v>
      </c>
      <c r="V30">
        <v>11.350000000000001</v>
      </c>
    </row>
    <row r="31" spans="1:22" x14ac:dyDescent="0.25">
      <c r="A31">
        <v>2020</v>
      </c>
      <c r="B31" s="53">
        <v>12</v>
      </c>
      <c r="C31" s="53" t="s">
        <v>40</v>
      </c>
      <c r="D31" s="53" t="s">
        <v>41</v>
      </c>
      <c r="E31" s="54"/>
      <c r="F31" s="53"/>
      <c r="G31" s="53"/>
      <c r="I31" s="53" t="s">
        <v>101</v>
      </c>
      <c r="J31" s="53" t="s">
        <v>306</v>
      </c>
      <c r="K31">
        <v>15</v>
      </c>
      <c r="L31" s="53" t="s">
        <v>306</v>
      </c>
      <c r="M31" s="53" t="s">
        <v>306</v>
      </c>
      <c r="N31" s="53" t="s">
        <v>306</v>
      </c>
      <c r="O31" s="53"/>
      <c r="P31" t="s">
        <v>101</v>
      </c>
      <c r="Q31">
        <v>0.35830000000000001</v>
      </c>
      <c r="R31">
        <v>5.3745000000000003</v>
      </c>
      <c r="S31" t="s">
        <v>306</v>
      </c>
      <c r="T31" s="53"/>
    </row>
    <row r="32" spans="1:22" x14ac:dyDescent="0.25">
      <c r="A32">
        <v>2020</v>
      </c>
      <c r="B32" s="53">
        <v>13</v>
      </c>
      <c r="C32" s="53" t="s">
        <v>115</v>
      </c>
      <c r="D32" s="53" t="s">
        <v>116</v>
      </c>
      <c r="E32" s="54"/>
      <c r="F32" s="53"/>
      <c r="G32" s="53"/>
      <c r="I32" s="53" t="s">
        <v>101</v>
      </c>
      <c r="J32" s="53" t="s">
        <v>306</v>
      </c>
      <c r="K32">
        <v>300</v>
      </c>
      <c r="L32" s="53" t="s">
        <v>306</v>
      </c>
      <c r="M32" s="53" t="s">
        <v>306</v>
      </c>
      <c r="N32" s="53" t="s">
        <v>306</v>
      </c>
      <c r="O32" s="53"/>
      <c r="P32" t="s">
        <v>101</v>
      </c>
      <c r="Q32">
        <v>0.35830000000000001</v>
      </c>
      <c r="R32">
        <v>107.49000000000001</v>
      </c>
      <c r="S32" t="s">
        <v>306</v>
      </c>
      <c r="T32" s="53"/>
    </row>
    <row r="33" spans="1:22" x14ac:dyDescent="0.25">
      <c r="A33">
        <v>2020</v>
      </c>
      <c r="B33" s="53">
        <v>13</v>
      </c>
      <c r="C33" s="53" t="s">
        <v>115</v>
      </c>
      <c r="D33" s="53" t="s">
        <v>116</v>
      </c>
      <c r="E33" s="54"/>
      <c r="F33" s="53" t="s">
        <v>141</v>
      </c>
      <c r="G33" s="53"/>
      <c r="I33" s="53" t="s">
        <v>58</v>
      </c>
      <c r="J33" s="53" t="s">
        <v>306</v>
      </c>
      <c r="K33">
        <v>1</v>
      </c>
      <c r="L33" s="53" t="s">
        <v>306</v>
      </c>
      <c r="M33" s="53" t="s">
        <v>306</v>
      </c>
      <c r="N33" s="53" t="s">
        <v>306</v>
      </c>
      <c r="O33" s="53"/>
      <c r="P33" t="s">
        <v>322</v>
      </c>
      <c r="S33" t="s">
        <v>306</v>
      </c>
      <c r="T33" s="53"/>
    </row>
    <row r="34" spans="1:22" x14ac:dyDescent="0.25">
      <c r="A34">
        <v>2020</v>
      </c>
      <c r="B34" s="53">
        <v>13</v>
      </c>
      <c r="C34" s="53" t="s">
        <v>115</v>
      </c>
      <c r="D34" s="53" t="s">
        <v>116</v>
      </c>
      <c r="E34" s="54">
        <v>43852</v>
      </c>
      <c r="F34" s="53" t="s">
        <v>140</v>
      </c>
      <c r="G34" s="53" t="s">
        <v>108</v>
      </c>
      <c r="H34">
        <v>2</v>
      </c>
      <c r="I34" s="53" t="s">
        <v>291</v>
      </c>
      <c r="J34" s="53" t="s">
        <v>292</v>
      </c>
      <c r="K34">
        <v>1</v>
      </c>
      <c r="L34" s="53" t="s">
        <v>306</v>
      </c>
      <c r="M34" s="53" t="s">
        <v>306</v>
      </c>
      <c r="N34" s="53" t="s">
        <v>306</v>
      </c>
      <c r="O34" s="53"/>
      <c r="P34" t="s">
        <v>100</v>
      </c>
      <c r="Q34">
        <v>0.66659999999999997</v>
      </c>
      <c r="R34">
        <v>0.66659999999999997</v>
      </c>
      <c r="S34" t="s">
        <v>306</v>
      </c>
      <c r="T34" s="53"/>
    </row>
    <row r="35" spans="1:22" x14ac:dyDescent="0.25">
      <c r="A35">
        <v>2020</v>
      </c>
      <c r="B35" s="53">
        <v>14</v>
      </c>
      <c r="C35" s="53" t="s">
        <v>34</v>
      </c>
      <c r="D35" s="53" t="s">
        <v>35</v>
      </c>
      <c r="E35" s="54"/>
      <c r="F35" s="53"/>
      <c r="G35" s="53"/>
      <c r="I35" s="53" t="s">
        <v>101</v>
      </c>
      <c r="J35" s="53" t="s">
        <v>306</v>
      </c>
      <c r="K35">
        <v>75</v>
      </c>
      <c r="L35" s="53" t="s">
        <v>306</v>
      </c>
      <c r="M35" s="53" t="s">
        <v>306</v>
      </c>
      <c r="N35" s="53" t="s">
        <v>306</v>
      </c>
      <c r="O35" s="53"/>
      <c r="P35" t="s">
        <v>101</v>
      </c>
      <c r="Q35">
        <v>0.35830000000000001</v>
      </c>
      <c r="R35">
        <v>26.872500000000002</v>
      </c>
      <c r="S35" t="s">
        <v>306</v>
      </c>
      <c r="T35" s="53"/>
    </row>
    <row r="36" spans="1:22" x14ac:dyDescent="0.25">
      <c r="A36">
        <v>2020</v>
      </c>
      <c r="B36" s="53">
        <v>14</v>
      </c>
      <c r="C36" s="53" t="s">
        <v>34</v>
      </c>
      <c r="D36" s="53" t="s">
        <v>35</v>
      </c>
      <c r="E36" s="54">
        <v>43852</v>
      </c>
      <c r="F36" s="53" t="s">
        <v>36</v>
      </c>
      <c r="G36" s="53" t="s">
        <v>111</v>
      </c>
      <c r="H36">
        <v>750</v>
      </c>
      <c r="I36" s="53" t="s">
        <v>288</v>
      </c>
      <c r="J36" s="53" t="s">
        <v>314</v>
      </c>
      <c r="K36">
        <v>2250</v>
      </c>
      <c r="L36" s="53" t="s">
        <v>19</v>
      </c>
      <c r="M36" s="53" t="s">
        <v>29</v>
      </c>
      <c r="N36" s="53" t="s">
        <v>197</v>
      </c>
      <c r="O36" s="53"/>
      <c r="P36" t="s">
        <v>273</v>
      </c>
      <c r="Q36">
        <v>5.4000000000000003E-3</v>
      </c>
      <c r="R36">
        <v>12.15</v>
      </c>
      <c r="S36" t="s">
        <v>316</v>
      </c>
      <c r="T36" s="53" t="s">
        <v>93</v>
      </c>
      <c r="U36">
        <v>7.9000000000000008E-3</v>
      </c>
      <c r="V36">
        <v>17.775000000000002</v>
      </c>
    </row>
    <row r="37" spans="1:22" x14ac:dyDescent="0.25">
      <c r="A37">
        <v>2020</v>
      </c>
      <c r="B37" s="53">
        <v>14</v>
      </c>
      <c r="C37" s="53" t="s">
        <v>34</v>
      </c>
      <c r="D37" s="53" t="s">
        <v>35</v>
      </c>
      <c r="E37" s="54"/>
      <c r="F37" s="53"/>
      <c r="G37" s="53"/>
      <c r="I37" s="53" t="s">
        <v>288</v>
      </c>
      <c r="J37" s="53" t="s">
        <v>314</v>
      </c>
      <c r="K37">
        <v>750</v>
      </c>
      <c r="L37" s="53" t="s">
        <v>19</v>
      </c>
      <c r="M37" s="53" t="s">
        <v>29</v>
      </c>
      <c r="N37" s="53" t="s">
        <v>196</v>
      </c>
      <c r="O37" s="53"/>
      <c r="P37" t="s">
        <v>273</v>
      </c>
      <c r="Q37">
        <v>5.4000000000000003E-3</v>
      </c>
      <c r="R37">
        <v>4.05</v>
      </c>
      <c r="S37" t="s">
        <v>305</v>
      </c>
      <c r="T37" s="53" t="s">
        <v>91</v>
      </c>
      <c r="U37">
        <v>5.5999999999999999E-3</v>
      </c>
      <c r="V37">
        <v>4.2</v>
      </c>
    </row>
    <row r="38" spans="1:22" x14ac:dyDescent="0.25">
      <c r="A38">
        <v>2020</v>
      </c>
      <c r="B38" s="53">
        <v>15</v>
      </c>
      <c r="C38" s="53" t="s">
        <v>16</v>
      </c>
      <c r="D38" s="53" t="s">
        <v>102</v>
      </c>
      <c r="E38" s="54"/>
      <c r="F38" s="53"/>
      <c r="G38" s="53" t="s">
        <v>117</v>
      </c>
      <c r="H38">
        <v>500</v>
      </c>
      <c r="I38" s="53" t="s">
        <v>288</v>
      </c>
      <c r="J38" s="53" t="s">
        <v>307</v>
      </c>
      <c r="K38">
        <v>56</v>
      </c>
      <c r="L38" s="53" t="s">
        <v>15</v>
      </c>
      <c r="M38" s="53" t="s">
        <v>28</v>
      </c>
      <c r="N38" s="53" t="s">
        <v>197</v>
      </c>
      <c r="O38" s="53"/>
      <c r="P38" t="s">
        <v>276</v>
      </c>
      <c r="Q38">
        <v>2.2499999999999999E-2</v>
      </c>
      <c r="R38">
        <v>1.26</v>
      </c>
      <c r="S38" t="s">
        <v>313</v>
      </c>
      <c r="T38" s="53" t="s">
        <v>98</v>
      </c>
      <c r="U38">
        <v>6.1499999999999999E-2</v>
      </c>
      <c r="V38">
        <v>3.444</v>
      </c>
    </row>
    <row r="39" spans="1:22" x14ac:dyDescent="0.25">
      <c r="A39">
        <v>2020</v>
      </c>
      <c r="B39" s="53">
        <v>15</v>
      </c>
      <c r="C39" s="53" t="s">
        <v>16</v>
      </c>
      <c r="D39" s="53" t="s">
        <v>102</v>
      </c>
      <c r="E39" s="54"/>
      <c r="F39" s="53"/>
      <c r="G39" s="53"/>
      <c r="I39" s="53" t="s">
        <v>101</v>
      </c>
      <c r="J39" s="53" t="s">
        <v>306</v>
      </c>
      <c r="K39">
        <v>30</v>
      </c>
      <c r="L39" s="53" t="s">
        <v>306</v>
      </c>
      <c r="M39" s="53" t="s">
        <v>306</v>
      </c>
      <c r="N39" s="53" t="s">
        <v>306</v>
      </c>
      <c r="O39" s="53"/>
      <c r="P39" t="s">
        <v>101</v>
      </c>
      <c r="Q39">
        <v>0.35830000000000001</v>
      </c>
      <c r="R39">
        <v>10.749000000000001</v>
      </c>
      <c r="S39" t="s">
        <v>306</v>
      </c>
      <c r="T39" s="53"/>
    </row>
    <row r="40" spans="1:22" x14ac:dyDescent="0.25">
      <c r="A40">
        <v>2020</v>
      </c>
      <c r="B40" s="53">
        <v>15</v>
      </c>
      <c r="C40" s="53" t="s">
        <v>16</v>
      </c>
      <c r="D40" s="53" t="s">
        <v>102</v>
      </c>
      <c r="E40" s="54">
        <v>43853</v>
      </c>
      <c r="F40" s="53" t="s">
        <v>31</v>
      </c>
      <c r="G40" s="53" t="s">
        <v>112</v>
      </c>
      <c r="H40">
        <v>150</v>
      </c>
      <c r="I40" s="53" t="s">
        <v>288</v>
      </c>
      <c r="J40" s="53" t="s">
        <v>307</v>
      </c>
      <c r="K40">
        <v>38</v>
      </c>
      <c r="L40" s="53" t="s">
        <v>15</v>
      </c>
      <c r="M40" s="53" t="s">
        <v>28</v>
      </c>
      <c r="N40" s="53" t="s">
        <v>196</v>
      </c>
      <c r="O40" s="53"/>
      <c r="P40" t="s">
        <v>276</v>
      </c>
      <c r="Q40">
        <v>2.2499999999999999E-2</v>
      </c>
      <c r="R40">
        <v>0.85499999999999998</v>
      </c>
      <c r="S40" t="s">
        <v>308</v>
      </c>
      <c r="T40" s="53" t="s">
        <v>97</v>
      </c>
      <c r="U40">
        <v>3.0700000000000002E-2</v>
      </c>
      <c r="V40">
        <v>1.1666000000000001</v>
      </c>
    </row>
    <row r="41" spans="1:22" x14ac:dyDescent="0.25">
      <c r="A41">
        <v>2020</v>
      </c>
      <c r="B41" s="53">
        <v>16</v>
      </c>
      <c r="C41" s="53" t="s">
        <v>16</v>
      </c>
      <c r="D41" s="53" t="s">
        <v>24</v>
      </c>
      <c r="E41" s="54"/>
      <c r="F41" s="53"/>
      <c r="G41" s="53" t="s">
        <v>30</v>
      </c>
      <c r="H41">
        <v>100</v>
      </c>
      <c r="I41" s="53" t="s">
        <v>30</v>
      </c>
      <c r="J41" s="53" t="s">
        <v>121</v>
      </c>
      <c r="K41">
        <v>100</v>
      </c>
      <c r="L41" s="53" t="s">
        <v>19</v>
      </c>
      <c r="M41" s="53" t="s">
        <v>29</v>
      </c>
      <c r="N41" s="53" t="s">
        <v>196</v>
      </c>
      <c r="O41" s="53"/>
      <c r="P41" t="s">
        <v>317</v>
      </c>
      <c r="S41" t="s">
        <v>305</v>
      </c>
      <c r="T41" s="53" t="s">
        <v>91</v>
      </c>
      <c r="U41">
        <v>5.5999999999999999E-3</v>
      </c>
      <c r="V41">
        <v>0.55999999999999994</v>
      </c>
    </row>
    <row r="42" spans="1:22" x14ac:dyDescent="0.25">
      <c r="A42">
        <v>2020</v>
      </c>
      <c r="B42" s="53">
        <v>16</v>
      </c>
      <c r="C42" s="53" t="s">
        <v>16</v>
      </c>
      <c r="D42" s="53" t="s">
        <v>24</v>
      </c>
      <c r="E42" s="54"/>
      <c r="F42" s="53"/>
      <c r="G42" s="53"/>
      <c r="I42" s="53" t="s">
        <v>101</v>
      </c>
      <c r="J42" s="53" t="s">
        <v>306</v>
      </c>
      <c r="K42">
        <v>30</v>
      </c>
      <c r="L42" s="53" t="s">
        <v>306</v>
      </c>
      <c r="M42" s="53" t="s">
        <v>306</v>
      </c>
      <c r="N42" s="53" t="s">
        <v>306</v>
      </c>
      <c r="O42" s="53"/>
      <c r="P42" t="s">
        <v>101</v>
      </c>
      <c r="Q42">
        <v>0.35830000000000001</v>
      </c>
      <c r="R42">
        <v>10.749000000000001</v>
      </c>
      <c r="S42" t="s">
        <v>306</v>
      </c>
      <c r="T42" s="53"/>
    </row>
    <row r="43" spans="1:22" x14ac:dyDescent="0.25">
      <c r="A43">
        <v>2020</v>
      </c>
      <c r="B43" s="53">
        <v>16</v>
      </c>
      <c r="C43" s="53" t="s">
        <v>16</v>
      </c>
      <c r="D43" s="53" t="s">
        <v>24</v>
      </c>
      <c r="E43" s="54">
        <v>43858</v>
      </c>
      <c r="F43" s="53" t="s">
        <v>25</v>
      </c>
      <c r="G43" s="53" t="s">
        <v>26</v>
      </c>
      <c r="H43">
        <v>500</v>
      </c>
      <c r="I43" s="53" t="s">
        <v>26</v>
      </c>
      <c r="J43" s="53" t="s">
        <v>109</v>
      </c>
      <c r="K43">
        <v>500</v>
      </c>
      <c r="L43" s="53" t="s">
        <v>19</v>
      </c>
      <c r="M43" s="53" t="s">
        <v>29</v>
      </c>
      <c r="N43" s="53" t="s">
        <v>196</v>
      </c>
      <c r="O43" s="53"/>
      <c r="P43" t="s">
        <v>283</v>
      </c>
      <c r="Q43">
        <v>1.6619999999999999E-2</v>
      </c>
      <c r="R43">
        <v>8.31</v>
      </c>
      <c r="S43" t="s">
        <v>305</v>
      </c>
      <c r="T43" s="53" t="s">
        <v>91</v>
      </c>
      <c r="U43">
        <v>5.5999999999999999E-3</v>
      </c>
      <c r="V43">
        <v>2.8</v>
      </c>
    </row>
    <row r="44" spans="1:22" x14ac:dyDescent="0.25">
      <c r="A44">
        <v>2020</v>
      </c>
      <c r="B44" s="53">
        <v>17</v>
      </c>
      <c r="C44" s="53" t="s">
        <v>21</v>
      </c>
      <c r="D44" s="53" t="s">
        <v>22</v>
      </c>
      <c r="E44" s="54">
        <v>43858</v>
      </c>
      <c r="F44" s="53" t="s">
        <v>23</v>
      </c>
      <c r="G44" s="53" t="s">
        <v>113</v>
      </c>
      <c r="H44">
        <v>30</v>
      </c>
      <c r="I44" s="53" t="s">
        <v>289</v>
      </c>
      <c r="J44" s="53" t="s">
        <v>309</v>
      </c>
      <c r="K44">
        <v>30</v>
      </c>
      <c r="L44" s="53" t="s">
        <v>15</v>
      </c>
      <c r="M44" s="53" t="s">
        <v>28</v>
      </c>
      <c r="N44" s="53" t="s">
        <v>196</v>
      </c>
      <c r="O44" s="53"/>
      <c r="P44" t="s">
        <v>242</v>
      </c>
      <c r="Q44">
        <v>2.1999999999999999E-2</v>
      </c>
      <c r="R44">
        <v>0.65999999999999992</v>
      </c>
      <c r="S44" t="s">
        <v>308</v>
      </c>
      <c r="T44" s="53" t="s">
        <v>97</v>
      </c>
      <c r="U44">
        <v>3.0700000000000002E-2</v>
      </c>
      <c r="V44">
        <v>0.92100000000000004</v>
      </c>
    </row>
    <row r="45" spans="1:22" x14ac:dyDescent="0.25">
      <c r="A45">
        <v>2020</v>
      </c>
      <c r="B45" s="53">
        <v>17</v>
      </c>
      <c r="C45" s="53" t="s">
        <v>21</v>
      </c>
      <c r="D45" s="53" t="s">
        <v>22</v>
      </c>
      <c r="E45" s="54"/>
      <c r="F45" s="53"/>
      <c r="G45" s="53"/>
      <c r="I45" s="53" t="s">
        <v>101</v>
      </c>
      <c r="J45" s="53" t="s">
        <v>306</v>
      </c>
      <c r="K45">
        <v>15</v>
      </c>
      <c r="L45" s="53" t="s">
        <v>306</v>
      </c>
      <c r="M45" s="53" t="s">
        <v>306</v>
      </c>
      <c r="N45" s="53" t="s">
        <v>306</v>
      </c>
      <c r="O45" s="53"/>
      <c r="P45" t="s">
        <v>101</v>
      </c>
      <c r="Q45">
        <v>0.35830000000000001</v>
      </c>
      <c r="R45">
        <v>5.3745000000000003</v>
      </c>
      <c r="S45" t="s">
        <v>306</v>
      </c>
      <c r="T45" s="53"/>
    </row>
    <row r="46" spans="1:22" x14ac:dyDescent="0.25">
      <c r="A46">
        <v>2020</v>
      </c>
      <c r="B46" s="53">
        <v>18</v>
      </c>
      <c r="C46" s="53" t="s">
        <v>21</v>
      </c>
      <c r="D46" s="53" t="s">
        <v>118</v>
      </c>
      <c r="E46" s="54"/>
      <c r="F46" s="53"/>
      <c r="G46" s="53" t="s">
        <v>114</v>
      </c>
      <c r="H46">
        <v>80</v>
      </c>
      <c r="I46" s="53" t="s">
        <v>288</v>
      </c>
      <c r="J46" s="53" t="s">
        <v>309</v>
      </c>
      <c r="K46">
        <v>80</v>
      </c>
      <c r="L46" s="53" t="s">
        <v>15</v>
      </c>
      <c r="M46" s="53" t="s">
        <v>28</v>
      </c>
      <c r="N46" s="53" t="s">
        <v>196</v>
      </c>
      <c r="O46" s="53"/>
      <c r="P46" t="s">
        <v>274</v>
      </c>
      <c r="Q46">
        <v>1.01E-2</v>
      </c>
      <c r="R46">
        <v>0.80799999999999994</v>
      </c>
      <c r="S46" t="s">
        <v>308</v>
      </c>
      <c r="T46" s="53" t="s">
        <v>97</v>
      </c>
      <c r="U46">
        <v>3.0700000000000002E-2</v>
      </c>
      <c r="V46">
        <v>2.456</v>
      </c>
    </row>
    <row r="47" spans="1:22" x14ac:dyDescent="0.25">
      <c r="A47">
        <v>2020</v>
      </c>
      <c r="B47" s="53">
        <v>18</v>
      </c>
      <c r="C47" s="53" t="s">
        <v>21</v>
      </c>
      <c r="D47" s="53" t="s">
        <v>118</v>
      </c>
      <c r="E47" s="54">
        <v>43858</v>
      </c>
      <c r="F47" s="53" t="s">
        <v>119</v>
      </c>
      <c r="G47" s="53" t="s">
        <v>113</v>
      </c>
      <c r="H47">
        <v>60</v>
      </c>
      <c r="I47" s="53" t="s">
        <v>289</v>
      </c>
      <c r="J47" s="53" t="s">
        <v>309</v>
      </c>
      <c r="K47">
        <v>60</v>
      </c>
      <c r="L47" s="53" t="s">
        <v>15</v>
      </c>
      <c r="M47" s="53" t="s">
        <v>28</v>
      </c>
      <c r="N47" s="53" t="s">
        <v>196</v>
      </c>
      <c r="O47" s="53"/>
      <c r="P47" t="s">
        <v>242</v>
      </c>
      <c r="Q47">
        <v>2.1999999999999999E-2</v>
      </c>
      <c r="R47">
        <v>1.3199999999999998</v>
      </c>
      <c r="S47" t="s">
        <v>308</v>
      </c>
      <c r="T47" s="53" t="s">
        <v>97</v>
      </c>
      <c r="U47">
        <v>3.0700000000000002E-2</v>
      </c>
      <c r="V47">
        <v>1.8420000000000001</v>
      </c>
    </row>
    <row r="48" spans="1:22" x14ac:dyDescent="0.25">
      <c r="A48">
        <v>2020</v>
      </c>
      <c r="B48" s="53">
        <v>18</v>
      </c>
      <c r="C48" s="53" t="s">
        <v>21</v>
      </c>
      <c r="D48" s="53" t="s">
        <v>118</v>
      </c>
      <c r="E48" s="54"/>
      <c r="F48" s="53"/>
      <c r="G48" s="53" t="s">
        <v>120</v>
      </c>
      <c r="H48">
        <v>900</v>
      </c>
      <c r="I48" s="53" t="s">
        <v>288</v>
      </c>
      <c r="J48" s="53" t="s">
        <v>309</v>
      </c>
      <c r="K48">
        <v>900</v>
      </c>
      <c r="L48" s="53" t="s">
        <v>15</v>
      </c>
      <c r="M48" s="53" t="s">
        <v>28</v>
      </c>
      <c r="N48" s="53" t="s">
        <v>197</v>
      </c>
      <c r="O48" s="53"/>
      <c r="P48" t="s">
        <v>274</v>
      </c>
      <c r="Q48">
        <v>1.01E-2</v>
      </c>
      <c r="R48">
        <v>9.09</v>
      </c>
      <c r="S48" t="s">
        <v>313</v>
      </c>
      <c r="T48" s="53" t="s">
        <v>98</v>
      </c>
      <c r="U48">
        <v>6.1499999999999999E-2</v>
      </c>
      <c r="V48">
        <v>55.35</v>
      </c>
    </row>
    <row r="49" spans="1:22" x14ac:dyDescent="0.25">
      <c r="A49">
        <v>2020</v>
      </c>
      <c r="B49" s="53">
        <v>18</v>
      </c>
      <c r="C49" s="53" t="s">
        <v>21</v>
      </c>
      <c r="D49" s="53" t="s">
        <v>118</v>
      </c>
      <c r="E49" s="54"/>
      <c r="F49" s="53"/>
      <c r="G49" s="53"/>
      <c r="I49" s="53" t="s">
        <v>101</v>
      </c>
      <c r="J49" s="53" t="s">
        <v>306</v>
      </c>
      <c r="K49">
        <v>90</v>
      </c>
      <c r="L49" s="53" t="s">
        <v>306</v>
      </c>
      <c r="M49" s="53" t="s">
        <v>306</v>
      </c>
      <c r="N49" s="53" t="s">
        <v>306</v>
      </c>
      <c r="O49" s="53"/>
      <c r="P49" t="s">
        <v>101</v>
      </c>
      <c r="Q49">
        <v>0.35830000000000001</v>
      </c>
      <c r="R49">
        <v>32.247</v>
      </c>
      <c r="S49" t="s">
        <v>306</v>
      </c>
      <c r="T49" s="53"/>
    </row>
    <row r="50" spans="1:22" x14ac:dyDescent="0.25">
      <c r="A50">
        <v>2020</v>
      </c>
      <c r="B50" s="53">
        <v>19</v>
      </c>
      <c r="C50" s="53" t="s">
        <v>16</v>
      </c>
      <c r="D50" s="53" t="s">
        <v>17</v>
      </c>
      <c r="E50" s="54">
        <v>43859</v>
      </c>
      <c r="F50" s="53" t="s">
        <v>18</v>
      </c>
      <c r="G50" s="53" t="s">
        <v>111</v>
      </c>
      <c r="H50">
        <v>4</v>
      </c>
      <c r="I50" s="53" t="s">
        <v>288</v>
      </c>
      <c r="J50" s="53" t="s">
        <v>314</v>
      </c>
      <c r="K50">
        <v>4</v>
      </c>
      <c r="L50" s="53" t="s">
        <v>19</v>
      </c>
      <c r="M50" s="53" t="s">
        <v>29</v>
      </c>
      <c r="N50" s="53" t="s">
        <v>196</v>
      </c>
      <c r="O50" s="53"/>
      <c r="P50" t="s">
        <v>273</v>
      </c>
      <c r="Q50">
        <v>5.4000000000000003E-3</v>
      </c>
      <c r="R50">
        <v>2.1600000000000001E-2</v>
      </c>
      <c r="S50" t="s">
        <v>305</v>
      </c>
      <c r="T50" s="53" t="s">
        <v>91</v>
      </c>
      <c r="U50">
        <v>5.5999999999999999E-3</v>
      </c>
      <c r="V50">
        <v>2.24E-2</v>
      </c>
    </row>
    <row r="51" spans="1:22" x14ac:dyDescent="0.25">
      <c r="A51">
        <v>2020</v>
      </c>
      <c r="B51" s="53">
        <v>19</v>
      </c>
      <c r="C51" s="53" t="s">
        <v>16</v>
      </c>
      <c r="D51" s="53" t="s">
        <v>17</v>
      </c>
      <c r="E51" s="54"/>
      <c r="F51" s="53"/>
      <c r="G51" s="53"/>
      <c r="I51" s="53" t="s">
        <v>101</v>
      </c>
      <c r="J51" s="53" t="s">
        <v>306</v>
      </c>
      <c r="K51">
        <v>15</v>
      </c>
      <c r="L51" s="53" t="s">
        <v>306</v>
      </c>
      <c r="M51" s="53" t="s">
        <v>306</v>
      </c>
      <c r="N51" s="53" t="s">
        <v>306</v>
      </c>
      <c r="O51" s="53"/>
      <c r="P51" t="s">
        <v>101</v>
      </c>
      <c r="Q51">
        <v>0.35830000000000001</v>
      </c>
      <c r="R51">
        <v>5.3745000000000003</v>
      </c>
      <c r="S51" t="s">
        <v>306</v>
      </c>
      <c r="T51" s="53"/>
    </row>
    <row r="52" spans="1:22" x14ac:dyDescent="0.25">
      <c r="A52">
        <v>2020</v>
      </c>
      <c r="B52" s="53">
        <v>19</v>
      </c>
      <c r="C52" s="53" t="s">
        <v>16</v>
      </c>
      <c r="D52" s="53" t="s">
        <v>17</v>
      </c>
      <c r="E52" s="54"/>
      <c r="F52" s="53"/>
      <c r="G52" s="53" t="s">
        <v>20</v>
      </c>
      <c r="H52">
        <v>4</v>
      </c>
      <c r="I52" s="53" t="s">
        <v>184</v>
      </c>
      <c r="J52" s="53" t="s">
        <v>306</v>
      </c>
      <c r="K52">
        <v>4</v>
      </c>
      <c r="L52" s="53" t="s">
        <v>306</v>
      </c>
      <c r="M52" s="53" t="s">
        <v>306</v>
      </c>
      <c r="N52" s="53" t="s">
        <v>306</v>
      </c>
      <c r="O52" s="53"/>
      <c r="P52" t="s">
        <v>323</v>
      </c>
      <c r="S52" t="s">
        <v>306</v>
      </c>
      <c r="T52" s="53"/>
    </row>
    <row r="53" spans="1:22" x14ac:dyDescent="0.25">
      <c r="A53">
        <v>2020</v>
      </c>
      <c r="B53" s="53">
        <v>20</v>
      </c>
      <c r="C53" s="53" t="s">
        <v>122</v>
      </c>
      <c r="D53" s="53" t="s">
        <v>123</v>
      </c>
      <c r="E53" s="54"/>
      <c r="F53" s="53"/>
      <c r="G53" s="53" t="s">
        <v>111</v>
      </c>
      <c r="H53">
        <v>5870</v>
      </c>
      <c r="I53" s="53" t="s">
        <v>288</v>
      </c>
      <c r="J53" s="53" t="s">
        <v>314</v>
      </c>
      <c r="K53">
        <v>5870</v>
      </c>
      <c r="L53" s="53" t="s">
        <v>19</v>
      </c>
      <c r="M53" s="53" t="s">
        <v>29</v>
      </c>
      <c r="N53" s="53" t="s">
        <v>196</v>
      </c>
      <c r="O53" s="53"/>
      <c r="P53" t="s">
        <v>273</v>
      </c>
      <c r="Q53">
        <v>5.4000000000000003E-3</v>
      </c>
      <c r="R53">
        <v>31.698</v>
      </c>
      <c r="S53" t="s">
        <v>305</v>
      </c>
      <c r="T53" s="53" t="s">
        <v>91</v>
      </c>
      <c r="U53">
        <v>5.5999999999999999E-3</v>
      </c>
      <c r="V53">
        <v>32.872</v>
      </c>
    </row>
    <row r="54" spans="1:22" x14ac:dyDescent="0.25">
      <c r="A54">
        <v>2020</v>
      </c>
      <c r="B54" s="53">
        <v>20</v>
      </c>
      <c r="C54" s="53" t="s">
        <v>122</v>
      </c>
      <c r="D54" s="53" t="s">
        <v>123</v>
      </c>
      <c r="E54" s="54"/>
      <c r="F54" s="53"/>
      <c r="G54" s="53" t="s">
        <v>111</v>
      </c>
      <c r="H54">
        <v>385</v>
      </c>
      <c r="I54" s="53" t="s">
        <v>288</v>
      </c>
      <c r="J54" s="53" t="s">
        <v>314</v>
      </c>
      <c r="K54">
        <v>385</v>
      </c>
      <c r="L54" s="53" t="s">
        <v>19</v>
      </c>
      <c r="M54" s="53" t="s">
        <v>29</v>
      </c>
      <c r="N54" s="53" t="s">
        <v>197</v>
      </c>
      <c r="O54" s="53"/>
      <c r="P54" t="s">
        <v>273</v>
      </c>
      <c r="Q54">
        <v>5.4000000000000003E-3</v>
      </c>
      <c r="R54">
        <v>2.0790000000000002</v>
      </c>
      <c r="S54" t="s">
        <v>316</v>
      </c>
      <c r="T54" s="53" t="s">
        <v>93</v>
      </c>
      <c r="U54">
        <v>7.9000000000000008E-3</v>
      </c>
      <c r="V54">
        <v>3.0415000000000001</v>
      </c>
    </row>
    <row r="55" spans="1:22" x14ac:dyDescent="0.25">
      <c r="A55">
        <v>2020</v>
      </c>
      <c r="B55" s="53">
        <v>20</v>
      </c>
      <c r="C55" s="53" t="s">
        <v>122</v>
      </c>
      <c r="D55" s="53" t="s">
        <v>123</v>
      </c>
      <c r="E55" s="54"/>
      <c r="F55" s="53"/>
      <c r="G55" s="53"/>
      <c r="I55" s="53" t="s">
        <v>101</v>
      </c>
      <c r="J55" s="53" t="s">
        <v>306</v>
      </c>
      <c r="K55">
        <v>360</v>
      </c>
      <c r="L55" s="53" t="s">
        <v>306</v>
      </c>
      <c r="M55" s="53" t="s">
        <v>306</v>
      </c>
      <c r="N55" s="53" t="s">
        <v>306</v>
      </c>
      <c r="O55" s="53"/>
      <c r="P55" t="s">
        <v>101</v>
      </c>
      <c r="Q55">
        <v>0.35830000000000001</v>
      </c>
      <c r="R55">
        <v>128.988</v>
      </c>
      <c r="S55" t="s">
        <v>306</v>
      </c>
      <c r="T55" s="53"/>
    </row>
    <row r="56" spans="1:22" x14ac:dyDescent="0.25">
      <c r="A56">
        <v>2020</v>
      </c>
      <c r="B56" s="53">
        <v>20</v>
      </c>
      <c r="C56" s="53" t="s">
        <v>122</v>
      </c>
      <c r="D56" s="53" t="s">
        <v>123</v>
      </c>
      <c r="E56" s="54"/>
      <c r="F56" s="53"/>
      <c r="G56" s="53" t="s">
        <v>125</v>
      </c>
      <c r="H56">
        <v>5420</v>
      </c>
      <c r="I56" s="53" t="s">
        <v>288</v>
      </c>
      <c r="J56" s="53" t="s">
        <v>314</v>
      </c>
      <c r="K56">
        <v>2710</v>
      </c>
      <c r="L56" s="53" t="s">
        <v>19</v>
      </c>
      <c r="M56" s="53" t="s">
        <v>29</v>
      </c>
      <c r="N56" s="53" t="s">
        <v>196</v>
      </c>
      <c r="O56" s="53"/>
      <c r="P56" t="s">
        <v>273</v>
      </c>
      <c r="Q56">
        <v>5.4000000000000003E-3</v>
      </c>
      <c r="R56">
        <v>14.634</v>
      </c>
      <c r="S56" t="s">
        <v>305</v>
      </c>
      <c r="T56" s="53" t="s">
        <v>91</v>
      </c>
      <c r="U56">
        <v>5.5999999999999999E-3</v>
      </c>
      <c r="V56">
        <v>15.176</v>
      </c>
    </row>
    <row r="57" spans="1:22" x14ac:dyDescent="0.25">
      <c r="A57">
        <v>2020</v>
      </c>
      <c r="B57" s="53">
        <v>20</v>
      </c>
      <c r="C57" s="53" t="s">
        <v>122</v>
      </c>
      <c r="D57" s="53" t="s">
        <v>123</v>
      </c>
      <c r="E57" s="54"/>
      <c r="F57" s="53"/>
      <c r="G57" s="53" t="s">
        <v>39</v>
      </c>
      <c r="H57">
        <v>4500</v>
      </c>
      <c r="I57" s="53" t="s">
        <v>39</v>
      </c>
      <c r="J57" s="53" t="s">
        <v>124</v>
      </c>
      <c r="K57">
        <v>2500</v>
      </c>
      <c r="L57" s="53" t="s">
        <v>19</v>
      </c>
      <c r="M57" s="53" t="s">
        <v>29</v>
      </c>
      <c r="N57" s="53" t="s">
        <v>196</v>
      </c>
      <c r="O57" s="53"/>
      <c r="P57" t="s">
        <v>281</v>
      </c>
      <c r="Q57">
        <v>1.2749999999999999E-2</v>
      </c>
      <c r="R57">
        <v>31.874999999999996</v>
      </c>
      <c r="S57" t="s">
        <v>305</v>
      </c>
      <c r="T57" s="53" t="s">
        <v>91</v>
      </c>
      <c r="U57">
        <v>5.5999999999999999E-3</v>
      </c>
      <c r="V57">
        <v>14</v>
      </c>
    </row>
    <row r="58" spans="1:22" x14ac:dyDescent="0.25">
      <c r="A58">
        <v>2020</v>
      </c>
      <c r="B58" s="53">
        <v>20</v>
      </c>
      <c r="C58" s="53" t="s">
        <v>122</v>
      </c>
      <c r="D58" s="53" t="s">
        <v>123</v>
      </c>
      <c r="E58" s="54"/>
      <c r="F58" s="53"/>
      <c r="G58" s="53"/>
      <c r="I58" s="53" t="s">
        <v>39</v>
      </c>
      <c r="J58" s="53" t="s">
        <v>109</v>
      </c>
      <c r="K58">
        <v>2000</v>
      </c>
      <c r="L58" s="53" t="s">
        <v>19</v>
      </c>
      <c r="M58" s="53" t="s">
        <v>29</v>
      </c>
      <c r="N58" s="53" t="s">
        <v>196</v>
      </c>
      <c r="O58" s="53"/>
      <c r="P58" t="s">
        <v>284</v>
      </c>
      <c r="Q58">
        <v>1.03E-2</v>
      </c>
      <c r="R58">
        <v>20.6</v>
      </c>
      <c r="S58" t="s">
        <v>305</v>
      </c>
      <c r="T58" s="53" t="s">
        <v>91</v>
      </c>
      <c r="U58">
        <v>5.5999999999999999E-3</v>
      </c>
      <c r="V58">
        <v>11.2</v>
      </c>
    </row>
    <row r="59" spans="1:22" x14ac:dyDescent="0.25">
      <c r="A59">
        <v>2020</v>
      </c>
      <c r="B59" s="53">
        <v>20</v>
      </c>
      <c r="C59" s="53" t="s">
        <v>122</v>
      </c>
      <c r="D59" s="53" t="s">
        <v>123</v>
      </c>
      <c r="E59" s="54">
        <v>43865</v>
      </c>
      <c r="F59" s="53" t="s">
        <v>142</v>
      </c>
      <c r="G59" s="53" t="s">
        <v>26</v>
      </c>
      <c r="H59">
        <v>500</v>
      </c>
      <c r="I59" s="53" t="s">
        <v>26</v>
      </c>
      <c r="J59" s="53" t="s">
        <v>109</v>
      </c>
      <c r="K59">
        <v>500</v>
      </c>
      <c r="L59" s="53" t="s">
        <v>19</v>
      </c>
      <c r="M59" s="53" t="s">
        <v>29</v>
      </c>
      <c r="N59" s="53" t="s">
        <v>196</v>
      </c>
      <c r="O59" s="53"/>
      <c r="P59" t="s">
        <v>283</v>
      </c>
      <c r="Q59">
        <v>1.6619999999999999E-2</v>
      </c>
      <c r="R59">
        <v>8.31</v>
      </c>
      <c r="S59" t="s">
        <v>305</v>
      </c>
      <c r="T59" s="53" t="s">
        <v>91</v>
      </c>
      <c r="U59">
        <v>5.5999999999999999E-3</v>
      </c>
      <c r="V59">
        <v>2.8</v>
      </c>
    </row>
    <row r="60" spans="1:22" x14ac:dyDescent="0.25">
      <c r="A60">
        <v>2020</v>
      </c>
      <c r="B60" s="53">
        <v>21</v>
      </c>
      <c r="C60" s="53" t="s">
        <v>104</v>
      </c>
      <c r="D60" s="53" t="s">
        <v>105</v>
      </c>
      <c r="E60" s="54">
        <v>43865</v>
      </c>
      <c r="F60" s="53" t="s">
        <v>126</v>
      </c>
      <c r="G60" s="53" t="s">
        <v>127</v>
      </c>
      <c r="H60">
        <v>2500</v>
      </c>
      <c r="I60" s="53" t="s">
        <v>127</v>
      </c>
      <c r="J60" s="53" t="s">
        <v>109</v>
      </c>
      <c r="K60">
        <v>2500</v>
      </c>
      <c r="L60" s="53" t="s">
        <v>19</v>
      </c>
      <c r="M60" s="53" t="s">
        <v>29</v>
      </c>
      <c r="N60" s="53" t="s">
        <v>196</v>
      </c>
      <c r="O60" s="53"/>
      <c r="P60" t="s">
        <v>286</v>
      </c>
      <c r="Q60">
        <v>9.3799999999999994E-3</v>
      </c>
      <c r="R60">
        <v>23.45</v>
      </c>
      <c r="S60" t="s">
        <v>305</v>
      </c>
      <c r="T60" s="53" t="s">
        <v>91</v>
      </c>
      <c r="U60">
        <v>5.5999999999999999E-3</v>
      </c>
      <c r="V60">
        <v>14</v>
      </c>
    </row>
    <row r="61" spans="1:22" x14ac:dyDescent="0.25">
      <c r="A61">
        <v>2020</v>
      </c>
      <c r="B61" s="53">
        <v>21</v>
      </c>
      <c r="C61" s="53" t="s">
        <v>104</v>
      </c>
      <c r="D61" s="53" t="s">
        <v>105</v>
      </c>
      <c r="E61" s="54"/>
      <c r="F61" s="53"/>
      <c r="G61" s="53"/>
      <c r="I61" s="53" t="s">
        <v>101</v>
      </c>
      <c r="J61" s="53" t="s">
        <v>306</v>
      </c>
      <c r="K61">
        <v>45</v>
      </c>
      <c r="L61" s="53" t="s">
        <v>306</v>
      </c>
      <c r="M61" s="53" t="s">
        <v>306</v>
      </c>
      <c r="N61" s="53" t="s">
        <v>306</v>
      </c>
      <c r="O61" s="53"/>
      <c r="P61" t="s">
        <v>101</v>
      </c>
      <c r="Q61">
        <v>0.35830000000000001</v>
      </c>
      <c r="R61">
        <v>16.1235</v>
      </c>
      <c r="S61" t="s">
        <v>306</v>
      </c>
      <c r="T61" s="53"/>
    </row>
    <row r="62" spans="1:22" x14ac:dyDescent="0.25">
      <c r="A62">
        <v>2020</v>
      </c>
      <c r="B62" s="53">
        <v>22</v>
      </c>
      <c r="C62" s="53" t="s">
        <v>128</v>
      </c>
      <c r="D62" s="53" t="s">
        <v>129</v>
      </c>
      <c r="E62" s="54"/>
      <c r="F62" s="53"/>
      <c r="G62" s="53"/>
      <c r="I62" s="53" t="s">
        <v>101</v>
      </c>
      <c r="J62" s="53" t="s">
        <v>306</v>
      </c>
      <c r="K62">
        <v>15</v>
      </c>
      <c r="L62" s="53" t="s">
        <v>306</v>
      </c>
      <c r="M62" s="53" t="s">
        <v>306</v>
      </c>
      <c r="N62" s="53" t="s">
        <v>306</v>
      </c>
      <c r="O62" s="53"/>
      <c r="P62" t="s">
        <v>101</v>
      </c>
      <c r="Q62">
        <v>0.35830000000000001</v>
      </c>
      <c r="R62">
        <v>5.3745000000000003</v>
      </c>
      <c r="S62" t="s">
        <v>306</v>
      </c>
      <c r="T62" s="53"/>
    </row>
    <row r="63" spans="1:22" x14ac:dyDescent="0.25">
      <c r="A63">
        <v>2020</v>
      </c>
      <c r="B63" s="53">
        <v>22</v>
      </c>
      <c r="C63" s="53" t="s">
        <v>128</v>
      </c>
      <c r="D63" s="53" t="s">
        <v>129</v>
      </c>
      <c r="E63" s="54">
        <v>43865</v>
      </c>
      <c r="F63" s="53" t="s">
        <v>42</v>
      </c>
      <c r="G63" s="53" t="s">
        <v>111</v>
      </c>
      <c r="H63">
        <v>500</v>
      </c>
      <c r="I63" s="53" t="s">
        <v>288</v>
      </c>
      <c r="J63" s="53" t="s">
        <v>314</v>
      </c>
      <c r="K63">
        <v>500</v>
      </c>
      <c r="L63" s="53" t="s">
        <v>15</v>
      </c>
      <c r="M63" s="53" t="s">
        <v>29</v>
      </c>
      <c r="N63" s="53" t="s">
        <v>196</v>
      </c>
      <c r="O63" s="53"/>
      <c r="P63" t="s">
        <v>273</v>
      </c>
      <c r="Q63">
        <v>5.4000000000000003E-3</v>
      </c>
      <c r="R63">
        <v>2.7</v>
      </c>
      <c r="S63" t="s">
        <v>315</v>
      </c>
      <c r="T63" s="53" t="s">
        <v>94</v>
      </c>
      <c r="U63">
        <v>2.2700000000000001E-2</v>
      </c>
      <c r="V63">
        <v>11.350000000000001</v>
      </c>
    </row>
    <row r="64" spans="1:22" x14ac:dyDescent="0.25">
      <c r="A64">
        <v>2020</v>
      </c>
      <c r="B64" s="53">
        <v>23</v>
      </c>
      <c r="C64" s="53" t="s">
        <v>128</v>
      </c>
      <c r="D64" s="53" t="s">
        <v>129</v>
      </c>
      <c r="E64" s="54">
        <v>43865</v>
      </c>
      <c r="F64" s="53" t="s">
        <v>130</v>
      </c>
      <c r="G64" s="53" t="s">
        <v>110</v>
      </c>
      <c r="H64">
        <v>500</v>
      </c>
      <c r="I64" s="53" t="s">
        <v>289</v>
      </c>
      <c r="J64" s="53" t="s">
        <v>307</v>
      </c>
      <c r="K64">
        <v>65</v>
      </c>
      <c r="L64" s="53" t="s">
        <v>15</v>
      </c>
      <c r="M64" s="53" t="s">
        <v>28</v>
      </c>
      <c r="N64" s="53" t="s">
        <v>197</v>
      </c>
      <c r="O64" s="53"/>
      <c r="P64" t="s">
        <v>243</v>
      </c>
      <c r="Q64">
        <v>4.4499999999999998E-2</v>
      </c>
      <c r="R64">
        <v>2.8925000000000001</v>
      </c>
      <c r="S64" t="s">
        <v>313</v>
      </c>
      <c r="T64" s="53" t="s">
        <v>98</v>
      </c>
      <c r="U64">
        <v>6.1499999999999999E-2</v>
      </c>
      <c r="V64">
        <v>3.9975000000000001</v>
      </c>
    </row>
    <row r="65" spans="1:22" x14ac:dyDescent="0.25">
      <c r="A65">
        <v>2020</v>
      </c>
      <c r="B65" s="53">
        <v>23</v>
      </c>
      <c r="C65" s="53" t="s">
        <v>128</v>
      </c>
      <c r="D65" s="53" t="s">
        <v>129</v>
      </c>
      <c r="E65" s="54"/>
      <c r="F65" s="53"/>
      <c r="G65" s="53"/>
      <c r="I65" s="53" t="s">
        <v>101</v>
      </c>
      <c r="J65" s="53" t="s">
        <v>306</v>
      </c>
      <c r="K65">
        <v>30</v>
      </c>
      <c r="L65" s="53" t="s">
        <v>306</v>
      </c>
      <c r="M65" s="53" t="s">
        <v>306</v>
      </c>
      <c r="N65" s="53" t="s">
        <v>306</v>
      </c>
      <c r="O65" s="53"/>
      <c r="P65" t="s">
        <v>101</v>
      </c>
      <c r="Q65">
        <v>0.35830000000000001</v>
      </c>
      <c r="R65">
        <v>10.749000000000001</v>
      </c>
      <c r="S65" t="s">
        <v>306</v>
      </c>
      <c r="T65" s="53"/>
    </row>
    <row r="66" spans="1:22" x14ac:dyDescent="0.25">
      <c r="A66">
        <v>2020</v>
      </c>
      <c r="B66" s="53">
        <v>24</v>
      </c>
      <c r="C66" s="53" t="s">
        <v>48</v>
      </c>
      <c r="D66" s="53" t="s">
        <v>49</v>
      </c>
      <c r="E66" s="54"/>
      <c r="F66" s="53"/>
      <c r="G66" s="53"/>
      <c r="I66" s="53" t="s">
        <v>101</v>
      </c>
      <c r="J66" s="53" t="s">
        <v>306</v>
      </c>
      <c r="K66">
        <v>30</v>
      </c>
      <c r="L66" s="53" t="s">
        <v>306</v>
      </c>
      <c r="M66" s="53" t="s">
        <v>306</v>
      </c>
      <c r="N66" s="53" t="s">
        <v>306</v>
      </c>
      <c r="O66" s="53"/>
      <c r="P66" t="s">
        <v>101</v>
      </c>
      <c r="Q66">
        <v>0.35830000000000001</v>
      </c>
      <c r="R66">
        <v>10.749000000000001</v>
      </c>
      <c r="S66" t="s">
        <v>306</v>
      </c>
      <c r="T66" s="53"/>
    </row>
    <row r="67" spans="1:22" x14ac:dyDescent="0.25">
      <c r="A67">
        <v>2020</v>
      </c>
      <c r="B67" s="53">
        <v>24</v>
      </c>
      <c r="C67" s="53" t="s">
        <v>48</v>
      </c>
      <c r="D67" s="53" t="s">
        <v>49</v>
      </c>
      <c r="E67" s="54"/>
      <c r="F67" s="53"/>
      <c r="G67" s="53" t="s">
        <v>39</v>
      </c>
      <c r="H67">
        <v>1500</v>
      </c>
      <c r="I67" s="53" t="s">
        <v>39</v>
      </c>
      <c r="J67" s="53" t="s">
        <v>109</v>
      </c>
      <c r="K67">
        <v>1500</v>
      </c>
      <c r="L67" s="53" t="s">
        <v>19</v>
      </c>
      <c r="M67" s="53" t="s">
        <v>29</v>
      </c>
      <c r="N67" s="53" t="s">
        <v>196</v>
      </c>
      <c r="O67" s="53"/>
      <c r="P67" t="s">
        <v>284</v>
      </c>
      <c r="Q67">
        <v>1.03E-2</v>
      </c>
      <c r="R67">
        <v>15.450000000000001</v>
      </c>
      <c r="S67" t="s">
        <v>305</v>
      </c>
      <c r="T67" s="53" t="s">
        <v>91</v>
      </c>
      <c r="U67">
        <v>5.5999999999999999E-3</v>
      </c>
      <c r="V67">
        <v>8.4</v>
      </c>
    </row>
    <row r="68" spans="1:22" x14ac:dyDescent="0.25">
      <c r="A68">
        <v>2020</v>
      </c>
      <c r="B68" s="53">
        <v>24</v>
      </c>
      <c r="C68" s="53" t="s">
        <v>48</v>
      </c>
      <c r="D68" s="53" t="s">
        <v>49</v>
      </c>
      <c r="E68" s="54">
        <v>43866</v>
      </c>
      <c r="F68" s="53" t="s">
        <v>131</v>
      </c>
      <c r="G68" s="53" t="s">
        <v>26</v>
      </c>
      <c r="H68">
        <v>500</v>
      </c>
      <c r="I68" s="53" t="s">
        <v>26</v>
      </c>
      <c r="J68" s="53" t="s">
        <v>109</v>
      </c>
      <c r="K68">
        <v>500</v>
      </c>
      <c r="L68" s="53" t="s">
        <v>19</v>
      </c>
      <c r="M68" s="53" t="s">
        <v>29</v>
      </c>
      <c r="N68" s="53" t="s">
        <v>196</v>
      </c>
      <c r="O68" s="53"/>
      <c r="P68" t="s">
        <v>283</v>
      </c>
      <c r="Q68">
        <v>1.6619999999999999E-2</v>
      </c>
      <c r="R68">
        <v>8.31</v>
      </c>
      <c r="S68" t="s">
        <v>305</v>
      </c>
      <c r="T68" s="53" t="s">
        <v>91</v>
      </c>
      <c r="U68">
        <v>5.5999999999999999E-3</v>
      </c>
      <c r="V68">
        <v>2.8</v>
      </c>
    </row>
    <row r="69" spans="1:22" x14ac:dyDescent="0.25">
      <c r="A69">
        <v>2020</v>
      </c>
      <c r="B69" s="53">
        <v>25</v>
      </c>
      <c r="C69" s="53" t="s">
        <v>37</v>
      </c>
      <c r="D69" s="53" t="s">
        <v>38</v>
      </c>
      <c r="E69" s="54"/>
      <c r="F69" s="53"/>
      <c r="G69" s="53"/>
      <c r="I69" s="53" t="s">
        <v>101</v>
      </c>
      <c r="J69" s="53" t="s">
        <v>306</v>
      </c>
      <c r="K69">
        <v>30</v>
      </c>
      <c r="L69" s="53" t="s">
        <v>306</v>
      </c>
      <c r="M69" s="53" t="s">
        <v>306</v>
      </c>
      <c r="N69" s="53" t="s">
        <v>306</v>
      </c>
      <c r="O69" s="53"/>
      <c r="P69" t="s">
        <v>101</v>
      </c>
      <c r="Q69">
        <v>0.35830000000000001</v>
      </c>
      <c r="R69">
        <v>10.749000000000001</v>
      </c>
      <c r="S69" t="s">
        <v>306</v>
      </c>
      <c r="T69" s="53"/>
    </row>
    <row r="70" spans="1:22" x14ac:dyDescent="0.25">
      <c r="A70">
        <v>2020</v>
      </c>
      <c r="B70" s="53">
        <v>25</v>
      </c>
      <c r="C70" s="53" t="s">
        <v>37</v>
      </c>
      <c r="D70" s="53" t="s">
        <v>38</v>
      </c>
      <c r="E70" s="54"/>
      <c r="F70" s="53"/>
      <c r="G70" s="53" t="s">
        <v>108</v>
      </c>
      <c r="H70">
        <v>500</v>
      </c>
      <c r="I70" s="53" t="s">
        <v>288</v>
      </c>
      <c r="J70" s="53" t="s">
        <v>312</v>
      </c>
      <c r="K70">
        <v>500</v>
      </c>
      <c r="L70" s="53" t="s">
        <v>306</v>
      </c>
      <c r="M70" s="53" t="s">
        <v>306</v>
      </c>
      <c r="N70" s="53" t="s">
        <v>306</v>
      </c>
      <c r="O70" s="53"/>
      <c r="P70" t="s">
        <v>275</v>
      </c>
      <c r="Q70">
        <v>1.9099999999999999E-2</v>
      </c>
      <c r="R70">
        <v>9.5499999999999989</v>
      </c>
      <c r="S70" t="s">
        <v>306</v>
      </c>
      <c r="T70" s="53"/>
    </row>
    <row r="71" spans="1:22" x14ac:dyDescent="0.25">
      <c r="A71">
        <v>2020</v>
      </c>
      <c r="B71" s="53">
        <v>25</v>
      </c>
      <c r="C71" s="53" t="s">
        <v>37</v>
      </c>
      <c r="D71" s="53" t="s">
        <v>38</v>
      </c>
      <c r="E71" s="54">
        <v>43871</v>
      </c>
      <c r="F71" s="53" t="s">
        <v>132</v>
      </c>
      <c r="G71" s="53" t="s">
        <v>108</v>
      </c>
      <c r="H71">
        <v>120</v>
      </c>
      <c r="I71" s="53" t="s">
        <v>288</v>
      </c>
      <c r="J71" s="53" t="s">
        <v>314</v>
      </c>
      <c r="K71">
        <v>120</v>
      </c>
      <c r="L71" s="53" t="s">
        <v>306</v>
      </c>
      <c r="M71" s="53" t="s">
        <v>306</v>
      </c>
      <c r="N71" s="53" t="s">
        <v>306</v>
      </c>
      <c r="O71" s="53"/>
      <c r="P71" t="s">
        <v>273</v>
      </c>
      <c r="Q71">
        <v>5.4000000000000003E-3</v>
      </c>
      <c r="R71">
        <v>0.64800000000000002</v>
      </c>
      <c r="S71" t="s">
        <v>306</v>
      </c>
      <c r="T71" s="53"/>
    </row>
    <row r="72" spans="1:22" x14ac:dyDescent="0.25">
      <c r="A72">
        <v>2020</v>
      </c>
      <c r="B72" s="53">
        <v>25</v>
      </c>
      <c r="C72" s="53" t="s">
        <v>37</v>
      </c>
      <c r="D72" s="53" t="s">
        <v>38</v>
      </c>
      <c r="E72" s="54"/>
      <c r="F72" s="53"/>
      <c r="G72" s="53" t="s">
        <v>111</v>
      </c>
      <c r="H72">
        <v>1500</v>
      </c>
      <c r="I72" s="53" t="s">
        <v>288</v>
      </c>
      <c r="J72" s="53" t="s">
        <v>314</v>
      </c>
      <c r="K72">
        <v>1500</v>
      </c>
      <c r="L72" s="53" t="s">
        <v>15</v>
      </c>
      <c r="M72" s="53" t="s">
        <v>29</v>
      </c>
      <c r="N72" s="53" t="s">
        <v>196</v>
      </c>
      <c r="O72" s="53"/>
      <c r="P72" t="s">
        <v>273</v>
      </c>
      <c r="Q72">
        <v>5.4000000000000003E-3</v>
      </c>
      <c r="R72">
        <v>8.1</v>
      </c>
      <c r="S72" t="s">
        <v>315</v>
      </c>
      <c r="T72" s="53" t="s">
        <v>94</v>
      </c>
      <c r="U72">
        <v>2.2700000000000001E-2</v>
      </c>
      <c r="V72">
        <v>34.050000000000004</v>
      </c>
    </row>
    <row r="73" spans="1:22" x14ac:dyDescent="0.25">
      <c r="A73">
        <v>2020</v>
      </c>
      <c r="B73" s="53">
        <v>26</v>
      </c>
      <c r="C73" s="53" t="s">
        <v>133</v>
      </c>
      <c r="D73" s="53" t="s">
        <v>134</v>
      </c>
      <c r="E73" s="54"/>
      <c r="F73" s="53"/>
      <c r="G73" s="53"/>
      <c r="I73" s="53" t="s">
        <v>101</v>
      </c>
      <c r="J73" s="53" t="s">
        <v>306</v>
      </c>
      <c r="K73">
        <v>90</v>
      </c>
      <c r="L73" s="53" t="s">
        <v>306</v>
      </c>
      <c r="M73" s="53" t="s">
        <v>306</v>
      </c>
      <c r="N73" s="53" t="s">
        <v>306</v>
      </c>
      <c r="O73" s="53"/>
      <c r="P73" t="s">
        <v>101</v>
      </c>
      <c r="Q73">
        <v>0.35830000000000001</v>
      </c>
      <c r="R73">
        <v>32.247</v>
      </c>
      <c r="S73" t="s">
        <v>306</v>
      </c>
      <c r="T73" s="53"/>
    </row>
    <row r="74" spans="1:22" x14ac:dyDescent="0.25">
      <c r="A74">
        <v>2020</v>
      </c>
      <c r="B74" s="53">
        <v>26</v>
      </c>
      <c r="C74" s="53" t="s">
        <v>133</v>
      </c>
      <c r="D74" s="53" t="s">
        <v>134</v>
      </c>
      <c r="E74" s="54"/>
      <c r="F74" s="53"/>
      <c r="G74" s="53" t="s">
        <v>26</v>
      </c>
      <c r="H74">
        <v>2500</v>
      </c>
      <c r="I74" s="53" t="s">
        <v>26</v>
      </c>
      <c r="J74" s="53" t="s">
        <v>109</v>
      </c>
      <c r="K74">
        <v>2500</v>
      </c>
      <c r="L74" s="53" t="s">
        <v>15</v>
      </c>
      <c r="M74" s="53" t="s">
        <v>29</v>
      </c>
      <c r="N74" s="53" t="s">
        <v>196</v>
      </c>
      <c r="O74" s="53"/>
      <c r="P74" t="s">
        <v>283</v>
      </c>
      <c r="Q74">
        <v>1.6619999999999999E-2</v>
      </c>
      <c r="R74">
        <v>41.55</v>
      </c>
      <c r="S74" t="s">
        <v>315</v>
      </c>
      <c r="T74" s="53" t="s">
        <v>94</v>
      </c>
      <c r="U74">
        <v>2.2700000000000001E-2</v>
      </c>
      <c r="V74">
        <v>56.750000000000007</v>
      </c>
    </row>
    <row r="75" spans="1:22" x14ac:dyDescent="0.25">
      <c r="A75">
        <v>2020</v>
      </c>
      <c r="B75" s="53">
        <v>26</v>
      </c>
      <c r="C75" s="53" t="s">
        <v>133</v>
      </c>
      <c r="D75" s="53" t="s">
        <v>134</v>
      </c>
      <c r="E75" s="54">
        <v>43873</v>
      </c>
      <c r="F75" s="53" t="s">
        <v>135</v>
      </c>
      <c r="G75" s="53" t="s">
        <v>111</v>
      </c>
      <c r="H75">
        <v>2500</v>
      </c>
      <c r="I75" s="53" t="s">
        <v>288</v>
      </c>
      <c r="J75" s="53" t="s">
        <v>314</v>
      </c>
      <c r="K75">
        <v>2500</v>
      </c>
      <c r="L75" s="53" t="s">
        <v>15</v>
      </c>
      <c r="M75" s="53" t="s">
        <v>29</v>
      </c>
      <c r="N75" s="53" t="s">
        <v>196</v>
      </c>
      <c r="O75" s="53"/>
      <c r="P75" t="s">
        <v>273</v>
      </c>
      <c r="Q75">
        <v>5.4000000000000003E-3</v>
      </c>
      <c r="R75">
        <v>13.5</v>
      </c>
      <c r="S75" t="s">
        <v>315</v>
      </c>
      <c r="T75" s="53" t="s">
        <v>94</v>
      </c>
      <c r="U75">
        <v>2.2700000000000001E-2</v>
      </c>
      <c r="V75">
        <v>56.750000000000007</v>
      </c>
    </row>
    <row r="76" spans="1:22" x14ac:dyDescent="0.25">
      <c r="A76">
        <v>2020</v>
      </c>
      <c r="B76" s="53">
        <v>27</v>
      </c>
      <c r="C76" s="53" t="s">
        <v>136</v>
      </c>
      <c r="D76" s="53" t="s">
        <v>137</v>
      </c>
      <c r="E76" s="54">
        <v>43873</v>
      </c>
      <c r="F76" s="53" t="s">
        <v>138</v>
      </c>
      <c r="G76" s="53" t="s">
        <v>125</v>
      </c>
      <c r="H76">
        <v>1800</v>
      </c>
      <c r="I76" s="53" t="s">
        <v>288</v>
      </c>
      <c r="J76" s="53" t="s">
        <v>309</v>
      </c>
      <c r="K76">
        <v>900</v>
      </c>
      <c r="L76" s="53" t="s">
        <v>15</v>
      </c>
      <c r="M76" s="53" t="s">
        <v>28</v>
      </c>
      <c r="N76" s="53" t="s">
        <v>196</v>
      </c>
      <c r="O76" s="53"/>
      <c r="P76" t="s">
        <v>274</v>
      </c>
      <c r="Q76">
        <v>1.01E-2</v>
      </c>
      <c r="R76">
        <v>9.09</v>
      </c>
      <c r="S76" t="s">
        <v>308</v>
      </c>
      <c r="T76" s="53" t="s">
        <v>97</v>
      </c>
      <c r="U76">
        <v>3.0700000000000002E-2</v>
      </c>
      <c r="V76">
        <v>27.630000000000003</v>
      </c>
    </row>
    <row r="77" spans="1:22" x14ac:dyDescent="0.25">
      <c r="A77">
        <v>2020</v>
      </c>
      <c r="B77" s="53">
        <v>27</v>
      </c>
      <c r="C77" s="53" t="s">
        <v>136</v>
      </c>
      <c r="D77" s="53" t="s">
        <v>137</v>
      </c>
      <c r="E77" s="54"/>
      <c r="F77" s="53"/>
      <c r="G77" s="53"/>
      <c r="I77" s="53" t="s">
        <v>101</v>
      </c>
      <c r="J77" s="53" t="s">
        <v>306</v>
      </c>
      <c r="K77">
        <v>30</v>
      </c>
      <c r="L77" s="53" t="s">
        <v>306</v>
      </c>
      <c r="M77" s="53" t="s">
        <v>306</v>
      </c>
      <c r="N77" s="53" t="s">
        <v>306</v>
      </c>
      <c r="O77" s="53"/>
      <c r="P77" t="s">
        <v>101</v>
      </c>
      <c r="Q77">
        <v>0.35830000000000001</v>
      </c>
      <c r="R77">
        <v>10.749000000000001</v>
      </c>
      <c r="S77" t="s">
        <v>306</v>
      </c>
      <c r="T77" s="53"/>
    </row>
    <row r="78" spans="1:22" x14ac:dyDescent="0.25">
      <c r="A78">
        <v>2020</v>
      </c>
      <c r="B78" s="53">
        <v>28</v>
      </c>
      <c r="C78" s="53" t="s">
        <v>43</v>
      </c>
      <c r="D78" s="53" t="s">
        <v>44</v>
      </c>
      <c r="E78" s="54">
        <v>43873</v>
      </c>
      <c r="F78" s="53" t="s">
        <v>143</v>
      </c>
      <c r="G78" s="53" t="s">
        <v>111</v>
      </c>
      <c r="H78">
        <v>23</v>
      </c>
      <c r="I78" s="53" t="s">
        <v>288</v>
      </c>
      <c r="J78" s="53" t="s">
        <v>309</v>
      </c>
      <c r="K78">
        <v>299</v>
      </c>
      <c r="L78" s="53" t="s">
        <v>15</v>
      </c>
      <c r="M78" s="53" t="s">
        <v>28</v>
      </c>
      <c r="N78" s="53" t="s">
        <v>197</v>
      </c>
      <c r="O78" s="53"/>
      <c r="P78" t="s">
        <v>274</v>
      </c>
      <c r="Q78">
        <v>1.01E-2</v>
      </c>
      <c r="R78">
        <v>3.0198999999999998</v>
      </c>
      <c r="S78" t="s">
        <v>313</v>
      </c>
      <c r="T78" s="53" t="s">
        <v>98</v>
      </c>
      <c r="U78">
        <v>6.1499999999999999E-2</v>
      </c>
      <c r="V78">
        <v>18.388500000000001</v>
      </c>
    </row>
    <row r="79" spans="1:22" x14ac:dyDescent="0.25">
      <c r="A79">
        <v>2020</v>
      </c>
      <c r="B79" s="53">
        <v>28</v>
      </c>
      <c r="C79" s="53" t="s">
        <v>43</v>
      </c>
      <c r="D79" s="53" t="s">
        <v>44</v>
      </c>
      <c r="E79" s="54"/>
      <c r="F79" s="53" t="s">
        <v>144</v>
      </c>
      <c r="G79" s="53"/>
      <c r="I79" s="53" t="s">
        <v>101</v>
      </c>
      <c r="J79" s="53" t="s">
        <v>306</v>
      </c>
      <c r="K79">
        <v>15</v>
      </c>
      <c r="L79" s="53" t="s">
        <v>306</v>
      </c>
      <c r="M79" s="53" t="s">
        <v>306</v>
      </c>
      <c r="N79" s="53" t="s">
        <v>306</v>
      </c>
      <c r="O79" s="53"/>
      <c r="P79" t="s">
        <v>101</v>
      </c>
      <c r="Q79">
        <v>0.35830000000000001</v>
      </c>
      <c r="R79">
        <v>5.3745000000000003</v>
      </c>
      <c r="S79" t="s">
        <v>306</v>
      </c>
      <c r="T79" s="53"/>
    </row>
    <row r="80" spans="1:22" x14ac:dyDescent="0.25">
      <c r="A80">
        <v>2020</v>
      </c>
      <c r="B80" s="53">
        <v>29</v>
      </c>
      <c r="C80" s="53" t="s">
        <v>43</v>
      </c>
      <c r="D80" s="53" t="s">
        <v>44</v>
      </c>
      <c r="E80" s="54"/>
      <c r="F80" s="53"/>
      <c r="G80" s="53"/>
      <c r="I80" s="53" t="s">
        <v>288</v>
      </c>
      <c r="J80" s="53" t="s">
        <v>309</v>
      </c>
      <c r="K80">
        <v>765</v>
      </c>
      <c r="L80" s="53" t="s">
        <v>15</v>
      </c>
      <c r="M80" s="53" t="s">
        <v>28</v>
      </c>
      <c r="N80" s="53" t="s">
        <v>197</v>
      </c>
      <c r="O80" s="53"/>
      <c r="P80" t="s">
        <v>274</v>
      </c>
      <c r="Q80">
        <v>1.01E-2</v>
      </c>
      <c r="R80">
        <v>7.7264999999999997</v>
      </c>
      <c r="S80" t="s">
        <v>313</v>
      </c>
      <c r="T80" s="53" t="s">
        <v>98</v>
      </c>
      <c r="U80">
        <v>6.1499999999999999E-2</v>
      </c>
      <c r="V80">
        <v>47.047499999999999</v>
      </c>
    </row>
    <row r="81" spans="1:22" x14ac:dyDescent="0.25">
      <c r="A81">
        <v>2020</v>
      </c>
      <c r="B81" s="53">
        <v>29</v>
      </c>
      <c r="C81" s="53" t="s">
        <v>43</v>
      </c>
      <c r="D81" s="53" t="s">
        <v>44</v>
      </c>
      <c r="E81" s="54"/>
      <c r="F81" s="53"/>
      <c r="G81" s="53"/>
      <c r="I81" s="53" t="s">
        <v>101</v>
      </c>
      <c r="J81" s="53" t="s">
        <v>306</v>
      </c>
      <c r="K81">
        <v>45</v>
      </c>
      <c r="L81" s="53" t="s">
        <v>306</v>
      </c>
      <c r="M81" s="53" t="s">
        <v>306</v>
      </c>
      <c r="N81" s="53" t="s">
        <v>306</v>
      </c>
      <c r="O81" s="53"/>
      <c r="P81" t="s">
        <v>101</v>
      </c>
      <c r="Q81">
        <v>0.35830000000000001</v>
      </c>
      <c r="R81">
        <v>16.1235</v>
      </c>
      <c r="S81" t="s">
        <v>306</v>
      </c>
      <c r="T81" s="53"/>
    </row>
    <row r="82" spans="1:22" x14ac:dyDescent="0.25">
      <c r="A82">
        <v>2020</v>
      </c>
      <c r="B82" s="53">
        <v>29</v>
      </c>
      <c r="C82" s="53" t="s">
        <v>43</v>
      </c>
      <c r="D82" s="53" t="s">
        <v>44</v>
      </c>
      <c r="E82" s="54">
        <v>43874</v>
      </c>
      <c r="F82" s="53" t="s">
        <v>145</v>
      </c>
      <c r="G82" s="53" t="s">
        <v>111</v>
      </c>
      <c r="H82">
        <v>255</v>
      </c>
      <c r="I82" s="53" t="s">
        <v>288</v>
      </c>
      <c r="J82" s="53" t="s">
        <v>312</v>
      </c>
      <c r="K82">
        <v>255</v>
      </c>
      <c r="L82" s="53" t="s">
        <v>15</v>
      </c>
      <c r="M82" s="53" t="s">
        <v>28</v>
      </c>
      <c r="N82" s="53" t="s">
        <v>197</v>
      </c>
      <c r="O82" s="53"/>
      <c r="P82" t="s">
        <v>275</v>
      </c>
      <c r="Q82">
        <v>1.9099999999999999E-2</v>
      </c>
      <c r="R82">
        <v>4.8704999999999998</v>
      </c>
      <c r="S82" t="s">
        <v>313</v>
      </c>
      <c r="T82" s="53" t="s">
        <v>98</v>
      </c>
      <c r="U82">
        <v>6.1499999999999999E-2</v>
      </c>
      <c r="V82">
        <v>15.682499999999999</v>
      </c>
    </row>
    <row r="83" spans="1:22" x14ac:dyDescent="0.25">
      <c r="A83">
        <v>2020</v>
      </c>
      <c r="B83" s="53">
        <v>30</v>
      </c>
      <c r="C83" s="53" t="s">
        <v>48</v>
      </c>
      <c r="D83" s="53" t="s">
        <v>146</v>
      </c>
      <c r="E83" s="54"/>
      <c r="F83" s="53"/>
      <c r="G83" s="53"/>
      <c r="I83" s="53" t="s">
        <v>101</v>
      </c>
      <c r="J83" s="53" t="s">
        <v>306</v>
      </c>
      <c r="K83">
        <v>15</v>
      </c>
      <c r="L83" s="53" t="s">
        <v>306</v>
      </c>
      <c r="M83" s="53" t="s">
        <v>306</v>
      </c>
      <c r="N83" s="53" t="s">
        <v>306</v>
      </c>
      <c r="O83" s="53"/>
      <c r="P83" t="s">
        <v>101</v>
      </c>
      <c r="Q83">
        <v>0.35830000000000001</v>
      </c>
      <c r="R83">
        <v>5.3745000000000003</v>
      </c>
      <c r="S83" t="s">
        <v>306</v>
      </c>
      <c r="T83" s="53"/>
    </row>
    <row r="84" spans="1:22" x14ac:dyDescent="0.25">
      <c r="A84">
        <v>2020</v>
      </c>
      <c r="B84" s="53">
        <v>30</v>
      </c>
      <c r="C84" s="53" t="s">
        <v>48</v>
      </c>
      <c r="D84" s="53" t="s">
        <v>146</v>
      </c>
      <c r="E84" s="54">
        <v>43875</v>
      </c>
      <c r="F84" s="53" t="s">
        <v>147</v>
      </c>
      <c r="G84" s="53" t="s">
        <v>111</v>
      </c>
      <c r="H84">
        <v>90</v>
      </c>
      <c r="I84" s="53" t="s">
        <v>288</v>
      </c>
      <c r="J84" s="53" t="s">
        <v>314</v>
      </c>
      <c r="K84">
        <v>90</v>
      </c>
      <c r="L84" s="53" t="s">
        <v>15</v>
      </c>
      <c r="M84" s="53" t="s">
        <v>29</v>
      </c>
      <c r="N84" s="53" t="s">
        <v>196</v>
      </c>
      <c r="O84" s="53"/>
      <c r="P84" t="s">
        <v>273</v>
      </c>
      <c r="Q84">
        <v>5.4000000000000003E-3</v>
      </c>
      <c r="R84">
        <v>0.48600000000000004</v>
      </c>
      <c r="S84" t="s">
        <v>315</v>
      </c>
      <c r="T84" s="53" t="s">
        <v>94</v>
      </c>
      <c r="U84">
        <v>2.2700000000000001E-2</v>
      </c>
      <c r="V84">
        <v>2.0430000000000001</v>
      </c>
    </row>
    <row r="85" spans="1:22" x14ac:dyDescent="0.25">
      <c r="A85">
        <v>2020</v>
      </c>
      <c r="B85" s="53">
        <v>31</v>
      </c>
      <c r="C85" s="53" t="s">
        <v>48</v>
      </c>
      <c r="D85" s="53" t="s">
        <v>49</v>
      </c>
      <c r="E85" s="54">
        <v>43880</v>
      </c>
      <c r="F85" s="53" t="s">
        <v>148</v>
      </c>
      <c r="G85" s="53" t="s">
        <v>26</v>
      </c>
      <c r="H85">
        <v>2000</v>
      </c>
      <c r="I85" s="53" t="s">
        <v>26</v>
      </c>
      <c r="J85" s="53" t="s">
        <v>109</v>
      </c>
      <c r="K85">
        <v>2000</v>
      </c>
      <c r="L85" s="53" t="s">
        <v>19</v>
      </c>
      <c r="M85" s="53" t="s">
        <v>29</v>
      </c>
      <c r="N85" s="53" t="s">
        <v>196</v>
      </c>
      <c r="O85" s="53"/>
      <c r="P85" t="s">
        <v>283</v>
      </c>
      <c r="Q85">
        <v>1.6619999999999999E-2</v>
      </c>
      <c r="R85">
        <v>33.24</v>
      </c>
      <c r="S85" t="s">
        <v>305</v>
      </c>
      <c r="T85" s="53" t="s">
        <v>91</v>
      </c>
      <c r="U85">
        <v>5.5999999999999999E-3</v>
      </c>
      <c r="V85">
        <v>11.2</v>
      </c>
    </row>
    <row r="86" spans="1:22" x14ac:dyDescent="0.25">
      <c r="A86">
        <v>2020</v>
      </c>
      <c r="B86" s="53">
        <v>31</v>
      </c>
      <c r="C86" s="53" t="s">
        <v>48</v>
      </c>
      <c r="D86" s="53" t="s">
        <v>49</v>
      </c>
      <c r="E86" s="54"/>
      <c r="F86" s="53"/>
      <c r="G86" s="53"/>
      <c r="I86" s="53" t="s">
        <v>101</v>
      </c>
      <c r="J86" s="53" t="s">
        <v>306</v>
      </c>
      <c r="K86">
        <v>30</v>
      </c>
      <c r="L86" s="53" t="s">
        <v>306</v>
      </c>
      <c r="M86" s="53" t="s">
        <v>306</v>
      </c>
      <c r="N86" s="53" t="s">
        <v>306</v>
      </c>
      <c r="O86" s="53"/>
      <c r="P86" t="s">
        <v>101</v>
      </c>
      <c r="Q86">
        <v>0.35830000000000001</v>
      </c>
      <c r="R86">
        <v>10.749000000000001</v>
      </c>
      <c r="S86" t="s">
        <v>306</v>
      </c>
      <c r="T86" s="53"/>
    </row>
    <row r="87" spans="1:22" x14ac:dyDescent="0.25">
      <c r="A87">
        <v>2020</v>
      </c>
      <c r="B87" s="53">
        <v>32</v>
      </c>
      <c r="C87" s="53" t="s">
        <v>40</v>
      </c>
      <c r="D87" s="53" t="s">
        <v>41</v>
      </c>
      <c r="E87" s="54"/>
      <c r="F87" s="53"/>
      <c r="G87" s="53" t="s">
        <v>110</v>
      </c>
      <c r="H87">
        <v>300</v>
      </c>
      <c r="I87" s="53" t="s">
        <v>289</v>
      </c>
      <c r="J87" s="53" t="s">
        <v>309</v>
      </c>
      <c r="K87">
        <v>40</v>
      </c>
      <c r="L87" s="53" t="s">
        <v>15</v>
      </c>
      <c r="M87" s="53" t="s">
        <v>28</v>
      </c>
      <c r="N87" s="53" t="s">
        <v>196</v>
      </c>
      <c r="O87" s="53"/>
      <c r="P87" t="s">
        <v>242</v>
      </c>
      <c r="Q87">
        <v>2.1999999999999999E-2</v>
      </c>
      <c r="R87">
        <v>0.87999999999999989</v>
      </c>
      <c r="S87" t="s">
        <v>308</v>
      </c>
      <c r="T87" s="53" t="s">
        <v>97</v>
      </c>
      <c r="U87">
        <v>3.0700000000000002E-2</v>
      </c>
      <c r="V87">
        <v>1.228</v>
      </c>
    </row>
    <row r="88" spans="1:22" x14ac:dyDescent="0.25">
      <c r="A88">
        <v>2020</v>
      </c>
      <c r="B88" s="53">
        <v>32</v>
      </c>
      <c r="C88" s="53" t="s">
        <v>40</v>
      </c>
      <c r="D88" s="53" t="s">
        <v>41</v>
      </c>
      <c r="E88" s="54"/>
      <c r="F88" s="53"/>
      <c r="G88" s="53" t="s">
        <v>114</v>
      </c>
      <c r="H88">
        <v>100</v>
      </c>
      <c r="I88" s="53" t="s">
        <v>288</v>
      </c>
      <c r="J88" s="53" t="s">
        <v>309</v>
      </c>
      <c r="K88">
        <v>100</v>
      </c>
      <c r="L88" s="53" t="s">
        <v>15</v>
      </c>
      <c r="M88" s="53" t="s">
        <v>28</v>
      </c>
      <c r="N88" s="53" t="s">
        <v>196</v>
      </c>
      <c r="O88" s="53"/>
      <c r="P88" t="s">
        <v>274</v>
      </c>
      <c r="Q88">
        <v>1.01E-2</v>
      </c>
      <c r="R88">
        <v>1.01</v>
      </c>
      <c r="S88" t="s">
        <v>308</v>
      </c>
      <c r="T88" s="53" t="s">
        <v>97</v>
      </c>
      <c r="U88">
        <v>3.0700000000000002E-2</v>
      </c>
      <c r="V88">
        <v>3.0700000000000003</v>
      </c>
    </row>
    <row r="89" spans="1:22" x14ac:dyDescent="0.25">
      <c r="A89">
        <v>2020</v>
      </c>
      <c r="B89" s="53">
        <v>32</v>
      </c>
      <c r="C89" s="53" t="s">
        <v>40</v>
      </c>
      <c r="D89" s="53" t="s">
        <v>41</v>
      </c>
      <c r="E89" s="54"/>
      <c r="F89" s="53"/>
      <c r="G89" s="53"/>
      <c r="I89" s="53" t="s">
        <v>101</v>
      </c>
      <c r="J89" s="53" t="s">
        <v>306</v>
      </c>
      <c r="K89">
        <v>30</v>
      </c>
      <c r="L89" s="53" t="s">
        <v>306</v>
      </c>
      <c r="M89" s="53" t="s">
        <v>306</v>
      </c>
      <c r="N89" s="53" t="s">
        <v>306</v>
      </c>
      <c r="O89" s="53"/>
      <c r="P89" t="s">
        <v>101</v>
      </c>
      <c r="Q89">
        <v>0.35830000000000001</v>
      </c>
      <c r="R89">
        <v>10.749000000000001</v>
      </c>
      <c r="S89" t="s">
        <v>306</v>
      </c>
      <c r="T89" s="53"/>
    </row>
    <row r="90" spans="1:22" x14ac:dyDescent="0.25">
      <c r="A90">
        <v>2020</v>
      </c>
      <c r="B90" s="53">
        <v>32</v>
      </c>
      <c r="C90" s="53" t="s">
        <v>40</v>
      </c>
      <c r="D90" s="53" t="s">
        <v>41</v>
      </c>
      <c r="E90" s="54">
        <v>43880</v>
      </c>
      <c r="F90" s="53" t="s">
        <v>149</v>
      </c>
      <c r="G90" s="53" t="s">
        <v>113</v>
      </c>
      <c r="H90">
        <v>100</v>
      </c>
      <c r="I90" s="53" t="s">
        <v>289</v>
      </c>
      <c r="J90" s="53" t="s">
        <v>309</v>
      </c>
      <c r="K90">
        <v>100</v>
      </c>
      <c r="L90" s="53" t="s">
        <v>15</v>
      </c>
      <c r="M90" s="53" t="s">
        <v>28</v>
      </c>
      <c r="N90" s="53" t="s">
        <v>196</v>
      </c>
      <c r="O90" s="53"/>
      <c r="P90" t="s">
        <v>242</v>
      </c>
      <c r="Q90">
        <v>2.1999999999999999E-2</v>
      </c>
      <c r="R90">
        <v>2.1999999999999997</v>
      </c>
      <c r="S90" t="s">
        <v>308</v>
      </c>
      <c r="T90" s="53" t="s">
        <v>97</v>
      </c>
      <c r="U90">
        <v>3.0700000000000002E-2</v>
      </c>
      <c r="V90">
        <v>3.0700000000000003</v>
      </c>
    </row>
    <row r="91" spans="1:22" x14ac:dyDescent="0.25">
      <c r="A91">
        <v>2020</v>
      </c>
      <c r="B91" s="53">
        <v>32</v>
      </c>
      <c r="C91" s="53" t="s">
        <v>40</v>
      </c>
      <c r="D91" s="53" t="s">
        <v>41</v>
      </c>
      <c r="E91" s="54"/>
      <c r="F91" s="53"/>
      <c r="G91" s="53" t="s">
        <v>108</v>
      </c>
      <c r="H91">
        <v>360</v>
      </c>
      <c r="I91" s="53" t="s">
        <v>288</v>
      </c>
      <c r="J91" s="53" t="s">
        <v>312</v>
      </c>
      <c r="K91">
        <v>40</v>
      </c>
      <c r="L91" s="53" t="s">
        <v>15</v>
      </c>
      <c r="M91" s="53" t="s">
        <v>28</v>
      </c>
      <c r="N91" s="53" t="s">
        <v>196</v>
      </c>
      <c r="O91" s="53"/>
      <c r="P91" t="s">
        <v>275</v>
      </c>
      <c r="Q91">
        <v>1.9099999999999999E-2</v>
      </c>
      <c r="R91">
        <v>0.76400000000000001</v>
      </c>
      <c r="S91" t="s">
        <v>308</v>
      </c>
      <c r="T91" s="53" t="s">
        <v>97</v>
      </c>
      <c r="U91">
        <v>3.0700000000000002E-2</v>
      </c>
      <c r="V91">
        <v>1.228</v>
      </c>
    </row>
    <row r="92" spans="1:22" x14ac:dyDescent="0.25">
      <c r="A92">
        <v>2020</v>
      </c>
      <c r="B92" s="53">
        <v>33</v>
      </c>
      <c r="C92" s="53" t="s">
        <v>21</v>
      </c>
      <c r="D92" s="53" t="s">
        <v>118</v>
      </c>
      <c r="E92" s="54">
        <v>43880</v>
      </c>
      <c r="F92" s="53" t="s">
        <v>150</v>
      </c>
      <c r="G92" s="53" t="s">
        <v>108</v>
      </c>
      <c r="H92">
        <v>600</v>
      </c>
      <c r="I92" s="53" t="s">
        <v>288</v>
      </c>
      <c r="J92" s="53" t="s">
        <v>307</v>
      </c>
      <c r="K92">
        <v>200</v>
      </c>
      <c r="L92" s="53" t="s">
        <v>15</v>
      </c>
      <c r="M92" s="53" t="s">
        <v>28</v>
      </c>
      <c r="N92" s="53" t="s">
        <v>196</v>
      </c>
      <c r="O92" s="53"/>
      <c r="P92" t="s">
        <v>276</v>
      </c>
      <c r="Q92">
        <v>2.2499999999999999E-2</v>
      </c>
      <c r="R92">
        <v>4.5</v>
      </c>
      <c r="S92" t="s">
        <v>308</v>
      </c>
      <c r="T92" s="53" t="s">
        <v>97</v>
      </c>
      <c r="U92">
        <v>3.0700000000000002E-2</v>
      </c>
      <c r="V92">
        <v>6.1400000000000006</v>
      </c>
    </row>
    <row r="93" spans="1:22" x14ac:dyDescent="0.25">
      <c r="A93">
        <v>2020</v>
      </c>
      <c r="B93" s="53">
        <v>33</v>
      </c>
      <c r="C93" s="53" t="s">
        <v>21</v>
      </c>
      <c r="D93" s="53" t="s">
        <v>118</v>
      </c>
      <c r="E93" s="54"/>
      <c r="F93" s="53"/>
      <c r="G93" s="53"/>
      <c r="I93" s="53" t="s">
        <v>101</v>
      </c>
      <c r="J93" s="53" t="s">
        <v>306</v>
      </c>
      <c r="K93">
        <v>45</v>
      </c>
      <c r="L93" s="53" t="s">
        <v>306</v>
      </c>
      <c r="M93" s="53" t="s">
        <v>306</v>
      </c>
      <c r="N93" s="53" t="s">
        <v>306</v>
      </c>
      <c r="O93" s="53"/>
      <c r="P93" t="s">
        <v>101</v>
      </c>
      <c r="Q93">
        <v>0.35830000000000001</v>
      </c>
      <c r="R93">
        <v>16.1235</v>
      </c>
      <c r="S93" t="s">
        <v>306</v>
      </c>
      <c r="T93" s="53"/>
    </row>
    <row r="94" spans="1:22" x14ac:dyDescent="0.25">
      <c r="A94">
        <v>2020</v>
      </c>
      <c r="B94" s="53">
        <v>33</v>
      </c>
      <c r="C94" s="53" t="s">
        <v>21</v>
      </c>
      <c r="D94" s="53" t="s">
        <v>118</v>
      </c>
      <c r="E94" s="54"/>
      <c r="F94" s="53"/>
      <c r="G94" s="53" t="s">
        <v>114</v>
      </c>
      <c r="H94">
        <v>45</v>
      </c>
      <c r="I94" s="53" t="s">
        <v>288</v>
      </c>
      <c r="J94" s="53" t="s">
        <v>309</v>
      </c>
      <c r="K94">
        <v>45</v>
      </c>
      <c r="L94" s="53" t="s">
        <v>15</v>
      </c>
      <c r="M94" s="53" t="s">
        <v>28</v>
      </c>
      <c r="N94" s="53" t="s">
        <v>196</v>
      </c>
      <c r="O94" s="53"/>
      <c r="P94" t="s">
        <v>274</v>
      </c>
      <c r="Q94">
        <v>1.01E-2</v>
      </c>
      <c r="R94">
        <v>0.45449999999999996</v>
      </c>
      <c r="S94" t="s">
        <v>308</v>
      </c>
      <c r="T94" s="53" t="s">
        <v>97</v>
      </c>
      <c r="U94">
        <v>3.0700000000000002E-2</v>
      </c>
      <c r="V94">
        <v>1.3815000000000002</v>
      </c>
    </row>
    <row r="95" spans="1:22" x14ac:dyDescent="0.25">
      <c r="A95">
        <v>2020</v>
      </c>
      <c r="B95" s="53">
        <v>33</v>
      </c>
      <c r="C95" s="53" t="s">
        <v>21</v>
      </c>
      <c r="D95" s="53" t="s">
        <v>118</v>
      </c>
      <c r="E95" s="54"/>
      <c r="F95" s="53"/>
      <c r="G95" s="53" t="s">
        <v>113</v>
      </c>
      <c r="H95">
        <v>45</v>
      </c>
      <c r="I95" s="53" t="s">
        <v>289</v>
      </c>
      <c r="J95" s="53" t="s">
        <v>309</v>
      </c>
      <c r="K95">
        <v>45</v>
      </c>
      <c r="L95" s="53" t="s">
        <v>15</v>
      </c>
      <c r="M95" s="53" t="s">
        <v>28</v>
      </c>
      <c r="N95" s="53" t="s">
        <v>196</v>
      </c>
      <c r="O95" s="53"/>
      <c r="P95" t="s">
        <v>242</v>
      </c>
      <c r="Q95">
        <v>2.1999999999999999E-2</v>
      </c>
      <c r="R95">
        <v>0.99</v>
      </c>
      <c r="S95" t="s">
        <v>308</v>
      </c>
      <c r="T95" s="53" t="s">
        <v>97</v>
      </c>
      <c r="U95">
        <v>3.0700000000000002E-2</v>
      </c>
      <c r="V95">
        <v>1.3815000000000002</v>
      </c>
    </row>
    <row r="96" spans="1:22" x14ac:dyDescent="0.25">
      <c r="A96">
        <v>2020</v>
      </c>
      <c r="B96" s="53">
        <v>34</v>
      </c>
      <c r="C96" s="53" t="s">
        <v>151</v>
      </c>
      <c r="D96" s="53" t="s">
        <v>152</v>
      </c>
      <c r="E96" s="54">
        <v>43880</v>
      </c>
      <c r="F96" s="53" t="s">
        <v>153</v>
      </c>
      <c r="G96" s="53" t="s">
        <v>111</v>
      </c>
      <c r="H96">
        <v>1</v>
      </c>
      <c r="I96" s="53" t="s">
        <v>288</v>
      </c>
      <c r="J96" s="53" t="s">
        <v>309</v>
      </c>
      <c r="K96">
        <v>8</v>
      </c>
      <c r="L96" s="53" t="s">
        <v>15</v>
      </c>
      <c r="M96" s="53" t="s">
        <v>28</v>
      </c>
      <c r="N96" s="53" t="s">
        <v>197</v>
      </c>
      <c r="O96" s="53"/>
      <c r="P96" t="s">
        <v>274</v>
      </c>
      <c r="Q96">
        <v>1.01E-2</v>
      </c>
      <c r="R96">
        <v>8.0799999999999997E-2</v>
      </c>
      <c r="S96" t="s">
        <v>313</v>
      </c>
      <c r="T96" s="53" t="s">
        <v>98</v>
      </c>
      <c r="U96">
        <v>6.1499999999999999E-2</v>
      </c>
      <c r="V96">
        <v>0.49199999999999999</v>
      </c>
    </row>
    <row r="97" spans="1:22" x14ac:dyDescent="0.25">
      <c r="A97">
        <v>2020</v>
      </c>
      <c r="B97" s="53">
        <v>34</v>
      </c>
      <c r="C97" s="53" t="s">
        <v>151</v>
      </c>
      <c r="D97" s="53" t="s">
        <v>152</v>
      </c>
      <c r="E97" s="54"/>
      <c r="F97" s="53"/>
      <c r="G97" s="53"/>
      <c r="I97" s="53" t="s">
        <v>101</v>
      </c>
      <c r="J97" s="53" t="s">
        <v>306</v>
      </c>
      <c r="K97">
        <v>15</v>
      </c>
      <c r="L97" s="53" t="s">
        <v>306</v>
      </c>
      <c r="M97" s="53" t="s">
        <v>306</v>
      </c>
      <c r="N97" s="53" t="s">
        <v>306</v>
      </c>
      <c r="O97" s="53"/>
      <c r="P97" t="s">
        <v>101</v>
      </c>
      <c r="Q97">
        <v>0.35830000000000001</v>
      </c>
      <c r="R97">
        <v>5.3745000000000003</v>
      </c>
      <c r="S97" t="s">
        <v>306</v>
      </c>
      <c r="T97" s="53"/>
    </row>
    <row r="98" spans="1:22" x14ac:dyDescent="0.25">
      <c r="A98">
        <v>2020</v>
      </c>
      <c r="B98" s="53">
        <v>35</v>
      </c>
      <c r="C98" s="53" t="s">
        <v>43</v>
      </c>
      <c r="D98" s="53" t="s">
        <v>44</v>
      </c>
      <c r="E98" s="54"/>
      <c r="F98" s="53"/>
      <c r="G98" s="53"/>
      <c r="I98" s="53" t="s">
        <v>101</v>
      </c>
      <c r="J98" s="53" t="s">
        <v>306</v>
      </c>
      <c r="K98">
        <v>15</v>
      </c>
      <c r="L98" s="53" t="s">
        <v>306</v>
      </c>
      <c r="M98" s="53" t="s">
        <v>306</v>
      </c>
      <c r="N98" s="53" t="s">
        <v>306</v>
      </c>
      <c r="O98" s="53"/>
      <c r="P98" t="s">
        <v>101</v>
      </c>
      <c r="Q98">
        <v>0.35830000000000001</v>
      </c>
      <c r="R98">
        <v>5.3745000000000003</v>
      </c>
      <c r="S98" t="s">
        <v>306</v>
      </c>
      <c r="T98" s="53"/>
    </row>
    <row r="99" spans="1:22" x14ac:dyDescent="0.25">
      <c r="A99">
        <v>2020</v>
      </c>
      <c r="B99" s="53">
        <v>35</v>
      </c>
      <c r="C99" s="53" t="s">
        <v>43</v>
      </c>
      <c r="D99" s="53" t="s">
        <v>44</v>
      </c>
      <c r="E99" s="54">
        <v>43881</v>
      </c>
      <c r="F99" s="53" t="s">
        <v>154</v>
      </c>
      <c r="G99" s="53" t="s">
        <v>111</v>
      </c>
      <c r="H99">
        <v>10</v>
      </c>
      <c r="I99" s="53" t="s">
        <v>288</v>
      </c>
      <c r="J99" s="53" t="s">
        <v>309</v>
      </c>
      <c r="K99">
        <v>60</v>
      </c>
      <c r="L99" s="53" t="s">
        <v>15</v>
      </c>
      <c r="M99" s="53" t="s">
        <v>28</v>
      </c>
      <c r="N99" s="53" t="s">
        <v>197</v>
      </c>
      <c r="O99" s="53"/>
      <c r="P99" t="s">
        <v>274</v>
      </c>
      <c r="Q99">
        <v>1.01E-2</v>
      </c>
      <c r="R99">
        <v>0.60599999999999998</v>
      </c>
      <c r="S99" t="s">
        <v>313</v>
      </c>
      <c r="T99" s="53" t="s">
        <v>98</v>
      </c>
      <c r="U99">
        <v>6.1499999999999999E-2</v>
      </c>
      <c r="V99">
        <v>3.69</v>
      </c>
    </row>
    <row r="100" spans="1:22" x14ac:dyDescent="0.25">
      <c r="A100">
        <v>2020</v>
      </c>
      <c r="B100" s="53">
        <v>36</v>
      </c>
      <c r="C100" s="53" t="s">
        <v>16</v>
      </c>
      <c r="D100" s="53" t="s">
        <v>17</v>
      </c>
      <c r="E100" s="54">
        <v>43882</v>
      </c>
      <c r="F100" s="53" t="s">
        <v>155</v>
      </c>
      <c r="G100" s="53" t="s">
        <v>111</v>
      </c>
      <c r="H100">
        <v>1</v>
      </c>
      <c r="I100" s="53" t="s">
        <v>288</v>
      </c>
      <c r="J100" s="53" t="s">
        <v>314</v>
      </c>
      <c r="K100">
        <v>912</v>
      </c>
      <c r="L100" s="53" t="s">
        <v>15</v>
      </c>
      <c r="M100" s="53" t="s">
        <v>29</v>
      </c>
      <c r="N100" s="53" t="s">
        <v>197</v>
      </c>
      <c r="O100" s="53"/>
      <c r="P100" t="s">
        <v>273</v>
      </c>
      <c r="Q100">
        <v>5.4000000000000003E-3</v>
      </c>
      <c r="R100">
        <v>4.9248000000000003</v>
      </c>
      <c r="S100" t="s">
        <v>318</v>
      </c>
      <c r="T100" s="53" t="s">
        <v>96</v>
      </c>
      <c r="U100">
        <v>3.1800000000000002E-2</v>
      </c>
      <c r="V100">
        <v>29.001600000000003</v>
      </c>
    </row>
    <row r="101" spans="1:22" x14ac:dyDescent="0.25">
      <c r="A101">
        <v>2020</v>
      </c>
      <c r="B101" s="53">
        <v>36</v>
      </c>
      <c r="C101" s="53" t="s">
        <v>16</v>
      </c>
      <c r="D101" s="53" t="s">
        <v>17</v>
      </c>
      <c r="E101" s="54"/>
      <c r="F101" s="53"/>
      <c r="G101" s="53"/>
      <c r="I101" s="53" t="s">
        <v>101</v>
      </c>
      <c r="J101" s="53" t="s">
        <v>306</v>
      </c>
      <c r="K101">
        <v>30</v>
      </c>
      <c r="L101" s="53" t="s">
        <v>306</v>
      </c>
      <c r="M101" s="53" t="s">
        <v>306</v>
      </c>
      <c r="N101" s="53" t="s">
        <v>306</v>
      </c>
      <c r="O101" s="53"/>
      <c r="P101" t="s">
        <v>101</v>
      </c>
      <c r="Q101">
        <v>0.35830000000000001</v>
      </c>
      <c r="R101">
        <v>10.749000000000001</v>
      </c>
      <c r="S101" t="s">
        <v>306</v>
      </c>
      <c r="T101" s="53"/>
    </row>
    <row r="102" spans="1:22" x14ac:dyDescent="0.25">
      <c r="A102">
        <v>2020</v>
      </c>
      <c r="B102" s="53">
        <v>37</v>
      </c>
      <c r="C102" s="53" t="s">
        <v>156</v>
      </c>
      <c r="D102" s="53" t="s">
        <v>157</v>
      </c>
      <c r="E102" s="54">
        <v>43882</v>
      </c>
      <c r="F102" s="53" t="s">
        <v>158</v>
      </c>
      <c r="G102" s="53" t="s">
        <v>111</v>
      </c>
      <c r="H102">
        <v>50</v>
      </c>
      <c r="I102" s="53" t="s">
        <v>289</v>
      </c>
      <c r="J102" s="53" t="s">
        <v>309</v>
      </c>
      <c r="K102">
        <v>50</v>
      </c>
      <c r="L102" s="53" t="s">
        <v>15</v>
      </c>
      <c r="M102" s="53" t="s">
        <v>28</v>
      </c>
      <c r="N102" s="53" t="s">
        <v>197</v>
      </c>
      <c r="O102" s="53"/>
      <c r="P102" t="s">
        <v>242</v>
      </c>
      <c r="Q102">
        <v>2.1999999999999999E-2</v>
      </c>
      <c r="R102">
        <v>1.0999999999999999</v>
      </c>
      <c r="S102" t="s">
        <v>313</v>
      </c>
      <c r="T102" s="53" t="s">
        <v>98</v>
      </c>
      <c r="U102">
        <v>6.1499999999999999E-2</v>
      </c>
      <c r="V102">
        <v>3.0750000000000002</v>
      </c>
    </row>
    <row r="103" spans="1:22" x14ac:dyDescent="0.25">
      <c r="A103">
        <v>2020</v>
      </c>
      <c r="B103" s="53">
        <v>37</v>
      </c>
      <c r="C103" s="53" t="s">
        <v>156</v>
      </c>
      <c r="D103" s="53" t="s">
        <v>157</v>
      </c>
      <c r="E103" s="54"/>
      <c r="F103" s="53"/>
      <c r="G103" s="53"/>
      <c r="I103" s="53" t="s">
        <v>101</v>
      </c>
      <c r="J103" s="53" t="s">
        <v>306</v>
      </c>
      <c r="K103">
        <v>15</v>
      </c>
      <c r="L103" s="53" t="s">
        <v>306</v>
      </c>
      <c r="M103" s="53" t="s">
        <v>306</v>
      </c>
      <c r="N103" s="53" t="s">
        <v>306</v>
      </c>
      <c r="O103" s="53"/>
      <c r="P103" t="s">
        <v>101</v>
      </c>
      <c r="Q103">
        <v>0.35830000000000001</v>
      </c>
      <c r="R103">
        <v>5.3745000000000003</v>
      </c>
      <c r="S103" t="s">
        <v>306</v>
      </c>
      <c r="T103" s="53"/>
    </row>
    <row r="104" spans="1:22" x14ac:dyDescent="0.25">
      <c r="A104">
        <v>2020</v>
      </c>
      <c r="B104" s="53">
        <v>38</v>
      </c>
      <c r="C104" s="53" t="s">
        <v>40</v>
      </c>
      <c r="D104" s="53" t="s">
        <v>41</v>
      </c>
      <c r="E104" s="54"/>
      <c r="F104" s="53"/>
      <c r="G104" s="53" t="s">
        <v>108</v>
      </c>
      <c r="H104">
        <v>264</v>
      </c>
      <c r="I104" s="53" t="s">
        <v>288</v>
      </c>
      <c r="J104" s="53" t="s">
        <v>307</v>
      </c>
      <c r="K104">
        <v>45</v>
      </c>
      <c r="L104" s="53" t="s">
        <v>15</v>
      </c>
      <c r="M104" s="53" t="s">
        <v>28</v>
      </c>
      <c r="N104" s="53" t="s">
        <v>196</v>
      </c>
      <c r="O104" s="53"/>
      <c r="P104" t="s">
        <v>276</v>
      </c>
      <c r="Q104">
        <v>2.2499999999999999E-2</v>
      </c>
      <c r="R104">
        <v>1.0125</v>
      </c>
      <c r="S104" t="s">
        <v>308</v>
      </c>
      <c r="T104" s="53" t="s">
        <v>97</v>
      </c>
      <c r="U104">
        <v>3.0700000000000002E-2</v>
      </c>
      <c r="V104">
        <v>1.3815000000000002</v>
      </c>
    </row>
    <row r="105" spans="1:22" x14ac:dyDescent="0.25">
      <c r="A105">
        <v>2020</v>
      </c>
      <c r="B105" s="53">
        <v>38</v>
      </c>
      <c r="C105" s="53" t="s">
        <v>40</v>
      </c>
      <c r="D105" s="53" t="s">
        <v>41</v>
      </c>
      <c r="E105" s="54"/>
      <c r="F105" s="53"/>
      <c r="G105" s="53"/>
      <c r="I105" s="53" t="s">
        <v>101</v>
      </c>
      <c r="J105" s="53" t="s">
        <v>306</v>
      </c>
      <c r="K105">
        <v>60</v>
      </c>
      <c r="L105" s="53" t="s">
        <v>306</v>
      </c>
      <c r="M105" s="53" t="s">
        <v>306</v>
      </c>
      <c r="N105" s="53" t="s">
        <v>306</v>
      </c>
      <c r="O105" s="53"/>
      <c r="P105" t="s">
        <v>101</v>
      </c>
      <c r="Q105">
        <v>0.35830000000000001</v>
      </c>
      <c r="R105">
        <v>21.498000000000001</v>
      </c>
      <c r="S105" t="s">
        <v>306</v>
      </c>
      <c r="T105" s="53"/>
    </row>
    <row r="106" spans="1:22" x14ac:dyDescent="0.25">
      <c r="A106">
        <v>2020</v>
      </c>
      <c r="B106" s="53">
        <v>38</v>
      </c>
      <c r="C106" s="53" t="s">
        <v>40</v>
      </c>
      <c r="D106" s="53" t="s">
        <v>41</v>
      </c>
      <c r="E106" s="54"/>
      <c r="F106" s="53"/>
      <c r="G106" s="53" t="s">
        <v>110</v>
      </c>
      <c r="H106">
        <v>1800</v>
      </c>
      <c r="I106" s="53" t="s">
        <v>289</v>
      </c>
      <c r="J106" s="53" t="s">
        <v>309</v>
      </c>
      <c r="K106">
        <v>25</v>
      </c>
      <c r="L106" s="53" t="s">
        <v>15</v>
      </c>
      <c r="M106" s="53" t="s">
        <v>28</v>
      </c>
      <c r="N106" s="53" t="s">
        <v>196</v>
      </c>
      <c r="O106" s="53"/>
      <c r="P106" t="s">
        <v>242</v>
      </c>
      <c r="Q106">
        <v>2.1999999999999999E-2</v>
      </c>
      <c r="R106">
        <v>0.54999999999999993</v>
      </c>
      <c r="S106" t="s">
        <v>308</v>
      </c>
      <c r="T106" s="53" t="s">
        <v>97</v>
      </c>
      <c r="U106">
        <v>3.0700000000000002E-2</v>
      </c>
      <c r="V106">
        <v>0.76750000000000007</v>
      </c>
    </row>
    <row r="107" spans="1:22" x14ac:dyDescent="0.25">
      <c r="A107">
        <v>2020</v>
      </c>
      <c r="B107" s="53">
        <v>38</v>
      </c>
      <c r="C107" s="53" t="s">
        <v>40</v>
      </c>
      <c r="D107" s="53" t="s">
        <v>41</v>
      </c>
      <c r="E107" s="54"/>
      <c r="F107" s="53"/>
      <c r="G107" s="53"/>
      <c r="I107" s="53" t="s">
        <v>289</v>
      </c>
      <c r="J107" s="53" t="s">
        <v>309</v>
      </c>
      <c r="K107">
        <v>200</v>
      </c>
      <c r="L107" s="53" t="s">
        <v>15</v>
      </c>
      <c r="M107" s="53" t="s">
        <v>28</v>
      </c>
      <c r="N107" s="53" t="s">
        <v>197</v>
      </c>
      <c r="O107" s="53"/>
      <c r="P107" t="s">
        <v>242</v>
      </c>
      <c r="Q107">
        <v>2.1999999999999999E-2</v>
      </c>
      <c r="R107">
        <v>4.3999999999999995</v>
      </c>
      <c r="S107" t="s">
        <v>313</v>
      </c>
      <c r="T107" s="53" t="s">
        <v>98</v>
      </c>
      <c r="U107">
        <v>6.1499999999999999E-2</v>
      </c>
      <c r="V107">
        <v>12.3</v>
      </c>
    </row>
    <row r="108" spans="1:22" x14ac:dyDescent="0.25">
      <c r="A108">
        <v>2020</v>
      </c>
      <c r="B108" s="53">
        <v>38</v>
      </c>
      <c r="C108" s="53" t="s">
        <v>40</v>
      </c>
      <c r="D108" s="53" t="s">
        <v>41</v>
      </c>
      <c r="E108" s="54">
        <v>43882</v>
      </c>
      <c r="F108" s="53" t="s">
        <v>159</v>
      </c>
      <c r="G108" s="53" t="s">
        <v>113</v>
      </c>
      <c r="H108">
        <v>100</v>
      </c>
      <c r="I108" s="53" t="s">
        <v>289</v>
      </c>
      <c r="J108" s="53" t="s">
        <v>309</v>
      </c>
      <c r="K108">
        <v>100</v>
      </c>
      <c r="L108" s="53" t="s">
        <v>15</v>
      </c>
      <c r="M108" s="53" t="s">
        <v>28</v>
      </c>
      <c r="N108" s="53" t="s">
        <v>196</v>
      </c>
      <c r="O108" s="53"/>
      <c r="P108" t="s">
        <v>242</v>
      </c>
      <c r="Q108">
        <v>2.1999999999999999E-2</v>
      </c>
      <c r="R108">
        <v>2.1999999999999997</v>
      </c>
      <c r="S108" t="s">
        <v>308</v>
      </c>
      <c r="T108" s="53" t="s">
        <v>97</v>
      </c>
      <c r="U108">
        <v>3.0700000000000002E-2</v>
      </c>
      <c r="V108">
        <v>3.0700000000000003</v>
      </c>
    </row>
    <row r="109" spans="1:22" x14ac:dyDescent="0.25">
      <c r="A109">
        <v>2020</v>
      </c>
      <c r="B109" s="53">
        <v>39</v>
      </c>
      <c r="C109" s="53" t="s">
        <v>48</v>
      </c>
      <c r="D109" s="53" t="s">
        <v>49</v>
      </c>
      <c r="E109" s="54"/>
      <c r="F109" s="53"/>
      <c r="G109" s="53"/>
      <c r="I109" s="53" t="s">
        <v>324</v>
      </c>
      <c r="J109" s="53" t="s">
        <v>312</v>
      </c>
      <c r="K109">
        <v>40</v>
      </c>
      <c r="L109" s="53" t="s">
        <v>306</v>
      </c>
      <c r="M109" s="53" t="s">
        <v>306</v>
      </c>
      <c r="N109" s="53" t="s">
        <v>306</v>
      </c>
      <c r="O109" s="53"/>
      <c r="P109" t="s">
        <v>325</v>
      </c>
      <c r="S109" t="s">
        <v>306</v>
      </c>
      <c r="T109" s="53"/>
    </row>
    <row r="110" spans="1:22" x14ac:dyDescent="0.25">
      <c r="A110">
        <v>2020</v>
      </c>
      <c r="B110" s="53">
        <v>39</v>
      </c>
      <c r="C110" s="53" t="s">
        <v>48</v>
      </c>
      <c r="D110" s="53" t="s">
        <v>49</v>
      </c>
      <c r="E110" s="54"/>
      <c r="F110" s="53"/>
      <c r="G110" s="53"/>
      <c r="I110" s="53" t="s">
        <v>101</v>
      </c>
      <c r="J110" s="53" t="s">
        <v>306</v>
      </c>
      <c r="K110">
        <v>45</v>
      </c>
      <c r="L110" s="53" t="s">
        <v>306</v>
      </c>
      <c r="M110" s="53" t="s">
        <v>306</v>
      </c>
      <c r="N110" s="53" t="s">
        <v>306</v>
      </c>
      <c r="O110" s="53"/>
      <c r="P110" t="s">
        <v>101</v>
      </c>
      <c r="Q110">
        <v>0.35830000000000001</v>
      </c>
      <c r="R110">
        <v>16.1235</v>
      </c>
      <c r="S110" t="s">
        <v>306</v>
      </c>
      <c r="T110" s="53"/>
    </row>
    <row r="111" spans="1:22" x14ac:dyDescent="0.25">
      <c r="A111">
        <v>2020</v>
      </c>
      <c r="B111" s="53">
        <v>39</v>
      </c>
      <c r="C111" s="53" t="s">
        <v>48</v>
      </c>
      <c r="D111" s="53" t="s">
        <v>49</v>
      </c>
      <c r="E111" s="54">
        <v>43885</v>
      </c>
      <c r="F111" s="53" t="s">
        <v>160</v>
      </c>
      <c r="G111" s="53" t="s">
        <v>111</v>
      </c>
      <c r="H111">
        <v>40</v>
      </c>
      <c r="I111" s="53" t="s">
        <v>288</v>
      </c>
      <c r="J111" s="53" t="s">
        <v>314</v>
      </c>
      <c r="K111">
        <v>2000</v>
      </c>
      <c r="L111" s="53" t="s">
        <v>19</v>
      </c>
      <c r="M111" s="53" t="s">
        <v>29</v>
      </c>
      <c r="N111" s="53" t="s">
        <v>197</v>
      </c>
      <c r="O111" s="53"/>
      <c r="P111" t="s">
        <v>273</v>
      </c>
      <c r="Q111">
        <v>5.4000000000000003E-3</v>
      </c>
      <c r="R111">
        <v>10.8</v>
      </c>
      <c r="S111" t="s">
        <v>316</v>
      </c>
      <c r="T111" s="53" t="s">
        <v>93</v>
      </c>
      <c r="U111">
        <v>7.9000000000000008E-3</v>
      </c>
      <c r="V111">
        <v>15.8</v>
      </c>
    </row>
    <row r="112" spans="1:22" x14ac:dyDescent="0.25">
      <c r="A112">
        <v>2020</v>
      </c>
      <c r="B112" s="53">
        <v>40</v>
      </c>
      <c r="C112" s="53" t="s">
        <v>162</v>
      </c>
      <c r="D112" s="53" t="s">
        <v>163</v>
      </c>
      <c r="E112" s="54"/>
      <c r="F112" s="53"/>
      <c r="G112" s="53"/>
      <c r="I112" s="53" t="s">
        <v>101</v>
      </c>
      <c r="J112" s="53" t="s">
        <v>306</v>
      </c>
      <c r="K112">
        <v>15</v>
      </c>
      <c r="L112" s="53" t="s">
        <v>306</v>
      </c>
      <c r="M112" s="53" t="s">
        <v>306</v>
      </c>
      <c r="N112" s="53" t="s">
        <v>306</v>
      </c>
      <c r="O112" s="53"/>
      <c r="P112" t="s">
        <v>101</v>
      </c>
      <c r="Q112">
        <v>0.35830000000000001</v>
      </c>
      <c r="R112">
        <v>5.3745000000000003</v>
      </c>
      <c r="S112" t="s">
        <v>306</v>
      </c>
      <c r="T112" s="53"/>
    </row>
    <row r="113" spans="1:22" x14ac:dyDescent="0.25">
      <c r="A113">
        <v>2020</v>
      </c>
      <c r="B113" s="53">
        <v>40</v>
      </c>
      <c r="C113" s="53" t="s">
        <v>162</v>
      </c>
      <c r="D113" s="53" t="s">
        <v>163</v>
      </c>
      <c r="E113" s="54">
        <v>43885</v>
      </c>
      <c r="F113" s="53" t="s">
        <v>164</v>
      </c>
      <c r="G113" s="53" t="s">
        <v>108</v>
      </c>
      <c r="H113">
        <v>80</v>
      </c>
      <c r="I113" s="53" t="s">
        <v>165</v>
      </c>
      <c r="J113" s="53" t="s">
        <v>312</v>
      </c>
      <c r="K113">
        <v>20</v>
      </c>
      <c r="L113" s="53" t="s">
        <v>19</v>
      </c>
      <c r="M113" s="53" t="s">
        <v>29</v>
      </c>
      <c r="N113" s="53" t="s">
        <v>196</v>
      </c>
      <c r="O113" s="53"/>
      <c r="P113" t="s">
        <v>260</v>
      </c>
      <c r="Q113">
        <v>1.43E-2</v>
      </c>
      <c r="R113">
        <v>0.28600000000000003</v>
      </c>
      <c r="S113" t="s">
        <v>305</v>
      </c>
      <c r="T113" s="53" t="s">
        <v>91</v>
      </c>
      <c r="U113">
        <v>5.5999999999999999E-3</v>
      </c>
      <c r="V113">
        <v>0.112</v>
      </c>
    </row>
    <row r="114" spans="1:22" x14ac:dyDescent="0.25">
      <c r="A114">
        <v>2020</v>
      </c>
      <c r="B114" s="53">
        <v>41</v>
      </c>
      <c r="C114" s="53" t="s">
        <v>16</v>
      </c>
      <c r="D114" s="53" t="s">
        <v>17</v>
      </c>
      <c r="E114" s="54"/>
      <c r="F114" s="53"/>
      <c r="G114" s="53"/>
      <c r="I114" s="53" t="s">
        <v>101</v>
      </c>
      <c r="J114" s="53" t="s">
        <v>306</v>
      </c>
      <c r="K114">
        <v>30</v>
      </c>
      <c r="L114" s="53" t="s">
        <v>306</v>
      </c>
      <c r="M114" s="53" t="s">
        <v>306</v>
      </c>
      <c r="N114" s="53" t="s">
        <v>306</v>
      </c>
      <c r="O114" s="53"/>
      <c r="P114" t="s">
        <v>101</v>
      </c>
      <c r="Q114">
        <v>0.35830000000000001</v>
      </c>
      <c r="R114">
        <v>10.749000000000001</v>
      </c>
      <c r="S114" t="s">
        <v>306</v>
      </c>
      <c r="T114" s="53"/>
    </row>
    <row r="115" spans="1:22" x14ac:dyDescent="0.25">
      <c r="A115">
        <v>2020</v>
      </c>
      <c r="B115" s="53">
        <v>41</v>
      </c>
      <c r="C115" s="53" t="s">
        <v>16</v>
      </c>
      <c r="D115" s="53" t="s">
        <v>17</v>
      </c>
      <c r="E115" s="54"/>
      <c r="F115" s="53"/>
      <c r="G115" s="53" t="s">
        <v>39</v>
      </c>
      <c r="H115">
        <v>250</v>
      </c>
      <c r="I115" s="53" t="s">
        <v>39</v>
      </c>
      <c r="J115" s="53" t="s">
        <v>121</v>
      </c>
      <c r="K115">
        <v>250</v>
      </c>
      <c r="L115" s="53" t="s">
        <v>19</v>
      </c>
      <c r="M115" s="53" t="s">
        <v>29</v>
      </c>
      <c r="N115" s="53" t="s">
        <v>196</v>
      </c>
      <c r="O115" s="53"/>
      <c r="P115" t="s">
        <v>287</v>
      </c>
      <c r="Q115">
        <v>3.9E-2</v>
      </c>
      <c r="R115">
        <v>9.75</v>
      </c>
      <c r="S115" t="s">
        <v>305</v>
      </c>
      <c r="T115" s="53" t="s">
        <v>91</v>
      </c>
      <c r="U115">
        <v>5.5999999999999999E-3</v>
      </c>
      <c r="V115">
        <v>1.4</v>
      </c>
    </row>
    <row r="116" spans="1:22" x14ac:dyDescent="0.25">
      <c r="A116">
        <v>2020</v>
      </c>
      <c r="B116" s="53">
        <v>41</v>
      </c>
      <c r="C116" s="53" t="s">
        <v>16</v>
      </c>
      <c r="D116" s="53" t="s">
        <v>17</v>
      </c>
      <c r="E116" s="54">
        <v>43885</v>
      </c>
      <c r="F116" s="53" t="s">
        <v>25</v>
      </c>
      <c r="G116" s="53" t="s">
        <v>26</v>
      </c>
      <c r="H116">
        <v>500</v>
      </c>
      <c r="I116" s="53" t="s">
        <v>26</v>
      </c>
      <c r="J116" s="53" t="s">
        <v>109</v>
      </c>
      <c r="K116">
        <v>500</v>
      </c>
      <c r="L116" s="53" t="s">
        <v>19</v>
      </c>
      <c r="M116" s="53" t="s">
        <v>29</v>
      </c>
      <c r="N116" s="53" t="s">
        <v>196</v>
      </c>
      <c r="O116" s="53"/>
      <c r="P116" t="s">
        <v>283</v>
      </c>
      <c r="Q116">
        <v>1.6619999999999999E-2</v>
      </c>
      <c r="R116">
        <v>8.31</v>
      </c>
      <c r="S116" t="s">
        <v>305</v>
      </c>
      <c r="T116" s="53" t="s">
        <v>91</v>
      </c>
      <c r="U116">
        <v>5.5999999999999999E-3</v>
      </c>
      <c r="V116">
        <v>2.8</v>
      </c>
    </row>
    <row r="117" spans="1:22" x14ac:dyDescent="0.25">
      <c r="A117">
        <v>2020</v>
      </c>
      <c r="B117" s="53">
        <v>42</v>
      </c>
      <c r="C117" s="53" t="s">
        <v>53</v>
      </c>
      <c r="D117" s="53" t="s">
        <v>54</v>
      </c>
      <c r="E117" s="54"/>
      <c r="F117" s="53"/>
      <c r="G117" s="53"/>
      <c r="I117" s="53" t="s">
        <v>101</v>
      </c>
      <c r="J117" s="53" t="s">
        <v>306</v>
      </c>
      <c r="K117">
        <v>60</v>
      </c>
      <c r="L117" s="53" t="s">
        <v>306</v>
      </c>
      <c r="M117" s="53" t="s">
        <v>306</v>
      </c>
      <c r="N117" s="53" t="s">
        <v>306</v>
      </c>
      <c r="O117" s="53"/>
      <c r="P117" t="s">
        <v>101</v>
      </c>
      <c r="Q117">
        <v>0.35830000000000001</v>
      </c>
      <c r="R117">
        <v>21.498000000000001</v>
      </c>
      <c r="S117" t="s">
        <v>306</v>
      </c>
      <c r="T117" s="53"/>
    </row>
    <row r="118" spans="1:22" x14ac:dyDescent="0.25">
      <c r="A118">
        <v>2020</v>
      </c>
      <c r="B118" s="53">
        <v>42</v>
      </c>
      <c r="C118" s="53" t="s">
        <v>53</v>
      </c>
      <c r="D118" s="53" t="s">
        <v>54</v>
      </c>
      <c r="E118" s="54">
        <v>43886</v>
      </c>
      <c r="F118" s="53" t="s">
        <v>166</v>
      </c>
      <c r="G118" s="53" t="s">
        <v>39</v>
      </c>
      <c r="H118">
        <v>1000</v>
      </c>
      <c r="I118" s="53" t="s">
        <v>39</v>
      </c>
      <c r="J118" s="53" t="s">
        <v>121</v>
      </c>
      <c r="K118">
        <v>1000</v>
      </c>
      <c r="L118" s="53" t="s">
        <v>19</v>
      </c>
      <c r="M118" s="53" t="s">
        <v>29</v>
      </c>
      <c r="N118" s="53" t="s">
        <v>196</v>
      </c>
      <c r="O118" s="53"/>
      <c r="P118" t="s">
        <v>287</v>
      </c>
      <c r="Q118">
        <v>3.9E-2</v>
      </c>
      <c r="R118">
        <v>39</v>
      </c>
      <c r="S118" t="s">
        <v>305</v>
      </c>
      <c r="T118" s="53" t="s">
        <v>91</v>
      </c>
      <c r="U118">
        <v>5.5999999999999999E-3</v>
      </c>
      <c r="V118">
        <v>5.6</v>
      </c>
    </row>
    <row r="119" spans="1:22" x14ac:dyDescent="0.25">
      <c r="A119">
        <v>2020</v>
      </c>
      <c r="B119" s="53">
        <v>43</v>
      </c>
      <c r="C119" s="53" t="s">
        <v>43</v>
      </c>
      <c r="D119" s="53" t="s">
        <v>44</v>
      </c>
      <c r="E119" s="54"/>
      <c r="F119" s="53"/>
      <c r="G119" s="53"/>
      <c r="I119" s="53" t="s">
        <v>101</v>
      </c>
      <c r="J119" s="53" t="s">
        <v>306</v>
      </c>
      <c r="K119">
        <v>15</v>
      </c>
      <c r="L119" s="53" t="s">
        <v>306</v>
      </c>
      <c r="M119" s="53" t="s">
        <v>306</v>
      </c>
      <c r="N119" s="53" t="s">
        <v>306</v>
      </c>
      <c r="O119" s="53"/>
      <c r="P119" t="s">
        <v>101</v>
      </c>
      <c r="Q119">
        <v>0.35830000000000001</v>
      </c>
      <c r="R119">
        <v>5.3745000000000003</v>
      </c>
      <c r="S119" t="s">
        <v>306</v>
      </c>
      <c r="T119" s="53"/>
    </row>
    <row r="120" spans="1:22" x14ac:dyDescent="0.25">
      <c r="A120">
        <v>2020</v>
      </c>
      <c r="B120" s="53">
        <v>43</v>
      </c>
      <c r="C120" s="53" t="s">
        <v>43</v>
      </c>
      <c r="D120" s="53" t="s">
        <v>44</v>
      </c>
      <c r="E120" s="54">
        <v>43887</v>
      </c>
      <c r="F120" s="53" t="s">
        <v>167</v>
      </c>
      <c r="G120" s="53" t="s">
        <v>111</v>
      </c>
      <c r="H120">
        <v>8</v>
      </c>
      <c r="I120" s="53" t="s">
        <v>288</v>
      </c>
      <c r="J120" s="53" t="s">
        <v>309</v>
      </c>
      <c r="K120">
        <v>80</v>
      </c>
      <c r="L120" s="53" t="s">
        <v>15</v>
      </c>
      <c r="M120" s="53" t="s">
        <v>28</v>
      </c>
      <c r="N120" s="53" t="s">
        <v>196</v>
      </c>
      <c r="O120" s="53"/>
      <c r="P120" t="s">
        <v>274</v>
      </c>
      <c r="Q120">
        <v>1.01E-2</v>
      </c>
      <c r="R120">
        <v>0.80799999999999994</v>
      </c>
      <c r="S120" t="s">
        <v>308</v>
      </c>
      <c r="T120" s="53" t="s">
        <v>97</v>
      </c>
      <c r="U120">
        <v>3.0700000000000002E-2</v>
      </c>
      <c r="V120">
        <v>2.456</v>
      </c>
    </row>
    <row r="121" spans="1:22" x14ac:dyDescent="0.25">
      <c r="A121">
        <v>2020</v>
      </c>
      <c r="B121" s="53">
        <v>44</v>
      </c>
      <c r="C121" s="53" t="s">
        <v>104</v>
      </c>
      <c r="D121" s="53" t="s">
        <v>105</v>
      </c>
      <c r="E121" s="54"/>
      <c r="F121" s="53"/>
      <c r="G121" s="53"/>
      <c r="I121" s="53" t="s">
        <v>101</v>
      </c>
      <c r="J121" s="53" t="s">
        <v>306</v>
      </c>
      <c r="K121">
        <v>15</v>
      </c>
      <c r="L121" s="53" t="s">
        <v>306</v>
      </c>
      <c r="M121" s="53" t="s">
        <v>306</v>
      </c>
      <c r="N121" s="53" t="s">
        <v>306</v>
      </c>
      <c r="O121" s="53"/>
      <c r="P121" t="s">
        <v>101</v>
      </c>
      <c r="Q121">
        <v>0.35830000000000001</v>
      </c>
      <c r="R121">
        <v>5.3745000000000003</v>
      </c>
      <c r="S121" t="s">
        <v>306</v>
      </c>
      <c r="T121" s="53"/>
    </row>
    <row r="122" spans="1:22" x14ac:dyDescent="0.25">
      <c r="A122">
        <v>2020</v>
      </c>
      <c r="B122" s="53">
        <v>44</v>
      </c>
      <c r="C122" s="53" t="s">
        <v>104</v>
      </c>
      <c r="D122" s="53" t="s">
        <v>105</v>
      </c>
      <c r="E122" s="54">
        <v>43888</v>
      </c>
      <c r="F122" s="53" t="s">
        <v>168</v>
      </c>
      <c r="G122" s="53" t="s">
        <v>127</v>
      </c>
      <c r="H122">
        <v>500</v>
      </c>
      <c r="I122" s="53" t="s">
        <v>127</v>
      </c>
      <c r="J122" s="53" t="s">
        <v>109</v>
      </c>
      <c r="K122">
        <v>500</v>
      </c>
      <c r="L122" s="53" t="s">
        <v>19</v>
      </c>
      <c r="M122" s="53" t="s">
        <v>29</v>
      </c>
      <c r="N122" s="53" t="s">
        <v>196</v>
      </c>
      <c r="O122" s="53"/>
      <c r="P122" t="s">
        <v>286</v>
      </c>
      <c r="Q122">
        <v>9.3799999999999994E-3</v>
      </c>
      <c r="R122">
        <v>4.6899999999999995</v>
      </c>
      <c r="S122" t="s">
        <v>305</v>
      </c>
      <c r="T122" s="53" t="s">
        <v>91</v>
      </c>
      <c r="U122">
        <v>5.5999999999999999E-3</v>
      </c>
      <c r="V122">
        <v>2.8</v>
      </c>
    </row>
    <row r="123" spans="1:22" x14ac:dyDescent="0.25">
      <c r="A123">
        <v>2020</v>
      </c>
      <c r="B123" s="53">
        <v>45</v>
      </c>
      <c r="C123" s="53" t="s">
        <v>34</v>
      </c>
      <c r="D123" s="53" t="s">
        <v>11</v>
      </c>
      <c r="E123" s="54"/>
      <c r="F123" s="53"/>
      <c r="G123" s="53"/>
      <c r="I123" s="53" t="s">
        <v>101</v>
      </c>
      <c r="J123" s="53" t="s">
        <v>306</v>
      </c>
      <c r="K123">
        <v>45</v>
      </c>
      <c r="L123" s="53" t="s">
        <v>306</v>
      </c>
      <c r="M123" s="53" t="s">
        <v>306</v>
      </c>
      <c r="N123" s="53" t="s">
        <v>306</v>
      </c>
      <c r="O123" s="53"/>
      <c r="P123" t="s">
        <v>101</v>
      </c>
      <c r="Q123">
        <v>0.35830000000000001</v>
      </c>
      <c r="R123">
        <v>16.1235</v>
      </c>
      <c r="S123" t="s">
        <v>306</v>
      </c>
      <c r="T123" s="53"/>
    </row>
    <row r="124" spans="1:22" x14ac:dyDescent="0.25">
      <c r="A124">
        <v>2020</v>
      </c>
      <c r="B124" s="53">
        <v>45</v>
      </c>
      <c r="C124" s="53" t="s">
        <v>34</v>
      </c>
      <c r="D124" s="53" t="s">
        <v>11</v>
      </c>
      <c r="E124" s="54"/>
      <c r="F124" s="53"/>
      <c r="G124" s="53" t="s">
        <v>110</v>
      </c>
      <c r="H124">
        <v>6300</v>
      </c>
      <c r="I124" s="53" t="s">
        <v>289</v>
      </c>
      <c r="J124" s="53" t="s">
        <v>309</v>
      </c>
      <c r="K124">
        <v>790</v>
      </c>
      <c r="L124" s="53" t="s">
        <v>15</v>
      </c>
      <c r="M124" s="53" t="s">
        <v>28</v>
      </c>
      <c r="N124" s="53" t="s">
        <v>196</v>
      </c>
      <c r="O124" s="53"/>
      <c r="P124" t="s">
        <v>242</v>
      </c>
      <c r="Q124">
        <v>2.1999999999999999E-2</v>
      </c>
      <c r="R124">
        <v>17.38</v>
      </c>
      <c r="S124" t="s">
        <v>308</v>
      </c>
      <c r="T124" s="53" t="s">
        <v>97</v>
      </c>
      <c r="U124">
        <v>3.0700000000000002E-2</v>
      </c>
      <c r="V124">
        <v>24.253</v>
      </c>
    </row>
    <row r="125" spans="1:22" x14ac:dyDescent="0.25">
      <c r="A125">
        <v>2020</v>
      </c>
      <c r="B125" s="53">
        <v>45</v>
      </c>
      <c r="C125" s="53" t="s">
        <v>34</v>
      </c>
      <c r="D125" s="53" t="s">
        <v>11</v>
      </c>
      <c r="E125" s="54">
        <v>43889</v>
      </c>
      <c r="F125" s="53" t="s">
        <v>169</v>
      </c>
      <c r="G125" s="53" t="s">
        <v>114</v>
      </c>
      <c r="H125">
        <v>40</v>
      </c>
      <c r="I125" s="53" t="s">
        <v>288</v>
      </c>
      <c r="J125" s="53" t="s">
        <v>309</v>
      </c>
      <c r="K125">
        <v>40</v>
      </c>
      <c r="L125" s="53" t="s">
        <v>15</v>
      </c>
      <c r="M125" s="53" t="s">
        <v>28</v>
      </c>
      <c r="N125" s="53" t="s">
        <v>196</v>
      </c>
      <c r="O125" s="53"/>
      <c r="P125" t="s">
        <v>274</v>
      </c>
      <c r="Q125">
        <v>1.01E-2</v>
      </c>
      <c r="R125">
        <v>0.40399999999999997</v>
      </c>
      <c r="S125" t="s">
        <v>308</v>
      </c>
      <c r="T125" s="53" t="s">
        <v>97</v>
      </c>
      <c r="U125">
        <v>3.0700000000000002E-2</v>
      </c>
      <c r="V125">
        <v>1.228</v>
      </c>
    </row>
    <row r="126" spans="1:22" x14ac:dyDescent="0.25">
      <c r="A126">
        <v>2020</v>
      </c>
      <c r="B126" s="53">
        <v>46</v>
      </c>
      <c r="C126" s="53" t="s">
        <v>170</v>
      </c>
      <c r="D126" s="53" t="s">
        <v>171</v>
      </c>
      <c r="E126" s="54"/>
      <c r="F126" s="53"/>
      <c r="G126" s="53"/>
      <c r="I126" s="53" t="s">
        <v>101</v>
      </c>
      <c r="J126" s="53" t="s">
        <v>306</v>
      </c>
      <c r="K126">
        <v>15</v>
      </c>
      <c r="L126" s="53" t="s">
        <v>306</v>
      </c>
      <c r="M126" s="53" t="s">
        <v>306</v>
      </c>
      <c r="N126" s="53" t="s">
        <v>306</v>
      </c>
      <c r="O126" s="53"/>
      <c r="P126" t="s">
        <v>101</v>
      </c>
      <c r="Q126">
        <v>0.35830000000000001</v>
      </c>
      <c r="R126">
        <v>5.3745000000000003</v>
      </c>
      <c r="S126" t="s">
        <v>306</v>
      </c>
      <c r="T126" s="53"/>
    </row>
    <row r="127" spans="1:22" x14ac:dyDescent="0.25">
      <c r="A127">
        <v>2020</v>
      </c>
      <c r="B127" s="53">
        <v>46</v>
      </c>
      <c r="C127" s="53" t="s">
        <v>170</v>
      </c>
      <c r="D127" s="53" t="s">
        <v>171</v>
      </c>
      <c r="E127" s="54">
        <v>43893</v>
      </c>
      <c r="F127" s="53" t="s">
        <v>172</v>
      </c>
      <c r="G127" s="53" t="s">
        <v>114</v>
      </c>
      <c r="H127">
        <v>24</v>
      </c>
      <c r="I127" s="53" t="s">
        <v>288</v>
      </c>
      <c r="J127" s="53" t="s">
        <v>309</v>
      </c>
      <c r="K127">
        <v>24</v>
      </c>
      <c r="L127" s="53" t="s">
        <v>15</v>
      </c>
      <c r="M127" s="53" t="s">
        <v>28</v>
      </c>
      <c r="N127" s="53" t="s">
        <v>196</v>
      </c>
      <c r="O127" s="53"/>
      <c r="P127" t="s">
        <v>274</v>
      </c>
      <c r="Q127">
        <v>1.01E-2</v>
      </c>
      <c r="R127">
        <v>0.2424</v>
      </c>
      <c r="S127" t="s">
        <v>308</v>
      </c>
      <c r="T127" s="53" t="s">
        <v>97</v>
      </c>
      <c r="U127">
        <v>3.0700000000000002E-2</v>
      </c>
      <c r="V127">
        <v>0.73680000000000001</v>
      </c>
    </row>
    <row r="128" spans="1:22" x14ac:dyDescent="0.25">
      <c r="A128">
        <v>2020</v>
      </c>
      <c r="B128" s="53">
        <v>47</v>
      </c>
      <c r="C128" s="53" t="s">
        <v>173</v>
      </c>
      <c r="D128" s="53" t="s">
        <v>174</v>
      </c>
      <c r="E128" s="54"/>
      <c r="F128" s="53"/>
      <c r="G128" s="53"/>
      <c r="I128" s="53" t="s">
        <v>101</v>
      </c>
      <c r="J128" s="53" t="s">
        <v>306</v>
      </c>
      <c r="K128">
        <v>30</v>
      </c>
      <c r="L128" s="53" t="s">
        <v>306</v>
      </c>
      <c r="M128" s="53" t="s">
        <v>306</v>
      </c>
      <c r="N128" s="53" t="s">
        <v>306</v>
      </c>
      <c r="O128" s="53"/>
      <c r="P128" t="s">
        <v>101</v>
      </c>
      <c r="Q128">
        <v>0.35830000000000001</v>
      </c>
      <c r="R128">
        <v>10.749000000000001</v>
      </c>
      <c r="S128" t="s">
        <v>306</v>
      </c>
      <c r="T128" s="53"/>
    </row>
    <row r="129" spans="1:22" x14ac:dyDescent="0.25">
      <c r="A129">
        <v>2020</v>
      </c>
      <c r="B129" s="53">
        <v>47</v>
      </c>
      <c r="C129" s="53" t="s">
        <v>173</v>
      </c>
      <c r="D129" s="53" t="s">
        <v>174</v>
      </c>
      <c r="E129" s="54">
        <v>43894</v>
      </c>
      <c r="F129" s="53" t="s">
        <v>175</v>
      </c>
      <c r="G129" s="53" t="s">
        <v>26</v>
      </c>
      <c r="H129">
        <v>1000</v>
      </c>
      <c r="I129" s="53" t="s">
        <v>26</v>
      </c>
      <c r="J129" s="53" t="s">
        <v>109</v>
      </c>
      <c r="K129">
        <v>1000</v>
      </c>
      <c r="L129" s="53" t="s">
        <v>19</v>
      </c>
      <c r="M129" s="53" t="s">
        <v>29</v>
      </c>
      <c r="N129" s="53" t="s">
        <v>196</v>
      </c>
      <c r="O129" s="53"/>
      <c r="P129" t="s">
        <v>283</v>
      </c>
      <c r="Q129">
        <v>1.6619999999999999E-2</v>
      </c>
      <c r="R129">
        <v>16.62</v>
      </c>
      <c r="S129" t="s">
        <v>305</v>
      </c>
      <c r="T129" s="53" t="s">
        <v>91</v>
      </c>
      <c r="U129">
        <v>5.5999999999999999E-3</v>
      </c>
      <c r="V129">
        <v>5.6</v>
      </c>
    </row>
    <row r="130" spans="1:22" x14ac:dyDescent="0.25">
      <c r="A130">
        <v>2020</v>
      </c>
      <c r="B130" s="53">
        <v>48</v>
      </c>
      <c r="C130" s="53" t="s">
        <v>162</v>
      </c>
      <c r="D130" s="53" t="s">
        <v>163</v>
      </c>
      <c r="E130" s="54"/>
      <c r="F130" s="53"/>
      <c r="G130" s="53"/>
      <c r="I130" s="53" t="s">
        <v>101</v>
      </c>
      <c r="J130" s="53" t="s">
        <v>306</v>
      </c>
      <c r="K130">
        <v>15</v>
      </c>
      <c r="L130" s="53" t="s">
        <v>306</v>
      </c>
      <c r="M130" s="53" t="s">
        <v>306</v>
      </c>
      <c r="N130" s="53" t="s">
        <v>306</v>
      </c>
      <c r="O130" s="53"/>
      <c r="P130" t="s">
        <v>101</v>
      </c>
      <c r="Q130">
        <v>0.35830000000000001</v>
      </c>
      <c r="R130">
        <v>5.3745000000000003</v>
      </c>
      <c r="S130" t="s">
        <v>306</v>
      </c>
      <c r="T130" s="53"/>
    </row>
    <row r="131" spans="1:22" x14ac:dyDescent="0.25">
      <c r="A131">
        <v>2020</v>
      </c>
      <c r="B131" s="53">
        <v>48</v>
      </c>
      <c r="C131" s="53" t="s">
        <v>162</v>
      </c>
      <c r="D131" s="53" t="s">
        <v>163</v>
      </c>
      <c r="E131" s="54">
        <v>43896</v>
      </c>
      <c r="F131" s="53" t="s">
        <v>176</v>
      </c>
      <c r="G131" s="53" t="s">
        <v>110</v>
      </c>
      <c r="H131">
        <v>100</v>
      </c>
      <c r="I131" s="53" t="s">
        <v>288</v>
      </c>
      <c r="J131" s="53" t="s">
        <v>309</v>
      </c>
      <c r="K131">
        <v>25</v>
      </c>
      <c r="L131" s="53" t="s">
        <v>15</v>
      </c>
      <c r="M131" s="53" t="s">
        <v>28</v>
      </c>
      <c r="N131" s="53" t="s">
        <v>196</v>
      </c>
      <c r="O131" s="53"/>
      <c r="P131" t="s">
        <v>274</v>
      </c>
      <c r="Q131">
        <v>1.01E-2</v>
      </c>
      <c r="R131">
        <v>0.2525</v>
      </c>
      <c r="S131" t="s">
        <v>308</v>
      </c>
      <c r="T131" s="53" t="s">
        <v>97</v>
      </c>
      <c r="U131">
        <v>3.0700000000000002E-2</v>
      </c>
      <c r="V131">
        <v>0.76750000000000007</v>
      </c>
    </row>
    <row r="132" spans="1:22" x14ac:dyDescent="0.25">
      <c r="A132">
        <v>2020</v>
      </c>
      <c r="B132" s="53">
        <v>49</v>
      </c>
      <c r="C132" s="53" t="s">
        <v>173</v>
      </c>
      <c r="D132" s="53" t="s">
        <v>174</v>
      </c>
      <c r="E132" s="54"/>
      <c r="F132" s="53"/>
      <c r="G132" s="53"/>
      <c r="I132" s="53" t="s">
        <v>179</v>
      </c>
      <c r="J132" s="53" t="s">
        <v>314</v>
      </c>
      <c r="K132">
        <v>1500</v>
      </c>
      <c r="L132" s="53" t="s">
        <v>19</v>
      </c>
      <c r="M132" s="53" t="s">
        <v>29</v>
      </c>
      <c r="N132" s="53" t="s">
        <v>196</v>
      </c>
      <c r="O132" s="53"/>
      <c r="P132" t="s">
        <v>252</v>
      </c>
      <c r="Q132">
        <v>7.0000000000000001E-3</v>
      </c>
      <c r="R132">
        <v>10.5</v>
      </c>
      <c r="S132" t="s">
        <v>305</v>
      </c>
      <c r="T132" s="53" t="s">
        <v>91</v>
      </c>
      <c r="U132">
        <v>5.5999999999999999E-3</v>
      </c>
      <c r="V132">
        <v>8.4</v>
      </c>
    </row>
    <row r="133" spans="1:22" x14ac:dyDescent="0.25">
      <c r="A133">
        <v>2020</v>
      </c>
      <c r="B133" s="53">
        <v>49</v>
      </c>
      <c r="C133" s="53" t="s">
        <v>173</v>
      </c>
      <c r="D133" s="53" t="s">
        <v>174</v>
      </c>
      <c r="E133" s="54"/>
      <c r="F133" s="53"/>
      <c r="G133" s="53"/>
      <c r="I133" s="53" t="s">
        <v>101</v>
      </c>
      <c r="J133" s="53" t="s">
        <v>306</v>
      </c>
      <c r="K133">
        <v>105</v>
      </c>
      <c r="L133" s="53" t="s">
        <v>306</v>
      </c>
      <c r="M133" s="53" t="s">
        <v>306</v>
      </c>
      <c r="N133" s="53" t="s">
        <v>306</v>
      </c>
      <c r="O133" s="53"/>
      <c r="P133" t="s">
        <v>101</v>
      </c>
      <c r="Q133">
        <v>0.35830000000000001</v>
      </c>
      <c r="R133">
        <v>37.621499999999997</v>
      </c>
      <c r="S133" t="s">
        <v>306</v>
      </c>
      <c r="T133" s="53"/>
    </row>
    <row r="134" spans="1:22" x14ac:dyDescent="0.25">
      <c r="A134">
        <v>2020</v>
      </c>
      <c r="B134" s="53">
        <v>49</v>
      </c>
      <c r="C134" s="53" t="s">
        <v>173</v>
      </c>
      <c r="D134" s="53" t="s">
        <v>174</v>
      </c>
      <c r="E134" s="54"/>
      <c r="F134" s="53"/>
      <c r="G134" s="53"/>
      <c r="I134" s="53" t="s">
        <v>178</v>
      </c>
      <c r="J134" s="53" t="s">
        <v>314</v>
      </c>
      <c r="K134">
        <v>1500</v>
      </c>
      <c r="L134" s="53" t="s">
        <v>19</v>
      </c>
      <c r="M134" s="53" t="s">
        <v>29</v>
      </c>
      <c r="N134" s="53" t="s">
        <v>196</v>
      </c>
      <c r="O134" s="53"/>
      <c r="P134" t="s">
        <v>255</v>
      </c>
      <c r="Q134">
        <v>7.0000000000000001E-3</v>
      </c>
      <c r="R134">
        <v>10.5</v>
      </c>
      <c r="S134" t="s">
        <v>305</v>
      </c>
      <c r="T134" s="53" t="s">
        <v>91</v>
      </c>
      <c r="U134">
        <v>5.5999999999999999E-3</v>
      </c>
      <c r="V134">
        <v>8.4</v>
      </c>
    </row>
    <row r="135" spans="1:22" x14ac:dyDescent="0.25">
      <c r="A135">
        <v>2020</v>
      </c>
      <c r="B135" s="53">
        <v>49</v>
      </c>
      <c r="C135" s="53" t="s">
        <v>173</v>
      </c>
      <c r="D135" s="53" t="s">
        <v>174</v>
      </c>
      <c r="E135" s="54">
        <v>43896</v>
      </c>
      <c r="F135" s="53" t="s">
        <v>177</v>
      </c>
      <c r="G135" s="53" t="s">
        <v>108</v>
      </c>
      <c r="H135">
        <v>33000</v>
      </c>
      <c r="I135" s="53" t="s">
        <v>288</v>
      </c>
      <c r="J135" s="53" t="s">
        <v>314</v>
      </c>
      <c r="K135">
        <v>1000</v>
      </c>
      <c r="L135" s="53" t="s">
        <v>19</v>
      </c>
      <c r="M135" s="53" t="s">
        <v>29</v>
      </c>
      <c r="N135" s="53" t="s">
        <v>196</v>
      </c>
      <c r="O135" s="53"/>
      <c r="P135" t="s">
        <v>273</v>
      </c>
      <c r="Q135">
        <v>5.4000000000000003E-3</v>
      </c>
      <c r="R135">
        <v>5.4</v>
      </c>
      <c r="S135" t="s">
        <v>305</v>
      </c>
      <c r="T135" s="53" t="s">
        <v>91</v>
      </c>
      <c r="U135">
        <v>5.5999999999999999E-3</v>
      </c>
      <c r="V135">
        <v>5.6</v>
      </c>
    </row>
    <row r="136" spans="1:22" x14ac:dyDescent="0.25">
      <c r="A136">
        <v>2020</v>
      </c>
      <c r="B136" s="53">
        <v>49</v>
      </c>
      <c r="C136" s="53" t="s">
        <v>173</v>
      </c>
      <c r="D136" s="53" t="s">
        <v>174</v>
      </c>
      <c r="E136" s="54"/>
      <c r="F136" s="53"/>
      <c r="G136" s="53"/>
      <c r="I136" s="53" t="s">
        <v>165</v>
      </c>
      <c r="J136" s="53" t="s">
        <v>314</v>
      </c>
      <c r="K136">
        <v>1500</v>
      </c>
      <c r="L136" s="53" t="s">
        <v>19</v>
      </c>
      <c r="M136" s="53" t="s">
        <v>29</v>
      </c>
      <c r="N136" s="53" t="s">
        <v>196</v>
      </c>
      <c r="O136" s="53"/>
      <c r="P136" t="s">
        <v>245</v>
      </c>
      <c r="Q136">
        <v>7.0000000000000001E-3</v>
      </c>
      <c r="R136">
        <v>10.5</v>
      </c>
      <c r="S136" t="s">
        <v>305</v>
      </c>
      <c r="T136" s="53" t="s">
        <v>91</v>
      </c>
      <c r="U136">
        <v>5.5999999999999999E-3</v>
      </c>
      <c r="V136">
        <v>8.4</v>
      </c>
    </row>
    <row r="137" spans="1:22" x14ac:dyDescent="0.25">
      <c r="A137">
        <v>2020</v>
      </c>
      <c r="B137" s="53">
        <v>50</v>
      </c>
      <c r="C137" s="53" t="s">
        <v>43</v>
      </c>
      <c r="D137" s="53" t="s">
        <v>44</v>
      </c>
      <c r="E137" s="54"/>
      <c r="F137" s="53"/>
      <c r="G137" s="53"/>
      <c r="I137" s="53" t="s">
        <v>101</v>
      </c>
      <c r="J137" s="53" t="s">
        <v>306</v>
      </c>
      <c r="K137">
        <v>15</v>
      </c>
      <c r="L137" s="53" t="s">
        <v>306</v>
      </c>
      <c r="M137" s="53" t="s">
        <v>306</v>
      </c>
      <c r="N137" s="53" t="s">
        <v>306</v>
      </c>
      <c r="O137" s="53"/>
      <c r="P137" t="s">
        <v>101</v>
      </c>
      <c r="Q137">
        <v>0.35830000000000001</v>
      </c>
      <c r="R137">
        <v>5.3745000000000003</v>
      </c>
      <c r="S137" t="s">
        <v>306</v>
      </c>
      <c r="T137" s="53"/>
    </row>
    <row r="138" spans="1:22" x14ac:dyDescent="0.25">
      <c r="A138">
        <v>2020</v>
      </c>
      <c r="B138" s="53">
        <v>50</v>
      </c>
      <c r="C138" s="53" t="s">
        <v>43</v>
      </c>
      <c r="D138" s="53" t="s">
        <v>44</v>
      </c>
      <c r="E138" s="54">
        <v>43896</v>
      </c>
      <c r="F138" s="53" t="s">
        <v>180</v>
      </c>
      <c r="G138" s="53" t="s">
        <v>111</v>
      </c>
      <c r="H138">
        <v>6</v>
      </c>
      <c r="I138" s="53" t="s">
        <v>288</v>
      </c>
      <c r="J138" s="53" t="s">
        <v>309</v>
      </c>
      <c r="K138">
        <v>54</v>
      </c>
      <c r="L138" s="53" t="s">
        <v>15</v>
      </c>
      <c r="M138" s="53" t="s">
        <v>28</v>
      </c>
      <c r="N138" s="53" t="s">
        <v>196</v>
      </c>
      <c r="O138" s="53"/>
      <c r="P138" t="s">
        <v>274</v>
      </c>
      <c r="Q138">
        <v>1.01E-2</v>
      </c>
      <c r="R138">
        <v>0.5454</v>
      </c>
      <c r="S138" t="s">
        <v>308</v>
      </c>
      <c r="T138" s="53" t="s">
        <v>97</v>
      </c>
      <c r="U138">
        <v>3.0700000000000002E-2</v>
      </c>
      <c r="V138">
        <v>1.6578000000000002</v>
      </c>
    </row>
    <row r="139" spans="1:22" x14ac:dyDescent="0.25">
      <c r="A139">
        <v>2020</v>
      </c>
      <c r="B139" s="53">
        <v>51</v>
      </c>
      <c r="C139" s="53" t="s">
        <v>128</v>
      </c>
      <c r="D139" s="53" t="s">
        <v>129</v>
      </c>
      <c r="E139" s="54"/>
      <c r="F139" s="53"/>
      <c r="G139" s="53" t="s">
        <v>110</v>
      </c>
      <c r="H139">
        <v>85</v>
      </c>
      <c r="I139" s="53" t="s">
        <v>289</v>
      </c>
      <c r="J139" s="53" t="s">
        <v>309</v>
      </c>
      <c r="K139">
        <v>11</v>
      </c>
      <c r="L139" s="53" t="s">
        <v>15</v>
      </c>
      <c r="M139" s="53" t="s">
        <v>28</v>
      </c>
      <c r="N139" s="53" t="s">
        <v>197</v>
      </c>
      <c r="O139" s="53"/>
      <c r="P139" t="s">
        <v>242</v>
      </c>
      <c r="Q139">
        <v>2.1999999999999999E-2</v>
      </c>
      <c r="R139">
        <v>0.24199999999999999</v>
      </c>
      <c r="S139" t="s">
        <v>313</v>
      </c>
      <c r="T139" s="53" t="s">
        <v>98</v>
      </c>
      <c r="U139">
        <v>6.1499999999999999E-2</v>
      </c>
      <c r="V139">
        <v>0.67649999999999999</v>
      </c>
    </row>
    <row r="140" spans="1:22" x14ac:dyDescent="0.25">
      <c r="A140">
        <v>2020</v>
      </c>
      <c r="B140" s="53">
        <v>51</v>
      </c>
      <c r="C140" s="53" t="s">
        <v>128</v>
      </c>
      <c r="D140" s="53" t="s">
        <v>129</v>
      </c>
      <c r="E140" s="54"/>
      <c r="F140" s="53"/>
      <c r="G140" s="53"/>
      <c r="I140" s="53" t="s">
        <v>101</v>
      </c>
      <c r="J140" s="53" t="s">
        <v>306</v>
      </c>
      <c r="K140">
        <v>30</v>
      </c>
      <c r="L140" s="53" t="s">
        <v>306</v>
      </c>
      <c r="M140" s="53" t="s">
        <v>306</v>
      </c>
      <c r="N140" s="53" t="s">
        <v>306</v>
      </c>
      <c r="O140" s="53"/>
      <c r="P140" t="s">
        <v>101</v>
      </c>
      <c r="Q140">
        <v>0.35830000000000001</v>
      </c>
      <c r="R140">
        <v>10.749000000000001</v>
      </c>
      <c r="S140" t="s">
        <v>306</v>
      </c>
      <c r="T140" s="53"/>
    </row>
    <row r="141" spans="1:22" x14ac:dyDescent="0.25">
      <c r="A141">
        <v>2020</v>
      </c>
      <c r="B141" s="53">
        <v>51</v>
      </c>
      <c r="C141" s="53" t="s">
        <v>128</v>
      </c>
      <c r="D141" s="53" t="s">
        <v>129</v>
      </c>
      <c r="E141" s="54">
        <v>43900</v>
      </c>
      <c r="F141" s="53" t="s">
        <v>181</v>
      </c>
      <c r="G141" s="53" t="s">
        <v>117</v>
      </c>
      <c r="H141">
        <v>50</v>
      </c>
      <c r="I141" s="53" t="s">
        <v>288</v>
      </c>
      <c r="J141" s="53" t="s">
        <v>307</v>
      </c>
      <c r="K141">
        <v>6</v>
      </c>
      <c r="L141" s="53" t="s">
        <v>15</v>
      </c>
      <c r="M141" s="53" t="s">
        <v>28</v>
      </c>
      <c r="N141" s="53" t="s">
        <v>197</v>
      </c>
      <c r="O141" s="53"/>
      <c r="P141" t="s">
        <v>276</v>
      </c>
      <c r="Q141">
        <v>2.2499999999999999E-2</v>
      </c>
      <c r="R141">
        <v>0.13500000000000001</v>
      </c>
      <c r="S141" t="s">
        <v>313</v>
      </c>
      <c r="T141" s="53" t="s">
        <v>98</v>
      </c>
      <c r="U141">
        <v>6.1499999999999999E-2</v>
      </c>
      <c r="V141">
        <v>0.36899999999999999</v>
      </c>
    </row>
    <row r="142" spans="1:22" x14ac:dyDescent="0.25">
      <c r="A142">
        <v>2020</v>
      </c>
      <c r="B142" s="53">
        <v>51</v>
      </c>
      <c r="C142" s="53" t="s">
        <v>128</v>
      </c>
      <c r="D142" s="53" t="s">
        <v>129</v>
      </c>
      <c r="E142" s="54"/>
      <c r="F142" s="53"/>
      <c r="G142" s="53" t="s">
        <v>113</v>
      </c>
      <c r="H142">
        <v>30</v>
      </c>
      <c r="I142" s="53" t="s">
        <v>289</v>
      </c>
      <c r="J142" s="53" t="s">
        <v>309</v>
      </c>
      <c r="K142">
        <v>30</v>
      </c>
      <c r="L142" s="53" t="s">
        <v>15</v>
      </c>
      <c r="M142" s="53" t="s">
        <v>28</v>
      </c>
      <c r="N142" s="53" t="s">
        <v>196</v>
      </c>
      <c r="O142" s="53"/>
      <c r="P142" t="s">
        <v>242</v>
      </c>
      <c r="Q142">
        <v>2.1999999999999999E-2</v>
      </c>
      <c r="R142">
        <v>0.65999999999999992</v>
      </c>
      <c r="S142" t="s">
        <v>308</v>
      </c>
      <c r="T142" s="53" t="s">
        <v>97</v>
      </c>
      <c r="U142">
        <v>3.0700000000000002E-2</v>
      </c>
      <c r="V142">
        <v>0.92100000000000004</v>
      </c>
    </row>
    <row r="143" spans="1:22" x14ac:dyDescent="0.25">
      <c r="A143">
        <v>2020</v>
      </c>
      <c r="B143" s="53">
        <v>52</v>
      </c>
      <c r="C143" s="53" t="s">
        <v>128</v>
      </c>
      <c r="D143" s="53" t="s">
        <v>182</v>
      </c>
      <c r="E143" s="54"/>
      <c r="F143" s="53"/>
      <c r="G143" s="53"/>
      <c r="I143" s="53" t="s">
        <v>101</v>
      </c>
      <c r="J143" s="53" t="s">
        <v>306</v>
      </c>
      <c r="K143">
        <v>15</v>
      </c>
      <c r="L143" s="53" t="s">
        <v>306</v>
      </c>
      <c r="M143" s="53" t="s">
        <v>306</v>
      </c>
      <c r="N143" s="53" t="s">
        <v>306</v>
      </c>
      <c r="O143" s="53"/>
      <c r="P143" t="s">
        <v>101</v>
      </c>
      <c r="Q143">
        <v>0.35830000000000001</v>
      </c>
      <c r="R143">
        <v>5.3745000000000003</v>
      </c>
      <c r="S143" t="s">
        <v>306</v>
      </c>
      <c r="T143" s="53"/>
    </row>
    <row r="144" spans="1:22" x14ac:dyDescent="0.25">
      <c r="A144">
        <v>2020</v>
      </c>
      <c r="B144" s="53">
        <v>52</v>
      </c>
      <c r="C144" s="53" t="s">
        <v>128</v>
      </c>
      <c r="D144" s="53" t="s">
        <v>182</v>
      </c>
      <c r="E144" s="54"/>
      <c r="F144" s="53"/>
      <c r="G144" s="53"/>
      <c r="I144" s="53" t="s">
        <v>296</v>
      </c>
      <c r="J144" s="53" t="s">
        <v>13</v>
      </c>
      <c r="K144">
        <v>6</v>
      </c>
      <c r="L144" s="53" t="s">
        <v>306</v>
      </c>
      <c r="M144" s="53" t="s">
        <v>306</v>
      </c>
      <c r="N144" s="53" t="s">
        <v>306</v>
      </c>
      <c r="O144" s="53"/>
      <c r="P144" t="s">
        <v>185</v>
      </c>
      <c r="Q144">
        <v>0.10489999999999999</v>
      </c>
      <c r="R144">
        <v>0.62939999999999996</v>
      </c>
      <c r="S144" t="s">
        <v>306</v>
      </c>
      <c r="T144" s="53"/>
    </row>
    <row r="145" spans="1:22" x14ac:dyDescent="0.25">
      <c r="A145">
        <v>2020</v>
      </c>
      <c r="B145" s="53">
        <v>52</v>
      </c>
      <c r="C145" s="53" t="s">
        <v>128</v>
      </c>
      <c r="D145" s="53" t="s">
        <v>182</v>
      </c>
      <c r="E145" s="54">
        <v>43900</v>
      </c>
      <c r="F145" s="53" t="s">
        <v>183</v>
      </c>
      <c r="G145" s="53" t="s">
        <v>113</v>
      </c>
      <c r="H145">
        <v>6</v>
      </c>
      <c r="I145" s="53" t="s">
        <v>289</v>
      </c>
      <c r="J145" s="53" t="s">
        <v>309</v>
      </c>
      <c r="K145">
        <v>6</v>
      </c>
      <c r="L145" s="53" t="s">
        <v>15</v>
      </c>
      <c r="M145" s="53" t="s">
        <v>28</v>
      </c>
      <c r="N145" s="53" t="s">
        <v>196</v>
      </c>
      <c r="O145" s="53"/>
      <c r="P145" t="s">
        <v>242</v>
      </c>
      <c r="Q145">
        <v>2.1999999999999999E-2</v>
      </c>
      <c r="R145">
        <v>0.13200000000000001</v>
      </c>
      <c r="S145" t="s">
        <v>308</v>
      </c>
      <c r="T145" s="53" t="s">
        <v>97</v>
      </c>
      <c r="U145">
        <v>3.0700000000000002E-2</v>
      </c>
      <c r="V145">
        <v>0.1842</v>
      </c>
    </row>
    <row r="146" spans="1:22" x14ac:dyDescent="0.25">
      <c r="A146">
        <v>2020</v>
      </c>
      <c r="B146" s="53">
        <v>53</v>
      </c>
      <c r="C146" s="53" t="s">
        <v>48</v>
      </c>
      <c r="D146" s="53" t="s">
        <v>49</v>
      </c>
      <c r="E146" s="54"/>
      <c r="F146" s="53"/>
      <c r="G146" s="53"/>
      <c r="I146" s="53" t="s">
        <v>101</v>
      </c>
      <c r="J146" s="53" t="s">
        <v>306</v>
      </c>
      <c r="K146">
        <v>30</v>
      </c>
      <c r="L146" s="53" t="s">
        <v>306</v>
      </c>
      <c r="M146" s="53" t="s">
        <v>306</v>
      </c>
      <c r="N146" s="53" t="s">
        <v>306</v>
      </c>
      <c r="O146" s="53"/>
      <c r="P146" t="s">
        <v>101</v>
      </c>
      <c r="Q146">
        <v>0.35830000000000001</v>
      </c>
      <c r="R146">
        <v>10.749000000000001</v>
      </c>
      <c r="S146" t="s">
        <v>306</v>
      </c>
      <c r="T146" s="53"/>
    </row>
    <row r="147" spans="1:22" x14ac:dyDescent="0.25">
      <c r="A147">
        <v>2020</v>
      </c>
      <c r="B147" s="53">
        <v>53</v>
      </c>
      <c r="C147" s="53" t="s">
        <v>48</v>
      </c>
      <c r="D147" s="53" t="s">
        <v>49</v>
      </c>
      <c r="E147" s="54">
        <v>43900</v>
      </c>
      <c r="F147" s="53" t="s">
        <v>186</v>
      </c>
      <c r="G147" s="53" t="s">
        <v>39</v>
      </c>
      <c r="H147">
        <v>500</v>
      </c>
      <c r="I147" s="53" t="s">
        <v>39</v>
      </c>
      <c r="J147" s="53" t="s">
        <v>121</v>
      </c>
      <c r="K147">
        <v>500</v>
      </c>
      <c r="L147" s="53" t="s">
        <v>19</v>
      </c>
      <c r="M147" s="53" t="s">
        <v>29</v>
      </c>
      <c r="N147" s="53" t="s">
        <v>196</v>
      </c>
      <c r="O147" s="53"/>
      <c r="P147" t="s">
        <v>287</v>
      </c>
      <c r="Q147">
        <v>3.9E-2</v>
      </c>
      <c r="R147">
        <v>19.5</v>
      </c>
      <c r="S147" t="s">
        <v>305</v>
      </c>
      <c r="T147" s="53" t="s">
        <v>91</v>
      </c>
      <c r="U147">
        <v>5.5999999999999999E-3</v>
      </c>
      <c r="V147">
        <v>2.8</v>
      </c>
    </row>
    <row r="148" spans="1:22" x14ac:dyDescent="0.25">
      <c r="A148">
        <v>2020</v>
      </c>
      <c r="B148" s="53">
        <v>54</v>
      </c>
      <c r="C148" s="53" t="s">
        <v>37</v>
      </c>
      <c r="D148" s="53" t="s">
        <v>38</v>
      </c>
      <c r="E148" s="54"/>
      <c r="F148" s="53"/>
      <c r="G148" s="53"/>
      <c r="I148" s="53" t="s">
        <v>101</v>
      </c>
      <c r="J148" s="53" t="s">
        <v>306</v>
      </c>
      <c r="K148">
        <v>30</v>
      </c>
      <c r="L148" s="53" t="s">
        <v>306</v>
      </c>
      <c r="M148" s="53" t="s">
        <v>306</v>
      </c>
      <c r="N148" s="53" t="s">
        <v>306</v>
      </c>
      <c r="O148" s="53"/>
      <c r="P148" t="s">
        <v>101</v>
      </c>
      <c r="Q148">
        <v>0.35830000000000001</v>
      </c>
      <c r="R148">
        <v>10.749000000000001</v>
      </c>
      <c r="S148" t="s">
        <v>306</v>
      </c>
      <c r="T148" s="53"/>
    </row>
    <row r="149" spans="1:22" x14ac:dyDescent="0.25">
      <c r="A149">
        <v>2020</v>
      </c>
      <c r="B149" s="53">
        <v>54</v>
      </c>
      <c r="C149" s="53" t="s">
        <v>37</v>
      </c>
      <c r="D149" s="53" t="s">
        <v>38</v>
      </c>
      <c r="E149" s="54">
        <v>43902</v>
      </c>
      <c r="F149" s="53" t="s">
        <v>187</v>
      </c>
      <c r="G149" s="53" t="s">
        <v>110</v>
      </c>
      <c r="H149">
        <v>2000</v>
      </c>
      <c r="I149" s="53" t="s">
        <v>289</v>
      </c>
      <c r="J149" s="53" t="s">
        <v>309</v>
      </c>
      <c r="K149">
        <v>250</v>
      </c>
      <c r="L149" s="53" t="s">
        <v>15</v>
      </c>
      <c r="M149" s="53" t="s">
        <v>28</v>
      </c>
      <c r="N149" s="53" t="s">
        <v>197</v>
      </c>
      <c r="O149" s="53"/>
      <c r="P149" t="s">
        <v>242</v>
      </c>
      <c r="Q149">
        <v>2.1999999999999999E-2</v>
      </c>
      <c r="R149">
        <v>5.5</v>
      </c>
      <c r="S149" t="s">
        <v>313</v>
      </c>
      <c r="T149" s="53" t="s">
        <v>98</v>
      </c>
      <c r="U149">
        <v>6.1499999999999999E-2</v>
      </c>
      <c r="V149">
        <v>15.375</v>
      </c>
    </row>
    <row r="150" spans="1:22" x14ac:dyDescent="0.25">
      <c r="A150">
        <v>2020</v>
      </c>
      <c r="B150" s="53">
        <v>55</v>
      </c>
      <c r="C150" s="53" t="s">
        <v>188</v>
      </c>
      <c r="D150" s="53" t="s">
        <v>189</v>
      </c>
      <c r="E150" s="54"/>
      <c r="F150" s="53"/>
      <c r="G150" s="53"/>
      <c r="I150" s="53" t="s">
        <v>101</v>
      </c>
      <c r="J150" s="53" t="s">
        <v>306</v>
      </c>
      <c r="K150">
        <v>45</v>
      </c>
      <c r="L150" s="53" t="s">
        <v>306</v>
      </c>
      <c r="M150" s="53" t="s">
        <v>306</v>
      </c>
      <c r="N150" s="53" t="s">
        <v>306</v>
      </c>
      <c r="O150" s="53"/>
      <c r="P150" t="s">
        <v>101</v>
      </c>
      <c r="Q150">
        <v>0.35830000000000001</v>
      </c>
      <c r="R150">
        <v>16.1235</v>
      </c>
      <c r="S150" t="s">
        <v>306</v>
      </c>
      <c r="T150" s="53"/>
    </row>
    <row r="151" spans="1:22" x14ac:dyDescent="0.25">
      <c r="A151">
        <v>2020</v>
      </c>
      <c r="B151" s="53">
        <v>55</v>
      </c>
      <c r="C151" s="53" t="s">
        <v>188</v>
      </c>
      <c r="D151" s="53" t="s">
        <v>189</v>
      </c>
      <c r="E151" s="54">
        <v>43902</v>
      </c>
      <c r="F151" s="53" t="s">
        <v>190</v>
      </c>
      <c r="G151" s="53" t="s">
        <v>111</v>
      </c>
      <c r="H151">
        <v>2500</v>
      </c>
      <c r="I151" s="53" t="s">
        <v>14</v>
      </c>
      <c r="J151" s="53" t="s">
        <v>314</v>
      </c>
      <c r="K151">
        <v>2500</v>
      </c>
      <c r="L151" s="53" t="s">
        <v>15</v>
      </c>
      <c r="M151" s="53" t="s">
        <v>29</v>
      </c>
      <c r="N151" s="53" t="s">
        <v>196</v>
      </c>
      <c r="O151" s="53"/>
      <c r="P151" t="s">
        <v>319</v>
      </c>
      <c r="S151" t="s">
        <v>315</v>
      </c>
      <c r="T151" s="53" t="s">
        <v>94</v>
      </c>
      <c r="U151">
        <v>2.2700000000000001E-2</v>
      </c>
      <c r="V151">
        <v>56.750000000000007</v>
      </c>
    </row>
    <row r="152" spans="1:22" x14ac:dyDescent="0.25">
      <c r="A152">
        <v>2020</v>
      </c>
      <c r="B152" s="53">
        <v>56</v>
      </c>
      <c r="C152" s="53" t="s">
        <v>43</v>
      </c>
      <c r="D152" s="53" t="s">
        <v>191</v>
      </c>
      <c r="E152" s="54"/>
      <c r="F152" s="53"/>
      <c r="G152" s="53"/>
      <c r="I152" s="53" t="s">
        <v>101</v>
      </c>
      <c r="J152" s="53" t="s">
        <v>306</v>
      </c>
      <c r="K152">
        <v>15</v>
      </c>
      <c r="L152" s="53" t="s">
        <v>306</v>
      </c>
      <c r="M152" s="53" t="s">
        <v>306</v>
      </c>
      <c r="N152" s="53" t="s">
        <v>306</v>
      </c>
      <c r="O152" s="53"/>
      <c r="P152" t="s">
        <v>101</v>
      </c>
      <c r="Q152">
        <v>0.35830000000000001</v>
      </c>
      <c r="R152">
        <v>5.3745000000000003</v>
      </c>
      <c r="S152" t="s">
        <v>306</v>
      </c>
      <c r="T152" s="53"/>
    </row>
    <row r="153" spans="1:22" x14ac:dyDescent="0.25">
      <c r="A153">
        <v>2020</v>
      </c>
      <c r="B153" s="53">
        <v>56</v>
      </c>
      <c r="C153" s="53" t="s">
        <v>43</v>
      </c>
      <c r="D153" s="53" t="s">
        <v>191</v>
      </c>
      <c r="E153" s="54"/>
      <c r="F153" s="53"/>
      <c r="G153" s="53"/>
      <c r="I153" s="53" t="s">
        <v>296</v>
      </c>
      <c r="J153" s="53" t="s">
        <v>13</v>
      </c>
      <c r="K153">
        <v>12</v>
      </c>
      <c r="L153" s="53" t="s">
        <v>306</v>
      </c>
      <c r="M153" s="53" t="s">
        <v>306</v>
      </c>
      <c r="N153" s="53" t="s">
        <v>306</v>
      </c>
      <c r="O153" s="53"/>
      <c r="P153" t="s">
        <v>185</v>
      </c>
      <c r="Q153">
        <v>0.10489999999999999</v>
      </c>
      <c r="R153">
        <v>1.2587999999999999</v>
      </c>
      <c r="S153" t="s">
        <v>306</v>
      </c>
      <c r="T153" s="53"/>
    </row>
    <row r="154" spans="1:22" x14ac:dyDescent="0.25">
      <c r="A154">
        <v>2020</v>
      </c>
      <c r="B154" s="53">
        <v>56</v>
      </c>
      <c r="C154" s="53" t="s">
        <v>43</v>
      </c>
      <c r="D154" s="53" t="s">
        <v>191</v>
      </c>
      <c r="E154" s="54">
        <v>43902</v>
      </c>
      <c r="F154" s="53" t="s">
        <v>183</v>
      </c>
      <c r="G154" s="53" t="s">
        <v>113</v>
      </c>
      <c r="H154">
        <v>12</v>
      </c>
      <c r="I154" s="53" t="s">
        <v>289</v>
      </c>
      <c r="J154" s="53" t="s">
        <v>309</v>
      </c>
      <c r="K154">
        <v>12</v>
      </c>
      <c r="L154" s="53" t="s">
        <v>15</v>
      </c>
      <c r="M154" s="53" t="s">
        <v>28</v>
      </c>
      <c r="N154" s="53" t="s">
        <v>196</v>
      </c>
      <c r="O154" s="53"/>
      <c r="P154" t="s">
        <v>242</v>
      </c>
      <c r="Q154">
        <v>2.1999999999999999E-2</v>
      </c>
      <c r="R154">
        <v>0.26400000000000001</v>
      </c>
      <c r="S154" t="s">
        <v>308</v>
      </c>
      <c r="T154" s="53" t="s">
        <v>97</v>
      </c>
      <c r="U154">
        <v>3.0700000000000002E-2</v>
      </c>
      <c r="V154">
        <v>0.36840000000000001</v>
      </c>
    </row>
    <row r="155" spans="1:22" x14ac:dyDescent="0.25">
      <c r="A155">
        <v>2020</v>
      </c>
      <c r="B155" s="53">
        <v>57</v>
      </c>
      <c r="C155" s="53" t="s">
        <v>43</v>
      </c>
      <c r="D155" s="53" t="s">
        <v>191</v>
      </c>
      <c r="E155" s="54"/>
      <c r="F155" s="53"/>
      <c r="G155" s="53"/>
      <c r="I155" s="53" t="s">
        <v>101</v>
      </c>
      <c r="J155" s="53" t="s">
        <v>306</v>
      </c>
      <c r="K155">
        <v>15</v>
      </c>
      <c r="L155" s="53" t="s">
        <v>306</v>
      </c>
      <c r="M155" s="53" t="s">
        <v>306</v>
      </c>
      <c r="N155" s="53" t="s">
        <v>306</v>
      </c>
      <c r="O155" s="53"/>
      <c r="P155" t="s">
        <v>101</v>
      </c>
      <c r="Q155">
        <v>0.35830000000000001</v>
      </c>
      <c r="R155">
        <v>5.3745000000000003</v>
      </c>
      <c r="S155" t="s">
        <v>306</v>
      </c>
      <c r="T155" s="53"/>
    </row>
    <row r="156" spans="1:22" x14ac:dyDescent="0.25">
      <c r="A156">
        <v>2020</v>
      </c>
      <c r="B156" s="53">
        <v>57</v>
      </c>
      <c r="C156" s="53" t="s">
        <v>43</v>
      </c>
      <c r="D156" s="53" t="s">
        <v>191</v>
      </c>
      <c r="E156" s="54">
        <v>43906</v>
      </c>
      <c r="F156" s="53" t="s">
        <v>192</v>
      </c>
      <c r="G156" s="53" t="s">
        <v>113</v>
      </c>
      <c r="H156">
        <v>5</v>
      </c>
      <c r="I156" s="53" t="s">
        <v>13</v>
      </c>
      <c r="J156" s="53" t="s">
        <v>309</v>
      </c>
      <c r="K156">
        <v>5</v>
      </c>
      <c r="L156" s="53" t="s">
        <v>15</v>
      </c>
      <c r="M156" s="53" t="s">
        <v>28</v>
      </c>
      <c r="N156" s="53" t="s">
        <v>196</v>
      </c>
      <c r="O156" s="53"/>
      <c r="P156" t="s">
        <v>320</v>
      </c>
      <c r="S156" t="s">
        <v>308</v>
      </c>
      <c r="T156" s="53" t="s">
        <v>97</v>
      </c>
      <c r="U156">
        <v>3.0700000000000002E-2</v>
      </c>
      <c r="V156">
        <v>0.1535</v>
      </c>
    </row>
    <row r="157" spans="1:22" x14ac:dyDescent="0.25">
      <c r="A157">
        <v>2020</v>
      </c>
      <c r="B157" s="53">
        <v>58</v>
      </c>
      <c r="C157" s="53" t="s">
        <v>43</v>
      </c>
      <c r="D157" s="53" t="s">
        <v>191</v>
      </c>
      <c r="E157" s="54"/>
      <c r="F157" s="53"/>
      <c r="G157" s="53"/>
      <c r="I157" s="53" t="s">
        <v>101</v>
      </c>
      <c r="J157" s="53" t="s">
        <v>306</v>
      </c>
      <c r="K157">
        <v>15</v>
      </c>
      <c r="L157" s="53" t="s">
        <v>306</v>
      </c>
      <c r="M157" s="53" t="s">
        <v>306</v>
      </c>
      <c r="N157" s="53" t="s">
        <v>306</v>
      </c>
      <c r="O157" s="53"/>
      <c r="P157" t="s">
        <v>101</v>
      </c>
      <c r="Q157">
        <v>0.35830000000000001</v>
      </c>
      <c r="R157">
        <v>5.3745000000000003</v>
      </c>
      <c r="S157" t="s">
        <v>306</v>
      </c>
      <c r="T157" s="53"/>
    </row>
    <row r="158" spans="1:22" x14ac:dyDescent="0.25">
      <c r="A158">
        <v>2020</v>
      </c>
      <c r="B158" s="53">
        <v>58</v>
      </c>
      <c r="C158" s="53" t="s">
        <v>43</v>
      </c>
      <c r="D158" s="53" t="s">
        <v>191</v>
      </c>
      <c r="E158" s="54">
        <v>43906</v>
      </c>
      <c r="F158" s="53" t="s">
        <v>193</v>
      </c>
      <c r="G158" s="53" t="s">
        <v>113</v>
      </c>
      <c r="H158">
        <v>40</v>
      </c>
      <c r="I158" s="53" t="s">
        <v>289</v>
      </c>
      <c r="J158" s="53" t="s">
        <v>309</v>
      </c>
      <c r="K158">
        <v>40</v>
      </c>
      <c r="L158" s="53" t="s">
        <v>15</v>
      </c>
      <c r="M158" s="53" t="s">
        <v>28</v>
      </c>
      <c r="N158" s="53" t="s">
        <v>196</v>
      </c>
      <c r="O158" s="53"/>
      <c r="P158" t="s">
        <v>242</v>
      </c>
      <c r="Q158">
        <v>2.1999999999999999E-2</v>
      </c>
      <c r="R158">
        <v>0.87999999999999989</v>
      </c>
      <c r="S158" t="s">
        <v>308</v>
      </c>
      <c r="T158" s="53" t="s">
        <v>97</v>
      </c>
      <c r="U158">
        <v>3.0700000000000002E-2</v>
      </c>
      <c r="V158">
        <v>1.228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9EC2E6-8026-40C1-B66F-EEE29CF49288}">
  <sheetPr>
    <tabColor theme="7" tint="0.39997558519241921"/>
  </sheetPr>
  <dimension ref="A1:C32"/>
  <sheetViews>
    <sheetView workbookViewId="0">
      <selection activeCell="C2" sqref="C2"/>
    </sheetView>
  </sheetViews>
  <sheetFormatPr baseColWidth="10" defaultRowHeight="15" x14ac:dyDescent="0.25"/>
  <cols>
    <col min="1" max="1" width="11.85546875" customWidth="1"/>
    <col min="2" max="2" width="31" customWidth="1"/>
    <col min="3" max="3" width="18.28515625" customWidth="1"/>
    <col min="4" max="5" width="18" customWidth="1"/>
  </cols>
  <sheetData>
    <row r="1" spans="1:3" ht="33" customHeight="1" x14ac:dyDescent="0.25">
      <c r="A1" s="55" t="s">
        <v>56</v>
      </c>
      <c r="B1" s="55" t="s">
        <v>2</v>
      </c>
      <c r="C1" t="s">
        <v>333</v>
      </c>
    </row>
    <row r="2" spans="1:3" ht="50.25" customHeight="1" x14ac:dyDescent="0.25">
      <c r="A2">
        <v>2020</v>
      </c>
      <c r="B2" t="s">
        <v>17</v>
      </c>
      <c r="C2" s="62">
        <v>83.102900000000005</v>
      </c>
    </row>
    <row r="3" spans="1:3" ht="22.5" customHeight="1" x14ac:dyDescent="0.25">
      <c r="B3" t="s">
        <v>191</v>
      </c>
      <c r="C3" s="62">
        <v>20.276199999999999</v>
      </c>
    </row>
    <row r="4" spans="1:3" x14ac:dyDescent="0.25">
      <c r="B4" t="s">
        <v>123</v>
      </c>
      <c r="C4" s="62">
        <v>317.27350000000001</v>
      </c>
    </row>
    <row r="5" spans="1:3" x14ac:dyDescent="0.25">
      <c r="B5" t="s">
        <v>46</v>
      </c>
      <c r="C5" s="62">
        <v>57.498600000000003</v>
      </c>
    </row>
    <row r="6" spans="1:3" x14ac:dyDescent="0.25">
      <c r="B6" t="s">
        <v>152</v>
      </c>
      <c r="C6" s="62">
        <v>5.9473000000000003</v>
      </c>
    </row>
    <row r="7" spans="1:3" x14ac:dyDescent="0.25">
      <c r="B7" t="s">
        <v>174</v>
      </c>
      <c r="C7" s="62">
        <v>138.29050000000001</v>
      </c>
    </row>
    <row r="8" spans="1:3" x14ac:dyDescent="0.25">
      <c r="B8" t="s">
        <v>163</v>
      </c>
      <c r="C8" s="62">
        <v>12.167</v>
      </c>
    </row>
    <row r="9" spans="1:3" x14ac:dyDescent="0.25">
      <c r="B9" t="s">
        <v>33</v>
      </c>
      <c r="C9" s="62">
        <v>44.079000000000001</v>
      </c>
    </row>
    <row r="10" spans="1:3" x14ac:dyDescent="0.25">
      <c r="B10" t="s">
        <v>118</v>
      </c>
      <c r="C10" s="62">
        <v>134.084</v>
      </c>
    </row>
    <row r="11" spans="1:3" x14ac:dyDescent="0.25">
      <c r="B11" t="s">
        <v>102</v>
      </c>
      <c r="C11" s="62">
        <v>23.540700000000001</v>
      </c>
    </row>
    <row r="12" spans="1:3" x14ac:dyDescent="0.25">
      <c r="B12" t="s">
        <v>54</v>
      </c>
      <c r="C12" s="62">
        <v>235.87049999999999</v>
      </c>
    </row>
    <row r="13" spans="1:3" x14ac:dyDescent="0.25">
      <c r="B13" t="s">
        <v>129</v>
      </c>
      <c r="C13" s="62">
        <v>50.815999999999995</v>
      </c>
    </row>
    <row r="14" spans="1:3" x14ac:dyDescent="0.25">
      <c r="B14" t="s">
        <v>38</v>
      </c>
      <c r="C14" s="62">
        <v>216.89349999999999</v>
      </c>
    </row>
    <row r="15" spans="1:3" x14ac:dyDescent="0.25">
      <c r="B15" t="s">
        <v>41</v>
      </c>
      <c r="C15" s="62">
        <v>90.803000000000011</v>
      </c>
    </row>
    <row r="16" spans="1:3" x14ac:dyDescent="0.25">
      <c r="B16" t="s">
        <v>182</v>
      </c>
      <c r="C16" s="62">
        <v>6.3200999999999992</v>
      </c>
    </row>
    <row r="17" spans="1:3" x14ac:dyDescent="0.25">
      <c r="B17" t="s">
        <v>137</v>
      </c>
      <c r="C17" s="62">
        <v>47.469000000000001</v>
      </c>
    </row>
    <row r="18" spans="1:3" x14ac:dyDescent="0.25">
      <c r="B18" t="s">
        <v>44</v>
      </c>
      <c r="C18" s="62">
        <v>173.12709999999998</v>
      </c>
    </row>
    <row r="19" spans="1:3" x14ac:dyDescent="0.25">
      <c r="B19" t="s">
        <v>146</v>
      </c>
      <c r="C19" s="62">
        <v>7.9035000000000002</v>
      </c>
    </row>
    <row r="20" spans="1:3" x14ac:dyDescent="0.25">
      <c r="B20" t="s">
        <v>116</v>
      </c>
      <c r="C20" s="62">
        <v>108.15660000000001</v>
      </c>
    </row>
    <row r="21" spans="1:3" x14ac:dyDescent="0.25">
      <c r="B21" t="s">
        <v>24</v>
      </c>
      <c r="C21" s="62">
        <v>22.419</v>
      </c>
    </row>
    <row r="22" spans="1:3" x14ac:dyDescent="0.25">
      <c r="B22" t="s">
        <v>105</v>
      </c>
      <c r="C22" s="62">
        <v>71.896500000000003</v>
      </c>
    </row>
    <row r="23" spans="1:3" x14ac:dyDescent="0.25">
      <c r="B23" t="s">
        <v>51</v>
      </c>
      <c r="C23" s="62">
        <v>156.46559999999997</v>
      </c>
    </row>
    <row r="24" spans="1:3" x14ac:dyDescent="0.25">
      <c r="B24" t="s">
        <v>189</v>
      </c>
      <c r="C24" s="62">
        <v>72.873500000000007</v>
      </c>
    </row>
    <row r="25" spans="1:3" x14ac:dyDescent="0.25">
      <c r="B25" t="s">
        <v>11</v>
      </c>
      <c r="C25" s="62">
        <v>86.525500000000008</v>
      </c>
    </row>
    <row r="26" spans="1:3" x14ac:dyDescent="0.25">
      <c r="B26" t="s">
        <v>171</v>
      </c>
      <c r="C26" s="62">
        <v>6.3536999999999999</v>
      </c>
    </row>
    <row r="27" spans="1:3" x14ac:dyDescent="0.25">
      <c r="B27" t="s">
        <v>49</v>
      </c>
      <c r="C27" s="62">
        <v>220.74950000000001</v>
      </c>
    </row>
    <row r="28" spans="1:3" x14ac:dyDescent="0.25">
      <c r="B28" t="s">
        <v>35</v>
      </c>
      <c r="C28" s="62">
        <v>65.047499999999999</v>
      </c>
    </row>
    <row r="29" spans="1:3" x14ac:dyDescent="0.25">
      <c r="B29" t="s">
        <v>134</v>
      </c>
      <c r="C29" s="62">
        <v>200.79700000000003</v>
      </c>
    </row>
    <row r="30" spans="1:3" x14ac:dyDescent="0.25">
      <c r="B30" t="s">
        <v>157</v>
      </c>
      <c r="C30" s="62">
        <v>9.5495000000000001</v>
      </c>
    </row>
    <row r="31" spans="1:3" x14ac:dyDescent="0.25">
      <c r="B31" t="s">
        <v>22</v>
      </c>
      <c r="C31" s="62">
        <v>6.9555000000000007</v>
      </c>
    </row>
    <row r="32" spans="1:3" x14ac:dyDescent="0.25">
      <c r="A32" t="s">
        <v>321</v>
      </c>
      <c r="C32" s="62">
        <v>2693.2517999999995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AD82D7-4A01-4C7F-AEF0-C2742467AA6E}">
  <sheetPr>
    <pageSetUpPr fitToPage="1"/>
  </sheetPr>
  <dimension ref="A1:AL417"/>
  <sheetViews>
    <sheetView topLeftCell="L3" zoomScale="80" zoomScaleNormal="80" workbookViewId="0">
      <selection activeCell="U11" activeCellId="1" sqref="S11:S12 U11:V12"/>
    </sheetView>
  </sheetViews>
  <sheetFormatPr baseColWidth="10" defaultRowHeight="15.75" x14ac:dyDescent="0.25"/>
  <cols>
    <col min="1" max="2" width="10.42578125" style="1" customWidth="1"/>
    <col min="3" max="3" width="16.140625" style="1" customWidth="1"/>
    <col min="4" max="4" width="18.5703125" style="1" customWidth="1"/>
    <col min="5" max="5" width="20.5703125" style="2" customWidth="1"/>
    <col min="6" max="7" width="20.5703125" style="1" customWidth="1"/>
    <col min="8" max="8" width="12.42578125" style="1" customWidth="1"/>
    <col min="9" max="9" width="20.5703125" style="1" customWidth="1"/>
    <col min="10" max="14" width="16.140625" style="1" customWidth="1"/>
    <col min="15" max="15" width="16.140625" customWidth="1"/>
    <col min="16" max="16" width="11.28515625" customWidth="1"/>
    <col min="17" max="17" width="25.85546875" style="1" customWidth="1"/>
    <col min="18" max="18" width="14.7109375" customWidth="1"/>
    <col min="19" max="19" width="13.85546875" style="1" customWidth="1"/>
    <col min="20" max="20" width="14.7109375" style="1" customWidth="1"/>
    <col min="21" max="21" width="15.5703125" style="1" customWidth="1"/>
    <col min="22" max="24" width="14.7109375" style="1" customWidth="1"/>
    <col min="25" max="25" width="10.42578125" style="1" customWidth="1"/>
    <col min="26" max="26" width="9.85546875" style="1" customWidth="1"/>
    <col min="27" max="30" width="16.5703125" style="1" customWidth="1"/>
    <col min="31" max="31" width="51" style="1" customWidth="1"/>
    <col min="32" max="34" width="16.5703125" style="1" customWidth="1"/>
    <col min="35" max="35" width="42.42578125" style="1" customWidth="1"/>
    <col min="36" max="36" width="16.5703125" customWidth="1"/>
    <col min="39" max="16384" width="11.42578125" style="1"/>
  </cols>
  <sheetData>
    <row r="1" spans="1:37" ht="22.5" customHeight="1" x14ac:dyDescent="0.25">
      <c r="A1" s="38" t="s">
        <v>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40"/>
      <c r="AA1" s="1" t="s">
        <v>101</v>
      </c>
    </row>
    <row r="2" spans="1:37" ht="22.5" customHeight="1" thickBot="1" x14ac:dyDescent="0.3">
      <c r="A2" s="41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3"/>
    </row>
    <row r="3" spans="1:37" ht="24" customHeight="1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AH3"/>
      <c r="AI3"/>
      <c r="AK3" s="1"/>
    </row>
    <row r="4" spans="1:37" ht="16.5" thickBot="1" x14ac:dyDescent="0.3">
      <c r="A4" s="4" t="s">
        <v>56</v>
      </c>
      <c r="B4" s="4" t="s">
        <v>57</v>
      </c>
      <c r="C4" s="4" t="s">
        <v>1</v>
      </c>
      <c r="D4" s="4" t="s">
        <v>2</v>
      </c>
      <c r="E4" s="5" t="s">
        <v>3</v>
      </c>
      <c r="F4" s="4" t="s">
        <v>4</v>
      </c>
      <c r="G4" s="4" t="s">
        <v>5</v>
      </c>
      <c r="H4" s="4" t="s">
        <v>8</v>
      </c>
      <c r="I4" s="4" t="s">
        <v>7</v>
      </c>
      <c r="J4" s="4" t="s">
        <v>194</v>
      </c>
      <c r="K4" s="4" t="s">
        <v>9</v>
      </c>
      <c r="L4" s="4" t="s">
        <v>6</v>
      </c>
      <c r="M4" s="4" t="s">
        <v>27</v>
      </c>
      <c r="N4" s="4" t="s">
        <v>195</v>
      </c>
      <c r="O4" s="23" t="s">
        <v>198</v>
      </c>
      <c r="P4" s="32" t="s">
        <v>200</v>
      </c>
      <c r="Q4" s="32"/>
      <c r="R4" s="32"/>
      <c r="S4" s="1" t="s">
        <v>297</v>
      </c>
      <c r="U4" s="1" t="s">
        <v>298</v>
      </c>
      <c r="V4" s="1" t="s">
        <v>299</v>
      </c>
      <c r="AE4" s="1" t="s">
        <v>201</v>
      </c>
      <c r="AF4" s="37">
        <v>0.24</v>
      </c>
      <c r="AH4" s="1" t="s">
        <v>91</v>
      </c>
      <c r="AI4" s="1" t="s">
        <v>76</v>
      </c>
      <c r="AJ4" s="1" t="s">
        <v>77</v>
      </c>
      <c r="AK4" s="1"/>
    </row>
    <row r="5" spans="1:37" x14ac:dyDescent="0.25">
      <c r="A5" s="6">
        <v>2020</v>
      </c>
      <c r="B5" s="7">
        <v>1</v>
      </c>
      <c r="C5" s="8" t="s">
        <v>50</v>
      </c>
      <c r="D5" s="8" t="s">
        <v>51</v>
      </c>
      <c r="E5" s="9">
        <v>43837</v>
      </c>
      <c r="F5" s="8" t="s">
        <v>99</v>
      </c>
      <c r="G5" s="8" t="s">
        <v>108</v>
      </c>
      <c r="H5" s="8">
        <v>2</v>
      </c>
      <c r="I5" s="8" t="s">
        <v>291</v>
      </c>
      <c r="J5" s="8" t="s">
        <v>292</v>
      </c>
      <c r="K5" s="8">
        <v>1</v>
      </c>
      <c r="L5" s="8"/>
      <c r="M5" s="8"/>
      <c r="N5" s="24"/>
      <c r="O5" s="28"/>
      <c r="P5" s="33"/>
      <c r="Q5" s="35" t="str">
        <f>I5&amp;" "&amp;J5</f>
        <v>Carton gris CL</v>
      </c>
      <c r="R5" s="33">
        <f>IFERROR(VLOOKUP(Q5,$AE$4:$AF$111,2,FALSE),"")</f>
        <v>0.66659999999999997</v>
      </c>
      <c r="S5" s="1">
        <f>IFERROR(K5*R5,"")</f>
        <v>0.66659999999999997</v>
      </c>
      <c r="W5" s="1">
        <f>+COUNTIF($I$5:I5,$AA$1)</f>
        <v>0</v>
      </c>
      <c r="X5" s="1" t="str">
        <f>IF(ROW(Q5)&lt;=2,0,IF(Q5="Main-d'œuvre ",ROW(Q5),""))</f>
        <v/>
      </c>
      <c r="AE5" s="1" t="s">
        <v>202</v>
      </c>
      <c r="AF5" s="37">
        <v>0.8407</v>
      </c>
      <c r="AH5" s="1" t="s">
        <v>93</v>
      </c>
      <c r="AI5" s="1" t="s">
        <v>78</v>
      </c>
      <c r="AJ5" s="1" t="s">
        <v>79</v>
      </c>
      <c r="AK5" s="1"/>
    </row>
    <row r="6" spans="1:37" x14ac:dyDescent="0.25">
      <c r="A6" s="10">
        <v>2020</v>
      </c>
      <c r="B6" s="11">
        <v>1</v>
      </c>
      <c r="C6" s="12" t="s">
        <v>50</v>
      </c>
      <c r="D6" s="12"/>
      <c r="E6" s="13"/>
      <c r="F6" s="12"/>
      <c r="G6" s="12"/>
      <c r="H6" s="12"/>
      <c r="I6" s="12" t="s">
        <v>291</v>
      </c>
      <c r="J6" s="12" t="s">
        <v>293</v>
      </c>
      <c r="K6" s="12">
        <v>1</v>
      </c>
      <c r="L6" s="12"/>
      <c r="M6" s="12"/>
      <c r="N6" s="25"/>
      <c r="O6" s="29"/>
      <c r="P6" s="33"/>
      <c r="Q6" s="35" t="str">
        <f>I6&amp;" "&amp;J6</f>
        <v>Carton gris n°6</v>
      </c>
      <c r="R6" s="33">
        <f>IFERROR(VLOOKUP(Q6,$AE$4:$AF$111,2,FALSE),"")</f>
        <v>2.0699999999999998</v>
      </c>
      <c r="S6" s="1">
        <f>IFERROR(K6*R6,"")</f>
        <v>2.0699999999999998</v>
      </c>
      <c r="W6" s="1">
        <f>+COUNTIF($I$5:I6,$AA$1)</f>
        <v>0</v>
      </c>
      <c r="X6" s="1" t="str">
        <f>IF(ROW(Q6)&lt;=2,0,IF(Q6="Main-d'œuvre ",ROW(Q6),""))</f>
        <v/>
      </c>
      <c r="AE6" s="1" t="s">
        <v>203</v>
      </c>
      <c r="AF6" s="37">
        <v>0.62560000000000004</v>
      </c>
      <c r="AH6" s="1" t="s">
        <v>94</v>
      </c>
      <c r="AI6" s="1" t="s">
        <v>80</v>
      </c>
      <c r="AJ6" s="1" t="s">
        <v>81</v>
      </c>
      <c r="AK6" s="1"/>
    </row>
    <row r="7" spans="1:37" x14ac:dyDescent="0.25">
      <c r="A7" s="10">
        <v>2020</v>
      </c>
      <c r="B7" s="11">
        <v>1</v>
      </c>
      <c r="C7" s="12" t="s">
        <v>50</v>
      </c>
      <c r="D7" s="12"/>
      <c r="E7" s="13"/>
      <c r="F7" s="12"/>
      <c r="G7" s="12"/>
      <c r="H7" s="12"/>
      <c r="I7" s="12" t="s">
        <v>101</v>
      </c>
      <c r="J7" s="12"/>
      <c r="K7" s="12">
        <v>360</v>
      </c>
      <c r="L7" s="12"/>
      <c r="M7" s="12"/>
      <c r="N7" s="25"/>
      <c r="O7" s="30"/>
      <c r="P7" s="33"/>
      <c r="Q7" s="35" t="str">
        <f>I7&amp;" "&amp;J7</f>
        <v xml:space="preserve">Main-d'œuvre </v>
      </c>
      <c r="R7" s="33" t="str">
        <f>IFERROR(VLOOKUP(Q7,$AE$4:$AF$111,2,FALSE),"")</f>
        <v/>
      </c>
      <c r="S7" s="1" t="str">
        <f>IFERROR(K7*R7,"")</f>
        <v/>
      </c>
      <c r="T7" s="36"/>
      <c r="U7" s="1" t="str">
        <f>IFERROR(K7*R7,"")</f>
        <v/>
      </c>
      <c r="V7" s="36">
        <f>IF(I7="Main-d'œuvre",K7*$AF$112,"")</f>
        <v>128.988</v>
      </c>
      <c r="W7" s="1">
        <f>+COUNTIF($I$5:I7,$AA$1)</f>
        <v>1</v>
      </c>
      <c r="X7" s="1">
        <f>IF(ROW(Q7)&lt;=2,0,IF(Q7="Main-d'œuvre ",ROW(Q7),""))</f>
        <v>7</v>
      </c>
      <c r="Y7" s="36" t="str">
        <f ca="1">IF(Q7=$AA$4,SUM(INDIRECT("V"&amp;IF(W7-1=0,2,VLOOKUP(W7-1,W:X,2,0)+1)&amp;":S"&amp;X7)),"")</f>
        <v/>
      </c>
      <c r="Z7" s="36"/>
      <c r="AA7" s="36"/>
      <c r="AB7" s="36"/>
      <c r="AE7" s="1" t="s">
        <v>100</v>
      </c>
      <c r="AF7" s="37">
        <v>0.66659999999999997</v>
      </c>
      <c r="AH7" s="1" t="s">
        <v>96</v>
      </c>
      <c r="AI7" s="1" t="s">
        <v>82</v>
      </c>
      <c r="AJ7" s="1" t="s">
        <v>83</v>
      </c>
      <c r="AK7" s="1"/>
    </row>
    <row r="8" spans="1:37" x14ac:dyDescent="0.25">
      <c r="A8" s="14">
        <v>2020</v>
      </c>
      <c r="B8" s="15">
        <v>2</v>
      </c>
      <c r="C8" s="16" t="s">
        <v>53</v>
      </c>
      <c r="D8" s="16" t="s">
        <v>54</v>
      </c>
      <c r="E8" s="17">
        <v>43837</v>
      </c>
      <c r="F8" s="16" t="s">
        <v>55</v>
      </c>
      <c r="G8" s="16" t="s">
        <v>39</v>
      </c>
      <c r="H8" s="16">
        <v>2000</v>
      </c>
      <c r="I8" s="16" t="s">
        <v>39</v>
      </c>
      <c r="J8" s="16" t="s">
        <v>109</v>
      </c>
      <c r="K8" s="16">
        <v>2000</v>
      </c>
      <c r="L8" s="16" t="s">
        <v>19</v>
      </c>
      <c r="M8" s="16" t="s">
        <v>29</v>
      </c>
      <c r="N8" s="26" t="s">
        <v>196</v>
      </c>
      <c r="O8" s="29"/>
      <c r="P8" s="22" t="s">
        <v>91</v>
      </c>
      <c r="Q8" s="35" t="str">
        <f>I8&amp;" "&amp;J8</f>
        <v>Env str sf 114x229</v>
      </c>
      <c r="R8" s="33">
        <f>IFERROR(VLOOKUP(Q8,$AE$4:$AF$111,2,FALSE),"")</f>
        <v>1.03E-2</v>
      </c>
      <c r="S8" s="1">
        <f>IFERROR(K8*R8,"")</f>
        <v>20.6</v>
      </c>
      <c r="T8" s="36" t="str">
        <f>IFERROR(VLOOKUP(P8,$AH$4:$AJ$11,3,FALSE),"")</f>
        <v>0,0056 €</v>
      </c>
      <c r="U8" s="1">
        <f>IFERROR(K8*T8,"")</f>
        <v>11.2</v>
      </c>
      <c r="V8" s="36" t="str">
        <f>IF(I8="Main-d'œuvre",K8*$AF$112,"")</f>
        <v/>
      </c>
      <c r="W8" s="1">
        <f>+COUNTIF($I$5:I8,$AA$1)</f>
        <v>1</v>
      </c>
      <c r="X8" s="1" t="str">
        <f>IF(ROW(Q8)&lt;=2,0,IF(Q8="Main-d'œuvre ",ROW(Q8),""))</f>
        <v/>
      </c>
      <c r="Y8" s="36" t="str">
        <f ca="1">IF(Q8=$AA$4,SUM(INDIRECT("V"&amp;IF(W8-1=0,2,VLOOKUP(W8-1,W:X,2,0)+1)&amp;":U"&amp;X8)),"")</f>
        <v/>
      </c>
      <c r="Z8" s="36"/>
      <c r="AA8" s="36"/>
      <c r="AB8" s="36"/>
      <c r="AE8" s="1" t="s">
        <v>58</v>
      </c>
      <c r="AF8" s="37">
        <v>2.0699999999999998</v>
      </c>
      <c r="AH8" s="1" t="s">
        <v>92</v>
      </c>
      <c r="AI8" s="1" t="s">
        <v>84</v>
      </c>
      <c r="AJ8" s="1" t="s">
        <v>77</v>
      </c>
      <c r="AK8" s="1"/>
    </row>
    <row r="9" spans="1:37" x14ac:dyDescent="0.25">
      <c r="A9" s="10">
        <v>2020</v>
      </c>
      <c r="B9" s="11">
        <v>2</v>
      </c>
      <c r="C9" s="12" t="s">
        <v>53</v>
      </c>
      <c r="D9" s="12"/>
      <c r="E9" s="13"/>
      <c r="F9" s="12"/>
      <c r="G9" s="12" t="s">
        <v>26</v>
      </c>
      <c r="H9" s="12">
        <v>5000</v>
      </c>
      <c r="I9" s="12" t="s">
        <v>26</v>
      </c>
      <c r="J9" s="12" t="s">
        <v>109</v>
      </c>
      <c r="K9" s="12">
        <v>5000</v>
      </c>
      <c r="L9" s="12" t="s">
        <v>19</v>
      </c>
      <c r="M9" s="12" t="s">
        <v>29</v>
      </c>
      <c r="N9" s="25" t="s">
        <v>196</v>
      </c>
      <c r="O9" s="29"/>
      <c r="P9" s="22" t="s">
        <v>91</v>
      </c>
      <c r="Q9" s="35" t="str">
        <f>I9&amp;" "&amp;J9</f>
        <v>Env str fen 114x229</v>
      </c>
      <c r="R9" s="33">
        <f>IFERROR(VLOOKUP(Q9,$AE$4:$AF$111,2,FALSE),"")</f>
        <v>1.6619999999999999E-2</v>
      </c>
      <c r="S9" s="1">
        <f>IFERROR(K9*R9,"")</f>
        <v>83.1</v>
      </c>
      <c r="T9" s="36" t="str">
        <f>IFERROR(VLOOKUP(P9,$AH$4:$AJ$11,3,FALSE),"")</f>
        <v>0,0056 €</v>
      </c>
      <c r="U9" s="1">
        <f>IFERROR(K9*T9,"")</f>
        <v>28</v>
      </c>
      <c r="V9" s="36" t="str">
        <f>IF(I9="Main-d'œuvre",K9*$AF$112,"")</f>
        <v/>
      </c>
      <c r="W9" s="1">
        <f>+COUNTIF($I$5:I9,$AA$1)</f>
        <v>1</v>
      </c>
      <c r="X9" s="1" t="str">
        <f>IF(ROW(Q9)&lt;=2,0,IF(Q9="Main-d'œuvre ",ROW(Q9),""))</f>
        <v/>
      </c>
      <c r="Y9" s="36" t="str">
        <f ca="1">IF(Q9=$AA$4,SUM(INDIRECT("V"&amp;IF(W9-1=0,2,VLOOKUP(W9-1,W:X,2,0)+1)&amp;":U"&amp;X9)),"")</f>
        <v/>
      </c>
      <c r="Z9" s="36"/>
      <c r="AA9" s="36"/>
      <c r="AB9" s="36"/>
      <c r="AE9" s="1" t="s">
        <v>204</v>
      </c>
      <c r="AF9" s="37">
        <v>0.41470000000000001</v>
      </c>
      <c r="AH9" s="1" t="s">
        <v>95</v>
      </c>
      <c r="AI9" s="1" t="s">
        <v>85</v>
      </c>
      <c r="AJ9" s="1" t="s">
        <v>86</v>
      </c>
      <c r="AK9" s="1"/>
    </row>
    <row r="10" spans="1:37" x14ac:dyDescent="0.25">
      <c r="A10" s="18">
        <v>2020</v>
      </c>
      <c r="B10" s="19">
        <v>2</v>
      </c>
      <c r="C10" s="20" t="s">
        <v>53</v>
      </c>
      <c r="D10" s="20"/>
      <c r="E10" s="21"/>
      <c r="F10" s="20"/>
      <c r="G10" s="20"/>
      <c r="H10" s="20"/>
      <c r="I10" s="20" t="s">
        <v>101</v>
      </c>
      <c r="J10" s="20"/>
      <c r="K10" s="20">
        <v>75</v>
      </c>
      <c r="L10" s="20"/>
      <c r="M10" s="20"/>
      <c r="N10" s="27"/>
      <c r="O10" s="30"/>
      <c r="P10" s="33"/>
      <c r="Q10" s="35" t="str">
        <f>I10&amp;" "&amp;J10</f>
        <v xml:space="preserve">Main-d'œuvre </v>
      </c>
      <c r="R10" s="33" t="str">
        <f>IFERROR(VLOOKUP(Q10,$AE$4:$AF$111,2,FALSE),"")</f>
        <v/>
      </c>
      <c r="S10" s="1" t="str">
        <f>IFERROR(K10*R10,"")</f>
        <v/>
      </c>
      <c r="T10" s="36" t="str">
        <f>IFERROR(VLOOKUP(P10,$AH$4:$AJ$11,3,FALSE),"")</f>
        <v/>
      </c>
      <c r="U10" s="1" t="str">
        <f>IFERROR(K10*T10,"")</f>
        <v/>
      </c>
      <c r="V10" s="36">
        <f>IF(I10="Main-d'œuvre",K10*$AF$112,"")</f>
        <v>26.872500000000002</v>
      </c>
      <c r="W10" s="1">
        <f>+COUNTIF($I$5:I10,$AA$1)</f>
        <v>2</v>
      </c>
      <c r="X10" s="1">
        <f>IF(ROW(Q10)&lt;=2,0,IF(Q10="Main-d'œuvre ",ROW(Q10),""))</f>
        <v>10</v>
      </c>
      <c r="Y10" s="36" t="str">
        <f ca="1">IF(Q10=$AA$4,SUM(INDIRECT("V"&amp;IF(W10-1=0,2,VLOOKUP(W10-1,W:X,2,0)+1)&amp;":U"&amp;X10)),"")</f>
        <v/>
      </c>
      <c r="Z10" s="36"/>
      <c r="AA10" s="36"/>
      <c r="AB10" s="36"/>
      <c r="AE10" s="1" t="s">
        <v>205</v>
      </c>
      <c r="AF10" s="37">
        <v>0.41470000000000001</v>
      </c>
      <c r="AH10" s="1" t="s">
        <v>97</v>
      </c>
      <c r="AI10" s="1" t="s">
        <v>87</v>
      </c>
      <c r="AJ10" s="1" t="s">
        <v>88</v>
      </c>
      <c r="AK10" s="1"/>
    </row>
    <row r="11" spans="1:37" x14ac:dyDescent="0.25">
      <c r="A11" s="10">
        <v>2020</v>
      </c>
      <c r="B11" s="11">
        <v>3</v>
      </c>
      <c r="C11" s="12" t="s">
        <v>16</v>
      </c>
      <c r="D11" s="12" t="s">
        <v>102</v>
      </c>
      <c r="E11" s="13">
        <v>43853</v>
      </c>
      <c r="F11" s="12" t="s">
        <v>103</v>
      </c>
      <c r="G11" s="12" t="s">
        <v>112</v>
      </c>
      <c r="H11" s="12">
        <v>150</v>
      </c>
      <c r="I11" s="12" t="s">
        <v>288</v>
      </c>
      <c r="J11" s="12">
        <v>200</v>
      </c>
      <c r="K11" s="12">
        <v>13</v>
      </c>
      <c r="L11" s="12" t="s">
        <v>15</v>
      </c>
      <c r="M11" s="12" t="s">
        <v>28</v>
      </c>
      <c r="N11" s="25" t="s">
        <v>196</v>
      </c>
      <c r="O11" s="29"/>
      <c r="P11" s="22" t="s">
        <v>97</v>
      </c>
      <c r="Q11" s="35" t="str">
        <f>I11&amp;" "&amp;J11</f>
        <v>A4 blanc 200</v>
      </c>
      <c r="R11" s="33">
        <f>IFERROR(VLOOKUP(Q11,$AE$4:$AF$111,2,FALSE),"")</f>
        <v>2.2499999999999999E-2</v>
      </c>
      <c r="S11" s="1">
        <f>IFERROR(K11*R11,"")</f>
        <v>0.29249999999999998</v>
      </c>
      <c r="T11" s="36" t="str">
        <f>IFERROR(VLOOKUP(P11,$AH$4:$AJ$11,3,FALSE),"")</f>
        <v>0,0307 €</v>
      </c>
      <c r="U11" s="1">
        <f>IFERROR(K11*T11,"")</f>
        <v>0.39910000000000001</v>
      </c>
      <c r="V11" s="36" t="str">
        <f>IF(I11="Main-d'œuvre",K11*$AF$112,"")</f>
        <v/>
      </c>
      <c r="W11" s="1">
        <f>+COUNTIF($I$5:I11,$AA$1)</f>
        <v>2</v>
      </c>
      <c r="X11" s="1" t="str">
        <f>IF(ROW(Q11)&lt;=2,0,IF(Q11="Main-d'œuvre ",ROW(Q11),""))</f>
        <v/>
      </c>
      <c r="Y11" s="36" t="str">
        <f ca="1">IF(Q11=$AA$4,SUM(INDIRECT("V"&amp;IF(W11-1=0,2,VLOOKUP(W11-1,W:X,2,0)+1)&amp;":U"&amp;X11)),"")</f>
        <v/>
      </c>
      <c r="Z11" s="36"/>
      <c r="AA11" s="36"/>
      <c r="AB11" s="36"/>
      <c r="AE11" s="1" t="s">
        <v>206</v>
      </c>
      <c r="AF11" s="37">
        <v>0</v>
      </c>
      <c r="AH11" s="1" t="s">
        <v>98</v>
      </c>
      <c r="AI11" s="1" t="s">
        <v>89</v>
      </c>
      <c r="AJ11" s="1" t="s">
        <v>90</v>
      </c>
      <c r="AK11" s="1"/>
    </row>
    <row r="12" spans="1:37" x14ac:dyDescent="0.25">
      <c r="A12" s="10">
        <v>2020</v>
      </c>
      <c r="B12" s="11">
        <v>3</v>
      </c>
      <c r="C12" s="12" t="s">
        <v>16</v>
      </c>
      <c r="D12" s="12"/>
      <c r="E12" s="13"/>
      <c r="F12" s="12"/>
      <c r="G12" s="12"/>
      <c r="H12" s="12"/>
      <c r="I12" s="12" t="s">
        <v>101</v>
      </c>
      <c r="J12" s="12"/>
      <c r="K12" s="12">
        <v>15</v>
      </c>
      <c r="L12" s="12"/>
      <c r="M12" s="12"/>
      <c r="N12" s="25"/>
      <c r="O12" s="30"/>
      <c r="P12" s="33"/>
      <c r="Q12" s="35" t="str">
        <f>I12&amp;" "&amp;J12</f>
        <v xml:space="preserve">Main-d'œuvre </v>
      </c>
      <c r="R12" s="33" t="str">
        <f>IFERROR(VLOOKUP(Q12,$AE$4:$AF$111,2,FALSE),"")</f>
        <v/>
      </c>
      <c r="S12" s="1" t="str">
        <f>IFERROR(K12*R12,"")</f>
        <v/>
      </c>
      <c r="T12" s="36" t="str">
        <f>IFERROR(VLOOKUP(P12,$AH$4:$AJ$11,3,FALSE),"")</f>
        <v/>
      </c>
      <c r="U12" s="1" t="str">
        <f>IFERROR(K12*T12,"")</f>
        <v/>
      </c>
      <c r="V12" s="36">
        <f>IF(I12="Main-d'œuvre",K12*$AF$112,"")</f>
        <v>5.3745000000000003</v>
      </c>
      <c r="W12" s="1">
        <f>+COUNTIF($I$5:I12,$AA$1)</f>
        <v>3</v>
      </c>
      <c r="X12" s="1">
        <f>IF(ROW(Q12)&lt;=2,0,IF(Q12="Main-d'œuvre ",ROW(Q12),""))</f>
        <v>12</v>
      </c>
      <c r="Y12" s="36" t="str">
        <f ca="1">IF(Q12=$AA$4,SUM(INDIRECT("V"&amp;IF(W12-1=0,2,VLOOKUP(W12-1,W:X,2,0)+1)&amp;":U"&amp;X12)),"")</f>
        <v/>
      </c>
      <c r="Z12" s="36"/>
      <c r="AA12" s="36"/>
      <c r="AB12" s="36"/>
      <c r="AE12" s="1" t="s">
        <v>207</v>
      </c>
      <c r="AF12" s="37">
        <v>0</v>
      </c>
    </row>
    <row r="13" spans="1:37" x14ac:dyDescent="0.25">
      <c r="A13" s="14">
        <v>2020</v>
      </c>
      <c r="B13" s="15">
        <v>4</v>
      </c>
      <c r="C13" s="16" t="s">
        <v>50</v>
      </c>
      <c r="D13" s="16" t="s">
        <v>51</v>
      </c>
      <c r="E13" s="17">
        <v>43839</v>
      </c>
      <c r="F13" s="16" t="s">
        <v>52</v>
      </c>
      <c r="G13" s="16" t="s">
        <v>111</v>
      </c>
      <c r="H13" s="16">
        <v>660</v>
      </c>
      <c r="I13" s="16" t="s">
        <v>288</v>
      </c>
      <c r="J13" s="16">
        <v>100</v>
      </c>
      <c r="K13" s="16">
        <v>660</v>
      </c>
      <c r="L13" s="16" t="s">
        <v>19</v>
      </c>
      <c r="M13" s="16" t="s">
        <v>28</v>
      </c>
      <c r="N13" s="26" t="s">
        <v>197</v>
      </c>
      <c r="O13" s="29"/>
      <c r="P13" s="22" t="s">
        <v>95</v>
      </c>
      <c r="Q13" s="35" t="str">
        <f>I13&amp;" "&amp;J13</f>
        <v>A4 blanc 100</v>
      </c>
      <c r="R13" s="33">
        <f>IFERROR(VLOOKUP(Q13,$AE$4:$AF$111,2,FALSE),"")</f>
        <v>1.01E-2</v>
      </c>
      <c r="S13" s="1">
        <f>IFERROR(K13*R13,"")</f>
        <v>6.6659999999999995</v>
      </c>
      <c r="T13" s="36" t="str">
        <f>IFERROR(VLOOKUP(P13,$AH$4:$AJ$11,3,FALSE),"")</f>
        <v>0,0111 €</v>
      </c>
      <c r="U13" s="1">
        <f>IFERROR(K13*T13,"")</f>
        <v>7.3260000000000005</v>
      </c>
      <c r="V13" s="36" t="str">
        <f>IF(I13="Main-d'œuvre",K13*$AF$112,"")</f>
        <v/>
      </c>
      <c r="W13" s="1">
        <f>+COUNTIF($I$5:I13,$AA$1)</f>
        <v>3</v>
      </c>
      <c r="X13" s="1" t="str">
        <f>IF(ROW(Q13)&lt;=2,0,IF(Q13="Main-d'œuvre ",ROW(Q13),""))</f>
        <v/>
      </c>
      <c r="Y13" s="36" t="str">
        <f ca="1">IF(Q13=$AA$4,SUM(INDIRECT("V"&amp;IF(W13-1=0,2,VLOOKUP(W13-1,W:X,2,0)+1)&amp;":U"&amp;X13)),"")</f>
        <v/>
      </c>
      <c r="Z13" s="36"/>
      <c r="AA13" s="36"/>
      <c r="AB13" s="36"/>
      <c r="AE13" s="1" t="s">
        <v>208</v>
      </c>
      <c r="AF13" s="37">
        <v>0.13980000000000001</v>
      </c>
    </row>
    <row r="14" spans="1:37" x14ac:dyDescent="0.25">
      <c r="A14" s="18">
        <v>2020</v>
      </c>
      <c r="B14" s="19">
        <v>4</v>
      </c>
      <c r="C14" s="20" t="s">
        <v>50</v>
      </c>
      <c r="D14" s="20"/>
      <c r="E14" s="21"/>
      <c r="F14" s="20"/>
      <c r="G14" s="20"/>
      <c r="H14" s="20"/>
      <c r="I14" s="20" t="s">
        <v>101</v>
      </c>
      <c r="J14" s="20"/>
      <c r="K14" s="20">
        <v>30</v>
      </c>
      <c r="L14" s="20"/>
      <c r="M14" s="20"/>
      <c r="N14" s="27"/>
      <c r="O14" s="30"/>
      <c r="P14" s="33"/>
      <c r="Q14" s="35" t="str">
        <f>I14&amp;" "&amp;J14</f>
        <v xml:space="preserve">Main-d'œuvre </v>
      </c>
      <c r="R14" s="33" t="str">
        <f>IFERROR(VLOOKUP(Q14,$AE$4:$AF$111,2,FALSE),"")</f>
        <v/>
      </c>
      <c r="S14" s="1" t="str">
        <f>IFERROR(K14*R14,"")</f>
        <v/>
      </c>
      <c r="T14" s="36" t="str">
        <f>IFERROR(VLOOKUP(P14,$AH$4:$AJ$11,3,FALSE),"")</f>
        <v/>
      </c>
      <c r="U14" s="1" t="str">
        <f>IFERROR(K14*T14,"")</f>
        <v/>
      </c>
      <c r="V14" s="36">
        <f>IF(I14="Main-d'œuvre",K14*$AF$112,"")</f>
        <v>10.749000000000001</v>
      </c>
      <c r="W14" s="1">
        <f>+COUNTIF($I$5:I14,$AA$1)</f>
        <v>4</v>
      </c>
      <c r="X14" s="1">
        <f>IF(ROW(Q14)&lt;=2,0,IF(Q14="Main-d'œuvre ",ROW(Q14),""))</f>
        <v>14</v>
      </c>
      <c r="Y14" s="36" t="str">
        <f ca="1">IF(Q14=$AA$4,SUM(INDIRECT("V"&amp;IF(W14-1=0,2,VLOOKUP(W14-1,W:X,2,0)+1)&amp;":U"&amp;X14)),"")</f>
        <v/>
      </c>
      <c r="Z14" s="36"/>
      <c r="AA14" s="36"/>
      <c r="AB14" s="36"/>
      <c r="AE14" s="1" t="s">
        <v>209</v>
      </c>
      <c r="AF14" s="37">
        <v>0.18010000000000001</v>
      </c>
    </row>
    <row r="15" spans="1:37" x14ac:dyDescent="0.25">
      <c r="A15" s="10">
        <v>2020</v>
      </c>
      <c r="B15" s="11">
        <v>5</v>
      </c>
      <c r="C15" s="12" t="s">
        <v>104</v>
      </c>
      <c r="D15" s="12" t="s">
        <v>105</v>
      </c>
      <c r="E15" s="13">
        <v>43840</v>
      </c>
      <c r="F15" s="12" t="s">
        <v>106</v>
      </c>
      <c r="G15" s="12" t="s">
        <v>107</v>
      </c>
      <c r="H15" s="12">
        <v>360</v>
      </c>
      <c r="I15" s="12"/>
      <c r="J15" s="12"/>
      <c r="K15" s="12">
        <v>15</v>
      </c>
      <c r="L15" s="12" t="s">
        <v>19</v>
      </c>
      <c r="M15" s="12" t="s">
        <v>28</v>
      </c>
      <c r="N15" s="25" t="s">
        <v>196</v>
      </c>
      <c r="O15" s="31" t="s">
        <v>199</v>
      </c>
      <c r="P15" s="34" t="s">
        <v>95</v>
      </c>
      <c r="Q15" s="35" t="str">
        <f>I15&amp;" "&amp;J15</f>
        <v xml:space="preserve"> </v>
      </c>
      <c r="R15" s="33" t="str">
        <f>IFERROR(VLOOKUP(Q15,$AE$4:$AF$111,2,FALSE),"")</f>
        <v/>
      </c>
      <c r="S15" s="1" t="str">
        <f>IFERROR(K15*R15,"")</f>
        <v/>
      </c>
      <c r="T15" s="36" t="str">
        <f>IFERROR(VLOOKUP(P15,$AH$4:$AJ$11,3,FALSE),"")</f>
        <v>0,0111 €</v>
      </c>
      <c r="U15" s="1">
        <f>IFERROR(K15*T15,"")</f>
        <v>0.16650000000000001</v>
      </c>
      <c r="V15" s="36" t="str">
        <f>IF(I15="Main-d'œuvre",K15*$AF$112,"")</f>
        <v/>
      </c>
      <c r="W15" s="1">
        <f>+COUNTIF($I$5:I15,$AA$1)</f>
        <v>4</v>
      </c>
      <c r="X15" s="1" t="str">
        <f>IF(ROW(Q15)&lt;=2,0,IF(Q15="Main-d'œuvre ",ROW(Q15),""))</f>
        <v/>
      </c>
      <c r="Y15" s="36" t="str">
        <f ca="1">IF(Q15=$AA$4,SUM(INDIRECT("V"&amp;IF(W15-1=0,2,VLOOKUP(W15-1,W:X,2,0)+1)&amp;":U"&amp;X15)),"")</f>
        <v/>
      </c>
      <c r="Z15" s="36"/>
      <c r="AA15" s="36"/>
      <c r="AB15" s="36"/>
      <c r="AE15" s="1" t="s">
        <v>59</v>
      </c>
      <c r="AF15" s="37">
        <v>0.9</v>
      </c>
    </row>
    <row r="16" spans="1:37" x14ac:dyDescent="0.25">
      <c r="A16" s="10">
        <v>2020</v>
      </c>
      <c r="B16" s="11">
        <v>5</v>
      </c>
      <c r="C16" s="12" t="s">
        <v>104</v>
      </c>
      <c r="D16" s="12"/>
      <c r="E16" s="13"/>
      <c r="F16" s="12"/>
      <c r="G16" s="12"/>
      <c r="H16" s="12"/>
      <c r="I16" s="12" t="s">
        <v>101</v>
      </c>
      <c r="J16" s="12"/>
      <c r="K16" s="12">
        <v>15</v>
      </c>
      <c r="L16" s="12"/>
      <c r="M16" s="12"/>
      <c r="N16" s="25"/>
      <c r="O16" s="30"/>
      <c r="P16" s="33"/>
      <c r="Q16" s="35" t="str">
        <f>I16&amp;" "&amp;J16</f>
        <v xml:space="preserve">Main-d'œuvre </v>
      </c>
      <c r="R16" s="33" t="str">
        <f>IFERROR(VLOOKUP(Q16,$AE$4:$AF$111,2,FALSE),"")</f>
        <v/>
      </c>
      <c r="S16" s="1" t="str">
        <f>IFERROR(K16*R16,"")</f>
        <v/>
      </c>
      <c r="T16" s="36" t="str">
        <f>IFERROR(VLOOKUP(P16,$AH$4:$AJ$11,3,FALSE),"")</f>
        <v/>
      </c>
      <c r="U16" s="1" t="str">
        <f>IFERROR(K16*T16,"")</f>
        <v/>
      </c>
      <c r="V16" s="36">
        <f>IF(I16="Main-d'œuvre",K16*$AF$112,"")</f>
        <v>5.3745000000000003</v>
      </c>
      <c r="W16" s="1">
        <f>+COUNTIF($I$5:I16,$AA$1)</f>
        <v>5</v>
      </c>
      <c r="X16" s="1">
        <f>IF(ROW(Q16)&lt;=2,0,IF(Q16="Main-d'œuvre ",ROW(Q16),""))</f>
        <v>16</v>
      </c>
      <c r="Y16" s="36" t="str">
        <f ca="1">IF(Q16=$AA$4,SUM(INDIRECT("V"&amp;IF(W16-1=0,2,VLOOKUP(W16-1,W:X,2,0)+1)&amp;":U"&amp;X16)),"")</f>
        <v/>
      </c>
      <c r="Z16" s="36"/>
      <c r="AA16" s="36"/>
      <c r="AB16" s="36"/>
      <c r="AE16" s="1" t="s">
        <v>210</v>
      </c>
      <c r="AF16" s="37">
        <v>0.27089999999999997</v>
      </c>
    </row>
    <row r="17" spans="1:32" x14ac:dyDescent="0.25">
      <c r="A17" s="14">
        <v>2020</v>
      </c>
      <c r="B17" s="15">
        <v>6</v>
      </c>
      <c r="C17" s="16" t="s">
        <v>45</v>
      </c>
      <c r="D17" s="16" t="s">
        <v>46</v>
      </c>
      <c r="E17" s="17">
        <v>43840</v>
      </c>
      <c r="F17" s="16" t="s">
        <v>47</v>
      </c>
      <c r="G17" s="16" t="s">
        <v>111</v>
      </c>
      <c r="H17" s="16">
        <v>400</v>
      </c>
      <c r="I17" s="16" t="s">
        <v>294</v>
      </c>
      <c r="J17" s="16">
        <v>160</v>
      </c>
      <c r="K17" s="16">
        <v>400</v>
      </c>
      <c r="L17" s="16" t="s">
        <v>19</v>
      </c>
      <c r="M17" s="16" t="s">
        <v>29</v>
      </c>
      <c r="N17" s="26" t="s">
        <v>196</v>
      </c>
      <c r="O17" s="29"/>
      <c r="P17" s="22" t="s">
        <v>91</v>
      </c>
      <c r="Q17" s="35" t="str">
        <f>I17&amp;" "&amp;J17</f>
        <v>A3 vert 160</v>
      </c>
      <c r="R17" s="33">
        <f>IFERROR(VLOOKUP(Q17,$AE$4:$AF$111,2,FALSE),"")</f>
        <v>4.5999999999999999E-2</v>
      </c>
      <c r="S17" s="1">
        <f>IFERROR(K17*R17,"")</f>
        <v>18.399999999999999</v>
      </c>
      <c r="T17" s="36" t="str">
        <f>IFERROR(VLOOKUP(P17,$AH$4:$AJ$11,3,FALSE),"")</f>
        <v>0,0056 €</v>
      </c>
      <c r="U17" s="1">
        <f>IFERROR(K17*T17,"")</f>
        <v>2.2399999999999998</v>
      </c>
      <c r="V17" s="36" t="str">
        <f>IF(I17="Main-d'œuvre",K17*$AF$112,"")</f>
        <v/>
      </c>
      <c r="W17" s="1">
        <f>+COUNTIF($I$5:I17,$AA$1)</f>
        <v>5</v>
      </c>
      <c r="X17" s="1" t="str">
        <f>IF(ROW(Q17)&lt;=2,0,IF(Q17="Main-d'œuvre ",ROW(Q17),""))</f>
        <v/>
      </c>
      <c r="Y17" s="36" t="str">
        <f ca="1">IF(Q17=$AA$4,SUM(INDIRECT("V"&amp;IF(W17-1=0,2,VLOOKUP(W17-1,W:X,2,0)+1)&amp;":U"&amp;X17)),"")</f>
        <v/>
      </c>
      <c r="Z17" s="36"/>
      <c r="AA17" s="36"/>
      <c r="AB17" s="36"/>
      <c r="AE17" s="1" t="s">
        <v>211</v>
      </c>
      <c r="AF17" s="37">
        <v>0.38879999999999998</v>
      </c>
    </row>
    <row r="18" spans="1:32" x14ac:dyDescent="0.25">
      <c r="A18" s="10">
        <v>2020</v>
      </c>
      <c r="B18" s="11">
        <v>6</v>
      </c>
      <c r="C18" s="12" t="s">
        <v>45</v>
      </c>
      <c r="D18" s="12"/>
      <c r="E18" s="13"/>
      <c r="F18" s="12"/>
      <c r="G18" s="12"/>
      <c r="H18" s="12">
        <v>500</v>
      </c>
      <c r="I18" s="12" t="s">
        <v>295</v>
      </c>
      <c r="J18" s="12">
        <v>160</v>
      </c>
      <c r="K18" s="12">
        <v>506</v>
      </c>
      <c r="L18" s="12" t="s">
        <v>19</v>
      </c>
      <c r="M18" s="12" t="s">
        <v>29</v>
      </c>
      <c r="N18" s="25" t="s">
        <v>196</v>
      </c>
      <c r="O18" s="29"/>
      <c r="P18" s="22" t="s">
        <v>91</v>
      </c>
      <c r="Q18" s="35" t="str">
        <f>I18&amp;" "&amp;J18</f>
        <v>A3 rose 160</v>
      </c>
      <c r="R18" s="33">
        <f>IFERROR(VLOOKUP(Q18,$AE$4:$AF$111,2,FALSE),"")</f>
        <v>4.5999999999999999E-2</v>
      </c>
      <c r="S18" s="1">
        <f>IFERROR(K18*R18,"")</f>
        <v>23.276</v>
      </c>
      <c r="T18" s="36" t="str">
        <f>IFERROR(VLOOKUP(P18,$AH$4:$AJ$11,3,FALSE),"")</f>
        <v>0,0056 €</v>
      </c>
      <c r="U18" s="1">
        <f>IFERROR(K18*T18,"")</f>
        <v>2.8336000000000001</v>
      </c>
      <c r="V18" s="36" t="str">
        <f>IF(I18="Main-d'œuvre",K18*$AF$112,"")</f>
        <v/>
      </c>
      <c r="W18" s="1">
        <f>+COUNTIF($I$5:I18,$AA$1)</f>
        <v>5</v>
      </c>
      <c r="X18" s="1" t="str">
        <f>IF(ROW(Q18)&lt;=2,0,IF(Q18="Main-d'œuvre ",ROW(Q18),""))</f>
        <v/>
      </c>
      <c r="Y18" s="36"/>
      <c r="Z18" s="36"/>
      <c r="AA18" s="36"/>
      <c r="AB18" s="36"/>
      <c r="AE18" s="1" t="s">
        <v>212</v>
      </c>
      <c r="AF18" s="37">
        <v>0.24</v>
      </c>
    </row>
    <row r="19" spans="1:32" x14ac:dyDescent="0.25">
      <c r="A19" s="18">
        <v>2020</v>
      </c>
      <c r="B19" s="19">
        <v>6</v>
      </c>
      <c r="C19" s="20" t="s">
        <v>45</v>
      </c>
      <c r="D19" s="20"/>
      <c r="E19" s="21"/>
      <c r="F19" s="20"/>
      <c r="G19" s="20"/>
      <c r="H19" s="20"/>
      <c r="I19" s="20" t="s">
        <v>101</v>
      </c>
      <c r="J19" s="20"/>
      <c r="K19" s="20">
        <v>30</v>
      </c>
      <c r="L19" s="20"/>
      <c r="M19" s="20"/>
      <c r="N19" s="27"/>
      <c r="O19" s="30"/>
      <c r="P19" s="33"/>
      <c r="Q19" s="35" t="str">
        <f>I19&amp;" "&amp;J19</f>
        <v xml:space="preserve">Main-d'œuvre </v>
      </c>
      <c r="R19" s="33" t="str">
        <f>IFERROR(VLOOKUP(Q19,$AE$4:$AF$111,2,FALSE),"")</f>
        <v/>
      </c>
      <c r="S19" s="1" t="str">
        <f>IFERROR(K19*R19,"")</f>
        <v/>
      </c>
      <c r="T19" s="36" t="str">
        <f>IFERROR(VLOOKUP(P19,$AH$4:$AJ$11,3,FALSE),"")</f>
        <v/>
      </c>
      <c r="U19" s="1" t="str">
        <f>IFERROR(K19*T19,"")</f>
        <v/>
      </c>
      <c r="V19" s="36">
        <f>IF(I19="Main-d'œuvre",K19*$AF$112,"")</f>
        <v>10.749000000000001</v>
      </c>
      <c r="W19" s="1">
        <f>+COUNTIF($I$5:I19,$AA$1)</f>
        <v>6</v>
      </c>
      <c r="X19" s="1">
        <f>IF(ROW(Q19)&lt;=2,0,IF(Q19="Main-d'œuvre ",ROW(Q19),""))</f>
        <v>19</v>
      </c>
      <c r="Y19" s="36"/>
      <c r="Z19" s="36"/>
      <c r="AA19" s="36"/>
      <c r="AB19" s="36"/>
      <c r="AE19" s="1" t="s">
        <v>213</v>
      </c>
      <c r="AF19" s="37">
        <v>0.27100000000000002</v>
      </c>
    </row>
    <row r="20" spans="1:32" x14ac:dyDescent="0.25">
      <c r="A20" s="10">
        <v>2020</v>
      </c>
      <c r="B20" s="11">
        <v>7</v>
      </c>
      <c r="C20" s="12" t="s">
        <v>37</v>
      </c>
      <c r="D20" s="12" t="s">
        <v>38</v>
      </c>
      <c r="E20" s="13">
        <v>43847</v>
      </c>
      <c r="F20" s="12" t="s">
        <v>25</v>
      </c>
      <c r="G20" s="12" t="s">
        <v>26</v>
      </c>
      <c r="H20" s="12">
        <v>2500</v>
      </c>
      <c r="I20" s="12" t="s">
        <v>26</v>
      </c>
      <c r="J20" s="12" t="s">
        <v>109</v>
      </c>
      <c r="K20" s="12">
        <v>2500</v>
      </c>
      <c r="L20" s="12" t="s">
        <v>19</v>
      </c>
      <c r="M20" s="12" t="s">
        <v>29</v>
      </c>
      <c r="N20" s="25" t="s">
        <v>196</v>
      </c>
      <c r="O20" s="29"/>
      <c r="P20" s="22" t="s">
        <v>91</v>
      </c>
      <c r="Q20" s="35" t="str">
        <f>I20&amp;" "&amp;J20</f>
        <v>Env str fen 114x229</v>
      </c>
      <c r="R20" s="33">
        <f>IFERROR(VLOOKUP(Q20,$AE$4:$AF$111,2,FALSE),"")</f>
        <v>1.6619999999999999E-2</v>
      </c>
      <c r="S20" s="1">
        <f>IFERROR(K20*R20,"")</f>
        <v>41.55</v>
      </c>
      <c r="T20" s="36" t="str">
        <f>IFERROR(VLOOKUP(P20,$AH$4:$AJ$11,3,FALSE),"")</f>
        <v>0,0056 €</v>
      </c>
      <c r="U20" s="1">
        <f>IFERROR(K20*T20,"")</f>
        <v>14</v>
      </c>
      <c r="V20" s="36" t="str">
        <f>IF(I20="Main-d'œuvre",K20*$AF$112,"")</f>
        <v/>
      </c>
      <c r="W20" s="1">
        <f>+COUNTIF($I$5:I20,$AA$1)</f>
        <v>6</v>
      </c>
      <c r="X20" s="1" t="str">
        <f>IF(ROW(Q20)&lt;=2,0,IF(Q20="Main-d'œuvre ",ROW(Q20),""))</f>
        <v/>
      </c>
      <c r="Y20" s="36"/>
      <c r="Z20" s="36"/>
      <c r="AA20" s="36"/>
      <c r="AB20" s="36"/>
      <c r="AE20" s="1" t="s">
        <v>214</v>
      </c>
      <c r="AF20" s="37">
        <v>0.24</v>
      </c>
    </row>
    <row r="21" spans="1:32" x14ac:dyDescent="0.25">
      <c r="A21" s="10">
        <v>2020</v>
      </c>
      <c r="B21" s="11">
        <v>7</v>
      </c>
      <c r="C21" s="12" t="s">
        <v>37</v>
      </c>
      <c r="D21" s="12"/>
      <c r="E21" s="13"/>
      <c r="F21" s="12"/>
      <c r="G21" s="12" t="s">
        <v>39</v>
      </c>
      <c r="H21" s="12">
        <v>2500</v>
      </c>
      <c r="I21" s="12" t="s">
        <v>39</v>
      </c>
      <c r="J21" s="12" t="s">
        <v>109</v>
      </c>
      <c r="K21" s="12">
        <v>2500</v>
      </c>
      <c r="L21" s="12" t="s">
        <v>19</v>
      </c>
      <c r="M21" s="12" t="s">
        <v>29</v>
      </c>
      <c r="N21" s="25" t="s">
        <v>196</v>
      </c>
      <c r="O21" s="29"/>
      <c r="P21" s="22" t="s">
        <v>91</v>
      </c>
      <c r="Q21" s="35" t="str">
        <f>I21&amp;" "&amp;J21</f>
        <v>Env str sf 114x229</v>
      </c>
      <c r="R21" s="33">
        <f>IFERROR(VLOOKUP(Q21,$AE$4:$AF$111,2,FALSE),"")</f>
        <v>1.03E-2</v>
      </c>
      <c r="S21" s="1">
        <f>IFERROR(K21*R21,"")</f>
        <v>25.75</v>
      </c>
      <c r="T21" s="36" t="str">
        <f>IFERROR(VLOOKUP(P21,$AH$4:$AJ$11,3,FALSE),"")</f>
        <v>0,0056 €</v>
      </c>
      <c r="U21" s="1">
        <f>IFERROR(K21*T21,"")</f>
        <v>14</v>
      </c>
      <c r="V21" s="36" t="str">
        <f>IF(I21="Main-d'œuvre",K21*$AF$112,"")</f>
        <v/>
      </c>
      <c r="W21" s="1">
        <f>+COUNTIF($I$5:I21,$AA$1)</f>
        <v>6</v>
      </c>
      <c r="X21" s="1" t="str">
        <f>IF(ROW(Q21)&lt;=2,0,IF(Q21="Main-d'œuvre ",ROW(Q21),""))</f>
        <v/>
      </c>
      <c r="Y21" s="36"/>
      <c r="Z21" s="36"/>
      <c r="AA21" s="36"/>
      <c r="AB21" s="36"/>
      <c r="AE21" s="1" t="s">
        <v>215</v>
      </c>
      <c r="AF21" s="37">
        <v>0.24</v>
      </c>
    </row>
    <row r="22" spans="1:32" x14ac:dyDescent="0.25">
      <c r="A22" s="10">
        <v>2020</v>
      </c>
      <c r="B22" s="11">
        <v>7</v>
      </c>
      <c r="C22" s="12" t="s">
        <v>37</v>
      </c>
      <c r="D22" s="12"/>
      <c r="E22" s="13"/>
      <c r="F22" s="12"/>
      <c r="G22" s="12"/>
      <c r="H22" s="12"/>
      <c r="I22" s="12" t="s">
        <v>101</v>
      </c>
      <c r="J22" s="12"/>
      <c r="K22" s="12">
        <v>75</v>
      </c>
      <c r="L22" s="12"/>
      <c r="M22" s="12"/>
      <c r="N22" s="25"/>
      <c r="O22" s="30"/>
      <c r="P22" s="33"/>
      <c r="Q22" s="35" t="str">
        <f>I22&amp;" "&amp;J22</f>
        <v xml:space="preserve">Main-d'œuvre </v>
      </c>
      <c r="R22" s="33" t="str">
        <f>IFERROR(VLOOKUP(Q22,$AE$4:$AF$111,2,FALSE),"")</f>
        <v/>
      </c>
      <c r="S22" s="1" t="str">
        <f>IFERROR(K22*R22,"")</f>
        <v/>
      </c>
      <c r="T22" s="36" t="str">
        <f>IFERROR(VLOOKUP(P22,$AH$4:$AJ$11,3,FALSE),"")</f>
        <v/>
      </c>
      <c r="U22" s="1" t="str">
        <f>IFERROR(K22*T22,"")</f>
        <v/>
      </c>
      <c r="V22" s="36">
        <f>IF(I22="Main-d'œuvre",K22*$AF$112,"")</f>
        <v>26.872500000000002</v>
      </c>
      <c r="W22" s="1">
        <f>+COUNTIF($I$5:I22,$AA$1)</f>
        <v>7</v>
      </c>
      <c r="X22" s="1">
        <f>IF(ROW(Q22)&lt;=2,0,IF(Q22="Main-d'œuvre ",ROW(Q22),""))</f>
        <v>22</v>
      </c>
      <c r="Y22" s="36"/>
      <c r="Z22" s="36"/>
      <c r="AA22" s="36"/>
      <c r="AB22" s="36"/>
      <c r="AE22" s="1" t="s">
        <v>216</v>
      </c>
      <c r="AF22" s="37">
        <v>1.4E-2</v>
      </c>
    </row>
    <row r="23" spans="1:32" x14ac:dyDescent="0.25">
      <c r="A23" s="14">
        <v>2020</v>
      </c>
      <c r="B23" s="15">
        <v>8</v>
      </c>
      <c r="C23" s="16" t="s">
        <v>43</v>
      </c>
      <c r="D23" s="16" t="s">
        <v>44</v>
      </c>
      <c r="E23" s="17">
        <v>43850</v>
      </c>
      <c r="F23" s="16" t="s">
        <v>139</v>
      </c>
      <c r="G23" s="16" t="s">
        <v>111</v>
      </c>
      <c r="H23" s="16">
        <v>15</v>
      </c>
      <c r="I23" s="16" t="s">
        <v>288</v>
      </c>
      <c r="J23" s="16">
        <v>100</v>
      </c>
      <c r="K23" s="16">
        <v>255</v>
      </c>
      <c r="L23" s="16" t="s">
        <v>15</v>
      </c>
      <c r="M23" s="16" t="s">
        <v>28</v>
      </c>
      <c r="N23" s="26" t="s">
        <v>197</v>
      </c>
      <c r="O23" s="29"/>
      <c r="P23" s="22" t="s">
        <v>98</v>
      </c>
      <c r="Q23" s="35" t="str">
        <f>I23&amp;" "&amp;J23</f>
        <v>A4 blanc 100</v>
      </c>
      <c r="R23" s="33">
        <f>IFERROR(VLOOKUP(Q23,$AE$4:$AF$111,2,FALSE),"")</f>
        <v>1.01E-2</v>
      </c>
      <c r="S23" s="1">
        <f>IFERROR(K23*R23,"")</f>
        <v>2.5754999999999999</v>
      </c>
      <c r="T23" s="36" t="str">
        <f>IFERROR(VLOOKUP(P23,$AH$4:$AJ$11,3,FALSE),"")</f>
        <v>0,0615 €</v>
      </c>
      <c r="U23" s="1">
        <f>IFERROR(K23*T23,"")</f>
        <v>15.682499999999999</v>
      </c>
      <c r="V23" s="36" t="str">
        <f>IF(I23="Main-d'œuvre",K23*$AF$112,"")</f>
        <v/>
      </c>
      <c r="W23" s="1">
        <f>+COUNTIF($I$5:I23,$AA$1)</f>
        <v>7</v>
      </c>
      <c r="X23" s="1" t="str">
        <f>IF(ROW(Q23)&lt;=2,0,IF(Q23="Main-d'œuvre ",ROW(Q23),""))</f>
        <v/>
      </c>
      <c r="Y23" s="36"/>
      <c r="Z23" s="36"/>
      <c r="AA23" s="36"/>
      <c r="AB23" s="36"/>
      <c r="AE23" s="1" t="s">
        <v>217</v>
      </c>
      <c r="AF23" s="37">
        <v>1.4E-2</v>
      </c>
    </row>
    <row r="24" spans="1:32" x14ac:dyDescent="0.25">
      <c r="A24" s="18">
        <v>2020</v>
      </c>
      <c r="B24" s="19">
        <v>8</v>
      </c>
      <c r="C24" s="20" t="s">
        <v>43</v>
      </c>
      <c r="D24" s="20"/>
      <c r="E24" s="21"/>
      <c r="F24" s="20"/>
      <c r="G24" s="20"/>
      <c r="H24" s="20"/>
      <c r="I24" s="20" t="s">
        <v>101</v>
      </c>
      <c r="J24" s="20"/>
      <c r="K24" s="20">
        <v>30</v>
      </c>
      <c r="L24" s="20"/>
      <c r="M24" s="20"/>
      <c r="N24" s="27"/>
      <c r="O24" s="30"/>
      <c r="P24" s="33"/>
      <c r="Q24" s="35" t="str">
        <f>I24&amp;" "&amp;J24</f>
        <v xml:space="preserve">Main-d'œuvre </v>
      </c>
      <c r="R24" s="33" t="str">
        <f>IFERROR(VLOOKUP(Q24,$AE$4:$AF$111,2,FALSE),"")</f>
        <v/>
      </c>
      <c r="S24" s="1" t="str">
        <f>IFERROR(K24*R24,"")</f>
        <v/>
      </c>
      <c r="T24" s="36" t="str">
        <f>IFERROR(VLOOKUP(P24,$AH$4:$AJ$11,3,FALSE),"")</f>
        <v/>
      </c>
      <c r="U24" s="1" t="str">
        <f>IFERROR(K24*T24,"")</f>
        <v/>
      </c>
      <c r="V24" s="36">
        <f>IF(I24="Main-d'œuvre",K24*$AF$112,"")</f>
        <v>10.749000000000001</v>
      </c>
      <c r="W24" s="1">
        <f>+COUNTIF($I$5:I24,$AA$1)</f>
        <v>8</v>
      </c>
      <c r="X24" s="1">
        <f>IF(ROW(Q24)&lt;=2,0,IF(Q24="Main-d'œuvre ",ROW(Q24),""))</f>
        <v>24</v>
      </c>
      <c r="Y24" s="36"/>
      <c r="Z24" s="36"/>
      <c r="AA24" s="36"/>
      <c r="AB24" s="36"/>
      <c r="AE24" s="1" t="s">
        <v>218</v>
      </c>
      <c r="AF24" s="37">
        <v>1.4E-2</v>
      </c>
    </row>
    <row r="25" spans="1:32" x14ac:dyDescent="0.25">
      <c r="A25" s="10">
        <v>2020</v>
      </c>
      <c r="B25" s="11">
        <v>9</v>
      </c>
      <c r="C25" s="12" t="s">
        <v>48</v>
      </c>
      <c r="D25" s="12" t="s">
        <v>49</v>
      </c>
      <c r="E25" s="13">
        <v>43851</v>
      </c>
      <c r="F25" s="12" t="s">
        <v>25</v>
      </c>
      <c r="G25" s="12" t="s">
        <v>26</v>
      </c>
      <c r="H25" s="12">
        <v>1500</v>
      </c>
      <c r="I25" s="12" t="s">
        <v>26</v>
      </c>
      <c r="J25" s="12" t="s">
        <v>109</v>
      </c>
      <c r="K25" s="12">
        <v>1500</v>
      </c>
      <c r="L25" s="12" t="s">
        <v>19</v>
      </c>
      <c r="M25" s="12" t="s">
        <v>29</v>
      </c>
      <c r="N25" s="25" t="s">
        <v>196</v>
      </c>
      <c r="O25" s="29"/>
      <c r="P25" s="22" t="s">
        <v>91</v>
      </c>
      <c r="Q25" s="35" t="str">
        <f>I25&amp;" "&amp;J25</f>
        <v>Env str fen 114x229</v>
      </c>
      <c r="R25" s="33">
        <f>IFERROR(VLOOKUP(Q25,$AE$4:$AF$111,2,FALSE),"")</f>
        <v>1.6619999999999999E-2</v>
      </c>
      <c r="S25" s="1">
        <f>IFERROR(K25*R25,"")</f>
        <v>24.93</v>
      </c>
      <c r="T25" s="36" t="str">
        <f>IFERROR(VLOOKUP(P25,$AH$4:$AJ$11,3,FALSE),"")</f>
        <v>0,0056 €</v>
      </c>
      <c r="U25" s="1">
        <f>IFERROR(K25*T25,"")</f>
        <v>8.4</v>
      </c>
      <c r="V25" s="36" t="str">
        <f>IF(I25="Main-d'œuvre",K25*$AF$112,"")</f>
        <v/>
      </c>
      <c r="W25" s="1">
        <f>+COUNTIF($I$5:I25,$AA$1)</f>
        <v>8</v>
      </c>
      <c r="X25" s="1" t="str">
        <f>IF(ROW(Q25)&lt;=2,0,IF(Q25="Main-d'œuvre ",ROW(Q25),""))</f>
        <v/>
      </c>
      <c r="Y25" s="36"/>
      <c r="Z25" s="36"/>
      <c r="AA25" s="36"/>
      <c r="AB25" s="36"/>
      <c r="AE25" s="1" t="s">
        <v>219</v>
      </c>
      <c r="AF25" s="37">
        <v>1.4E-2</v>
      </c>
    </row>
    <row r="26" spans="1:32" x14ac:dyDescent="0.25">
      <c r="A26" s="10">
        <v>2020</v>
      </c>
      <c r="B26" s="11">
        <v>9</v>
      </c>
      <c r="C26" s="12" t="s">
        <v>48</v>
      </c>
      <c r="D26" s="12"/>
      <c r="E26" s="13"/>
      <c r="F26" s="12"/>
      <c r="G26" s="12"/>
      <c r="H26" s="12"/>
      <c r="I26" s="12" t="s">
        <v>101</v>
      </c>
      <c r="J26" s="12"/>
      <c r="K26" s="12">
        <v>30</v>
      </c>
      <c r="L26" s="12"/>
      <c r="M26" s="12"/>
      <c r="N26" s="25"/>
      <c r="O26" s="30"/>
      <c r="P26" s="33"/>
      <c r="Q26" s="35" t="str">
        <f>I26&amp;" "&amp;J26</f>
        <v xml:space="preserve">Main-d'œuvre </v>
      </c>
      <c r="R26" s="33" t="str">
        <f>IFERROR(VLOOKUP(Q26,$AE$4:$AF$111,2,FALSE),"")</f>
        <v/>
      </c>
      <c r="S26" s="1" t="str">
        <f>IFERROR(K26*R26,"")</f>
        <v/>
      </c>
      <c r="T26" s="36" t="str">
        <f>IFERROR(VLOOKUP(P26,$AH$4:$AJ$11,3,FALSE),"")</f>
        <v/>
      </c>
      <c r="U26" s="1" t="str">
        <f>IFERROR(K26*T26,"")</f>
        <v/>
      </c>
      <c r="V26" s="36">
        <f>IF(I26="Main-d'œuvre",K26*$AF$112,"")</f>
        <v>10.749000000000001</v>
      </c>
      <c r="W26" s="1">
        <f>+COUNTIF($I$5:I26,$AA$1)</f>
        <v>9</v>
      </c>
      <c r="X26" s="1">
        <f>IF(ROW(Q26)&lt;=2,0,IF(Q26="Main-d'œuvre ",ROW(Q26),""))</f>
        <v>26</v>
      </c>
      <c r="Y26" s="36"/>
      <c r="Z26" s="36"/>
      <c r="AA26" s="36"/>
      <c r="AB26" s="36"/>
      <c r="AE26" s="1" t="s">
        <v>220</v>
      </c>
      <c r="AF26" s="37">
        <v>1.4E-2</v>
      </c>
    </row>
    <row r="27" spans="1:32" x14ac:dyDescent="0.25">
      <c r="A27" s="14">
        <v>2020</v>
      </c>
      <c r="B27" s="15">
        <v>10</v>
      </c>
      <c r="C27" s="16" t="s">
        <v>10</v>
      </c>
      <c r="D27" s="16" t="s">
        <v>11</v>
      </c>
      <c r="E27" s="17">
        <v>43851</v>
      </c>
      <c r="F27" s="16" t="s">
        <v>12</v>
      </c>
      <c r="G27" s="16" t="s">
        <v>113</v>
      </c>
      <c r="H27" s="16">
        <v>30</v>
      </c>
      <c r="I27" s="16" t="s">
        <v>289</v>
      </c>
      <c r="J27" s="16">
        <v>100</v>
      </c>
      <c r="K27" s="16">
        <v>30</v>
      </c>
      <c r="L27" s="16" t="s">
        <v>15</v>
      </c>
      <c r="M27" s="16" t="s">
        <v>28</v>
      </c>
      <c r="N27" s="26" t="s">
        <v>196</v>
      </c>
      <c r="O27" s="29"/>
      <c r="P27" s="22" t="s">
        <v>97</v>
      </c>
      <c r="Q27" s="35" t="str">
        <f>I27&amp;" "&amp;J27</f>
        <v>A3 blanc 100</v>
      </c>
      <c r="R27" s="33">
        <f>IFERROR(VLOOKUP(Q27,$AE$4:$AF$111,2,FALSE),"")</f>
        <v>2.1999999999999999E-2</v>
      </c>
      <c r="S27" s="1">
        <f>IFERROR(K27*R27,"")</f>
        <v>0.65999999999999992</v>
      </c>
      <c r="T27" s="36" t="str">
        <f>IFERROR(VLOOKUP(P27,$AH$4:$AJ$11,3,FALSE),"")</f>
        <v>0,0307 €</v>
      </c>
      <c r="U27" s="1">
        <f>IFERROR(K27*T27,"")</f>
        <v>0.92100000000000004</v>
      </c>
      <c r="V27" s="36" t="str">
        <f>IF(I27="Main-d'œuvre",K27*$AF$112,"")</f>
        <v/>
      </c>
      <c r="W27" s="1">
        <f>+COUNTIF($I$5:I27,$AA$1)</f>
        <v>9</v>
      </c>
      <c r="X27" s="1" t="str">
        <f>IF(ROW(Q27)&lt;=2,0,IF(Q27="Main-d'œuvre ",ROW(Q27),""))</f>
        <v/>
      </c>
      <c r="Y27" s="36"/>
      <c r="Z27" s="36"/>
      <c r="AA27" s="36"/>
      <c r="AB27" s="36"/>
      <c r="AE27" s="1" t="s">
        <v>221</v>
      </c>
      <c r="AF27" s="37">
        <v>1.4E-2</v>
      </c>
    </row>
    <row r="28" spans="1:32" x14ac:dyDescent="0.25">
      <c r="A28" s="10">
        <v>2020</v>
      </c>
      <c r="B28" s="11">
        <v>10</v>
      </c>
      <c r="C28" s="12" t="s">
        <v>10</v>
      </c>
      <c r="D28" s="12"/>
      <c r="E28" s="13"/>
      <c r="F28" s="12"/>
      <c r="G28" s="12" t="s">
        <v>114</v>
      </c>
      <c r="H28" s="12">
        <v>40</v>
      </c>
      <c r="I28" s="12" t="s">
        <v>288</v>
      </c>
      <c r="J28" s="12">
        <v>100</v>
      </c>
      <c r="K28" s="12">
        <v>40</v>
      </c>
      <c r="L28" s="12" t="s">
        <v>15</v>
      </c>
      <c r="M28" s="12" t="s">
        <v>28</v>
      </c>
      <c r="N28" s="25" t="s">
        <v>196</v>
      </c>
      <c r="O28" s="29"/>
      <c r="P28" s="22" t="s">
        <v>97</v>
      </c>
      <c r="Q28" s="35" t="str">
        <f>I28&amp;" "&amp;J28</f>
        <v>A4 blanc 100</v>
      </c>
      <c r="R28" s="33">
        <f>IFERROR(VLOOKUP(Q28,$AE$4:$AF$111,2,FALSE),"")</f>
        <v>1.01E-2</v>
      </c>
      <c r="S28" s="1">
        <f>IFERROR(K28*R28,"")</f>
        <v>0.40399999999999997</v>
      </c>
      <c r="T28" s="36" t="str">
        <f>IFERROR(VLOOKUP(P28,$AH$4:$AJ$11,3,FALSE),"")</f>
        <v>0,0307 €</v>
      </c>
      <c r="U28" s="1">
        <f>IFERROR(K28*T28,"")</f>
        <v>1.228</v>
      </c>
      <c r="V28" s="36" t="str">
        <f>IF(I28="Main-d'œuvre",K28*$AF$112,"")</f>
        <v/>
      </c>
      <c r="W28" s="1">
        <f>+COUNTIF($I$5:I28,$AA$1)</f>
        <v>9</v>
      </c>
      <c r="X28" s="1" t="str">
        <f>IF(ROW(Q28)&lt;=2,0,IF(Q28="Main-d'œuvre ",ROW(Q28),""))</f>
        <v/>
      </c>
      <c r="Y28" s="36"/>
      <c r="Z28" s="36"/>
      <c r="AA28" s="36"/>
      <c r="AB28" s="36"/>
      <c r="AE28" s="1" t="s">
        <v>222</v>
      </c>
      <c r="AF28" s="37">
        <v>1.4E-2</v>
      </c>
    </row>
    <row r="29" spans="1:32" x14ac:dyDescent="0.25">
      <c r="A29" s="10">
        <v>2020</v>
      </c>
      <c r="B29" s="11">
        <v>10</v>
      </c>
      <c r="C29" s="12" t="s">
        <v>10</v>
      </c>
      <c r="D29" s="12"/>
      <c r="E29" s="13"/>
      <c r="F29" s="12"/>
      <c r="G29" s="12" t="s">
        <v>110</v>
      </c>
      <c r="H29" s="12">
        <v>2000</v>
      </c>
      <c r="I29" s="12" t="s">
        <v>289</v>
      </c>
      <c r="J29" s="12">
        <v>100</v>
      </c>
      <c r="K29" s="12">
        <v>250</v>
      </c>
      <c r="L29" s="12" t="s">
        <v>15</v>
      </c>
      <c r="M29" s="12" t="s">
        <v>28</v>
      </c>
      <c r="N29" s="25" t="s">
        <v>196</v>
      </c>
      <c r="O29" s="29"/>
      <c r="P29" s="22" t="s">
        <v>97</v>
      </c>
      <c r="Q29" s="35" t="str">
        <f>I29&amp;" "&amp;J29</f>
        <v>A3 blanc 100</v>
      </c>
      <c r="R29" s="33">
        <f>IFERROR(VLOOKUP(Q29,$AE$4:$AF$111,2,FALSE),"")</f>
        <v>2.1999999999999999E-2</v>
      </c>
      <c r="S29" s="1">
        <f>IFERROR(K29*R29,"")</f>
        <v>5.5</v>
      </c>
      <c r="T29" s="36" t="str">
        <f>IFERROR(VLOOKUP(P29,$AH$4:$AJ$11,3,FALSE),"")</f>
        <v>0,0307 €</v>
      </c>
      <c r="U29" s="1">
        <f>IFERROR(K29*T29,"")</f>
        <v>7.6750000000000007</v>
      </c>
      <c r="V29" s="36" t="str">
        <f>IF(I29="Main-d'œuvre",K29*$AF$112,"")</f>
        <v/>
      </c>
      <c r="W29" s="1">
        <f>+COUNTIF($I$5:I29,$AA$1)</f>
        <v>9</v>
      </c>
      <c r="X29" s="1" t="str">
        <f>IF(ROW(Q29)&lt;=2,0,IF(Q29="Main-d'œuvre ",ROW(Q29),""))</f>
        <v/>
      </c>
      <c r="Y29" s="36"/>
      <c r="Z29" s="36"/>
      <c r="AA29" s="36"/>
      <c r="AB29" s="36"/>
      <c r="AE29" s="1" t="s">
        <v>223</v>
      </c>
      <c r="AF29" s="37">
        <v>1.4E-2</v>
      </c>
    </row>
    <row r="30" spans="1:32" x14ac:dyDescent="0.25">
      <c r="A30" s="18">
        <v>2020</v>
      </c>
      <c r="B30" s="19">
        <v>10</v>
      </c>
      <c r="C30" s="20" t="s">
        <v>10</v>
      </c>
      <c r="D30" s="20"/>
      <c r="E30" s="21"/>
      <c r="F30" s="20"/>
      <c r="G30" s="20"/>
      <c r="H30" s="20"/>
      <c r="I30" s="20" t="s">
        <v>101</v>
      </c>
      <c r="J30" s="20"/>
      <c r="K30" s="20">
        <v>30</v>
      </c>
      <c r="L30" s="20"/>
      <c r="M30" s="20"/>
      <c r="N30" s="27"/>
      <c r="O30" s="30"/>
      <c r="P30" s="33"/>
      <c r="Q30" s="35" t="str">
        <f>I30&amp;" "&amp;J30</f>
        <v xml:space="preserve">Main-d'œuvre </v>
      </c>
      <c r="R30" s="33" t="str">
        <f>IFERROR(VLOOKUP(Q30,$AE$4:$AF$111,2,FALSE),"")</f>
        <v/>
      </c>
      <c r="S30" s="1" t="str">
        <f>IFERROR(K30*R30,"")</f>
        <v/>
      </c>
      <c r="T30" s="36" t="str">
        <f>IFERROR(VLOOKUP(P30,$AH$4:$AJ$11,3,FALSE),"")</f>
        <v/>
      </c>
      <c r="U30" s="1" t="str">
        <f>IFERROR(K30*T30,"")</f>
        <v/>
      </c>
      <c r="V30" s="36">
        <f>IF(I30="Main-d'œuvre",K30*$AF$112,"")</f>
        <v>10.749000000000001</v>
      </c>
      <c r="W30" s="1">
        <f>+COUNTIF($I$5:I30,$AA$1)</f>
        <v>10</v>
      </c>
      <c r="X30" s="1">
        <f>IF(ROW(Q30)&lt;=2,0,IF(Q30="Main-d'œuvre ",ROW(Q30),""))</f>
        <v>30</v>
      </c>
      <c r="Y30" s="36"/>
      <c r="Z30" s="36"/>
      <c r="AA30" s="36"/>
      <c r="AB30" s="36"/>
      <c r="AE30" s="1" t="s">
        <v>224</v>
      </c>
      <c r="AF30" s="37">
        <v>1.4E-2</v>
      </c>
    </row>
    <row r="31" spans="1:32" x14ac:dyDescent="0.25">
      <c r="A31" s="10">
        <v>2020</v>
      </c>
      <c r="B31" s="11">
        <v>11</v>
      </c>
      <c r="C31" s="12" t="s">
        <v>32</v>
      </c>
      <c r="D31" s="12" t="s">
        <v>33</v>
      </c>
      <c r="E31" s="13">
        <v>43851</v>
      </c>
      <c r="F31" s="12" t="s">
        <v>25</v>
      </c>
      <c r="G31" s="12" t="s">
        <v>26</v>
      </c>
      <c r="H31" s="12">
        <v>1500</v>
      </c>
      <c r="I31" s="12" t="s">
        <v>26</v>
      </c>
      <c r="J31" s="12" t="s">
        <v>109</v>
      </c>
      <c r="K31" s="12">
        <v>1500</v>
      </c>
      <c r="L31" s="12" t="s">
        <v>19</v>
      </c>
      <c r="M31" s="12" t="s">
        <v>29</v>
      </c>
      <c r="N31" s="25" t="s">
        <v>196</v>
      </c>
      <c r="O31" s="29"/>
      <c r="P31" s="22" t="s">
        <v>91</v>
      </c>
      <c r="Q31" s="35" t="str">
        <f>I31&amp;" "&amp;J31</f>
        <v>Env str fen 114x229</v>
      </c>
      <c r="R31" s="33">
        <f>IFERROR(VLOOKUP(Q31,$AE$4:$AF$111,2,FALSE),"")</f>
        <v>1.6619999999999999E-2</v>
      </c>
      <c r="S31" s="1">
        <f>IFERROR(K31*R31,"")</f>
        <v>24.93</v>
      </c>
      <c r="T31" s="36" t="str">
        <f>IFERROR(VLOOKUP(P31,$AH$4:$AJ$11,3,FALSE),"")</f>
        <v>0,0056 €</v>
      </c>
      <c r="U31" s="1">
        <f>IFERROR(K31*T31,"")</f>
        <v>8.4</v>
      </c>
      <c r="V31" s="36" t="str">
        <f>IF(I31="Main-d'œuvre",K31*$AF$112,"")</f>
        <v/>
      </c>
      <c r="W31" s="1">
        <f>+COUNTIF($I$5:I31,$AA$1)</f>
        <v>10</v>
      </c>
      <c r="X31" s="1" t="str">
        <f>IF(ROW(Q31)&lt;=2,0,IF(Q31="Main-d'œuvre ",ROW(Q31),""))</f>
        <v/>
      </c>
      <c r="Y31" s="36"/>
      <c r="Z31" s="36"/>
      <c r="AA31" s="36"/>
      <c r="AB31" s="36"/>
      <c r="AE31" s="1" t="s">
        <v>225</v>
      </c>
      <c r="AF31" s="37">
        <v>1.4E-2</v>
      </c>
    </row>
    <row r="32" spans="1:32" x14ac:dyDescent="0.25">
      <c r="A32" s="10">
        <v>2020</v>
      </c>
      <c r="B32" s="11">
        <v>11</v>
      </c>
      <c r="C32" s="12" t="s">
        <v>32</v>
      </c>
      <c r="D32" s="12"/>
      <c r="E32" s="13"/>
      <c r="F32" s="12"/>
      <c r="G32" s="12"/>
      <c r="H32" s="12"/>
      <c r="I32" s="12" t="s">
        <v>101</v>
      </c>
      <c r="J32" s="12"/>
      <c r="K32" s="12">
        <v>30</v>
      </c>
      <c r="L32" s="12"/>
      <c r="M32" s="12"/>
      <c r="N32" s="25"/>
      <c r="O32" s="30"/>
      <c r="P32" s="33"/>
      <c r="Q32" s="35" t="str">
        <f>I32&amp;" "&amp;J32</f>
        <v xml:space="preserve">Main-d'œuvre </v>
      </c>
      <c r="R32" s="33" t="str">
        <f>IFERROR(VLOOKUP(Q32,$AE$4:$AF$111,2,FALSE),"")</f>
        <v/>
      </c>
      <c r="S32" s="1" t="str">
        <f>IFERROR(K32*R32,"")</f>
        <v/>
      </c>
      <c r="T32" s="36" t="str">
        <f>IFERROR(VLOOKUP(P32,$AH$4:$AJ$11,3,FALSE),"")</f>
        <v/>
      </c>
      <c r="U32" s="1" t="str">
        <f>IFERROR(K32*T32,"")</f>
        <v/>
      </c>
      <c r="V32" s="36">
        <f>IF(I32="Main-d'œuvre",K32*$AF$112,"")</f>
        <v>10.749000000000001</v>
      </c>
      <c r="W32" s="1">
        <f>+COUNTIF($I$5:I32,$AA$1)</f>
        <v>11</v>
      </c>
      <c r="X32" s="1">
        <f>IF(ROW(Q32)&lt;=2,0,IF(Q32="Main-d'œuvre ",ROW(Q32),""))</f>
        <v>32</v>
      </c>
      <c r="Y32" s="36"/>
      <c r="Z32" s="36"/>
      <c r="AA32" s="36"/>
      <c r="AB32" s="36"/>
      <c r="AE32" s="1" t="s">
        <v>226</v>
      </c>
      <c r="AF32" s="37">
        <v>1.4E-2</v>
      </c>
    </row>
    <row r="33" spans="1:32" x14ac:dyDescent="0.25">
      <c r="A33" s="14">
        <v>2020</v>
      </c>
      <c r="B33" s="15">
        <v>12</v>
      </c>
      <c r="C33" s="16" t="s">
        <v>40</v>
      </c>
      <c r="D33" s="16" t="s">
        <v>41</v>
      </c>
      <c r="E33" s="17">
        <v>43851</v>
      </c>
      <c r="F33" s="16" t="s">
        <v>42</v>
      </c>
      <c r="G33" s="16" t="s">
        <v>111</v>
      </c>
      <c r="H33" s="16">
        <v>500</v>
      </c>
      <c r="I33" s="16" t="s">
        <v>288</v>
      </c>
      <c r="J33" s="16">
        <v>80</v>
      </c>
      <c r="K33" s="16">
        <v>500</v>
      </c>
      <c r="L33" s="16" t="s">
        <v>15</v>
      </c>
      <c r="M33" s="16" t="s">
        <v>29</v>
      </c>
      <c r="N33" s="26" t="s">
        <v>196</v>
      </c>
      <c r="O33" s="29"/>
      <c r="P33" s="22" t="s">
        <v>94</v>
      </c>
      <c r="Q33" s="35" t="str">
        <f>I33&amp;" "&amp;J33</f>
        <v>A4 blanc 80</v>
      </c>
      <c r="R33" s="33">
        <f>IFERROR(VLOOKUP(Q33,$AE$4:$AF$111,2,FALSE),"")</f>
        <v>5.4000000000000003E-3</v>
      </c>
      <c r="S33" s="1">
        <f>IFERROR(K33*R33,"")</f>
        <v>2.7</v>
      </c>
      <c r="T33" s="36" t="str">
        <f>IFERROR(VLOOKUP(P33,$AH$4:$AJ$11,3,FALSE),"")</f>
        <v>0,0227 €</v>
      </c>
      <c r="U33" s="1">
        <f>IFERROR(K33*T33,"")</f>
        <v>11.350000000000001</v>
      </c>
      <c r="V33" s="36" t="str">
        <f>IF(I33="Main-d'œuvre",K33*$AF$112,"")</f>
        <v/>
      </c>
      <c r="W33" s="1">
        <f>+COUNTIF($I$5:I33,$AA$1)</f>
        <v>11</v>
      </c>
      <c r="X33" s="1" t="str">
        <f>IF(ROW(Q33)&lt;=2,0,IF(Q33="Main-d'œuvre ",ROW(Q33),""))</f>
        <v/>
      </c>
      <c r="Y33" s="36"/>
      <c r="Z33" s="36"/>
      <c r="AA33" s="36"/>
      <c r="AB33" s="36"/>
      <c r="AE33" s="1" t="s">
        <v>227</v>
      </c>
      <c r="AF33" s="37">
        <v>1.4E-2</v>
      </c>
    </row>
    <row r="34" spans="1:32" x14ac:dyDescent="0.25">
      <c r="A34" s="18">
        <v>2020</v>
      </c>
      <c r="B34" s="19">
        <v>12</v>
      </c>
      <c r="C34" s="20" t="s">
        <v>40</v>
      </c>
      <c r="D34" s="20"/>
      <c r="E34" s="21"/>
      <c r="F34" s="20"/>
      <c r="G34" s="20"/>
      <c r="H34" s="20"/>
      <c r="I34" s="20" t="s">
        <v>101</v>
      </c>
      <c r="J34" s="20"/>
      <c r="K34" s="20">
        <v>15</v>
      </c>
      <c r="L34" s="20"/>
      <c r="M34" s="20"/>
      <c r="N34" s="27"/>
      <c r="O34" s="30"/>
      <c r="P34" s="33"/>
      <c r="Q34" s="35" t="str">
        <f>I34&amp;" "&amp;J34</f>
        <v xml:space="preserve">Main-d'œuvre </v>
      </c>
      <c r="R34" s="33" t="str">
        <f>IFERROR(VLOOKUP(Q34,$AE$4:$AF$111,2,FALSE),"")</f>
        <v/>
      </c>
      <c r="S34" s="1" t="str">
        <f>IFERROR(K34*R34,"")</f>
        <v/>
      </c>
      <c r="T34" s="36" t="str">
        <f>IFERROR(VLOOKUP(P34,$AH$4:$AJ$11,3,FALSE),"")</f>
        <v/>
      </c>
      <c r="U34" s="1" t="str">
        <f>IFERROR(K34*T34,"")</f>
        <v/>
      </c>
      <c r="V34" s="36">
        <f>IF(I34="Main-d'œuvre",K34*$AF$112,"")</f>
        <v>5.3745000000000003</v>
      </c>
      <c r="W34" s="1">
        <f>+COUNTIF($I$5:I34,$AA$1)</f>
        <v>12</v>
      </c>
      <c r="X34" s="1">
        <f>IF(ROW(Q34)&lt;=2,0,IF(Q34="Main-d'œuvre ",ROW(Q34),""))</f>
        <v>34</v>
      </c>
      <c r="Y34" s="36"/>
      <c r="Z34" s="36"/>
      <c r="AA34" s="36"/>
      <c r="AB34" s="36"/>
      <c r="AE34" s="1" t="s">
        <v>228</v>
      </c>
      <c r="AF34" s="37">
        <v>1.4E-2</v>
      </c>
    </row>
    <row r="35" spans="1:32" x14ac:dyDescent="0.25">
      <c r="A35" s="10">
        <v>2020</v>
      </c>
      <c r="B35" s="11">
        <v>13</v>
      </c>
      <c r="C35" s="12" t="s">
        <v>115</v>
      </c>
      <c r="D35" s="12" t="s">
        <v>116</v>
      </c>
      <c r="E35" s="13">
        <v>43852</v>
      </c>
      <c r="F35" s="12" t="s">
        <v>140</v>
      </c>
      <c r="G35" s="12" t="s">
        <v>108</v>
      </c>
      <c r="H35" s="12">
        <v>2</v>
      </c>
      <c r="I35" s="12" t="s">
        <v>100</v>
      </c>
      <c r="J35" s="12"/>
      <c r="K35" s="12">
        <v>1</v>
      </c>
      <c r="L35" s="12"/>
      <c r="M35" s="12"/>
      <c r="N35" s="25"/>
      <c r="O35" s="29"/>
      <c r="P35" s="33"/>
      <c r="Q35" s="35" t="str">
        <f>I35&amp;" "&amp;J35</f>
        <v xml:space="preserve">Carton gris CL </v>
      </c>
      <c r="R35" s="33" t="str">
        <f>IFERROR(VLOOKUP(Q35,$AE$4:$AF$111,2,FALSE),"")</f>
        <v/>
      </c>
      <c r="S35" s="1" t="str">
        <f>IFERROR(K35*R35,"")</f>
        <v/>
      </c>
      <c r="T35" s="36" t="str">
        <f>IFERROR(VLOOKUP(P35,$AH$4:$AJ$11,3,FALSE),"")</f>
        <v/>
      </c>
      <c r="U35" s="1" t="str">
        <f>IFERROR(K35*T35,"")</f>
        <v/>
      </c>
      <c r="V35" s="36" t="str">
        <f>IF(I35="Main-d'œuvre",K35*$AF$112,"")</f>
        <v/>
      </c>
      <c r="W35" s="1">
        <f>+COUNTIF($I$5:I35,$AA$1)</f>
        <v>12</v>
      </c>
      <c r="X35" s="1" t="str">
        <f>IF(ROW(Q35)&lt;=2,0,IF(Q35="Main-d'œuvre ",ROW(Q35),""))</f>
        <v/>
      </c>
      <c r="Y35" s="36"/>
      <c r="Z35" s="36"/>
      <c r="AA35" s="36"/>
      <c r="AB35" s="36"/>
      <c r="AE35" s="1" t="s">
        <v>229</v>
      </c>
      <c r="AF35" s="37">
        <v>4.99E-2</v>
      </c>
    </row>
    <row r="36" spans="1:32" x14ac:dyDescent="0.25">
      <c r="A36" s="10">
        <v>2020</v>
      </c>
      <c r="B36" s="11">
        <v>13</v>
      </c>
      <c r="C36" s="12" t="s">
        <v>115</v>
      </c>
      <c r="D36" s="12"/>
      <c r="E36" s="13"/>
      <c r="F36" s="12" t="s">
        <v>141</v>
      </c>
      <c r="G36" s="12"/>
      <c r="H36" s="12"/>
      <c r="I36" s="12" t="s">
        <v>58</v>
      </c>
      <c r="J36" s="12"/>
      <c r="K36" s="12">
        <v>1</v>
      </c>
      <c r="L36" s="12"/>
      <c r="M36" s="12"/>
      <c r="N36" s="25"/>
      <c r="O36" s="29"/>
      <c r="P36" s="33"/>
      <c r="Q36" s="35" t="str">
        <f>I36&amp;" "&amp;J36</f>
        <v xml:space="preserve">Carton gris n°6 </v>
      </c>
      <c r="R36" s="33" t="str">
        <f>IFERROR(VLOOKUP(Q36,$AE$4:$AF$111,2,FALSE),"")</f>
        <v/>
      </c>
      <c r="S36" s="1" t="str">
        <f>IFERROR(K36*R36,"")</f>
        <v/>
      </c>
      <c r="T36" s="36" t="str">
        <f>IFERROR(VLOOKUP(P36,$AH$4:$AJ$11,3,FALSE),"")</f>
        <v/>
      </c>
      <c r="U36" s="1" t="str">
        <f>IFERROR(K36*T36,"")</f>
        <v/>
      </c>
      <c r="V36" s="36" t="str">
        <f>IF(I36="Main-d'œuvre",K36*$AF$112,"")</f>
        <v/>
      </c>
      <c r="W36" s="1">
        <f>+COUNTIF($I$5:I36,$AA$1)</f>
        <v>12</v>
      </c>
      <c r="X36" s="1" t="str">
        <f>IF(ROW(Q36)&lt;=2,0,IF(Q36="Main-d'œuvre ",ROW(Q36),""))</f>
        <v/>
      </c>
      <c r="Y36" s="36"/>
      <c r="Z36" s="36"/>
      <c r="AA36" s="36"/>
      <c r="AB36" s="36"/>
      <c r="AE36" s="1" t="s">
        <v>230</v>
      </c>
      <c r="AF36" s="37">
        <v>4.5999999999999999E-2</v>
      </c>
    </row>
    <row r="37" spans="1:32" x14ac:dyDescent="0.25">
      <c r="A37" s="10">
        <v>2020</v>
      </c>
      <c r="B37" s="11">
        <v>13</v>
      </c>
      <c r="C37" s="12" t="s">
        <v>115</v>
      </c>
      <c r="D37" s="12"/>
      <c r="E37" s="13"/>
      <c r="F37" s="12"/>
      <c r="G37" s="12"/>
      <c r="H37" s="12"/>
      <c r="I37" s="12" t="s">
        <v>101</v>
      </c>
      <c r="J37" s="12"/>
      <c r="K37" s="12">
        <v>300</v>
      </c>
      <c r="L37" s="12"/>
      <c r="M37" s="12"/>
      <c r="N37" s="25"/>
      <c r="O37" s="30"/>
      <c r="P37" s="33"/>
      <c r="Q37" s="35" t="str">
        <f>I37&amp;" "&amp;J37</f>
        <v xml:space="preserve">Main-d'œuvre </v>
      </c>
      <c r="R37" s="33" t="str">
        <f>IFERROR(VLOOKUP(Q37,$AE$4:$AF$111,2,FALSE),"")</f>
        <v/>
      </c>
      <c r="S37" s="1" t="str">
        <f>IFERROR(K37*R37,"")</f>
        <v/>
      </c>
      <c r="T37" s="36" t="str">
        <f>IFERROR(VLOOKUP(P37,$AH$4:$AJ$11,3,FALSE),"")</f>
        <v/>
      </c>
      <c r="U37" s="1" t="str">
        <f>IFERROR(K37*T37,"")</f>
        <v/>
      </c>
      <c r="V37" s="36">
        <f>IF(I37="Main-d'œuvre",K37*$AF$112,"")</f>
        <v>107.49000000000001</v>
      </c>
      <c r="W37" s="1">
        <f>+COUNTIF($I$5:I37,$AA$1)</f>
        <v>13</v>
      </c>
      <c r="X37" s="1">
        <f>IF(ROW(Q37)&lt;=2,0,IF(Q37="Main-d'œuvre ",ROW(Q37),""))</f>
        <v>37</v>
      </c>
      <c r="Y37" s="36"/>
      <c r="Z37" s="36"/>
      <c r="AA37" s="36"/>
      <c r="AB37" s="36"/>
      <c r="AE37" s="1" t="s">
        <v>231</v>
      </c>
      <c r="AF37" s="37">
        <v>4.5999999999999999E-2</v>
      </c>
    </row>
    <row r="38" spans="1:32" x14ac:dyDescent="0.25">
      <c r="A38" s="14">
        <v>2020</v>
      </c>
      <c r="B38" s="15">
        <v>14</v>
      </c>
      <c r="C38" s="16" t="s">
        <v>34</v>
      </c>
      <c r="D38" s="16" t="s">
        <v>35</v>
      </c>
      <c r="E38" s="17">
        <v>43852</v>
      </c>
      <c r="F38" s="16" t="s">
        <v>36</v>
      </c>
      <c r="G38" s="16" t="s">
        <v>111</v>
      </c>
      <c r="H38" s="16">
        <v>750</v>
      </c>
      <c r="I38" s="16" t="s">
        <v>288</v>
      </c>
      <c r="J38" s="16">
        <v>80</v>
      </c>
      <c r="K38" s="16">
        <v>2250</v>
      </c>
      <c r="L38" s="16" t="s">
        <v>19</v>
      </c>
      <c r="M38" s="16" t="s">
        <v>29</v>
      </c>
      <c r="N38" s="26" t="s">
        <v>197</v>
      </c>
      <c r="O38" s="29"/>
      <c r="P38" s="22" t="s">
        <v>93</v>
      </c>
      <c r="Q38" s="35" t="str">
        <f>I38&amp;" "&amp;J38</f>
        <v>A4 blanc 80</v>
      </c>
      <c r="R38" s="33">
        <f>IFERROR(VLOOKUP(Q38,$AE$4:$AF$111,2,FALSE),"")</f>
        <v>5.4000000000000003E-3</v>
      </c>
      <c r="S38" s="1">
        <f>IFERROR(K38*R38,"")</f>
        <v>12.15</v>
      </c>
      <c r="T38" s="36" t="str">
        <f>IFERROR(VLOOKUP(P38,$AH$4:$AJ$11,3,FALSE),"")</f>
        <v>0,0079 €</v>
      </c>
      <c r="U38" s="1">
        <f>IFERROR(K38*T38,"")</f>
        <v>17.775000000000002</v>
      </c>
      <c r="V38" s="36" t="str">
        <f>IF(I38="Main-d'œuvre",K38*$AF$112,"")</f>
        <v/>
      </c>
      <c r="W38" s="1">
        <f>+COUNTIF($I$5:I38,$AA$1)</f>
        <v>13</v>
      </c>
      <c r="X38" s="1" t="str">
        <f>IF(ROW(Q38)&lt;=2,0,IF(Q38="Main-d'œuvre ",ROW(Q38),""))</f>
        <v/>
      </c>
      <c r="Y38" s="36"/>
      <c r="Z38" s="36"/>
      <c r="AA38" s="36"/>
      <c r="AB38" s="36"/>
      <c r="AE38" s="1" t="s">
        <v>232</v>
      </c>
      <c r="AF38" s="37">
        <v>4.5999999999999999E-2</v>
      </c>
    </row>
    <row r="39" spans="1:32" x14ac:dyDescent="0.25">
      <c r="A39" s="10">
        <v>2020</v>
      </c>
      <c r="B39" s="11">
        <v>14</v>
      </c>
      <c r="C39" s="12" t="s">
        <v>34</v>
      </c>
      <c r="D39" s="12"/>
      <c r="E39" s="13"/>
      <c r="F39" s="12"/>
      <c r="G39" s="12"/>
      <c r="H39" s="12"/>
      <c r="I39" s="12" t="s">
        <v>288</v>
      </c>
      <c r="J39" s="12">
        <v>80</v>
      </c>
      <c r="K39" s="12">
        <v>750</v>
      </c>
      <c r="L39" s="12" t="s">
        <v>19</v>
      </c>
      <c r="M39" s="12" t="s">
        <v>29</v>
      </c>
      <c r="N39" s="25" t="s">
        <v>196</v>
      </c>
      <c r="O39" s="29"/>
      <c r="P39" s="22" t="s">
        <v>91</v>
      </c>
      <c r="Q39" s="35" t="str">
        <f>I39&amp;" "&amp;J39</f>
        <v>A4 blanc 80</v>
      </c>
      <c r="R39" s="33">
        <f>IFERROR(VLOOKUP(Q39,$AE$4:$AF$111,2,FALSE),"")</f>
        <v>5.4000000000000003E-3</v>
      </c>
      <c r="S39" s="1">
        <f>IFERROR(K39*R39,"")</f>
        <v>4.05</v>
      </c>
      <c r="T39" s="36" t="str">
        <f>IFERROR(VLOOKUP(P39,$AH$4:$AJ$11,3,FALSE),"")</f>
        <v>0,0056 €</v>
      </c>
      <c r="U39" s="1">
        <f>IFERROR(K39*T39,"")</f>
        <v>4.2</v>
      </c>
      <c r="V39" s="36" t="str">
        <f>IF(I39="Main-d'œuvre",K39*$AF$112,"")</f>
        <v/>
      </c>
      <c r="W39" s="1">
        <f>+COUNTIF($I$5:I39,$AA$1)</f>
        <v>13</v>
      </c>
      <c r="X39" s="1" t="str">
        <f>IF(ROW(Q39)&lt;=2,0,IF(Q39="Main-d'œuvre ",ROW(Q39),""))</f>
        <v/>
      </c>
      <c r="Y39" s="36"/>
      <c r="Z39" s="36"/>
      <c r="AA39" s="36"/>
      <c r="AB39" s="36"/>
      <c r="AE39" s="1" t="s">
        <v>233</v>
      </c>
      <c r="AF39" s="37">
        <v>4.5999999999999999E-2</v>
      </c>
    </row>
    <row r="40" spans="1:32" x14ac:dyDescent="0.25">
      <c r="A40" s="18">
        <v>2020</v>
      </c>
      <c r="B40" s="20">
        <v>14</v>
      </c>
      <c r="C40" s="20" t="s">
        <v>34</v>
      </c>
      <c r="D40" s="20"/>
      <c r="E40" s="21"/>
      <c r="F40" s="20"/>
      <c r="G40" s="20"/>
      <c r="H40" s="20"/>
      <c r="I40" s="20" t="s">
        <v>101</v>
      </c>
      <c r="J40" s="20"/>
      <c r="K40" s="20">
        <v>75</v>
      </c>
      <c r="L40" s="20"/>
      <c r="M40" s="20"/>
      <c r="N40" s="27"/>
      <c r="O40" s="30"/>
      <c r="P40" s="33"/>
      <c r="Q40" s="35" t="str">
        <f>I40&amp;" "&amp;J40</f>
        <v xml:space="preserve">Main-d'œuvre </v>
      </c>
      <c r="R40" s="33" t="str">
        <f>IFERROR(VLOOKUP(Q40,$AE$4:$AF$111,2,FALSE),"")</f>
        <v/>
      </c>
      <c r="S40" s="1" t="str">
        <f>IFERROR(K40*R40,"")</f>
        <v/>
      </c>
      <c r="T40" s="36" t="str">
        <f>IFERROR(VLOOKUP(P40,$AH$4:$AJ$11,3,FALSE),"")</f>
        <v/>
      </c>
      <c r="U40" s="1" t="str">
        <f>IFERROR(K40*T40,"")</f>
        <v/>
      </c>
      <c r="V40" s="36">
        <f>IF(I40="Main-d'œuvre",K40*$AF$112,"")</f>
        <v>26.872500000000002</v>
      </c>
      <c r="W40" s="1">
        <f>+COUNTIF($I$5:I40,$AA$1)</f>
        <v>14</v>
      </c>
      <c r="X40" s="1">
        <f>IF(ROW(Q40)&lt;=2,0,IF(Q40="Main-d'œuvre ",ROW(Q40),""))</f>
        <v>40</v>
      </c>
      <c r="Y40" s="36"/>
      <c r="Z40" s="36"/>
      <c r="AA40" s="36"/>
      <c r="AB40" s="36"/>
      <c r="AE40" s="1" t="s">
        <v>234</v>
      </c>
      <c r="AF40" s="37">
        <v>4.5999999999999999E-2</v>
      </c>
    </row>
    <row r="41" spans="1:32" x14ac:dyDescent="0.25">
      <c r="A41" s="10">
        <v>2020</v>
      </c>
      <c r="B41" s="12">
        <v>15</v>
      </c>
      <c r="C41" s="12" t="s">
        <v>16</v>
      </c>
      <c r="D41" s="12" t="s">
        <v>102</v>
      </c>
      <c r="E41" s="13">
        <v>43853</v>
      </c>
      <c r="F41" s="12" t="s">
        <v>31</v>
      </c>
      <c r="G41" s="12" t="s">
        <v>112</v>
      </c>
      <c r="H41" s="12">
        <v>150</v>
      </c>
      <c r="I41" s="12" t="s">
        <v>288</v>
      </c>
      <c r="J41" s="12">
        <v>200</v>
      </c>
      <c r="K41" s="12">
        <v>38</v>
      </c>
      <c r="L41" s="12" t="s">
        <v>15</v>
      </c>
      <c r="M41" s="12" t="s">
        <v>28</v>
      </c>
      <c r="N41" s="25" t="s">
        <v>196</v>
      </c>
      <c r="O41" s="29"/>
      <c r="P41" s="22" t="s">
        <v>97</v>
      </c>
      <c r="Q41" s="35" t="str">
        <f>I41&amp;" "&amp;J41</f>
        <v>A4 blanc 200</v>
      </c>
      <c r="R41" s="33">
        <f>IFERROR(VLOOKUP(Q41,$AE$4:$AF$111,2,FALSE),"")</f>
        <v>2.2499999999999999E-2</v>
      </c>
      <c r="S41" s="1">
        <f>IFERROR(K41*R41,"")</f>
        <v>0.85499999999999998</v>
      </c>
      <c r="T41" s="36" t="str">
        <f>IFERROR(VLOOKUP(P41,$AH$4:$AJ$11,3,FALSE),"")</f>
        <v>0,0307 €</v>
      </c>
      <c r="U41" s="1">
        <f>IFERROR(K41*T41,"")</f>
        <v>1.1666000000000001</v>
      </c>
      <c r="V41" s="36" t="str">
        <f>IF(I41="Main-d'œuvre",K41*$AF$112,"")</f>
        <v/>
      </c>
      <c r="W41" s="1">
        <f>+COUNTIF($I$5:I41,$AA$1)</f>
        <v>14</v>
      </c>
      <c r="X41" s="1" t="str">
        <f>IF(ROW(Q41)&lt;=2,0,IF(Q41="Main-d'œuvre ",ROW(Q41),""))</f>
        <v/>
      </c>
      <c r="Y41" s="36"/>
      <c r="Z41" s="36"/>
      <c r="AA41" s="36"/>
      <c r="AB41" s="36"/>
      <c r="AE41" s="1" t="s">
        <v>235</v>
      </c>
      <c r="AF41" s="37">
        <v>4.99E-2</v>
      </c>
    </row>
    <row r="42" spans="1:32" x14ac:dyDescent="0.25">
      <c r="A42" s="10">
        <v>2020</v>
      </c>
      <c r="B42" s="12">
        <v>15</v>
      </c>
      <c r="C42" s="12" t="s">
        <v>16</v>
      </c>
      <c r="D42" s="12"/>
      <c r="E42" s="13"/>
      <c r="F42" s="12"/>
      <c r="G42" s="12" t="s">
        <v>117</v>
      </c>
      <c r="H42" s="12">
        <v>500</v>
      </c>
      <c r="I42" s="12" t="s">
        <v>288</v>
      </c>
      <c r="J42" s="12">
        <v>200</v>
      </c>
      <c r="K42" s="12">
        <v>56</v>
      </c>
      <c r="L42" s="12" t="s">
        <v>15</v>
      </c>
      <c r="M42" s="12" t="s">
        <v>28</v>
      </c>
      <c r="N42" s="25" t="s">
        <v>197</v>
      </c>
      <c r="O42" s="29"/>
      <c r="P42" s="22" t="s">
        <v>98</v>
      </c>
      <c r="Q42" s="35" t="str">
        <f>I42&amp;" "&amp;J42</f>
        <v>A4 blanc 200</v>
      </c>
      <c r="R42" s="33">
        <f>IFERROR(VLOOKUP(Q42,$AE$4:$AF$111,2,FALSE),"")</f>
        <v>2.2499999999999999E-2</v>
      </c>
      <c r="S42" s="1">
        <f>IFERROR(K42*R42,"")</f>
        <v>1.26</v>
      </c>
      <c r="T42" s="36" t="str">
        <f>IFERROR(VLOOKUP(P42,$AH$4:$AJ$11,3,FALSE),"")</f>
        <v>0,0615 €</v>
      </c>
      <c r="U42" s="1">
        <f>IFERROR(K42*T42,"")</f>
        <v>3.444</v>
      </c>
      <c r="V42" s="36" t="str">
        <f>IF(I42="Main-d'œuvre",K42*$AF$112,"")</f>
        <v/>
      </c>
      <c r="W42" s="1">
        <f>+COUNTIF($I$5:I42,$AA$1)</f>
        <v>14</v>
      </c>
      <c r="X42" s="1" t="str">
        <f>IF(ROW(Q42)&lt;=2,0,IF(Q42="Main-d'œuvre ",ROW(Q42),""))</f>
        <v/>
      </c>
      <c r="Y42" s="36"/>
      <c r="Z42" s="36"/>
      <c r="AA42" s="36"/>
      <c r="AB42" s="36"/>
      <c r="AE42" s="1" t="s">
        <v>236</v>
      </c>
      <c r="AF42" s="37">
        <v>4.5999999999999999E-2</v>
      </c>
    </row>
    <row r="43" spans="1:32" x14ac:dyDescent="0.25">
      <c r="A43" s="10">
        <v>2020</v>
      </c>
      <c r="B43" s="12">
        <v>15</v>
      </c>
      <c r="C43" s="12" t="s">
        <v>16</v>
      </c>
      <c r="D43" s="12"/>
      <c r="E43" s="13"/>
      <c r="F43" s="12"/>
      <c r="G43" s="12"/>
      <c r="H43" s="12"/>
      <c r="I43" s="12" t="s">
        <v>101</v>
      </c>
      <c r="J43" s="12"/>
      <c r="K43" s="12">
        <v>30</v>
      </c>
      <c r="L43" s="12"/>
      <c r="M43" s="12"/>
      <c r="N43" s="25"/>
      <c r="O43" s="30"/>
      <c r="P43" s="33"/>
      <c r="Q43" s="35" t="str">
        <f>I43&amp;" "&amp;J43</f>
        <v xml:space="preserve">Main-d'œuvre </v>
      </c>
      <c r="R43" s="33" t="str">
        <f>IFERROR(VLOOKUP(Q43,$AE$4:$AF$111,2,FALSE),"")</f>
        <v/>
      </c>
      <c r="S43" s="1" t="str">
        <f>IFERROR(K43*R43,"")</f>
        <v/>
      </c>
      <c r="T43" s="36" t="str">
        <f>IFERROR(VLOOKUP(P43,$AH$4:$AJ$11,3,FALSE),"")</f>
        <v/>
      </c>
      <c r="U43" s="1" t="str">
        <f>IFERROR(K43*T43,"")</f>
        <v/>
      </c>
      <c r="V43" s="36">
        <f>IF(I43="Main-d'œuvre",K43*$AF$112,"")</f>
        <v>10.749000000000001</v>
      </c>
      <c r="W43" s="1">
        <f>+COUNTIF($I$5:I43,$AA$1)</f>
        <v>15</v>
      </c>
      <c r="X43" s="1">
        <f>IF(ROW(Q43)&lt;=2,0,IF(Q43="Main-d'œuvre ",ROW(Q43),""))</f>
        <v>43</v>
      </c>
      <c r="Y43" s="36"/>
      <c r="Z43" s="36"/>
      <c r="AA43" s="36"/>
      <c r="AB43" s="36"/>
      <c r="AE43" s="1" t="s">
        <v>237</v>
      </c>
      <c r="AF43" s="37">
        <v>4.5999999999999999E-2</v>
      </c>
    </row>
    <row r="44" spans="1:32" x14ac:dyDescent="0.25">
      <c r="A44" s="14">
        <v>2020</v>
      </c>
      <c r="B44" s="16">
        <v>16</v>
      </c>
      <c r="C44" s="16" t="s">
        <v>16</v>
      </c>
      <c r="D44" s="16" t="s">
        <v>24</v>
      </c>
      <c r="E44" s="17">
        <v>43858</v>
      </c>
      <c r="F44" s="16" t="s">
        <v>25</v>
      </c>
      <c r="G44" s="16" t="s">
        <v>26</v>
      </c>
      <c r="H44" s="16">
        <v>500</v>
      </c>
      <c r="I44" s="16" t="s">
        <v>26</v>
      </c>
      <c r="J44" s="16" t="s">
        <v>109</v>
      </c>
      <c r="K44" s="16">
        <v>500</v>
      </c>
      <c r="L44" s="16" t="s">
        <v>19</v>
      </c>
      <c r="M44" s="16" t="s">
        <v>29</v>
      </c>
      <c r="N44" s="26" t="s">
        <v>196</v>
      </c>
      <c r="O44" s="29"/>
      <c r="P44" s="22" t="s">
        <v>91</v>
      </c>
      <c r="Q44" s="35" t="str">
        <f>I44&amp;" "&amp;J44</f>
        <v>Env str fen 114x229</v>
      </c>
      <c r="R44" s="33">
        <f>IFERROR(VLOOKUP(Q44,$AE$4:$AF$111,2,FALSE),"")</f>
        <v>1.6619999999999999E-2</v>
      </c>
      <c r="S44" s="1">
        <f>IFERROR(K44*R44,"")</f>
        <v>8.31</v>
      </c>
      <c r="T44" s="36" t="str">
        <f>IFERROR(VLOOKUP(P44,$AH$4:$AJ$11,3,FALSE),"")</f>
        <v>0,0056 €</v>
      </c>
      <c r="U44" s="1">
        <f>IFERROR(K44*T44,"")</f>
        <v>2.8</v>
      </c>
      <c r="V44" s="36" t="str">
        <f>IF(I44="Main-d'œuvre",K44*$AF$112,"")</f>
        <v/>
      </c>
      <c r="W44" s="1">
        <f>+COUNTIF($I$5:I44,$AA$1)</f>
        <v>15</v>
      </c>
      <c r="X44" s="1" t="str">
        <f>IF(ROW(Q44)&lt;=2,0,IF(Q44="Main-d'œuvre ",ROW(Q44),""))</f>
        <v/>
      </c>
      <c r="Y44" s="36"/>
      <c r="Z44" s="36"/>
      <c r="AA44" s="36"/>
      <c r="AB44" s="36"/>
      <c r="AE44" s="1" t="s">
        <v>238</v>
      </c>
      <c r="AF44" s="37">
        <v>4.99E-2</v>
      </c>
    </row>
    <row r="45" spans="1:32" x14ac:dyDescent="0.25">
      <c r="A45" s="10">
        <v>2020</v>
      </c>
      <c r="B45" s="12">
        <v>16</v>
      </c>
      <c r="C45" s="12" t="s">
        <v>16</v>
      </c>
      <c r="D45" s="12"/>
      <c r="E45" s="13"/>
      <c r="F45" s="12"/>
      <c r="G45" s="12" t="s">
        <v>30</v>
      </c>
      <c r="H45" s="12">
        <v>100</v>
      </c>
      <c r="I45" s="12" t="s">
        <v>30</v>
      </c>
      <c r="J45" s="12" t="s">
        <v>121</v>
      </c>
      <c r="K45" s="12">
        <v>100</v>
      </c>
      <c r="L45" s="12" t="s">
        <v>19</v>
      </c>
      <c r="M45" s="12" t="s">
        <v>29</v>
      </c>
      <c r="N45" s="25" t="s">
        <v>196</v>
      </c>
      <c r="O45" s="29"/>
      <c r="P45" s="22" t="s">
        <v>91</v>
      </c>
      <c r="Q45" s="35" t="str">
        <f>I45&amp;" "&amp;J45</f>
        <v>Env cham 229x324</v>
      </c>
      <c r="R45" s="33" t="str">
        <f>IFERROR(VLOOKUP(Q45,$AE$4:$AF$111,2,FALSE),"")</f>
        <v/>
      </c>
      <c r="S45" s="1" t="str">
        <f>IFERROR(K45*R45,"")</f>
        <v/>
      </c>
      <c r="T45" s="36" t="str">
        <f>IFERROR(VLOOKUP(P45,$AH$4:$AJ$11,3,FALSE),"")</f>
        <v>0,0056 €</v>
      </c>
      <c r="U45" s="1">
        <f>IFERROR(K45*T45,"")</f>
        <v>0.55999999999999994</v>
      </c>
      <c r="V45" s="36" t="str">
        <f>IF(I45="Main-d'œuvre",K45*$AF$112,"")</f>
        <v/>
      </c>
      <c r="W45" s="1">
        <f>+COUNTIF($I$5:I45,$AA$1)</f>
        <v>15</v>
      </c>
      <c r="X45" s="1" t="str">
        <f>IF(ROW(Q45)&lt;=2,0,IF(Q45="Main-d'œuvre ",ROW(Q45),""))</f>
        <v/>
      </c>
      <c r="Y45" s="36"/>
      <c r="Z45" s="36"/>
      <c r="AA45" s="36"/>
      <c r="AB45" s="36"/>
      <c r="AE45" s="1" t="s">
        <v>239</v>
      </c>
      <c r="AF45" s="37">
        <v>4.5999999999999999E-2</v>
      </c>
    </row>
    <row r="46" spans="1:32" x14ac:dyDescent="0.25">
      <c r="A46" s="18">
        <v>2020</v>
      </c>
      <c r="B46" s="20">
        <v>16</v>
      </c>
      <c r="C46" s="20" t="s">
        <v>16</v>
      </c>
      <c r="D46" s="20"/>
      <c r="E46" s="21"/>
      <c r="F46" s="20"/>
      <c r="G46" s="20"/>
      <c r="H46" s="20"/>
      <c r="I46" s="20" t="s">
        <v>101</v>
      </c>
      <c r="J46" s="20"/>
      <c r="K46" s="20">
        <v>30</v>
      </c>
      <c r="L46" s="20"/>
      <c r="M46" s="20"/>
      <c r="N46" s="27"/>
      <c r="O46" s="30"/>
      <c r="P46" s="33"/>
      <c r="Q46" s="35" t="str">
        <f>I46&amp;" "&amp;J46</f>
        <v xml:space="preserve">Main-d'œuvre </v>
      </c>
      <c r="R46" s="33" t="str">
        <f>IFERROR(VLOOKUP(Q46,$AE$4:$AF$111,2,FALSE),"")</f>
        <v/>
      </c>
      <c r="S46" s="1" t="str">
        <f>IFERROR(K46*R46,"")</f>
        <v/>
      </c>
      <c r="T46" s="36" t="str">
        <f>IFERROR(VLOOKUP(P46,$AH$4:$AJ$11,3,FALSE),"")</f>
        <v/>
      </c>
      <c r="U46" s="1" t="str">
        <f>IFERROR(K46*T46,"")</f>
        <v/>
      </c>
      <c r="V46" s="36">
        <f>IF(I46="Main-d'œuvre",K46*$AF$112,"")</f>
        <v>10.749000000000001</v>
      </c>
      <c r="W46" s="1">
        <f>+COUNTIF($I$5:I46,$AA$1)</f>
        <v>16</v>
      </c>
      <c r="X46" s="1">
        <f>IF(ROW(Q46)&lt;=2,0,IF(Q46="Main-d'œuvre ",ROW(Q46),""))</f>
        <v>46</v>
      </c>
      <c r="Y46" s="36"/>
      <c r="Z46" s="36"/>
      <c r="AA46" s="36"/>
      <c r="AB46" s="36"/>
      <c r="AE46" s="1" t="s">
        <v>240</v>
      </c>
      <c r="AF46" s="37">
        <v>4.99E-2</v>
      </c>
    </row>
    <row r="47" spans="1:32" x14ac:dyDescent="0.25">
      <c r="A47" s="10">
        <v>2020</v>
      </c>
      <c r="B47" s="12">
        <v>17</v>
      </c>
      <c r="C47" s="12" t="s">
        <v>21</v>
      </c>
      <c r="D47" s="12" t="s">
        <v>22</v>
      </c>
      <c r="E47" s="13">
        <v>43858</v>
      </c>
      <c r="F47" s="12" t="s">
        <v>23</v>
      </c>
      <c r="G47" s="12" t="s">
        <v>113</v>
      </c>
      <c r="H47" s="12">
        <v>30</v>
      </c>
      <c r="I47" s="12" t="s">
        <v>289</v>
      </c>
      <c r="J47" s="12">
        <v>100</v>
      </c>
      <c r="K47" s="12">
        <v>30</v>
      </c>
      <c r="L47" s="12" t="s">
        <v>15</v>
      </c>
      <c r="M47" s="12" t="s">
        <v>28</v>
      </c>
      <c r="N47" s="25" t="s">
        <v>196</v>
      </c>
      <c r="O47" s="29"/>
      <c r="P47" s="22" t="s">
        <v>97</v>
      </c>
      <c r="Q47" s="35" t="str">
        <f>I47&amp;" "&amp;J47</f>
        <v>A3 blanc 100</v>
      </c>
      <c r="R47" s="33">
        <f>IFERROR(VLOOKUP(Q47,$AE$4:$AF$111,2,FALSE),"")</f>
        <v>2.1999999999999999E-2</v>
      </c>
      <c r="S47" s="1">
        <f>IFERROR(K47*R47,"")</f>
        <v>0.65999999999999992</v>
      </c>
      <c r="T47" s="36" t="str">
        <f>IFERROR(VLOOKUP(P47,$AH$4:$AJ$11,3,FALSE),"")</f>
        <v>0,0307 €</v>
      </c>
      <c r="U47" s="1">
        <f>IFERROR(K47*T47,"")</f>
        <v>0.92100000000000004</v>
      </c>
      <c r="V47" s="36" t="str">
        <f>IF(I47="Main-d'œuvre",K47*$AF$112,"")</f>
        <v/>
      </c>
      <c r="W47" s="1">
        <f>+COUNTIF($I$5:I47,$AA$1)</f>
        <v>16</v>
      </c>
      <c r="X47" s="1" t="str">
        <f>IF(ROW(Q47)&lt;=2,0,IF(Q47="Main-d'œuvre ",ROW(Q47),""))</f>
        <v/>
      </c>
      <c r="Y47" s="36"/>
      <c r="Z47" s="36"/>
      <c r="AA47" s="36"/>
      <c r="AB47" s="36"/>
      <c r="AE47" s="1" t="s">
        <v>241</v>
      </c>
      <c r="AF47" s="37">
        <v>8.0999999999999996E-3</v>
      </c>
    </row>
    <row r="48" spans="1:32" x14ac:dyDescent="0.25">
      <c r="A48" s="10">
        <v>2020</v>
      </c>
      <c r="B48" s="12">
        <v>17</v>
      </c>
      <c r="C48" s="12" t="s">
        <v>21</v>
      </c>
      <c r="D48" s="12"/>
      <c r="E48" s="13"/>
      <c r="F48" s="12"/>
      <c r="G48" s="12"/>
      <c r="H48" s="12"/>
      <c r="I48" s="12" t="s">
        <v>101</v>
      </c>
      <c r="J48" s="12"/>
      <c r="K48" s="12">
        <v>15</v>
      </c>
      <c r="L48" s="12"/>
      <c r="M48" s="12"/>
      <c r="N48" s="25"/>
      <c r="O48" s="30"/>
      <c r="P48" s="33"/>
      <c r="Q48" s="35" t="str">
        <f>I48&amp;" "&amp;J48</f>
        <v xml:space="preserve">Main-d'œuvre </v>
      </c>
      <c r="R48" s="33" t="str">
        <f>IFERROR(VLOOKUP(Q48,$AE$4:$AF$111,2,FALSE),"")</f>
        <v/>
      </c>
      <c r="S48" s="1" t="str">
        <f>IFERROR(K48*R48,"")</f>
        <v/>
      </c>
      <c r="T48" s="36" t="str">
        <f>IFERROR(VLOOKUP(P48,$AH$4:$AJ$11,3,FALSE),"")</f>
        <v/>
      </c>
      <c r="U48" s="1" t="str">
        <f>IFERROR(K48*T48,"")</f>
        <v/>
      </c>
      <c r="V48" s="36">
        <f>IF(I48="Main-d'œuvre",K48*$AF$112,"")</f>
        <v>5.3745000000000003</v>
      </c>
      <c r="W48" s="1">
        <f>+COUNTIF($I$5:I48,$AA$1)</f>
        <v>17</v>
      </c>
      <c r="X48" s="1">
        <f>IF(ROW(Q48)&lt;=2,0,IF(Q48="Main-d'œuvre ",ROW(Q48),""))</f>
        <v>48</v>
      </c>
      <c r="Y48" s="36"/>
      <c r="Z48" s="36"/>
      <c r="AA48" s="36"/>
      <c r="AB48" s="36"/>
      <c r="AE48" s="1" t="s">
        <v>242</v>
      </c>
      <c r="AF48" s="37">
        <v>2.1999999999999999E-2</v>
      </c>
    </row>
    <row r="49" spans="1:32" x14ac:dyDescent="0.25">
      <c r="A49" s="14">
        <v>2020</v>
      </c>
      <c r="B49" s="16">
        <v>18</v>
      </c>
      <c r="C49" s="16" t="s">
        <v>21</v>
      </c>
      <c r="D49" s="16" t="s">
        <v>118</v>
      </c>
      <c r="E49" s="17">
        <v>43858</v>
      </c>
      <c r="F49" s="16" t="s">
        <v>119</v>
      </c>
      <c r="G49" s="16" t="s">
        <v>113</v>
      </c>
      <c r="H49" s="16">
        <v>60</v>
      </c>
      <c r="I49" s="16" t="s">
        <v>289</v>
      </c>
      <c r="J49" s="16">
        <v>100</v>
      </c>
      <c r="K49" s="16">
        <v>60</v>
      </c>
      <c r="L49" s="16" t="s">
        <v>15</v>
      </c>
      <c r="M49" s="16" t="s">
        <v>28</v>
      </c>
      <c r="N49" s="26" t="s">
        <v>196</v>
      </c>
      <c r="O49" s="29"/>
      <c r="P49" s="22" t="s">
        <v>97</v>
      </c>
      <c r="Q49" s="35" t="str">
        <f>I49&amp;" "&amp;J49</f>
        <v>A3 blanc 100</v>
      </c>
      <c r="R49" s="33">
        <f>IFERROR(VLOOKUP(Q49,$AE$4:$AF$111,2,FALSE),"")</f>
        <v>2.1999999999999999E-2</v>
      </c>
      <c r="S49" s="1">
        <f>IFERROR(K49*R49,"")</f>
        <v>1.3199999999999998</v>
      </c>
      <c r="T49" s="36" t="str">
        <f>IFERROR(VLOOKUP(P49,$AH$4:$AJ$11,3,FALSE),"")</f>
        <v>0,0307 €</v>
      </c>
      <c r="U49" s="1">
        <f>IFERROR(K49*T49,"")</f>
        <v>1.8420000000000001</v>
      </c>
      <c r="V49" s="36" t="str">
        <f>IF(I49="Main-d'œuvre",K49*$AF$112,"")</f>
        <v/>
      </c>
      <c r="W49" s="1">
        <f>+COUNTIF($I$5:I49,$AA$1)</f>
        <v>17</v>
      </c>
      <c r="X49" s="1" t="str">
        <f>IF(ROW(Q49)&lt;=2,0,IF(Q49="Main-d'œuvre ",ROW(Q49),""))</f>
        <v/>
      </c>
      <c r="Y49" s="36"/>
      <c r="Z49" s="36"/>
      <c r="AA49" s="36"/>
      <c r="AB49" s="36"/>
      <c r="AE49" s="1" t="s">
        <v>243</v>
      </c>
      <c r="AF49" s="37">
        <v>4.4499999999999998E-2</v>
      </c>
    </row>
    <row r="50" spans="1:32" x14ac:dyDescent="0.25">
      <c r="A50" s="10">
        <v>2020</v>
      </c>
      <c r="B50" s="12">
        <v>18</v>
      </c>
      <c r="C50" s="12" t="s">
        <v>21</v>
      </c>
      <c r="D50" s="12"/>
      <c r="E50" s="13"/>
      <c r="F50" s="12"/>
      <c r="G50" s="12" t="s">
        <v>114</v>
      </c>
      <c r="H50" s="12">
        <v>80</v>
      </c>
      <c r="I50" s="12" t="s">
        <v>288</v>
      </c>
      <c r="J50" s="12">
        <v>100</v>
      </c>
      <c r="K50" s="12">
        <v>80</v>
      </c>
      <c r="L50" s="12" t="s">
        <v>15</v>
      </c>
      <c r="M50" s="12" t="s">
        <v>28</v>
      </c>
      <c r="N50" s="25" t="s">
        <v>196</v>
      </c>
      <c r="O50" s="29"/>
      <c r="P50" s="22" t="s">
        <v>97</v>
      </c>
      <c r="Q50" s="35" t="str">
        <f>I50&amp;" "&amp;J50</f>
        <v>A4 blanc 100</v>
      </c>
      <c r="R50" s="33">
        <f>IFERROR(VLOOKUP(Q50,$AE$4:$AF$111,2,FALSE),"")</f>
        <v>1.01E-2</v>
      </c>
      <c r="S50" s="1">
        <f>IFERROR(K50*R50,"")</f>
        <v>0.80799999999999994</v>
      </c>
      <c r="T50" s="36" t="str">
        <f>IFERROR(VLOOKUP(P50,$AH$4:$AJ$11,3,FALSE),"")</f>
        <v>0,0307 €</v>
      </c>
      <c r="U50" s="1">
        <f>IFERROR(K50*T50,"")</f>
        <v>2.456</v>
      </c>
      <c r="V50" s="36" t="str">
        <f>IF(I50="Main-d'œuvre",K50*$AF$112,"")</f>
        <v/>
      </c>
      <c r="W50" s="1">
        <f>+COUNTIF($I$5:I50,$AA$1)</f>
        <v>17</v>
      </c>
      <c r="X50" s="1" t="str">
        <f>IF(ROW(Q50)&lt;=2,0,IF(Q50="Main-d'œuvre ",ROW(Q50),""))</f>
        <v/>
      </c>
      <c r="Y50" s="36"/>
      <c r="Z50" s="36"/>
      <c r="AA50" s="36"/>
      <c r="AB50" s="36"/>
      <c r="AE50" s="1" t="s">
        <v>244</v>
      </c>
      <c r="AF50" s="37">
        <v>7.0000000000000001E-3</v>
      </c>
    </row>
    <row r="51" spans="1:32" x14ac:dyDescent="0.25">
      <c r="A51" s="10">
        <v>2020</v>
      </c>
      <c r="B51" s="12">
        <v>18</v>
      </c>
      <c r="C51" s="12" t="s">
        <v>21</v>
      </c>
      <c r="D51" s="12"/>
      <c r="E51" s="13"/>
      <c r="F51" s="12"/>
      <c r="G51" s="12" t="s">
        <v>120</v>
      </c>
      <c r="H51" s="12">
        <v>900</v>
      </c>
      <c r="I51" s="12" t="s">
        <v>288</v>
      </c>
      <c r="J51" s="12">
        <v>100</v>
      </c>
      <c r="K51" s="12">
        <v>900</v>
      </c>
      <c r="L51" s="12" t="s">
        <v>15</v>
      </c>
      <c r="M51" s="12" t="s">
        <v>28</v>
      </c>
      <c r="N51" s="25" t="s">
        <v>197</v>
      </c>
      <c r="O51" s="29"/>
      <c r="P51" s="22" t="s">
        <v>98</v>
      </c>
      <c r="Q51" s="35" t="str">
        <f>I51&amp;" "&amp;J51</f>
        <v>A4 blanc 100</v>
      </c>
      <c r="R51" s="33">
        <f>IFERROR(VLOOKUP(Q51,$AE$4:$AF$111,2,FALSE),"")</f>
        <v>1.01E-2</v>
      </c>
      <c r="S51" s="1">
        <f>IFERROR(K51*R51,"")</f>
        <v>9.09</v>
      </c>
      <c r="T51" s="36" t="str">
        <f>IFERROR(VLOOKUP(P51,$AH$4:$AJ$11,3,FALSE),"")</f>
        <v>0,0615 €</v>
      </c>
      <c r="U51" s="1">
        <f>IFERROR(K51*T51,"")</f>
        <v>55.35</v>
      </c>
      <c r="V51" s="36" t="str">
        <f>IF(I51="Main-d'œuvre",K51*$AF$112,"")</f>
        <v/>
      </c>
      <c r="W51" s="1">
        <f>+COUNTIF($I$5:I51,$AA$1)</f>
        <v>17</v>
      </c>
      <c r="X51" s="1" t="str">
        <f>IF(ROW(Q51)&lt;=2,0,IF(Q51="Main-d'œuvre ",ROW(Q51),""))</f>
        <v/>
      </c>
      <c r="Y51" s="36"/>
      <c r="Z51" s="36"/>
      <c r="AA51" s="36"/>
      <c r="AB51" s="36"/>
      <c r="AE51" s="1" t="s">
        <v>245</v>
      </c>
      <c r="AF51" s="37">
        <v>7.0000000000000001E-3</v>
      </c>
    </row>
    <row r="52" spans="1:32" x14ac:dyDescent="0.25">
      <c r="A52" s="18">
        <v>2020</v>
      </c>
      <c r="B52" s="20">
        <v>18</v>
      </c>
      <c r="C52" s="20" t="s">
        <v>21</v>
      </c>
      <c r="D52" s="20"/>
      <c r="E52" s="21"/>
      <c r="F52" s="20"/>
      <c r="G52" s="20"/>
      <c r="H52" s="20"/>
      <c r="I52" s="20" t="s">
        <v>101</v>
      </c>
      <c r="J52" s="20"/>
      <c r="K52" s="20">
        <v>90</v>
      </c>
      <c r="L52" s="20"/>
      <c r="M52" s="20"/>
      <c r="N52" s="27"/>
      <c r="O52" s="30"/>
      <c r="P52" s="33"/>
      <c r="Q52" s="35" t="str">
        <f>I52&amp;" "&amp;J52</f>
        <v xml:space="preserve">Main-d'œuvre </v>
      </c>
      <c r="R52" s="33" t="str">
        <f>IFERROR(VLOOKUP(Q52,$AE$4:$AF$111,2,FALSE),"")</f>
        <v/>
      </c>
      <c r="S52" s="1" t="str">
        <f>IFERROR(K52*R52,"")</f>
        <v/>
      </c>
      <c r="T52" s="36" t="str">
        <f>IFERROR(VLOOKUP(P52,$AH$4:$AJ$11,3,FALSE),"")</f>
        <v/>
      </c>
      <c r="U52" s="1" t="str">
        <f>IFERROR(K52*T52,"")</f>
        <v/>
      </c>
      <c r="V52" s="36">
        <f>IF(I52="Main-d'œuvre",K52*$AF$112,"")</f>
        <v>32.247</v>
      </c>
      <c r="W52" s="1">
        <f>+COUNTIF($I$5:I52,$AA$1)</f>
        <v>18</v>
      </c>
      <c r="X52" s="1">
        <f>IF(ROW(Q52)&lt;=2,0,IF(Q52="Main-d'œuvre ",ROW(Q52),""))</f>
        <v>52</v>
      </c>
      <c r="Y52" s="36"/>
      <c r="Z52" s="36"/>
      <c r="AA52" s="36"/>
      <c r="AB52" s="36"/>
      <c r="AE52" s="1" t="s">
        <v>246</v>
      </c>
      <c r="AF52" s="37">
        <v>7.0000000000000001E-3</v>
      </c>
    </row>
    <row r="53" spans="1:32" x14ac:dyDescent="0.25">
      <c r="A53" s="10">
        <v>2020</v>
      </c>
      <c r="B53" s="12">
        <v>19</v>
      </c>
      <c r="C53" s="12" t="s">
        <v>16</v>
      </c>
      <c r="D53" s="12" t="s">
        <v>17</v>
      </c>
      <c r="E53" s="13">
        <v>43859</v>
      </c>
      <c r="F53" s="12" t="s">
        <v>18</v>
      </c>
      <c r="G53" s="12" t="s">
        <v>111</v>
      </c>
      <c r="H53" s="12">
        <v>4</v>
      </c>
      <c r="I53" s="12" t="s">
        <v>288</v>
      </c>
      <c r="J53" s="12">
        <v>80</v>
      </c>
      <c r="K53" s="12">
        <v>4</v>
      </c>
      <c r="L53" s="12" t="s">
        <v>19</v>
      </c>
      <c r="M53" s="12" t="s">
        <v>29</v>
      </c>
      <c r="N53" s="25" t="s">
        <v>196</v>
      </c>
      <c r="O53" s="29"/>
      <c r="P53" s="22" t="s">
        <v>91</v>
      </c>
      <c r="Q53" s="35" t="str">
        <f>I53&amp;" "&amp;J53</f>
        <v>A4 blanc 80</v>
      </c>
      <c r="R53" s="33">
        <f>IFERROR(VLOOKUP(Q53,$AE$4:$AF$111,2,FALSE),"")</f>
        <v>5.4000000000000003E-3</v>
      </c>
      <c r="S53" s="1">
        <f>IFERROR(K53*R53,"")</f>
        <v>2.1600000000000001E-2</v>
      </c>
      <c r="T53" s="36" t="str">
        <f>IFERROR(VLOOKUP(P53,$AH$4:$AJ$11,3,FALSE),"")</f>
        <v>0,0056 €</v>
      </c>
      <c r="U53" s="1">
        <f>IFERROR(K53*T53,"")</f>
        <v>2.24E-2</v>
      </c>
      <c r="V53" s="36" t="str">
        <f>IF(I53="Main-d'œuvre",K53*$AF$112,"")</f>
        <v/>
      </c>
      <c r="W53" s="1">
        <f>+COUNTIF($I$5:I53,$AA$1)</f>
        <v>18</v>
      </c>
      <c r="X53" s="1" t="str">
        <f>IF(ROW(Q53)&lt;=2,0,IF(Q53="Main-d'œuvre ",ROW(Q53),""))</f>
        <v/>
      </c>
      <c r="Y53" s="36"/>
      <c r="Z53" s="36"/>
      <c r="AA53" s="36"/>
      <c r="AB53" s="36"/>
      <c r="AE53" s="1" t="s">
        <v>247</v>
      </c>
      <c r="AF53" s="37">
        <v>1.2999999999999999E-2</v>
      </c>
    </row>
    <row r="54" spans="1:32" x14ac:dyDescent="0.25">
      <c r="A54" s="10">
        <v>2020</v>
      </c>
      <c r="B54" s="12">
        <v>19</v>
      </c>
      <c r="C54" s="12" t="s">
        <v>16</v>
      </c>
      <c r="D54" s="12"/>
      <c r="E54" s="13"/>
      <c r="F54" s="12"/>
      <c r="G54" s="12" t="s">
        <v>20</v>
      </c>
      <c r="H54" s="12">
        <v>4</v>
      </c>
      <c r="I54" s="12" t="s">
        <v>184</v>
      </c>
      <c r="J54" s="12"/>
      <c r="K54" s="12">
        <v>4</v>
      </c>
      <c r="L54" s="12"/>
      <c r="M54" s="12"/>
      <c r="N54" s="25"/>
      <c r="O54" s="29"/>
      <c r="P54" s="33"/>
      <c r="Q54" s="35" t="str">
        <f>I54&amp;" "&amp;J54</f>
        <v xml:space="preserve">Pochette plast A4 </v>
      </c>
      <c r="R54" s="33" t="str">
        <f>IFERROR(VLOOKUP(Q54,$AE$4:$AF$111,2,FALSE),"")</f>
        <v/>
      </c>
      <c r="S54" s="1" t="str">
        <f>IFERROR(K54*R54,"")</f>
        <v/>
      </c>
      <c r="T54" s="36" t="str">
        <f>IFERROR(VLOOKUP(P54,$AH$4:$AJ$11,3,FALSE),"")</f>
        <v/>
      </c>
      <c r="U54" s="1" t="str">
        <f>IFERROR(K54*T54,"")</f>
        <v/>
      </c>
      <c r="V54" s="36" t="str">
        <f>IF(I54="Main-d'œuvre",K54*$AF$112,"")</f>
        <v/>
      </c>
      <c r="W54" s="1">
        <f>+COUNTIF($I$5:I54,$AA$1)</f>
        <v>18</v>
      </c>
      <c r="X54" s="1" t="str">
        <f>IF(ROW(Q54)&lt;=2,0,IF(Q54="Main-d'œuvre ",ROW(Q54),""))</f>
        <v/>
      </c>
      <c r="Y54" s="36"/>
      <c r="Z54" s="36"/>
      <c r="AA54" s="36"/>
      <c r="AB54" s="36"/>
      <c r="AE54" s="1" t="s">
        <v>248</v>
      </c>
      <c r="AF54" s="37">
        <v>7.0000000000000001E-3</v>
      </c>
    </row>
    <row r="55" spans="1:32" x14ac:dyDescent="0.25">
      <c r="A55" s="10">
        <v>2020</v>
      </c>
      <c r="B55" s="12">
        <v>19</v>
      </c>
      <c r="C55" s="12" t="s">
        <v>16</v>
      </c>
      <c r="D55" s="12"/>
      <c r="E55" s="13"/>
      <c r="F55" s="12"/>
      <c r="G55" s="12"/>
      <c r="H55" s="12"/>
      <c r="I55" s="12" t="s">
        <v>101</v>
      </c>
      <c r="J55" s="12"/>
      <c r="K55" s="12">
        <v>15</v>
      </c>
      <c r="L55" s="12"/>
      <c r="M55" s="12"/>
      <c r="N55" s="25"/>
      <c r="O55" s="30"/>
      <c r="P55" s="33"/>
      <c r="Q55" s="35" t="str">
        <f>I55&amp;" "&amp;J55</f>
        <v xml:space="preserve">Main-d'œuvre </v>
      </c>
      <c r="R55" s="33" t="str">
        <f>IFERROR(VLOOKUP(Q55,$AE$4:$AF$111,2,FALSE),"")</f>
        <v/>
      </c>
      <c r="S55" s="1" t="str">
        <f>IFERROR(K55*R55,"")</f>
        <v/>
      </c>
      <c r="T55" s="36" t="str">
        <f>IFERROR(VLOOKUP(P55,$AH$4:$AJ$11,3,FALSE),"")</f>
        <v/>
      </c>
      <c r="U55" s="1" t="str">
        <f>IFERROR(K55*T55,"")</f>
        <v/>
      </c>
      <c r="V55" s="36">
        <f>IF(I55="Main-d'œuvre",K55*$AF$112,"")</f>
        <v>5.3745000000000003</v>
      </c>
      <c r="W55" s="1">
        <f>+COUNTIF($I$5:I55,$AA$1)</f>
        <v>19</v>
      </c>
      <c r="X55" s="1">
        <f>IF(ROW(Q55)&lt;=2,0,IF(Q55="Main-d'œuvre ",ROW(Q55),""))</f>
        <v>55</v>
      </c>
      <c r="Y55" s="36"/>
      <c r="Z55" s="36"/>
      <c r="AA55" s="36"/>
      <c r="AB55" s="36"/>
      <c r="AE55" s="1" t="s">
        <v>249</v>
      </c>
      <c r="AF55" s="37">
        <v>7.0000000000000001E-3</v>
      </c>
    </row>
    <row r="56" spans="1:32" x14ac:dyDescent="0.25">
      <c r="A56" s="14">
        <v>2020</v>
      </c>
      <c r="B56" s="16">
        <v>20</v>
      </c>
      <c r="C56" s="16" t="s">
        <v>122</v>
      </c>
      <c r="D56" s="16" t="s">
        <v>123</v>
      </c>
      <c r="E56" s="17">
        <v>43865</v>
      </c>
      <c r="F56" s="16" t="s">
        <v>142</v>
      </c>
      <c r="G56" s="16" t="s">
        <v>26</v>
      </c>
      <c r="H56" s="16">
        <v>500</v>
      </c>
      <c r="I56" s="16" t="s">
        <v>26</v>
      </c>
      <c r="J56" s="16" t="s">
        <v>109</v>
      </c>
      <c r="K56" s="16">
        <v>500</v>
      </c>
      <c r="L56" s="16" t="s">
        <v>19</v>
      </c>
      <c r="M56" s="16" t="s">
        <v>29</v>
      </c>
      <c r="N56" s="26" t="s">
        <v>196</v>
      </c>
      <c r="O56" s="29"/>
      <c r="P56" s="22" t="s">
        <v>91</v>
      </c>
      <c r="Q56" s="35" t="str">
        <f>I56&amp;" "&amp;J56</f>
        <v>Env str fen 114x229</v>
      </c>
      <c r="R56" s="33">
        <f>IFERROR(VLOOKUP(Q56,$AE$4:$AF$111,2,FALSE),"")</f>
        <v>1.6619999999999999E-2</v>
      </c>
      <c r="S56" s="1">
        <f>IFERROR(K56*R56,"")</f>
        <v>8.31</v>
      </c>
      <c r="T56" s="36" t="str">
        <f>IFERROR(VLOOKUP(P56,$AH$4:$AJ$11,3,FALSE),"")</f>
        <v>0,0056 €</v>
      </c>
      <c r="U56" s="1">
        <f>IFERROR(K56*T56,"")</f>
        <v>2.8</v>
      </c>
      <c r="V56" s="36" t="str">
        <f>IF(I56="Main-d'œuvre",K56*$AF$112,"")</f>
        <v/>
      </c>
      <c r="W56" s="1">
        <f>+COUNTIF($I$5:I56,$AA$1)</f>
        <v>19</v>
      </c>
      <c r="X56" s="1" t="str">
        <f>IF(ROW(Q56)&lt;=2,0,IF(Q56="Main-d'œuvre ",ROW(Q56),""))</f>
        <v/>
      </c>
      <c r="Y56" s="36"/>
      <c r="Z56" s="36"/>
      <c r="AA56" s="36"/>
      <c r="AB56" s="36"/>
      <c r="AE56" s="1" t="s">
        <v>250</v>
      </c>
      <c r="AF56" s="37">
        <v>7.0000000000000001E-3</v>
      </c>
    </row>
    <row r="57" spans="1:32" x14ac:dyDescent="0.25">
      <c r="A57" s="10">
        <v>2020</v>
      </c>
      <c r="B57" s="12">
        <v>20</v>
      </c>
      <c r="C57" s="12" t="s">
        <v>122</v>
      </c>
      <c r="D57" s="12"/>
      <c r="E57" s="13"/>
      <c r="F57" s="12"/>
      <c r="G57" s="12" t="s">
        <v>39</v>
      </c>
      <c r="H57" s="12">
        <v>4500</v>
      </c>
      <c r="I57" s="12" t="s">
        <v>39</v>
      </c>
      <c r="J57" s="12" t="s">
        <v>124</v>
      </c>
      <c r="K57" s="12">
        <v>2500</v>
      </c>
      <c r="L57" s="12" t="s">
        <v>19</v>
      </c>
      <c r="M57" s="12" t="s">
        <v>29</v>
      </c>
      <c r="N57" s="25" t="s">
        <v>196</v>
      </c>
      <c r="O57" s="29"/>
      <c r="P57" s="22" t="s">
        <v>91</v>
      </c>
      <c r="Q57" s="35" t="str">
        <f>I57&amp;" "&amp;J57</f>
        <v>Env str sf 114x162</v>
      </c>
      <c r="R57" s="33">
        <f>IFERROR(VLOOKUP(Q57,$AE$4:$AF$111,2,FALSE),"")</f>
        <v>1.2749999999999999E-2</v>
      </c>
      <c r="S57" s="1">
        <f>IFERROR(K57*R57,"")</f>
        <v>31.874999999999996</v>
      </c>
      <c r="T57" s="36" t="str">
        <f>IFERROR(VLOOKUP(P57,$AH$4:$AJ$11,3,FALSE),"")</f>
        <v>0,0056 €</v>
      </c>
      <c r="U57" s="1">
        <f>IFERROR(K57*T57,"")</f>
        <v>14</v>
      </c>
      <c r="V57" s="36" t="str">
        <f>IF(I57="Main-d'œuvre",K57*$AF$112,"")</f>
        <v/>
      </c>
      <c r="W57" s="1">
        <f>+COUNTIF($I$5:I57,$AA$1)</f>
        <v>19</v>
      </c>
      <c r="X57" s="1" t="str">
        <f>IF(ROW(Q57)&lt;=2,0,IF(Q57="Main-d'œuvre ",ROW(Q57),""))</f>
        <v/>
      </c>
      <c r="Y57" s="36"/>
      <c r="Z57" s="36"/>
      <c r="AA57" s="36"/>
      <c r="AB57" s="36"/>
      <c r="AE57" s="1" t="s">
        <v>251</v>
      </c>
      <c r="AF57" s="37">
        <v>7.0000000000000001E-3</v>
      </c>
    </row>
    <row r="58" spans="1:32" x14ac:dyDescent="0.25">
      <c r="A58" s="10">
        <v>2020</v>
      </c>
      <c r="B58" s="12">
        <v>20</v>
      </c>
      <c r="C58" s="12" t="s">
        <v>122</v>
      </c>
      <c r="D58" s="12"/>
      <c r="E58" s="13"/>
      <c r="F58" s="12"/>
      <c r="G58" s="12"/>
      <c r="H58" s="12"/>
      <c r="I58" s="12" t="s">
        <v>39</v>
      </c>
      <c r="J58" s="12" t="s">
        <v>109</v>
      </c>
      <c r="K58" s="12">
        <v>2000</v>
      </c>
      <c r="L58" s="12" t="s">
        <v>19</v>
      </c>
      <c r="M58" s="12" t="s">
        <v>29</v>
      </c>
      <c r="N58" s="25" t="s">
        <v>196</v>
      </c>
      <c r="O58" s="29"/>
      <c r="P58" s="22" t="s">
        <v>91</v>
      </c>
      <c r="Q58" s="35" t="str">
        <f>I58&amp;" "&amp;J58</f>
        <v>Env str sf 114x229</v>
      </c>
      <c r="R58" s="33">
        <f>IFERROR(VLOOKUP(Q58,$AE$4:$AF$111,2,FALSE),"")</f>
        <v>1.03E-2</v>
      </c>
      <c r="S58" s="1">
        <f>IFERROR(K58*R58,"")</f>
        <v>20.6</v>
      </c>
      <c r="T58" s="36" t="str">
        <f>IFERROR(VLOOKUP(P58,$AH$4:$AJ$11,3,FALSE),"")</f>
        <v>0,0056 €</v>
      </c>
      <c r="U58" s="1">
        <f>IFERROR(K58*T58,"")</f>
        <v>11.2</v>
      </c>
      <c r="V58" s="36" t="str">
        <f>IF(I58="Main-d'œuvre",K58*$AF$112,"")</f>
        <v/>
      </c>
      <c r="W58" s="1">
        <f>+COUNTIF($I$5:I58,$AA$1)</f>
        <v>19</v>
      </c>
      <c r="X58" s="1" t="str">
        <f>IF(ROW(Q58)&lt;=2,0,IF(Q58="Main-d'œuvre ",ROW(Q58),""))</f>
        <v/>
      </c>
      <c r="Y58" s="36"/>
      <c r="Z58" s="36"/>
      <c r="AA58" s="36"/>
      <c r="AB58" s="36"/>
      <c r="AE58" s="1" t="s">
        <v>252</v>
      </c>
      <c r="AF58" s="37">
        <v>7.0000000000000001E-3</v>
      </c>
    </row>
    <row r="59" spans="1:32" x14ac:dyDescent="0.25">
      <c r="A59" s="10">
        <v>2020</v>
      </c>
      <c r="B59" s="12">
        <v>20</v>
      </c>
      <c r="C59" s="12" t="s">
        <v>122</v>
      </c>
      <c r="D59" s="12"/>
      <c r="E59" s="13"/>
      <c r="F59" s="12"/>
      <c r="G59" s="12" t="s">
        <v>125</v>
      </c>
      <c r="H59" s="12">
        <v>5420</v>
      </c>
      <c r="I59" s="12" t="s">
        <v>288</v>
      </c>
      <c r="J59" s="12">
        <v>80</v>
      </c>
      <c r="K59" s="12">
        <v>2710</v>
      </c>
      <c r="L59" s="12" t="s">
        <v>19</v>
      </c>
      <c r="M59" s="12" t="s">
        <v>29</v>
      </c>
      <c r="N59" s="25" t="s">
        <v>196</v>
      </c>
      <c r="O59" s="29"/>
      <c r="P59" s="22" t="s">
        <v>91</v>
      </c>
      <c r="Q59" s="35" t="str">
        <f>I59&amp;" "&amp;J59</f>
        <v>A4 blanc 80</v>
      </c>
      <c r="R59" s="33">
        <f>IFERROR(VLOOKUP(Q59,$AE$4:$AF$111,2,FALSE),"")</f>
        <v>5.4000000000000003E-3</v>
      </c>
      <c r="S59" s="1">
        <f>IFERROR(K59*R59,"")</f>
        <v>14.634</v>
      </c>
      <c r="T59" s="36" t="str">
        <f>IFERROR(VLOOKUP(P59,$AH$4:$AJ$11,3,FALSE),"")</f>
        <v>0,0056 €</v>
      </c>
      <c r="U59" s="1">
        <f>IFERROR(K59*T59,"")</f>
        <v>15.176</v>
      </c>
      <c r="V59" s="36" t="str">
        <f>IF(I59="Main-d'œuvre",K59*$AF$112,"")</f>
        <v/>
      </c>
      <c r="W59" s="1">
        <f>+COUNTIF($I$5:I59,$AA$1)</f>
        <v>19</v>
      </c>
      <c r="X59" s="1" t="str">
        <f>IF(ROW(Q59)&lt;=2,0,IF(Q59="Main-d'œuvre ",ROW(Q59),""))</f>
        <v/>
      </c>
      <c r="Y59" s="36"/>
      <c r="Z59" s="36"/>
      <c r="AA59" s="36"/>
      <c r="AB59" s="36"/>
      <c r="AE59" s="1" t="s">
        <v>253</v>
      </c>
      <c r="AF59" s="37">
        <v>7.0000000000000001E-3</v>
      </c>
    </row>
    <row r="60" spans="1:32" x14ac:dyDescent="0.25">
      <c r="A60" s="10">
        <v>2020</v>
      </c>
      <c r="B60" s="12">
        <v>20</v>
      </c>
      <c r="C60" s="12" t="s">
        <v>122</v>
      </c>
      <c r="D60" s="12"/>
      <c r="E60" s="13"/>
      <c r="F60" s="12"/>
      <c r="G60" s="12" t="s">
        <v>111</v>
      </c>
      <c r="H60" s="12">
        <v>5870</v>
      </c>
      <c r="I60" s="12" t="s">
        <v>288</v>
      </c>
      <c r="J60" s="12">
        <v>80</v>
      </c>
      <c r="K60" s="12">
        <v>5870</v>
      </c>
      <c r="L60" s="12" t="s">
        <v>19</v>
      </c>
      <c r="M60" s="12" t="s">
        <v>29</v>
      </c>
      <c r="N60" s="25" t="s">
        <v>196</v>
      </c>
      <c r="O60" s="29"/>
      <c r="P60" s="22" t="s">
        <v>91</v>
      </c>
      <c r="Q60" s="35" t="str">
        <f>I60&amp;" "&amp;J60</f>
        <v>A4 blanc 80</v>
      </c>
      <c r="R60" s="33">
        <f>IFERROR(VLOOKUP(Q60,$AE$4:$AF$111,2,FALSE),"")</f>
        <v>5.4000000000000003E-3</v>
      </c>
      <c r="S60" s="1">
        <f>IFERROR(K60*R60,"")</f>
        <v>31.698</v>
      </c>
      <c r="T60" s="36" t="str">
        <f>IFERROR(VLOOKUP(P60,$AH$4:$AJ$11,3,FALSE),"")</f>
        <v>0,0056 €</v>
      </c>
      <c r="U60" s="1">
        <f>IFERROR(K60*T60,"")</f>
        <v>32.872</v>
      </c>
      <c r="V60" s="36" t="str">
        <f>IF(I60="Main-d'œuvre",K60*$AF$112,"")</f>
        <v/>
      </c>
      <c r="W60" s="1">
        <f>+COUNTIF($I$5:I60,$AA$1)</f>
        <v>19</v>
      </c>
      <c r="X60" s="1" t="str">
        <f>IF(ROW(Q60)&lt;=2,0,IF(Q60="Main-d'œuvre ",ROW(Q60),""))</f>
        <v/>
      </c>
      <c r="Y60" s="36"/>
      <c r="Z60" s="36"/>
      <c r="AA60" s="36"/>
      <c r="AB60" s="36"/>
      <c r="AE60" s="1" t="s">
        <v>254</v>
      </c>
      <c r="AF60" s="37">
        <v>7.0000000000000001E-3</v>
      </c>
    </row>
    <row r="61" spans="1:32" x14ac:dyDescent="0.25">
      <c r="A61" s="10">
        <v>2020</v>
      </c>
      <c r="B61" s="12">
        <v>20</v>
      </c>
      <c r="C61" s="12" t="s">
        <v>122</v>
      </c>
      <c r="D61" s="12"/>
      <c r="E61" s="13"/>
      <c r="F61" s="12"/>
      <c r="G61" s="12" t="s">
        <v>111</v>
      </c>
      <c r="H61" s="12">
        <v>385</v>
      </c>
      <c r="I61" s="12" t="s">
        <v>288</v>
      </c>
      <c r="J61" s="12">
        <v>80</v>
      </c>
      <c r="K61" s="12">
        <v>385</v>
      </c>
      <c r="L61" s="12" t="s">
        <v>19</v>
      </c>
      <c r="M61" s="12" t="s">
        <v>29</v>
      </c>
      <c r="N61" s="25" t="s">
        <v>197</v>
      </c>
      <c r="O61" s="29"/>
      <c r="P61" s="22" t="s">
        <v>93</v>
      </c>
      <c r="Q61" s="35" t="str">
        <f>I61&amp;" "&amp;J61</f>
        <v>A4 blanc 80</v>
      </c>
      <c r="R61" s="33">
        <f>IFERROR(VLOOKUP(Q61,$AE$4:$AF$111,2,FALSE),"")</f>
        <v>5.4000000000000003E-3</v>
      </c>
      <c r="S61" s="1">
        <f>IFERROR(K61*R61,"")</f>
        <v>2.0790000000000002</v>
      </c>
      <c r="T61" s="36" t="str">
        <f>IFERROR(VLOOKUP(P61,$AH$4:$AJ$11,3,FALSE),"")</f>
        <v>0,0079 €</v>
      </c>
      <c r="U61" s="1">
        <f>IFERROR(K61*T61,"")</f>
        <v>3.0415000000000001</v>
      </c>
      <c r="V61" s="36" t="str">
        <f>IF(I61="Main-d'œuvre",K61*$AF$112,"")</f>
        <v/>
      </c>
      <c r="W61" s="1">
        <f>+COUNTIF($I$5:I61,$AA$1)</f>
        <v>19</v>
      </c>
      <c r="X61" s="1" t="str">
        <f>IF(ROW(Q61)&lt;=2,0,IF(Q61="Main-d'œuvre ",ROW(Q61),""))</f>
        <v/>
      </c>
      <c r="Y61" s="36"/>
      <c r="Z61" s="36"/>
      <c r="AA61" s="36"/>
      <c r="AB61" s="36"/>
      <c r="AE61" s="1" t="s">
        <v>255</v>
      </c>
      <c r="AF61" s="37">
        <v>7.0000000000000001E-3</v>
      </c>
    </row>
    <row r="62" spans="1:32" x14ac:dyDescent="0.25">
      <c r="A62" s="18">
        <v>2020</v>
      </c>
      <c r="B62" s="20">
        <v>20</v>
      </c>
      <c r="C62" s="20" t="s">
        <v>122</v>
      </c>
      <c r="D62" s="20"/>
      <c r="E62" s="21"/>
      <c r="F62" s="20"/>
      <c r="G62" s="20"/>
      <c r="H62" s="20"/>
      <c r="I62" s="20" t="s">
        <v>101</v>
      </c>
      <c r="J62" s="20"/>
      <c r="K62" s="20">
        <v>360</v>
      </c>
      <c r="L62" s="20"/>
      <c r="M62" s="20"/>
      <c r="N62" s="27"/>
      <c r="O62" s="30"/>
      <c r="P62" s="33"/>
      <c r="Q62" s="35" t="str">
        <f>I62&amp;" "&amp;J62</f>
        <v xml:space="preserve">Main-d'œuvre </v>
      </c>
      <c r="R62" s="33" t="str">
        <f>IFERROR(VLOOKUP(Q62,$AE$4:$AF$111,2,FALSE),"")</f>
        <v/>
      </c>
      <c r="S62" s="1" t="str">
        <f>IFERROR(K62*R62,"")</f>
        <v/>
      </c>
      <c r="T62" s="36" t="str">
        <f>IFERROR(VLOOKUP(P62,$AH$4:$AJ$11,3,FALSE),"")</f>
        <v/>
      </c>
      <c r="U62" s="1" t="str">
        <f>IFERROR(K62*T62,"")</f>
        <v/>
      </c>
      <c r="V62" s="36">
        <f>IF(I62="Main-d'œuvre",K62*$AF$112,"")</f>
        <v>128.988</v>
      </c>
      <c r="W62" s="1">
        <f>+COUNTIF($I$5:I62,$AA$1)</f>
        <v>20</v>
      </c>
      <c r="X62" s="1">
        <f>IF(ROW(Q62)&lt;=2,0,IF(Q62="Main-d'œuvre ",ROW(Q62),""))</f>
        <v>62</v>
      </c>
      <c r="Y62" s="36"/>
      <c r="Z62" s="36"/>
      <c r="AA62" s="36"/>
      <c r="AB62" s="36"/>
      <c r="AE62" s="1" t="s">
        <v>256</v>
      </c>
      <c r="AF62" s="37">
        <v>7.0000000000000001E-3</v>
      </c>
    </row>
    <row r="63" spans="1:32" x14ac:dyDescent="0.25">
      <c r="A63" s="10">
        <v>2020</v>
      </c>
      <c r="B63" s="12">
        <v>21</v>
      </c>
      <c r="C63" s="12" t="s">
        <v>104</v>
      </c>
      <c r="D63" s="12" t="s">
        <v>105</v>
      </c>
      <c r="E63" s="13">
        <v>43865</v>
      </c>
      <c r="F63" s="12" t="s">
        <v>126</v>
      </c>
      <c r="G63" s="12" t="s">
        <v>127</v>
      </c>
      <c r="H63" s="12">
        <v>2500</v>
      </c>
      <c r="I63" s="12" t="s">
        <v>127</v>
      </c>
      <c r="J63" s="12" t="s">
        <v>109</v>
      </c>
      <c r="K63" s="12">
        <v>2500</v>
      </c>
      <c r="L63" s="12" t="s">
        <v>19</v>
      </c>
      <c r="M63" s="12" t="s">
        <v>29</v>
      </c>
      <c r="N63" s="25" t="s">
        <v>196</v>
      </c>
      <c r="O63" s="29"/>
      <c r="P63" s="22" t="s">
        <v>91</v>
      </c>
      <c r="Q63" s="35" t="str">
        <f>I63&amp;" "&amp;J63</f>
        <v>Env gom fen 114x229</v>
      </c>
      <c r="R63" s="33">
        <f>IFERROR(VLOOKUP(Q63,$AE$4:$AF$111,2,FALSE),"")</f>
        <v>9.3799999999999994E-3</v>
      </c>
      <c r="S63" s="1">
        <f>IFERROR(K63*R63,"")</f>
        <v>23.45</v>
      </c>
      <c r="T63" s="36" t="str">
        <f>IFERROR(VLOOKUP(P63,$AH$4:$AJ$11,3,FALSE),"")</f>
        <v>0,0056 €</v>
      </c>
      <c r="U63" s="1">
        <f>IFERROR(K63*T63,"")</f>
        <v>14</v>
      </c>
      <c r="V63" s="36" t="str">
        <f>IF(I63="Main-d'œuvre",K63*$AF$112,"")</f>
        <v/>
      </c>
      <c r="W63" s="1">
        <f>+COUNTIF($I$5:I63,$AA$1)</f>
        <v>20</v>
      </c>
      <c r="X63" s="1" t="str">
        <f>IF(ROW(Q63)&lt;=2,0,IF(Q63="Main-d'œuvre ",ROW(Q63),""))</f>
        <v/>
      </c>
      <c r="Y63" s="36"/>
      <c r="Z63" s="36"/>
      <c r="AA63" s="36"/>
      <c r="AB63" s="36"/>
      <c r="AE63" s="1" t="s">
        <v>257</v>
      </c>
      <c r="AF63" s="37">
        <v>7.0000000000000001E-3</v>
      </c>
    </row>
    <row r="64" spans="1:32" x14ac:dyDescent="0.25">
      <c r="A64" s="10">
        <v>2020</v>
      </c>
      <c r="B64" s="12">
        <v>21</v>
      </c>
      <c r="C64" s="12" t="s">
        <v>104</v>
      </c>
      <c r="D64" s="12"/>
      <c r="E64" s="13"/>
      <c r="F64" s="12"/>
      <c r="G64" s="12"/>
      <c r="H64" s="12"/>
      <c r="I64" s="12" t="s">
        <v>101</v>
      </c>
      <c r="J64" s="12"/>
      <c r="K64" s="12">
        <v>45</v>
      </c>
      <c r="L64" s="12"/>
      <c r="M64" s="12"/>
      <c r="N64" s="25"/>
      <c r="O64" s="30"/>
      <c r="P64" s="33"/>
      <c r="Q64" s="35" t="str">
        <f>I64&amp;" "&amp;J64</f>
        <v xml:space="preserve">Main-d'œuvre </v>
      </c>
      <c r="R64" s="33" t="str">
        <f>IFERROR(VLOOKUP(Q64,$AE$4:$AF$111,2,FALSE),"")</f>
        <v/>
      </c>
      <c r="S64" s="1" t="str">
        <f>IFERROR(K64*R64,"")</f>
        <v/>
      </c>
      <c r="T64" s="36" t="str">
        <f>IFERROR(VLOOKUP(P64,$AH$4:$AJ$11,3,FALSE),"")</f>
        <v/>
      </c>
      <c r="U64" s="1" t="str">
        <f>IFERROR(K64*T64,"")</f>
        <v/>
      </c>
      <c r="V64" s="36">
        <f>IF(I64="Main-d'œuvre",K64*$AF$112,"")</f>
        <v>16.1235</v>
      </c>
      <c r="W64" s="1">
        <f>+COUNTIF($I$5:I64,$AA$1)</f>
        <v>21</v>
      </c>
      <c r="X64" s="1">
        <f>IF(ROW(Q64)&lt;=2,0,IF(Q64="Main-d'œuvre ",ROW(Q64),""))</f>
        <v>64</v>
      </c>
      <c r="Y64" s="36"/>
      <c r="Z64" s="36"/>
      <c r="AA64" s="36"/>
      <c r="AB64" s="36"/>
      <c r="AE64" s="1" t="s">
        <v>258</v>
      </c>
      <c r="AF64" s="37">
        <v>1.6299999999999999E-2</v>
      </c>
    </row>
    <row r="65" spans="1:32" x14ac:dyDescent="0.25">
      <c r="A65" s="14">
        <v>2020</v>
      </c>
      <c r="B65" s="16">
        <v>22</v>
      </c>
      <c r="C65" s="16" t="s">
        <v>128</v>
      </c>
      <c r="D65" s="16" t="s">
        <v>129</v>
      </c>
      <c r="E65" s="17">
        <v>43865</v>
      </c>
      <c r="F65" s="16" t="s">
        <v>42</v>
      </c>
      <c r="G65" s="16" t="s">
        <v>111</v>
      </c>
      <c r="H65" s="16">
        <v>500</v>
      </c>
      <c r="I65" s="16" t="s">
        <v>288</v>
      </c>
      <c r="J65" s="16">
        <v>80</v>
      </c>
      <c r="K65" s="16">
        <v>500</v>
      </c>
      <c r="L65" s="16" t="s">
        <v>15</v>
      </c>
      <c r="M65" s="16" t="s">
        <v>29</v>
      </c>
      <c r="N65" s="26" t="s">
        <v>196</v>
      </c>
      <c r="O65" s="29"/>
      <c r="P65" s="22" t="s">
        <v>94</v>
      </c>
      <c r="Q65" s="35" t="str">
        <f>I65&amp;" "&amp;J65</f>
        <v>A4 blanc 80</v>
      </c>
      <c r="R65" s="33">
        <f>IFERROR(VLOOKUP(Q65,$AE$4:$AF$111,2,FALSE),"")</f>
        <v>5.4000000000000003E-3</v>
      </c>
      <c r="S65" s="1">
        <f>IFERROR(K65*R65,"")</f>
        <v>2.7</v>
      </c>
      <c r="T65" s="36" t="str">
        <f>IFERROR(VLOOKUP(P65,$AH$4:$AJ$11,3,FALSE),"")</f>
        <v>0,0227 €</v>
      </c>
      <c r="U65" s="1">
        <f>IFERROR(K65*T65,"")</f>
        <v>11.350000000000001</v>
      </c>
      <c r="V65" s="36" t="str">
        <f>IF(I65="Main-d'œuvre",K65*$AF$112,"")</f>
        <v/>
      </c>
      <c r="W65" s="1">
        <f>+COUNTIF($I$5:I65,$AA$1)</f>
        <v>21</v>
      </c>
      <c r="X65" s="1" t="str">
        <f>IF(ROW(Q65)&lt;=2,0,IF(Q65="Main-d'œuvre ",ROW(Q65),""))</f>
        <v/>
      </c>
      <c r="Y65" s="36"/>
      <c r="Z65" s="36"/>
      <c r="AA65" s="36"/>
      <c r="AB65" s="36"/>
      <c r="AE65" s="1" t="s">
        <v>259</v>
      </c>
      <c r="AF65" s="37">
        <v>1.43E-2</v>
      </c>
    </row>
    <row r="66" spans="1:32" x14ac:dyDescent="0.25">
      <c r="A66" s="18">
        <v>2020</v>
      </c>
      <c r="B66" s="20">
        <v>22</v>
      </c>
      <c r="C66" s="20" t="s">
        <v>128</v>
      </c>
      <c r="D66" s="20"/>
      <c r="E66" s="21"/>
      <c r="F66" s="20"/>
      <c r="G66" s="20"/>
      <c r="H66" s="20"/>
      <c r="I66" s="20" t="s">
        <v>101</v>
      </c>
      <c r="J66" s="20"/>
      <c r="K66" s="20">
        <v>15</v>
      </c>
      <c r="L66" s="20"/>
      <c r="M66" s="20"/>
      <c r="N66" s="27"/>
      <c r="O66" s="30"/>
      <c r="P66" s="33"/>
      <c r="Q66" s="35" t="str">
        <f>I66&amp;" "&amp;J66</f>
        <v xml:space="preserve">Main-d'œuvre </v>
      </c>
      <c r="R66" s="33" t="str">
        <f>IFERROR(VLOOKUP(Q66,$AE$4:$AF$111,2,FALSE),"")</f>
        <v/>
      </c>
      <c r="S66" s="1" t="str">
        <f>IFERROR(K66*R66,"")</f>
        <v/>
      </c>
      <c r="T66" s="36" t="str">
        <f>IFERROR(VLOOKUP(P66,$AH$4:$AJ$11,3,FALSE),"")</f>
        <v/>
      </c>
      <c r="U66" s="1" t="str">
        <f>IFERROR(K66*T66,"")</f>
        <v/>
      </c>
      <c r="V66" s="36">
        <f>IF(I66="Main-d'œuvre",K66*$AF$112,"")</f>
        <v>5.3745000000000003</v>
      </c>
      <c r="W66" s="1">
        <f>+COUNTIF($I$5:I66,$AA$1)</f>
        <v>22</v>
      </c>
      <c r="X66" s="1">
        <f>IF(ROW(Q66)&lt;=2,0,IF(Q66="Main-d'œuvre ",ROW(Q66),""))</f>
        <v>66</v>
      </c>
      <c r="Y66" s="36"/>
      <c r="Z66" s="36"/>
      <c r="AA66" s="36"/>
      <c r="AB66" s="36"/>
      <c r="AE66" s="1" t="s">
        <v>260</v>
      </c>
      <c r="AF66" s="37">
        <v>1.43E-2</v>
      </c>
    </row>
    <row r="67" spans="1:32" x14ac:dyDescent="0.25">
      <c r="A67" s="10">
        <v>2020</v>
      </c>
      <c r="B67" s="12">
        <v>23</v>
      </c>
      <c r="C67" s="12" t="s">
        <v>128</v>
      </c>
      <c r="D67" s="12" t="s">
        <v>129</v>
      </c>
      <c r="E67" s="13">
        <v>43865</v>
      </c>
      <c r="F67" s="12" t="s">
        <v>130</v>
      </c>
      <c r="G67" s="12" t="s">
        <v>110</v>
      </c>
      <c r="H67" s="12">
        <v>500</v>
      </c>
      <c r="I67" s="12" t="s">
        <v>289</v>
      </c>
      <c r="J67" s="12">
        <v>200</v>
      </c>
      <c r="K67" s="12">
        <v>65</v>
      </c>
      <c r="L67" s="12" t="s">
        <v>15</v>
      </c>
      <c r="M67" s="12" t="s">
        <v>28</v>
      </c>
      <c r="N67" s="25" t="s">
        <v>197</v>
      </c>
      <c r="O67" s="29"/>
      <c r="P67" s="22" t="s">
        <v>98</v>
      </c>
      <c r="Q67" s="35" t="str">
        <f>I67&amp;" "&amp;J67</f>
        <v>A3 blanc 200</v>
      </c>
      <c r="R67" s="33">
        <f>IFERROR(VLOOKUP(Q67,$AE$4:$AF$111,2,FALSE),"")</f>
        <v>4.4499999999999998E-2</v>
      </c>
      <c r="S67" s="1">
        <f>IFERROR(K67*R67,"")</f>
        <v>2.8925000000000001</v>
      </c>
      <c r="T67" s="36" t="str">
        <f>IFERROR(VLOOKUP(P67,$AH$4:$AJ$11,3,FALSE),"")</f>
        <v>0,0615 €</v>
      </c>
      <c r="U67" s="1">
        <f>IFERROR(K67*T67,"")</f>
        <v>3.9975000000000001</v>
      </c>
      <c r="V67" s="36" t="str">
        <f>IF(I67="Main-d'œuvre",K67*$AF$112,"")</f>
        <v/>
      </c>
      <c r="W67" s="1">
        <f>+COUNTIF($I$5:I67,$AA$1)</f>
        <v>22</v>
      </c>
      <c r="X67" s="1" t="str">
        <f>IF(ROW(Q67)&lt;=2,0,IF(Q67="Main-d'œuvre ",ROW(Q67),""))</f>
        <v/>
      </c>
      <c r="Y67" s="36"/>
      <c r="Z67" s="36"/>
      <c r="AA67" s="36"/>
      <c r="AB67" s="36"/>
      <c r="AE67" s="1" t="s">
        <v>261</v>
      </c>
      <c r="AF67" s="37">
        <v>1.43E-2</v>
      </c>
    </row>
    <row r="68" spans="1:32" x14ac:dyDescent="0.25">
      <c r="A68" s="10">
        <v>2020</v>
      </c>
      <c r="B68" s="12">
        <v>23</v>
      </c>
      <c r="C68" s="12" t="s">
        <v>128</v>
      </c>
      <c r="D68" s="12"/>
      <c r="E68" s="13"/>
      <c r="F68" s="12"/>
      <c r="G68" s="12"/>
      <c r="H68" s="12"/>
      <c r="I68" s="12" t="s">
        <v>101</v>
      </c>
      <c r="J68" s="12"/>
      <c r="K68" s="12">
        <v>30</v>
      </c>
      <c r="L68" s="12"/>
      <c r="M68" s="12"/>
      <c r="N68" s="25"/>
      <c r="O68" s="30"/>
      <c r="P68" s="33"/>
      <c r="Q68" s="35" t="str">
        <f>I68&amp;" "&amp;J68</f>
        <v xml:space="preserve">Main-d'œuvre </v>
      </c>
      <c r="R68" s="33" t="str">
        <f>IFERROR(VLOOKUP(Q68,$AE$4:$AF$111,2,FALSE),"")</f>
        <v/>
      </c>
      <c r="S68" s="1" t="str">
        <f>IFERROR(K68*R68,"")</f>
        <v/>
      </c>
      <c r="T68" s="36" t="str">
        <f>IFERROR(VLOOKUP(P68,$AH$4:$AJ$11,3,FALSE),"")</f>
        <v/>
      </c>
      <c r="U68" s="1" t="str">
        <f>IFERROR(K68*T68,"")</f>
        <v/>
      </c>
      <c r="V68" s="36">
        <f>IF(I68="Main-d'œuvre",K68*$AF$112,"")</f>
        <v>10.749000000000001</v>
      </c>
      <c r="W68" s="1">
        <f>+COUNTIF($I$5:I68,$AA$1)</f>
        <v>23</v>
      </c>
      <c r="X68" s="1">
        <f>IF(ROW(Q68)&lt;=2,0,IF(Q68="Main-d'œuvre ",ROW(Q68),""))</f>
        <v>68</v>
      </c>
      <c r="Y68" s="36"/>
      <c r="Z68" s="36"/>
      <c r="AA68" s="36"/>
      <c r="AB68" s="36"/>
      <c r="AE68" s="1" t="s">
        <v>262</v>
      </c>
      <c r="AF68" s="37">
        <v>1.6299999999999999E-2</v>
      </c>
    </row>
    <row r="69" spans="1:32" x14ac:dyDescent="0.25">
      <c r="A69" s="14">
        <v>2020</v>
      </c>
      <c r="B69" s="16">
        <v>24</v>
      </c>
      <c r="C69" s="16" t="s">
        <v>48</v>
      </c>
      <c r="D69" s="16" t="s">
        <v>49</v>
      </c>
      <c r="E69" s="17">
        <v>43866</v>
      </c>
      <c r="F69" s="16" t="s">
        <v>131</v>
      </c>
      <c r="G69" s="16" t="s">
        <v>26</v>
      </c>
      <c r="H69" s="16">
        <v>500</v>
      </c>
      <c r="I69" s="16" t="s">
        <v>26</v>
      </c>
      <c r="J69" s="16" t="s">
        <v>109</v>
      </c>
      <c r="K69" s="16">
        <v>500</v>
      </c>
      <c r="L69" s="16" t="s">
        <v>19</v>
      </c>
      <c r="M69" s="16" t="s">
        <v>29</v>
      </c>
      <c r="N69" s="26" t="s">
        <v>196</v>
      </c>
      <c r="O69" s="29"/>
      <c r="P69" s="22" t="s">
        <v>91</v>
      </c>
      <c r="Q69" s="35" t="str">
        <f>I69&amp;" "&amp;J69</f>
        <v>Env str fen 114x229</v>
      </c>
      <c r="R69" s="33">
        <f>IFERROR(VLOOKUP(Q69,$AE$4:$AF$111,2,FALSE),"")</f>
        <v>1.6619999999999999E-2</v>
      </c>
      <c r="S69" s="1">
        <f>IFERROR(K69*R69,"")</f>
        <v>8.31</v>
      </c>
      <c r="T69" s="36" t="str">
        <f>IFERROR(VLOOKUP(P69,$AH$4:$AJ$11,3,FALSE),"")</f>
        <v>0,0056 €</v>
      </c>
      <c r="U69" s="1">
        <f>IFERROR(K69*T69,"")</f>
        <v>2.8</v>
      </c>
      <c r="V69" s="36" t="str">
        <f>IF(I69="Main-d'œuvre",K69*$AF$112,"")</f>
        <v/>
      </c>
      <c r="W69" s="1">
        <f>+COUNTIF($I$5:I69,$AA$1)</f>
        <v>23</v>
      </c>
      <c r="X69" s="1" t="str">
        <f>IF(ROW(Q69)&lt;=2,0,IF(Q69="Main-d'œuvre ",ROW(Q69),""))</f>
        <v/>
      </c>
      <c r="Y69" s="36"/>
      <c r="Z69" s="36"/>
      <c r="AA69" s="36"/>
      <c r="AB69" s="36"/>
      <c r="AE69" s="1" t="s">
        <v>263</v>
      </c>
      <c r="AF69" s="37">
        <v>1.43E-2</v>
      </c>
    </row>
    <row r="70" spans="1:32" x14ac:dyDescent="0.25">
      <c r="A70" s="10">
        <v>2020</v>
      </c>
      <c r="B70" s="12">
        <v>24</v>
      </c>
      <c r="C70" s="12" t="s">
        <v>48</v>
      </c>
      <c r="D70" s="12"/>
      <c r="E70" s="13"/>
      <c r="F70" s="12"/>
      <c r="G70" s="12" t="s">
        <v>39</v>
      </c>
      <c r="H70" s="12">
        <v>1500</v>
      </c>
      <c r="I70" s="12" t="s">
        <v>39</v>
      </c>
      <c r="J70" s="12" t="s">
        <v>109</v>
      </c>
      <c r="K70" s="12">
        <v>1500</v>
      </c>
      <c r="L70" s="12" t="s">
        <v>19</v>
      </c>
      <c r="M70" s="12" t="s">
        <v>29</v>
      </c>
      <c r="N70" s="25" t="s">
        <v>196</v>
      </c>
      <c r="O70" s="29"/>
      <c r="P70" s="22" t="s">
        <v>91</v>
      </c>
      <c r="Q70" s="35" t="str">
        <f>I70&amp;" "&amp;J70</f>
        <v>Env str sf 114x229</v>
      </c>
      <c r="R70" s="33">
        <f>IFERROR(VLOOKUP(Q70,$AE$4:$AF$111,2,FALSE),"")</f>
        <v>1.03E-2</v>
      </c>
      <c r="S70" s="1">
        <f>IFERROR(K70*R70,"")</f>
        <v>15.450000000000001</v>
      </c>
      <c r="T70" s="36" t="str">
        <f>IFERROR(VLOOKUP(P70,$AH$4:$AJ$11,3,FALSE),"")</f>
        <v>0,0056 €</v>
      </c>
      <c r="U70" s="1">
        <f>IFERROR(K70*T70,"")</f>
        <v>8.4</v>
      </c>
      <c r="V70" s="36" t="str">
        <f>IF(I70="Main-d'œuvre",K70*$AF$112,"")</f>
        <v/>
      </c>
      <c r="W70" s="1">
        <f>+COUNTIF($I$5:I70,$AA$1)</f>
        <v>23</v>
      </c>
      <c r="X70" s="1" t="str">
        <f>IF(ROW(Q70)&lt;=2,0,IF(Q70="Main-d'œuvre ",ROW(Q70),""))</f>
        <v/>
      </c>
      <c r="Y70" s="36"/>
      <c r="Z70" s="36"/>
      <c r="AA70" s="36"/>
      <c r="AB70" s="36"/>
      <c r="AE70" s="1" t="s">
        <v>264</v>
      </c>
      <c r="AF70" s="37">
        <v>1.43E-2</v>
      </c>
    </row>
    <row r="71" spans="1:32" x14ac:dyDescent="0.25">
      <c r="A71" s="18">
        <v>2020</v>
      </c>
      <c r="B71" s="20">
        <v>24</v>
      </c>
      <c r="C71" s="20" t="s">
        <v>48</v>
      </c>
      <c r="D71" s="20"/>
      <c r="E71" s="21"/>
      <c r="F71" s="20"/>
      <c r="G71" s="20"/>
      <c r="H71" s="20"/>
      <c r="I71" s="20" t="s">
        <v>101</v>
      </c>
      <c r="J71" s="20"/>
      <c r="K71" s="20">
        <v>30</v>
      </c>
      <c r="L71" s="20"/>
      <c r="M71" s="20"/>
      <c r="N71" s="27"/>
      <c r="O71" s="30"/>
      <c r="P71" s="33"/>
      <c r="Q71" s="35" t="str">
        <f>I71&amp;" "&amp;J71</f>
        <v xml:space="preserve">Main-d'œuvre </v>
      </c>
      <c r="R71" s="33" t="str">
        <f>IFERROR(VLOOKUP(Q71,$AE$4:$AF$111,2,FALSE),"")</f>
        <v/>
      </c>
      <c r="S71" s="1" t="str">
        <f>IFERROR(K71*R71,"")</f>
        <v/>
      </c>
      <c r="T71" s="36" t="str">
        <f>IFERROR(VLOOKUP(P71,$AH$4:$AJ$11,3,FALSE),"")</f>
        <v/>
      </c>
      <c r="U71" s="1" t="str">
        <f>IFERROR(K71*T71,"")</f>
        <v/>
      </c>
      <c r="V71" s="36">
        <f>IF(I71="Main-d'œuvre",K71*$AF$112,"")</f>
        <v>10.749000000000001</v>
      </c>
      <c r="W71" s="1">
        <f>+COUNTIF($I$5:I71,$AA$1)</f>
        <v>24</v>
      </c>
      <c r="X71" s="1">
        <f>IF(ROW(Q71)&lt;=2,0,IF(Q71="Main-d'œuvre ",ROW(Q71),""))</f>
        <v>71</v>
      </c>
      <c r="Y71" s="36"/>
      <c r="Z71" s="36"/>
      <c r="AA71" s="36"/>
      <c r="AB71" s="36"/>
      <c r="AE71" s="1" t="s">
        <v>265</v>
      </c>
      <c r="AF71" s="37">
        <v>1.6299999999999999E-2</v>
      </c>
    </row>
    <row r="72" spans="1:32" x14ac:dyDescent="0.25">
      <c r="A72" s="10">
        <v>2020</v>
      </c>
      <c r="B72" s="12">
        <v>25</v>
      </c>
      <c r="C72" s="12" t="s">
        <v>37</v>
      </c>
      <c r="D72" s="12" t="s">
        <v>38</v>
      </c>
      <c r="E72" s="13">
        <v>43871</v>
      </c>
      <c r="F72" s="12" t="s">
        <v>132</v>
      </c>
      <c r="G72" s="12" t="s">
        <v>108</v>
      </c>
      <c r="H72" s="12">
        <v>120</v>
      </c>
      <c r="I72" s="12" t="s">
        <v>288</v>
      </c>
      <c r="J72" s="12">
        <v>80</v>
      </c>
      <c r="K72" s="12">
        <v>120</v>
      </c>
      <c r="L72" s="12"/>
      <c r="M72" s="12"/>
      <c r="N72" s="25"/>
      <c r="O72" s="29"/>
      <c r="P72" s="33"/>
      <c r="Q72" s="35" t="str">
        <f>I72&amp;" "&amp;J72</f>
        <v>A4 blanc 80</v>
      </c>
      <c r="R72" s="33">
        <f>IFERROR(VLOOKUP(Q72,$AE$4:$AF$111,2,FALSE),"")</f>
        <v>5.4000000000000003E-3</v>
      </c>
      <c r="S72" s="1">
        <f>IFERROR(K72*R72,"")</f>
        <v>0.64800000000000002</v>
      </c>
      <c r="T72" s="36" t="str">
        <f>IFERROR(VLOOKUP(P72,$AH$4:$AJ$11,3,FALSE),"")</f>
        <v/>
      </c>
      <c r="U72" s="1" t="str">
        <f>IFERROR(K72*T72,"")</f>
        <v/>
      </c>
      <c r="V72" s="36" t="str">
        <f>IF(I72="Main-d'œuvre",K72*$AF$112,"")</f>
        <v/>
      </c>
      <c r="W72" s="1">
        <f>+COUNTIF($I$5:I72,$AA$1)</f>
        <v>24</v>
      </c>
      <c r="X72" s="1" t="str">
        <f>IF(ROW(Q72)&lt;=2,0,IF(Q72="Main-d'œuvre ",ROW(Q72),""))</f>
        <v/>
      </c>
      <c r="Y72" s="36"/>
      <c r="Z72" s="36"/>
      <c r="AA72" s="36"/>
      <c r="AB72" s="36"/>
      <c r="AE72" s="1" t="s">
        <v>266</v>
      </c>
      <c r="AF72" s="37">
        <v>1.6299999999999999E-2</v>
      </c>
    </row>
    <row r="73" spans="1:32" x14ac:dyDescent="0.25">
      <c r="A73" s="10">
        <v>2020</v>
      </c>
      <c r="B73" s="12">
        <v>25</v>
      </c>
      <c r="C73" s="12" t="s">
        <v>37</v>
      </c>
      <c r="D73" s="12"/>
      <c r="E73" s="13"/>
      <c r="F73" s="12"/>
      <c r="G73" s="12" t="s">
        <v>111</v>
      </c>
      <c r="H73" s="12">
        <v>1500</v>
      </c>
      <c r="I73" s="12" t="s">
        <v>288</v>
      </c>
      <c r="J73" s="12">
        <v>80</v>
      </c>
      <c r="K73" s="12">
        <v>1500</v>
      </c>
      <c r="L73" s="12" t="s">
        <v>15</v>
      </c>
      <c r="M73" s="12" t="s">
        <v>29</v>
      </c>
      <c r="N73" s="25" t="s">
        <v>196</v>
      </c>
      <c r="O73" s="29"/>
      <c r="P73" s="22" t="s">
        <v>94</v>
      </c>
      <c r="Q73" s="35" t="str">
        <f>I73&amp;" "&amp;J73</f>
        <v>A4 blanc 80</v>
      </c>
      <c r="R73" s="33">
        <f>IFERROR(VLOOKUP(Q73,$AE$4:$AF$111,2,FALSE),"")</f>
        <v>5.4000000000000003E-3</v>
      </c>
      <c r="S73" s="1">
        <f>IFERROR(K73*R73,"")</f>
        <v>8.1</v>
      </c>
      <c r="T73" s="36" t="str">
        <f>IFERROR(VLOOKUP(P73,$AH$4:$AJ$11,3,FALSE),"")</f>
        <v>0,0227 €</v>
      </c>
      <c r="U73" s="1">
        <f>IFERROR(K73*T73,"")</f>
        <v>34.050000000000004</v>
      </c>
      <c r="V73" s="36" t="str">
        <f>IF(I73="Main-d'œuvre",K73*$AF$112,"")</f>
        <v/>
      </c>
      <c r="W73" s="1">
        <f>+COUNTIF($I$5:I73,$AA$1)</f>
        <v>24</v>
      </c>
      <c r="X73" s="1" t="str">
        <f>IF(ROW(Q73)&lt;=2,0,IF(Q73="Main-d'œuvre ",ROW(Q73),""))</f>
        <v/>
      </c>
      <c r="Y73" s="36"/>
      <c r="Z73" s="36"/>
      <c r="AA73" s="36"/>
      <c r="AB73" s="36"/>
      <c r="AE73" s="1" t="s">
        <v>267</v>
      </c>
      <c r="AF73" s="37">
        <v>1.43E-2</v>
      </c>
    </row>
    <row r="74" spans="1:32" x14ac:dyDescent="0.25">
      <c r="A74" s="10">
        <v>2020</v>
      </c>
      <c r="B74" s="12">
        <v>25</v>
      </c>
      <c r="C74" s="12" t="s">
        <v>37</v>
      </c>
      <c r="D74" s="12"/>
      <c r="E74" s="13"/>
      <c r="F74" s="12"/>
      <c r="G74" s="12" t="s">
        <v>108</v>
      </c>
      <c r="H74" s="12">
        <v>500</v>
      </c>
      <c r="I74" s="12" t="s">
        <v>288</v>
      </c>
      <c r="J74" s="12">
        <v>160</v>
      </c>
      <c r="K74" s="12">
        <v>500</v>
      </c>
      <c r="L74" s="12"/>
      <c r="M74" s="12"/>
      <c r="N74" s="25"/>
      <c r="O74" s="29"/>
      <c r="P74" s="33"/>
      <c r="Q74" s="35" t="str">
        <f>I74&amp;" "&amp;J74</f>
        <v>A4 blanc 160</v>
      </c>
      <c r="R74" s="33">
        <f>IFERROR(VLOOKUP(Q74,$AE$4:$AF$111,2,FALSE),"")</f>
        <v>1.9099999999999999E-2</v>
      </c>
      <c r="S74" s="1">
        <f>IFERROR(K74*R74,"")</f>
        <v>9.5499999999999989</v>
      </c>
      <c r="T74" s="36" t="str">
        <f>IFERROR(VLOOKUP(P74,$AH$4:$AJ$11,3,FALSE),"")</f>
        <v/>
      </c>
      <c r="U74" s="1" t="str">
        <f>IFERROR(K74*T74,"")</f>
        <v/>
      </c>
      <c r="V74" s="36" t="str">
        <f>IF(I74="Main-d'œuvre",K74*$AF$112,"")</f>
        <v/>
      </c>
      <c r="W74" s="1">
        <f>+COUNTIF($I$5:I74,$AA$1)</f>
        <v>24</v>
      </c>
      <c r="X74" s="1" t="str">
        <f>IF(ROW(Q74)&lt;=2,0,IF(Q74="Main-d'œuvre ",ROW(Q74),""))</f>
        <v/>
      </c>
      <c r="Y74" s="36"/>
      <c r="Z74" s="36"/>
      <c r="AA74" s="36"/>
      <c r="AB74" s="36"/>
      <c r="AE74" s="1" t="s">
        <v>268</v>
      </c>
      <c r="AF74" s="37">
        <v>1.6299999999999999E-2</v>
      </c>
    </row>
    <row r="75" spans="1:32" x14ac:dyDescent="0.25">
      <c r="A75" s="10">
        <v>2020</v>
      </c>
      <c r="B75" s="12">
        <v>25</v>
      </c>
      <c r="C75" s="12" t="s">
        <v>37</v>
      </c>
      <c r="D75" s="12"/>
      <c r="E75" s="13"/>
      <c r="F75" s="12"/>
      <c r="G75" s="12"/>
      <c r="H75" s="12"/>
      <c r="I75" s="12" t="s">
        <v>101</v>
      </c>
      <c r="J75" s="12"/>
      <c r="K75" s="12">
        <v>30</v>
      </c>
      <c r="L75" s="12"/>
      <c r="M75" s="12"/>
      <c r="N75" s="25"/>
      <c r="O75" s="30"/>
      <c r="P75" s="33"/>
      <c r="Q75" s="35" t="str">
        <f>I75&amp;" "&amp;J75</f>
        <v xml:space="preserve">Main-d'œuvre </v>
      </c>
      <c r="R75" s="33" t="str">
        <f>IFERROR(VLOOKUP(Q75,$AE$4:$AF$111,2,FALSE),"")</f>
        <v/>
      </c>
      <c r="S75" s="1" t="str">
        <f>IFERROR(K75*R75,"")</f>
        <v/>
      </c>
      <c r="T75" s="36" t="str">
        <f>IFERROR(VLOOKUP(P75,$AH$4:$AJ$11,3,FALSE),"")</f>
        <v/>
      </c>
      <c r="U75" s="1" t="str">
        <f>IFERROR(K75*T75,"")</f>
        <v/>
      </c>
      <c r="V75" s="36">
        <f>IF(I75="Main-d'œuvre",K75*$AF$112,"")</f>
        <v>10.749000000000001</v>
      </c>
      <c r="W75" s="1">
        <f>+COUNTIF($I$5:I75,$AA$1)</f>
        <v>25</v>
      </c>
      <c r="X75" s="1">
        <f>IF(ROW(Q75)&lt;=2,0,IF(Q75="Main-d'œuvre ",ROW(Q75),""))</f>
        <v>75</v>
      </c>
      <c r="Y75" s="36"/>
      <c r="Z75" s="36"/>
      <c r="AA75" s="36"/>
      <c r="AB75" s="36"/>
      <c r="AE75" s="1" t="s">
        <v>269</v>
      </c>
      <c r="AF75" s="37">
        <v>7.0000000000000001E-3</v>
      </c>
    </row>
    <row r="76" spans="1:32" x14ac:dyDescent="0.25">
      <c r="A76" s="14">
        <v>2020</v>
      </c>
      <c r="B76" s="16">
        <v>26</v>
      </c>
      <c r="C76" s="16" t="s">
        <v>133</v>
      </c>
      <c r="D76" s="16" t="s">
        <v>134</v>
      </c>
      <c r="E76" s="17">
        <v>43873</v>
      </c>
      <c r="F76" s="16" t="s">
        <v>135</v>
      </c>
      <c r="G76" s="16" t="s">
        <v>111</v>
      </c>
      <c r="H76" s="16">
        <v>2500</v>
      </c>
      <c r="I76" s="16" t="s">
        <v>288</v>
      </c>
      <c r="J76" s="16">
        <v>80</v>
      </c>
      <c r="K76" s="16">
        <v>2500</v>
      </c>
      <c r="L76" s="16" t="s">
        <v>15</v>
      </c>
      <c r="M76" s="16" t="s">
        <v>29</v>
      </c>
      <c r="N76" s="26" t="s">
        <v>196</v>
      </c>
      <c r="O76" s="29"/>
      <c r="P76" s="22" t="s">
        <v>94</v>
      </c>
      <c r="Q76" s="35" t="str">
        <f>I76&amp;" "&amp;J76</f>
        <v>A4 blanc 80</v>
      </c>
      <c r="R76" s="33">
        <f>IFERROR(VLOOKUP(Q76,$AE$4:$AF$111,2,FALSE),"")</f>
        <v>5.4000000000000003E-3</v>
      </c>
      <c r="S76" s="1">
        <f>IFERROR(K76*R76,"")</f>
        <v>13.5</v>
      </c>
      <c r="T76" s="36" t="str">
        <f>IFERROR(VLOOKUP(P76,$AH$4:$AJ$11,3,FALSE),"")</f>
        <v>0,0227 €</v>
      </c>
      <c r="U76" s="1">
        <f>IFERROR(K76*T76,"")</f>
        <v>56.750000000000007</v>
      </c>
      <c r="V76" s="36" t="str">
        <f>IF(I76="Main-d'œuvre",K76*$AF$112,"")</f>
        <v/>
      </c>
      <c r="W76" s="1">
        <f>+COUNTIF($I$5:I76,$AA$1)</f>
        <v>25</v>
      </c>
      <c r="X76" s="1" t="str">
        <f>IF(ROW(Q76)&lt;=2,0,IF(Q76="Main-d'œuvre ",ROW(Q76),""))</f>
        <v/>
      </c>
      <c r="Y76" s="36"/>
      <c r="Z76" s="36"/>
      <c r="AA76" s="36"/>
      <c r="AB76" s="36"/>
      <c r="AE76" s="1" t="s">
        <v>270</v>
      </c>
      <c r="AF76" s="37">
        <v>7.0000000000000001E-3</v>
      </c>
    </row>
    <row r="77" spans="1:32" x14ac:dyDescent="0.25">
      <c r="A77" s="10">
        <v>2020</v>
      </c>
      <c r="B77" s="12">
        <v>26</v>
      </c>
      <c r="C77" s="12" t="s">
        <v>133</v>
      </c>
      <c r="D77" s="12"/>
      <c r="E77" s="13"/>
      <c r="F77" s="12"/>
      <c r="G77" s="12" t="s">
        <v>26</v>
      </c>
      <c r="H77" s="12">
        <v>2500</v>
      </c>
      <c r="I77" s="12" t="s">
        <v>26</v>
      </c>
      <c r="J77" s="12" t="s">
        <v>109</v>
      </c>
      <c r="K77" s="12">
        <v>2500</v>
      </c>
      <c r="L77" s="12" t="s">
        <v>15</v>
      </c>
      <c r="M77" s="12" t="s">
        <v>29</v>
      </c>
      <c r="N77" s="25" t="s">
        <v>196</v>
      </c>
      <c r="O77" s="29"/>
      <c r="P77" s="22" t="s">
        <v>94</v>
      </c>
      <c r="Q77" s="35" t="str">
        <f>I77&amp;" "&amp;J77</f>
        <v>Env str fen 114x229</v>
      </c>
      <c r="R77" s="33">
        <f>IFERROR(VLOOKUP(Q77,$AE$4:$AF$111,2,FALSE),"")</f>
        <v>1.6619999999999999E-2</v>
      </c>
      <c r="S77" s="1">
        <f>IFERROR(K77*R77,"")</f>
        <v>41.55</v>
      </c>
      <c r="T77" s="36" t="str">
        <f>IFERROR(VLOOKUP(P77,$AH$4:$AJ$11,3,FALSE),"")</f>
        <v>0,0227 €</v>
      </c>
      <c r="U77" s="1">
        <f>IFERROR(K77*T77,"")</f>
        <v>56.750000000000007</v>
      </c>
      <c r="V77" s="36" t="str">
        <f>IF(I77="Main-d'œuvre",K77*$AF$112,"")</f>
        <v/>
      </c>
      <c r="W77" s="1">
        <f>+COUNTIF($I$5:I77,$AA$1)</f>
        <v>25</v>
      </c>
      <c r="X77" s="1" t="str">
        <f>IF(ROW(Q77)&lt;=2,0,IF(Q77="Main-d'œuvre ",ROW(Q77),""))</f>
        <v/>
      </c>
      <c r="Y77" s="36"/>
      <c r="Z77" s="36"/>
      <c r="AA77" s="36"/>
      <c r="AB77" s="36"/>
      <c r="AE77" s="1" t="s">
        <v>271</v>
      </c>
      <c r="AF77" s="37">
        <v>1.43E-2</v>
      </c>
    </row>
    <row r="78" spans="1:32" x14ac:dyDescent="0.25">
      <c r="A78" s="18">
        <v>2020</v>
      </c>
      <c r="B78" s="20">
        <v>26</v>
      </c>
      <c r="C78" s="20" t="s">
        <v>133</v>
      </c>
      <c r="D78" s="20"/>
      <c r="E78" s="21"/>
      <c r="F78" s="20"/>
      <c r="G78" s="20"/>
      <c r="H78" s="20"/>
      <c r="I78" s="20" t="s">
        <v>101</v>
      </c>
      <c r="J78" s="20"/>
      <c r="K78" s="20">
        <v>90</v>
      </c>
      <c r="L78" s="20"/>
      <c r="M78" s="20"/>
      <c r="N78" s="27"/>
      <c r="O78" s="30"/>
      <c r="P78" s="33"/>
      <c r="Q78" s="35" t="str">
        <f>I78&amp;" "&amp;J78</f>
        <v xml:space="preserve">Main-d'œuvre </v>
      </c>
      <c r="R78" s="33" t="str">
        <f>IFERROR(VLOOKUP(Q78,$AE$4:$AF$111,2,FALSE),"")</f>
        <v/>
      </c>
      <c r="S78" s="1" t="str">
        <f>IFERROR(K78*R78,"")</f>
        <v/>
      </c>
      <c r="T78" s="36" t="str">
        <f>IFERROR(VLOOKUP(P78,$AH$4:$AJ$11,3,FALSE),"")</f>
        <v/>
      </c>
      <c r="U78" s="1" t="str">
        <f>IFERROR(K78*T78,"")</f>
        <v/>
      </c>
      <c r="V78" s="36">
        <f>IF(I78="Main-d'œuvre",K78*$AF$112,"")</f>
        <v>32.247</v>
      </c>
      <c r="W78" s="1">
        <f>+COUNTIF($I$5:I78,$AA$1)</f>
        <v>26</v>
      </c>
      <c r="X78" s="1">
        <f>IF(ROW(Q78)&lt;=2,0,IF(Q78="Main-d'œuvre ",ROW(Q78),""))</f>
        <v>78</v>
      </c>
      <c r="Y78" s="36"/>
      <c r="Z78" s="36"/>
      <c r="AA78" s="36"/>
      <c r="AB78" s="36"/>
      <c r="AE78" s="1" t="s">
        <v>272</v>
      </c>
      <c r="AF78" s="37">
        <v>1.43E-2</v>
      </c>
    </row>
    <row r="79" spans="1:32" x14ac:dyDescent="0.25">
      <c r="A79" s="10">
        <v>2020</v>
      </c>
      <c r="B79" s="12">
        <v>27</v>
      </c>
      <c r="C79" s="12" t="s">
        <v>136</v>
      </c>
      <c r="D79" s="12" t="s">
        <v>137</v>
      </c>
      <c r="E79" s="13">
        <v>43873</v>
      </c>
      <c r="F79" s="12" t="s">
        <v>138</v>
      </c>
      <c r="G79" s="12" t="s">
        <v>125</v>
      </c>
      <c r="H79" s="12">
        <v>1800</v>
      </c>
      <c r="I79" s="12" t="s">
        <v>288</v>
      </c>
      <c r="J79" s="12">
        <v>100</v>
      </c>
      <c r="K79" s="12">
        <v>900</v>
      </c>
      <c r="L79" s="12" t="s">
        <v>15</v>
      </c>
      <c r="M79" s="12" t="s">
        <v>28</v>
      </c>
      <c r="N79" s="25" t="s">
        <v>196</v>
      </c>
      <c r="O79" s="29"/>
      <c r="P79" s="22" t="s">
        <v>97</v>
      </c>
      <c r="Q79" s="35" t="str">
        <f>I79&amp;" "&amp;J79</f>
        <v>A4 blanc 100</v>
      </c>
      <c r="R79" s="33">
        <f>IFERROR(VLOOKUP(Q79,$AE$4:$AF$111,2,FALSE),"")</f>
        <v>1.01E-2</v>
      </c>
      <c r="S79" s="1">
        <f>IFERROR(K79*R79,"")</f>
        <v>9.09</v>
      </c>
      <c r="T79" s="36" t="str">
        <f>IFERROR(VLOOKUP(P79,$AH$4:$AJ$11,3,FALSE),"")</f>
        <v>0,0307 €</v>
      </c>
      <c r="U79" s="1">
        <f>IFERROR(K79*T79,"")</f>
        <v>27.630000000000003</v>
      </c>
      <c r="V79" s="36" t="str">
        <f>IF(I79="Main-d'œuvre",K79*$AF$112,"")</f>
        <v/>
      </c>
      <c r="W79" s="1">
        <f>+COUNTIF($I$5:I79,$AA$1)</f>
        <v>26</v>
      </c>
      <c r="X79" s="1" t="str">
        <f>IF(ROW(Q79)&lt;=2,0,IF(Q79="Main-d'œuvre ",ROW(Q79),""))</f>
        <v/>
      </c>
      <c r="Y79" s="36"/>
      <c r="Z79" s="36"/>
      <c r="AA79" s="36"/>
      <c r="AB79" s="36"/>
      <c r="AE79" s="1" t="s">
        <v>273</v>
      </c>
      <c r="AF79" s="37">
        <v>5.4000000000000003E-3</v>
      </c>
    </row>
    <row r="80" spans="1:32" x14ac:dyDescent="0.25">
      <c r="A80" s="10">
        <v>2020</v>
      </c>
      <c r="B80" s="12">
        <v>27</v>
      </c>
      <c r="C80" s="12" t="s">
        <v>136</v>
      </c>
      <c r="D80" s="12"/>
      <c r="E80" s="13"/>
      <c r="F80" s="12"/>
      <c r="G80" s="12"/>
      <c r="H80" s="12"/>
      <c r="I80" s="12" t="s">
        <v>101</v>
      </c>
      <c r="J80" s="12"/>
      <c r="K80" s="12">
        <v>30</v>
      </c>
      <c r="L80" s="12"/>
      <c r="M80" s="12"/>
      <c r="N80" s="25"/>
      <c r="O80" s="30"/>
      <c r="P80" s="33"/>
      <c r="Q80" s="35" t="str">
        <f>I80&amp;" "&amp;J80</f>
        <v xml:space="preserve">Main-d'œuvre </v>
      </c>
      <c r="R80" s="33" t="str">
        <f>IFERROR(VLOOKUP(Q80,$AE$4:$AF$111,2,FALSE),"")</f>
        <v/>
      </c>
      <c r="S80" s="1" t="str">
        <f>IFERROR(K80*R80,"")</f>
        <v/>
      </c>
      <c r="T80" s="36" t="str">
        <f>IFERROR(VLOOKUP(P80,$AH$4:$AJ$11,3,FALSE),"")</f>
        <v/>
      </c>
      <c r="U80" s="1" t="str">
        <f>IFERROR(K80*T80,"")</f>
        <v/>
      </c>
      <c r="V80" s="36">
        <f>IF(I80="Main-d'œuvre",K80*$AF$112,"")</f>
        <v>10.749000000000001</v>
      </c>
      <c r="W80" s="1">
        <f>+COUNTIF($I$5:I80,$AA$1)</f>
        <v>27</v>
      </c>
      <c r="X80" s="1">
        <f>IF(ROW(Q80)&lt;=2,0,IF(Q80="Main-d'œuvre ",ROW(Q80),""))</f>
        <v>80</v>
      </c>
      <c r="Y80" s="36"/>
      <c r="Z80" s="36"/>
      <c r="AA80" s="36"/>
      <c r="AB80" s="36"/>
      <c r="AE80" s="1" t="s">
        <v>274</v>
      </c>
      <c r="AF80" s="37">
        <v>1.01E-2</v>
      </c>
    </row>
    <row r="81" spans="1:32" x14ac:dyDescent="0.25">
      <c r="A81" s="14">
        <v>2020</v>
      </c>
      <c r="B81" s="16">
        <v>28</v>
      </c>
      <c r="C81" s="16" t="s">
        <v>43</v>
      </c>
      <c r="D81" s="16" t="s">
        <v>44</v>
      </c>
      <c r="E81" s="17">
        <v>43873</v>
      </c>
      <c r="F81" s="16" t="s">
        <v>143</v>
      </c>
      <c r="G81" s="16" t="s">
        <v>111</v>
      </c>
      <c r="H81" s="16">
        <v>23</v>
      </c>
      <c r="I81" s="16" t="s">
        <v>288</v>
      </c>
      <c r="J81" s="16">
        <v>100</v>
      </c>
      <c r="K81" s="16">
        <v>299</v>
      </c>
      <c r="L81" s="16" t="s">
        <v>15</v>
      </c>
      <c r="M81" s="16" t="s">
        <v>28</v>
      </c>
      <c r="N81" s="26" t="s">
        <v>197</v>
      </c>
      <c r="O81" s="29"/>
      <c r="P81" s="22" t="s">
        <v>98</v>
      </c>
      <c r="Q81" s="35" t="str">
        <f>I81&amp;" "&amp;J81</f>
        <v>A4 blanc 100</v>
      </c>
      <c r="R81" s="33">
        <f>IFERROR(VLOOKUP(Q81,$AE$4:$AF$111,2,FALSE),"")</f>
        <v>1.01E-2</v>
      </c>
      <c r="S81" s="1">
        <f>IFERROR(K81*R81,"")</f>
        <v>3.0198999999999998</v>
      </c>
      <c r="T81" s="36" t="str">
        <f>IFERROR(VLOOKUP(P81,$AH$4:$AJ$11,3,FALSE),"")</f>
        <v>0,0615 €</v>
      </c>
      <c r="U81" s="1">
        <f>IFERROR(K81*T81,"")</f>
        <v>18.388500000000001</v>
      </c>
      <c r="V81" s="36" t="str">
        <f>IF(I81="Main-d'œuvre",K81*$AF$112,"")</f>
        <v/>
      </c>
      <c r="W81" s="1">
        <f>+COUNTIF($I$5:I81,$AA$1)</f>
        <v>27</v>
      </c>
      <c r="X81" s="1" t="str">
        <f>IF(ROW(Q81)&lt;=2,0,IF(Q81="Main-d'œuvre ",ROW(Q81),""))</f>
        <v/>
      </c>
      <c r="Y81" s="36"/>
      <c r="Z81" s="36"/>
      <c r="AA81" s="36"/>
      <c r="AB81" s="36"/>
      <c r="AE81" s="1" t="s">
        <v>275</v>
      </c>
      <c r="AF81" s="37">
        <v>1.9099999999999999E-2</v>
      </c>
    </row>
    <row r="82" spans="1:32" x14ac:dyDescent="0.25">
      <c r="A82" s="18">
        <v>2020</v>
      </c>
      <c r="B82" s="20">
        <v>28</v>
      </c>
      <c r="C82" s="20" t="s">
        <v>43</v>
      </c>
      <c r="D82" s="20"/>
      <c r="E82" s="21"/>
      <c r="F82" s="20" t="s">
        <v>144</v>
      </c>
      <c r="G82" s="20"/>
      <c r="H82" s="20"/>
      <c r="I82" s="20" t="s">
        <v>101</v>
      </c>
      <c r="J82" s="20"/>
      <c r="K82" s="20">
        <v>15</v>
      </c>
      <c r="L82" s="20"/>
      <c r="M82" s="20"/>
      <c r="N82" s="27"/>
      <c r="O82" s="30"/>
      <c r="P82" s="33"/>
      <c r="Q82" s="35" t="str">
        <f>I82&amp;" "&amp;J82</f>
        <v xml:space="preserve">Main-d'œuvre </v>
      </c>
      <c r="R82" s="33" t="str">
        <f>IFERROR(VLOOKUP(Q82,$AE$4:$AF$111,2,FALSE),"")</f>
        <v/>
      </c>
      <c r="S82" s="1" t="str">
        <f>IFERROR(K82*R82,"")</f>
        <v/>
      </c>
      <c r="T82" s="36" t="str">
        <f>IFERROR(VLOOKUP(P82,$AH$4:$AJ$11,3,FALSE),"")</f>
        <v/>
      </c>
      <c r="U82" s="1" t="str">
        <f>IFERROR(K82*T82,"")</f>
        <v/>
      </c>
      <c r="V82" s="36">
        <f>IF(I82="Main-d'œuvre",K82*$AF$112,"")</f>
        <v>5.3745000000000003</v>
      </c>
      <c r="W82" s="1">
        <f>+COUNTIF($I$5:I82,$AA$1)</f>
        <v>28</v>
      </c>
      <c r="X82" s="1">
        <f>IF(ROW(Q82)&lt;=2,0,IF(Q82="Main-d'œuvre ",ROW(Q82),""))</f>
        <v>82</v>
      </c>
      <c r="Y82" s="36"/>
      <c r="Z82" s="36"/>
      <c r="AA82" s="36"/>
      <c r="AB82" s="36"/>
      <c r="AE82" s="1" t="s">
        <v>276</v>
      </c>
      <c r="AF82" s="37">
        <v>2.2499999999999999E-2</v>
      </c>
    </row>
    <row r="83" spans="1:32" x14ac:dyDescent="0.25">
      <c r="A83" s="10">
        <v>2020</v>
      </c>
      <c r="B83" s="12">
        <v>29</v>
      </c>
      <c r="C83" s="12" t="s">
        <v>43</v>
      </c>
      <c r="D83" s="12" t="s">
        <v>44</v>
      </c>
      <c r="E83" s="13">
        <v>43874</v>
      </c>
      <c r="F83" s="12" t="s">
        <v>145</v>
      </c>
      <c r="G83" s="12" t="s">
        <v>111</v>
      </c>
      <c r="H83" s="12">
        <v>255</v>
      </c>
      <c r="I83" s="12" t="s">
        <v>288</v>
      </c>
      <c r="J83" s="12">
        <v>160</v>
      </c>
      <c r="K83" s="12">
        <v>255</v>
      </c>
      <c r="L83" s="12" t="s">
        <v>15</v>
      </c>
      <c r="M83" s="12" t="s">
        <v>28</v>
      </c>
      <c r="N83" s="25" t="s">
        <v>197</v>
      </c>
      <c r="O83" s="29"/>
      <c r="P83" s="22" t="s">
        <v>98</v>
      </c>
      <c r="Q83" s="35" t="str">
        <f>I83&amp;" "&amp;J83</f>
        <v>A4 blanc 160</v>
      </c>
      <c r="R83" s="33">
        <f>IFERROR(VLOOKUP(Q83,$AE$4:$AF$111,2,FALSE),"")</f>
        <v>1.9099999999999999E-2</v>
      </c>
      <c r="S83" s="1">
        <f>IFERROR(K83*R83,"")</f>
        <v>4.8704999999999998</v>
      </c>
      <c r="T83" s="36" t="str">
        <f>IFERROR(VLOOKUP(P83,$AH$4:$AJ$11,3,FALSE),"")</f>
        <v>0,0615 €</v>
      </c>
      <c r="U83" s="1">
        <f>IFERROR(K83*T83,"")</f>
        <v>15.682499999999999</v>
      </c>
      <c r="V83" s="36" t="str">
        <f>IF(I83="Main-d'œuvre",K83*$AF$112,"")</f>
        <v/>
      </c>
      <c r="W83" s="1">
        <f>+COUNTIF($I$5:I83,$AA$1)</f>
        <v>28</v>
      </c>
      <c r="X83" s="1" t="str">
        <f>IF(ROW(Q83)&lt;=2,0,IF(Q83="Main-d'œuvre ",ROW(Q83),""))</f>
        <v/>
      </c>
      <c r="Y83" s="36"/>
      <c r="Z83" s="36"/>
      <c r="AA83" s="36"/>
      <c r="AB83" s="36"/>
      <c r="AE83" s="1" t="s">
        <v>71</v>
      </c>
      <c r="AF83" s="37">
        <v>1.8499999999999999E-2</v>
      </c>
    </row>
    <row r="84" spans="1:32" x14ac:dyDescent="0.25">
      <c r="A84" s="10">
        <v>2020</v>
      </c>
      <c r="B84" s="12">
        <v>29</v>
      </c>
      <c r="C84" s="12" t="s">
        <v>43</v>
      </c>
      <c r="D84" s="12"/>
      <c r="E84" s="13"/>
      <c r="F84" s="12"/>
      <c r="G84" s="12"/>
      <c r="H84" s="12"/>
      <c r="I84" s="12" t="s">
        <v>288</v>
      </c>
      <c r="J84" s="12">
        <v>100</v>
      </c>
      <c r="K84" s="12">
        <v>765</v>
      </c>
      <c r="L84" s="12" t="s">
        <v>15</v>
      </c>
      <c r="M84" s="12" t="s">
        <v>28</v>
      </c>
      <c r="N84" s="25" t="s">
        <v>197</v>
      </c>
      <c r="O84" s="29"/>
      <c r="P84" s="22" t="s">
        <v>98</v>
      </c>
      <c r="Q84" s="35" t="str">
        <f>I84&amp;" "&amp;J84</f>
        <v>A4 blanc 100</v>
      </c>
      <c r="R84" s="33">
        <f>IFERROR(VLOOKUP(Q84,$AE$4:$AF$111,2,FALSE),"")</f>
        <v>1.01E-2</v>
      </c>
      <c r="S84" s="1">
        <f>IFERROR(K84*R84,"")</f>
        <v>7.7264999999999997</v>
      </c>
      <c r="T84" s="36" t="str">
        <f>IFERROR(VLOOKUP(P84,$AH$4:$AJ$11,3,FALSE),"")</f>
        <v>0,0615 €</v>
      </c>
      <c r="U84" s="1">
        <f>IFERROR(K84*T84,"")</f>
        <v>47.047499999999999</v>
      </c>
      <c r="V84" s="36" t="str">
        <f>IF(I84="Main-d'œuvre",K84*$AF$112,"")</f>
        <v/>
      </c>
      <c r="W84" s="1">
        <f>+COUNTIF($I$5:I84,$AA$1)</f>
        <v>28</v>
      </c>
      <c r="X84" s="1" t="str">
        <f>IF(ROW(Q84)&lt;=2,0,IF(Q84="Main-d'œuvre ",ROW(Q84),""))</f>
        <v/>
      </c>
      <c r="Y84" s="36"/>
      <c r="Z84" s="36"/>
      <c r="AA84" s="36"/>
      <c r="AB84" s="36"/>
      <c r="AE84" s="1" t="s">
        <v>72</v>
      </c>
      <c r="AF84" s="37">
        <v>1.8499999999999999E-2</v>
      </c>
    </row>
    <row r="85" spans="1:32" x14ac:dyDescent="0.25">
      <c r="A85" s="10">
        <v>2020</v>
      </c>
      <c r="B85" s="12">
        <v>29</v>
      </c>
      <c r="C85" s="12" t="s">
        <v>43</v>
      </c>
      <c r="D85" s="12"/>
      <c r="E85" s="13"/>
      <c r="F85" s="12"/>
      <c r="G85" s="12"/>
      <c r="H85" s="12"/>
      <c r="I85" s="12" t="s">
        <v>101</v>
      </c>
      <c r="J85" s="12"/>
      <c r="K85" s="12">
        <v>45</v>
      </c>
      <c r="L85" s="12"/>
      <c r="M85" s="12"/>
      <c r="N85" s="25"/>
      <c r="O85" s="30"/>
      <c r="P85" s="33"/>
      <c r="Q85" s="35" t="str">
        <f>I85&amp;" "&amp;J85</f>
        <v xml:space="preserve">Main-d'œuvre </v>
      </c>
      <c r="R85" s="33" t="str">
        <f>IFERROR(VLOOKUP(Q85,$AE$4:$AF$111,2,FALSE),"")</f>
        <v/>
      </c>
      <c r="S85" s="1" t="str">
        <f>IFERROR(K85*R85,"")</f>
        <v/>
      </c>
      <c r="T85" s="36" t="str">
        <f>IFERROR(VLOOKUP(P85,$AH$4:$AJ$11,3,FALSE),"")</f>
        <v/>
      </c>
      <c r="U85" s="1" t="str">
        <f>IFERROR(K85*T85,"")</f>
        <v/>
      </c>
      <c r="V85" s="36">
        <f>IF(I85="Main-d'œuvre",K85*$AF$112,"")</f>
        <v>16.1235</v>
      </c>
      <c r="W85" s="1">
        <f>+COUNTIF($I$5:I85,$AA$1)</f>
        <v>29</v>
      </c>
      <c r="X85" s="1">
        <f>IF(ROW(Q85)&lt;=2,0,IF(Q85="Main-d'œuvre ",ROW(Q85),""))</f>
        <v>85</v>
      </c>
      <c r="Y85" s="36"/>
      <c r="Z85" s="36"/>
      <c r="AA85" s="36"/>
      <c r="AB85" s="36"/>
      <c r="AE85" s="1" t="s">
        <v>73</v>
      </c>
      <c r="AF85" s="37">
        <v>1.8499999999999999E-2</v>
      </c>
    </row>
    <row r="86" spans="1:32" x14ac:dyDescent="0.25">
      <c r="A86" s="14">
        <v>2020</v>
      </c>
      <c r="B86" s="16">
        <v>30</v>
      </c>
      <c r="C86" s="16" t="s">
        <v>48</v>
      </c>
      <c r="D86" s="16" t="s">
        <v>146</v>
      </c>
      <c r="E86" s="17">
        <v>43875</v>
      </c>
      <c r="F86" s="16" t="s">
        <v>147</v>
      </c>
      <c r="G86" s="16" t="s">
        <v>111</v>
      </c>
      <c r="H86" s="16">
        <v>90</v>
      </c>
      <c r="I86" s="16" t="s">
        <v>288</v>
      </c>
      <c r="J86" s="16">
        <v>80</v>
      </c>
      <c r="K86" s="16">
        <v>90</v>
      </c>
      <c r="L86" s="16" t="s">
        <v>15</v>
      </c>
      <c r="M86" s="16" t="s">
        <v>29</v>
      </c>
      <c r="N86" s="26" t="s">
        <v>196</v>
      </c>
      <c r="O86" s="29"/>
      <c r="P86" s="22" t="s">
        <v>94</v>
      </c>
      <c r="Q86" s="35" t="str">
        <f>I86&amp;" "&amp;J86</f>
        <v>A4 blanc 80</v>
      </c>
      <c r="R86" s="33">
        <f>IFERROR(VLOOKUP(Q86,$AE$4:$AF$111,2,FALSE),"")</f>
        <v>5.4000000000000003E-3</v>
      </c>
      <c r="S86" s="1">
        <f>IFERROR(K86*R86,"")</f>
        <v>0.48600000000000004</v>
      </c>
      <c r="T86" s="36" t="str">
        <f>IFERROR(VLOOKUP(P86,$AH$4:$AJ$11,3,FALSE),"")</f>
        <v>0,0227 €</v>
      </c>
      <c r="U86" s="1">
        <f>IFERROR(K86*T86,"")</f>
        <v>2.0430000000000001</v>
      </c>
      <c r="V86" s="36" t="str">
        <f>IF(I86="Main-d'œuvre",K86*$AF$112,"")</f>
        <v/>
      </c>
      <c r="W86" s="1">
        <f>+COUNTIF($I$5:I86,$AA$1)</f>
        <v>29</v>
      </c>
      <c r="X86" s="1" t="str">
        <f>IF(ROW(Q86)&lt;=2,0,IF(Q86="Main-d'œuvre ",ROW(Q86),""))</f>
        <v/>
      </c>
      <c r="Y86" s="36"/>
      <c r="Z86" s="36"/>
      <c r="AA86" s="36"/>
      <c r="AB86" s="36"/>
      <c r="AE86" s="1" t="s">
        <v>74</v>
      </c>
      <c r="AF86" s="37">
        <v>1.8499999999999999E-2</v>
      </c>
    </row>
    <row r="87" spans="1:32" x14ac:dyDescent="0.25">
      <c r="A87" s="18">
        <v>2020</v>
      </c>
      <c r="B87" s="20">
        <v>30</v>
      </c>
      <c r="C87" s="20" t="s">
        <v>48</v>
      </c>
      <c r="D87" s="20"/>
      <c r="E87" s="21"/>
      <c r="F87" s="20"/>
      <c r="G87" s="20"/>
      <c r="H87" s="20"/>
      <c r="I87" s="20" t="s">
        <v>101</v>
      </c>
      <c r="J87" s="20"/>
      <c r="K87" s="20">
        <v>15</v>
      </c>
      <c r="L87" s="20"/>
      <c r="M87" s="20"/>
      <c r="N87" s="27"/>
      <c r="O87" s="30"/>
      <c r="P87" s="33"/>
      <c r="Q87" s="35" t="str">
        <f>I87&amp;" "&amp;J87</f>
        <v xml:space="preserve">Main-d'œuvre </v>
      </c>
      <c r="R87" s="33" t="str">
        <f>IFERROR(VLOOKUP(Q87,$AE$4:$AF$111,2,FALSE),"")</f>
        <v/>
      </c>
      <c r="S87" s="1" t="str">
        <f>IFERROR(K87*R87,"")</f>
        <v/>
      </c>
      <c r="T87" s="36" t="str">
        <f>IFERROR(VLOOKUP(P87,$AH$4:$AJ$11,3,FALSE),"")</f>
        <v/>
      </c>
      <c r="U87" s="1" t="str">
        <f>IFERROR(K87*T87,"")</f>
        <v/>
      </c>
      <c r="V87" s="36">
        <f>IF(I87="Main-d'œuvre",K87*$AF$112,"")</f>
        <v>5.3745000000000003</v>
      </c>
      <c r="W87" s="1">
        <f>+COUNTIF($I$5:I87,$AA$1)</f>
        <v>30</v>
      </c>
      <c r="X87" s="1">
        <f>IF(ROW(Q87)&lt;=2,0,IF(Q87="Main-d'œuvre ",ROW(Q87),""))</f>
        <v>87</v>
      </c>
      <c r="Y87" s="36"/>
      <c r="Z87" s="36"/>
      <c r="AA87" s="36"/>
      <c r="AB87" s="36"/>
      <c r="AE87" s="1" t="s">
        <v>75</v>
      </c>
      <c r="AF87" s="37">
        <v>1.8499999999999999E-2</v>
      </c>
    </row>
    <row r="88" spans="1:32" x14ac:dyDescent="0.25">
      <c r="A88" s="10">
        <v>2020</v>
      </c>
      <c r="B88" s="12">
        <v>31</v>
      </c>
      <c r="C88" s="12" t="s">
        <v>48</v>
      </c>
      <c r="D88" s="12" t="s">
        <v>49</v>
      </c>
      <c r="E88" s="13">
        <v>43880</v>
      </c>
      <c r="F88" s="12" t="s">
        <v>148</v>
      </c>
      <c r="G88" s="12" t="s">
        <v>26</v>
      </c>
      <c r="H88" s="12">
        <v>2000</v>
      </c>
      <c r="I88" s="12" t="s">
        <v>26</v>
      </c>
      <c r="J88" s="12" t="s">
        <v>109</v>
      </c>
      <c r="K88" s="12">
        <v>2000</v>
      </c>
      <c r="L88" s="12" t="s">
        <v>19</v>
      </c>
      <c r="M88" s="12" t="s">
        <v>29</v>
      </c>
      <c r="N88" s="25" t="s">
        <v>196</v>
      </c>
      <c r="O88" s="29"/>
      <c r="P88" s="22" t="s">
        <v>91</v>
      </c>
      <c r="Q88" s="35" t="str">
        <f>I88&amp;" "&amp;J88</f>
        <v>Env str fen 114x229</v>
      </c>
      <c r="R88" s="33">
        <f>IFERROR(VLOOKUP(Q88,$AE$4:$AF$111,2,FALSE),"")</f>
        <v>1.6619999999999999E-2</v>
      </c>
      <c r="S88" s="1">
        <f>IFERROR(K88*R88,"")</f>
        <v>33.24</v>
      </c>
      <c r="T88" s="36" t="str">
        <f>IFERROR(VLOOKUP(P88,$AH$4:$AJ$11,3,FALSE),"")</f>
        <v>0,0056 €</v>
      </c>
      <c r="U88" s="1">
        <f>IFERROR(K88*T88,"")</f>
        <v>11.2</v>
      </c>
      <c r="V88" s="36" t="str">
        <f>IF(I88="Main-d'œuvre",K88*$AF$112,"")</f>
        <v/>
      </c>
      <c r="W88" s="1">
        <f>+COUNTIF($I$5:I88,$AA$1)</f>
        <v>30</v>
      </c>
      <c r="X88" s="1" t="str">
        <f>IF(ROW(Q88)&lt;=2,0,IF(Q88="Main-d'œuvre ",ROW(Q88),""))</f>
        <v/>
      </c>
      <c r="Y88" s="36"/>
      <c r="Z88" s="36"/>
      <c r="AA88" s="36"/>
      <c r="AB88" s="36"/>
      <c r="AE88" s="1" t="s">
        <v>277</v>
      </c>
      <c r="AF88" s="37">
        <v>0.26960000000000001</v>
      </c>
    </row>
    <row r="89" spans="1:32" x14ac:dyDescent="0.25">
      <c r="A89" s="10">
        <v>2020</v>
      </c>
      <c r="B89" s="12">
        <v>31</v>
      </c>
      <c r="C89" s="12" t="s">
        <v>48</v>
      </c>
      <c r="D89" s="12"/>
      <c r="E89" s="13"/>
      <c r="F89" s="12"/>
      <c r="G89" s="12"/>
      <c r="H89" s="12"/>
      <c r="I89" s="12" t="s">
        <v>101</v>
      </c>
      <c r="J89" s="12"/>
      <c r="K89" s="12">
        <v>30</v>
      </c>
      <c r="L89" s="12"/>
      <c r="M89" s="12"/>
      <c r="N89" s="25"/>
      <c r="O89" s="30"/>
      <c r="P89" s="33"/>
      <c r="Q89" s="35" t="str">
        <f>I89&amp;" "&amp;J89</f>
        <v xml:space="preserve">Main-d'œuvre </v>
      </c>
      <c r="R89" s="33" t="str">
        <f>IFERROR(VLOOKUP(Q89,$AE$4:$AF$111,2,FALSE),"")</f>
        <v/>
      </c>
      <c r="S89" s="1" t="str">
        <f>IFERROR(K89*R89,"")</f>
        <v/>
      </c>
      <c r="T89" s="36" t="str">
        <f>IFERROR(VLOOKUP(P89,$AH$4:$AJ$11,3,FALSE),"")</f>
        <v/>
      </c>
      <c r="U89" s="1" t="str">
        <f>IFERROR(K89*T89,"")</f>
        <v/>
      </c>
      <c r="V89" s="36">
        <f>IF(I89="Main-d'œuvre",K89*$AF$112,"")</f>
        <v>10.749000000000001</v>
      </c>
      <c r="W89" s="1">
        <f>+COUNTIF($I$5:I89,$AA$1)</f>
        <v>31</v>
      </c>
      <c r="X89" s="1">
        <f>IF(ROW(Q89)&lt;=2,0,IF(Q89="Main-d'œuvre ",ROW(Q89),""))</f>
        <v>89</v>
      </c>
      <c r="Y89" s="36"/>
      <c r="Z89" s="36"/>
      <c r="AA89" s="36"/>
      <c r="AB89" s="36"/>
      <c r="AE89" s="1" t="s">
        <v>278</v>
      </c>
      <c r="AF89" s="37">
        <v>1.43E-2</v>
      </c>
    </row>
    <row r="90" spans="1:32" x14ac:dyDescent="0.25">
      <c r="A90" s="14">
        <v>2020</v>
      </c>
      <c r="B90" s="16">
        <v>32</v>
      </c>
      <c r="C90" s="16" t="s">
        <v>40</v>
      </c>
      <c r="D90" s="16" t="s">
        <v>41</v>
      </c>
      <c r="E90" s="17">
        <v>43880</v>
      </c>
      <c r="F90" s="16" t="s">
        <v>149</v>
      </c>
      <c r="G90" s="16" t="s">
        <v>113</v>
      </c>
      <c r="H90" s="16">
        <v>100</v>
      </c>
      <c r="I90" s="16" t="s">
        <v>289</v>
      </c>
      <c r="J90" s="16">
        <v>100</v>
      </c>
      <c r="K90" s="16">
        <v>100</v>
      </c>
      <c r="L90" s="16" t="s">
        <v>15</v>
      </c>
      <c r="M90" s="16" t="s">
        <v>28</v>
      </c>
      <c r="N90" s="26" t="s">
        <v>196</v>
      </c>
      <c r="O90" s="29"/>
      <c r="P90" s="22" t="s">
        <v>97</v>
      </c>
      <c r="Q90" s="35" t="str">
        <f>I90&amp;" "&amp;J90</f>
        <v>A3 blanc 100</v>
      </c>
      <c r="R90" s="33">
        <f>IFERROR(VLOOKUP(Q90,$AE$4:$AF$111,2,FALSE),"")</f>
        <v>2.1999999999999999E-2</v>
      </c>
      <c r="S90" s="1">
        <f>IFERROR(K90*R90,"")</f>
        <v>2.1999999999999997</v>
      </c>
      <c r="T90" s="36" t="str">
        <f>IFERROR(VLOOKUP(P90,$AH$4:$AJ$11,3,FALSE),"")</f>
        <v>0,0307 €</v>
      </c>
      <c r="U90" s="1">
        <f>IFERROR(K90*T90,"")</f>
        <v>3.0700000000000003</v>
      </c>
      <c r="V90" s="36" t="str">
        <f>IF(I90="Main-d'œuvre",K90*$AF$112,"")</f>
        <v/>
      </c>
      <c r="W90" s="1">
        <f>+COUNTIF($I$5:I90,$AA$1)</f>
        <v>31</v>
      </c>
      <c r="X90" s="1" t="str">
        <f>IF(ROW(Q90)&lt;=2,0,IF(Q90="Main-d'œuvre ",ROW(Q90),""))</f>
        <v/>
      </c>
      <c r="Y90" s="36"/>
      <c r="Z90" s="36"/>
      <c r="AA90" s="36"/>
      <c r="AB90" s="36"/>
      <c r="AE90" s="1" t="s">
        <v>279</v>
      </c>
      <c r="AF90" s="37">
        <v>7.0000000000000001E-3</v>
      </c>
    </row>
    <row r="91" spans="1:32" x14ac:dyDescent="0.25">
      <c r="A91" s="10">
        <v>2020</v>
      </c>
      <c r="B91" s="12">
        <v>32</v>
      </c>
      <c r="C91" s="12" t="s">
        <v>40</v>
      </c>
      <c r="D91" s="12"/>
      <c r="E91" s="13"/>
      <c r="F91" s="12"/>
      <c r="G91" s="12" t="s">
        <v>114</v>
      </c>
      <c r="H91" s="12">
        <v>100</v>
      </c>
      <c r="I91" s="12" t="s">
        <v>288</v>
      </c>
      <c r="J91" s="12">
        <v>100</v>
      </c>
      <c r="K91" s="12">
        <v>100</v>
      </c>
      <c r="L91" s="12" t="s">
        <v>15</v>
      </c>
      <c r="M91" s="12" t="s">
        <v>28</v>
      </c>
      <c r="N91" s="25" t="s">
        <v>196</v>
      </c>
      <c r="O91" s="29"/>
      <c r="P91" s="22" t="s">
        <v>97</v>
      </c>
      <c r="Q91" s="35" t="str">
        <f>I91&amp;" "&amp;J91</f>
        <v>A4 blanc 100</v>
      </c>
      <c r="R91" s="33">
        <f>IFERROR(VLOOKUP(Q91,$AE$4:$AF$111,2,FALSE),"")</f>
        <v>1.01E-2</v>
      </c>
      <c r="S91" s="1">
        <f>IFERROR(K91*R91,"")</f>
        <v>1.01</v>
      </c>
      <c r="T91" s="36" t="str">
        <f>IFERROR(VLOOKUP(P91,$AH$4:$AJ$11,3,FALSE),"")</f>
        <v>0,0307 €</v>
      </c>
      <c r="U91" s="1">
        <f>IFERROR(K91*T91,"")</f>
        <v>3.0700000000000003</v>
      </c>
      <c r="V91" s="36" t="str">
        <f>IF(I91="Main-d'œuvre",K91*$AF$112,"")</f>
        <v/>
      </c>
      <c r="W91" s="1">
        <f>+COUNTIF($I$5:I91,$AA$1)</f>
        <v>31</v>
      </c>
      <c r="X91" s="1" t="str">
        <f>IF(ROW(Q91)&lt;=2,0,IF(Q91="Main-d'œuvre ",ROW(Q91),""))</f>
        <v/>
      </c>
      <c r="Y91" s="36"/>
      <c r="Z91" s="36"/>
      <c r="AA91" s="36"/>
      <c r="AB91" s="36"/>
      <c r="AE91" s="1" t="s">
        <v>280</v>
      </c>
      <c r="AF91" s="37">
        <v>7.0000000000000001E-3</v>
      </c>
    </row>
    <row r="92" spans="1:32" x14ac:dyDescent="0.25">
      <c r="A92" s="10">
        <v>2020</v>
      </c>
      <c r="B92" s="12">
        <v>32</v>
      </c>
      <c r="C92" s="12" t="s">
        <v>40</v>
      </c>
      <c r="D92" s="12"/>
      <c r="E92" s="13"/>
      <c r="F92" s="12"/>
      <c r="G92" s="12" t="s">
        <v>110</v>
      </c>
      <c r="H92" s="12">
        <v>300</v>
      </c>
      <c r="I92" s="12" t="s">
        <v>289</v>
      </c>
      <c r="J92" s="12">
        <v>100</v>
      </c>
      <c r="K92" s="12">
        <v>40</v>
      </c>
      <c r="L92" s="12" t="s">
        <v>15</v>
      </c>
      <c r="M92" s="12" t="s">
        <v>28</v>
      </c>
      <c r="N92" s="25" t="s">
        <v>196</v>
      </c>
      <c r="O92" s="29"/>
      <c r="P92" s="22" t="s">
        <v>97</v>
      </c>
      <c r="Q92" s="35" t="str">
        <f>I92&amp;" "&amp;J92</f>
        <v>A3 blanc 100</v>
      </c>
      <c r="R92" s="33">
        <f>IFERROR(VLOOKUP(Q92,$AE$4:$AF$111,2,FALSE),"")</f>
        <v>2.1999999999999999E-2</v>
      </c>
      <c r="S92" s="1">
        <f>IFERROR(K92*R92,"")</f>
        <v>0.87999999999999989</v>
      </c>
      <c r="T92" s="36" t="str">
        <f>IFERROR(VLOOKUP(P92,$AH$4:$AJ$11,3,FALSE),"")</f>
        <v>0,0307 €</v>
      </c>
      <c r="U92" s="1">
        <f>IFERROR(K92*T92,"")</f>
        <v>1.228</v>
      </c>
      <c r="V92" s="36" t="str">
        <f>IF(I92="Main-d'œuvre",K92*$AF$112,"")</f>
        <v/>
      </c>
      <c r="W92" s="1">
        <f>+COUNTIF($I$5:I92,$AA$1)</f>
        <v>31</v>
      </c>
      <c r="X92" s="1" t="str">
        <f>IF(ROW(Q92)&lt;=2,0,IF(Q92="Main-d'œuvre ",ROW(Q92),""))</f>
        <v/>
      </c>
      <c r="Y92" s="36"/>
      <c r="Z92" s="36"/>
      <c r="AA92" s="36"/>
      <c r="AB92" s="36"/>
      <c r="AE92" s="1" t="s">
        <v>60</v>
      </c>
      <c r="AF92" s="37">
        <v>1.2</v>
      </c>
    </row>
    <row r="93" spans="1:32" x14ac:dyDescent="0.25">
      <c r="A93" s="10">
        <v>2020</v>
      </c>
      <c r="B93" s="12">
        <v>32</v>
      </c>
      <c r="C93" s="12" t="s">
        <v>40</v>
      </c>
      <c r="D93" s="12"/>
      <c r="E93" s="13"/>
      <c r="F93" s="12"/>
      <c r="G93" s="12" t="s">
        <v>108</v>
      </c>
      <c r="H93" s="12">
        <v>360</v>
      </c>
      <c r="I93" s="12" t="s">
        <v>288</v>
      </c>
      <c r="J93" s="12">
        <v>160</v>
      </c>
      <c r="K93" s="12">
        <v>40</v>
      </c>
      <c r="L93" s="12" t="s">
        <v>15</v>
      </c>
      <c r="M93" s="12" t="s">
        <v>28</v>
      </c>
      <c r="N93" s="25" t="s">
        <v>196</v>
      </c>
      <c r="O93" s="29"/>
      <c r="P93" s="22" t="s">
        <v>97</v>
      </c>
      <c r="Q93" s="35" t="str">
        <f>I93&amp;" "&amp;J93</f>
        <v>A4 blanc 160</v>
      </c>
      <c r="R93" s="33">
        <f>IFERROR(VLOOKUP(Q93,$AE$4:$AF$111,2,FALSE),"")</f>
        <v>1.9099999999999999E-2</v>
      </c>
      <c r="S93" s="1">
        <f>IFERROR(K93*R93,"")</f>
        <v>0.76400000000000001</v>
      </c>
      <c r="T93" s="36" t="str">
        <f>IFERROR(VLOOKUP(P93,$AH$4:$AJ$11,3,FALSE),"")</f>
        <v>0,0307 €</v>
      </c>
      <c r="U93" s="1">
        <f>IFERROR(K93*T93,"")</f>
        <v>1.228</v>
      </c>
      <c r="V93" s="36" t="str">
        <f>IF(I93="Main-d'œuvre",K93*$AF$112,"")</f>
        <v/>
      </c>
      <c r="W93" s="1">
        <f>+COUNTIF($I$5:I93,$AA$1)</f>
        <v>31</v>
      </c>
      <c r="X93" s="1" t="str">
        <f>IF(ROW(Q93)&lt;=2,0,IF(Q93="Main-d'œuvre ",ROW(Q93),""))</f>
        <v/>
      </c>
      <c r="Y93" s="36"/>
      <c r="Z93" s="36"/>
      <c r="AA93" s="36"/>
      <c r="AB93" s="36"/>
      <c r="AE93" s="1" t="s">
        <v>61</v>
      </c>
      <c r="AF93" s="37">
        <v>44.93</v>
      </c>
    </row>
    <row r="94" spans="1:32" x14ac:dyDescent="0.25">
      <c r="A94" s="18">
        <v>2020</v>
      </c>
      <c r="B94" s="20">
        <v>32</v>
      </c>
      <c r="C94" s="20" t="s">
        <v>40</v>
      </c>
      <c r="D94" s="20"/>
      <c r="E94" s="21"/>
      <c r="F94" s="20"/>
      <c r="G94" s="20"/>
      <c r="H94" s="20"/>
      <c r="I94" s="20" t="s">
        <v>101</v>
      </c>
      <c r="J94" s="20"/>
      <c r="K94" s="20">
        <v>30</v>
      </c>
      <c r="L94" s="20"/>
      <c r="M94" s="20"/>
      <c r="N94" s="27"/>
      <c r="O94" s="30"/>
      <c r="P94" s="33"/>
      <c r="Q94" s="35" t="str">
        <f>I94&amp;" "&amp;J94</f>
        <v xml:space="preserve">Main-d'œuvre </v>
      </c>
      <c r="R94" s="33" t="str">
        <f>IFERROR(VLOOKUP(Q94,$AE$4:$AF$111,2,FALSE),"")</f>
        <v/>
      </c>
      <c r="S94" s="1" t="str">
        <f>IFERROR(K94*R94,"")</f>
        <v/>
      </c>
      <c r="T94" s="36" t="str">
        <f>IFERROR(VLOOKUP(P94,$AH$4:$AJ$11,3,FALSE),"")</f>
        <v/>
      </c>
      <c r="U94" s="1" t="str">
        <f>IFERROR(K94*T94,"")</f>
        <v/>
      </c>
      <c r="V94" s="36">
        <f>IF(I94="Main-d'œuvre",K94*$AF$112,"")</f>
        <v>10.749000000000001</v>
      </c>
      <c r="W94" s="1">
        <f>+COUNTIF($I$5:I94,$AA$1)</f>
        <v>32</v>
      </c>
      <c r="X94" s="1">
        <f>IF(ROW(Q94)&lt;=2,0,IF(Q94="Main-d'œuvre ",ROW(Q94),""))</f>
        <v>94</v>
      </c>
      <c r="Y94" s="36"/>
      <c r="Z94" s="36"/>
      <c r="AA94" s="36"/>
      <c r="AB94" s="36"/>
      <c r="AE94" s="1" t="s">
        <v>185</v>
      </c>
      <c r="AF94" s="37">
        <v>0.10489999999999999</v>
      </c>
    </row>
    <row r="95" spans="1:32" x14ac:dyDescent="0.25">
      <c r="A95" s="10">
        <v>2020</v>
      </c>
      <c r="B95" s="12">
        <v>33</v>
      </c>
      <c r="C95" s="12" t="s">
        <v>21</v>
      </c>
      <c r="D95" s="12" t="s">
        <v>118</v>
      </c>
      <c r="E95" s="13">
        <v>43880</v>
      </c>
      <c r="F95" s="12" t="s">
        <v>150</v>
      </c>
      <c r="G95" s="12" t="s">
        <v>108</v>
      </c>
      <c r="H95" s="12">
        <v>600</v>
      </c>
      <c r="I95" s="12" t="s">
        <v>288</v>
      </c>
      <c r="J95" s="12">
        <v>200</v>
      </c>
      <c r="K95" s="12">
        <v>200</v>
      </c>
      <c r="L95" s="12" t="s">
        <v>15</v>
      </c>
      <c r="M95" s="12" t="s">
        <v>28</v>
      </c>
      <c r="N95" s="25" t="s">
        <v>196</v>
      </c>
      <c r="O95" s="29"/>
      <c r="P95" s="22" t="s">
        <v>97</v>
      </c>
      <c r="Q95" s="35" t="str">
        <f>I95&amp;" "&amp;J95</f>
        <v>A4 blanc 200</v>
      </c>
      <c r="R95" s="33">
        <f>IFERROR(VLOOKUP(Q95,$AE$4:$AF$111,2,FALSE),"")</f>
        <v>2.2499999999999999E-2</v>
      </c>
      <c r="S95" s="1">
        <f>IFERROR(K95*R95,"")</f>
        <v>4.5</v>
      </c>
      <c r="T95" s="36" t="str">
        <f>IFERROR(VLOOKUP(P95,$AH$4:$AJ$11,3,FALSE),"")</f>
        <v>0,0307 €</v>
      </c>
      <c r="U95" s="1">
        <f>IFERROR(K95*T95,"")</f>
        <v>6.1400000000000006</v>
      </c>
      <c r="V95" s="36" t="str">
        <f>IF(I95="Main-d'œuvre",K95*$AF$112,"")</f>
        <v/>
      </c>
      <c r="W95" s="1">
        <f>+COUNTIF($I$5:I95,$AA$1)</f>
        <v>32</v>
      </c>
      <c r="X95" s="1" t="str">
        <f>IF(ROW(Q95)&lt;=2,0,IF(Q95="Main-d'œuvre ",ROW(Q95),""))</f>
        <v/>
      </c>
      <c r="Y95" s="36"/>
      <c r="Z95" s="36"/>
      <c r="AA95" s="36"/>
      <c r="AB95" s="36"/>
      <c r="AE95" s="1" t="s">
        <v>184</v>
      </c>
      <c r="AF95" s="37">
        <v>0.05</v>
      </c>
    </row>
    <row r="96" spans="1:32" x14ac:dyDescent="0.25">
      <c r="A96" s="10">
        <v>2020</v>
      </c>
      <c r="B96" s="12">
        <v>33</v>
      </c>
      <c r="C96" s="12" t="s">
        <v>21</v>
      </c>
      <c r="D96" s="12"/>
      <c r="E96" s="13"/>
      <c r="F96" s="12"/>
      <c r="G96" s="12" t="s">
        <v>113</v>
      </c>
      <c r="H96" s="12">
        <v>45</v>
      </c>
      <c r="I96" s="12" t="s">
        <v>289</v>
      </c>
      <c r="J96" s="12">
        <v>100</v>
      </c>
      <c r="K96" s="12">
        <v>45</v>
      </c>
      <c r="L96" s="12" t="s">
        <v>15</v>
      </c>
      <c r="M96" s="12" t="s">
        <v>28</v>
      </c>
      <c r="N96" s="25" t="s">
        <v>196</v>
      </c>
      <c r="O96" s="29"/>
      <c r="P96" s="22" t="s">
        <v>97</v>
      </c>
      <c r="Q96" s="35" t="str">
        <f>I96&amp;" "&amp;J96</f>
        <v>A3 blanc 100</v>
      </c>
      <c r="R96" s="33">
        <f>IFERROR(VLOOKUP(Q96,$AE$4:$AF$111,2,FALSE),"")</f>
        <v>2.1999999999999999E-2</v>
      </c>
      <c r="S96" s="1">
        <f>IFERROR(K96*R96,"")</f>
        <v>0.99</v>
      </c>
      <c r="T96" s="36" t="str">
        <f>IFERROR(VLOOKUP(P96,$AH$4:$AJ$11,3,FALSE),"")</f>
        <v>0,0307 €</v>
      </c>
      <c r="U96" s="1">
        <f>IFERROR(K96*T96,"")</f>
        <v>1.3815000000000002</v>
      </c>
      <c r="V96" s="36" t="str">
        <f>IF(I96="Main-d'œuvre",K96*$AF$112,"")</f>
        <v/>
      </c>
      <c r="W96" s="1">
        <f>+COUNTIF($I$5:I96,$AA$1)</f>
        <v>32</v>
      </c>
      <c r="X96" s="1" t="str">
        <f>IF(ROW(Q96)&lt;=2,0,IF(Q96="Main-d'œuvre ",ROW(Q96),""))</f>
        <v/>
      </c>
      <c r="Y96" s="36"/>
      <c r="Z96" s="36"/>
      <c r="AA96" s="36"/>
      <c r="AB96" s="36"/>
      <c r="AE96" s="1" t="s">
        <v>62</v>
      </c>
      <c r="AF96" s="37">
        <v>0</v>
      </c>
    </row>
    <row r="97" spans="1:32" x14ac:dyDescent="0.25">
      <c r="A97" s="10">
        <v>2020</v>
      </c>
      <c r="B97" s="12">
        <v>33</v>
      </c>
      <c r="C97" s="12" t="s">
        <v>21</v>
      </c>
      <c r="D97" s="12"/>
      <c r="E97" s="13"/>
      <c r="F97" s="12"/>
      <c r="G97" s="12" t="s">
        <v>114</v>
      </c>
      <c r="H97" s="12">
        <v>45</v>
      </c>
      <c r="I97" s="12" t="s">
        <v>288</v>
      </c>
      <c r="J97" s="12">
        <v>100</v>
      </c>
      <c r="K97" s="12">
        <v>45</v>
      </c>
      <c r="L97" s="12" t="s">
        <v>15</v>
      </c>
      <c r="M97" s="12" t="s">
        <v>28</v>
      </c>
      <c r="N97" s="25" t="s">
        <v>196</v>
      </c>
      <c r="O97" s="29"/>
      <c r="P97" s="22" t="s">
        <v>97</v>
      </c>
      <c r="Q97" s="35" t="str">
        <f>I97&amp;" "&amp;J97</f>
        <v>A4 blanc 100</v>
      </c>
      <c r="R97" s="33">
        <f>IFERROR(VLOOKUP(Q97,$AE$4:$AF$111,2,FALSE),"")</f>
        <v>1.01E-2</v>
      </c>
      <c r="S97" s="1">
        <f>IFERROR(K97*R97,"")</f>
        <v>0.45449999999999996</v>
      </c>
      <c r="T97" s="36" t="str">
        <f>IFERROR(VLOOKUP(P97,$AH$4:$AJ$11,3,FALSE),"")</f>
        <v>0,0307 €</v>
      </c>
      <c r="U97" s="1">
        <f>IFERROR(K97*T97,"")</f>
        <v>1.3815000000000002</v>
      </c>
      <c r="V97" s="36" t="str">
        <f>IF(I97="Main-d'œuvre",K97*$AF$112,"")</f>
        <v/>
      </c>
      <c r="W97" s="1">
        <f>+COUNTIF($I$5:I97,$AA$1)</f>
        <v>32</v>
      </c>
      <c r="X97" s="1" t="str">
        <f>IF(ROW(Q97)&lt;=2,0,IF(Q97="Main-d'œuvre ",ROW(Q97),""))</f>
        <v/>
      </c>
      <c r="Y97" s="36"/>
      <c r="Z97" s="36"/>
      <c r="AA97" s="36"/>
      <c r="AB97" s="36"/>
      <c r="AE97" s="1" t="s">
        <v>281</v>
      </c>
      <c r="AF97" s="37">
        <v>1.2749999999999999E-2</v>
      </c>
    </row>
    <row r="98" spans="1:32" x14ac:dyDescent="0.25">
      <c r="A98" s="10">
        <v>2020</v>
      </c>
      <c r="B98" s="12">
        <v>33</v>
      </c>
      <c r="C98" s="12" t="s">
        <v>21</v>
      </c>
      <c r="D98" s="12"/>
      <c r="E98" s="13"/>
      <c r="F98" s="12"/>
      <c r="G98" s="12"/>
      <c r="H98" s="12"/>
      <c r="I98" s="12" t="s">
        <v>101</v>
      </c>
      <c r="J98" s="12"/>
      <c r="K98" s="12">
        <v>45</v>
      </c>
      <c r="L98" s="12"/>
      <c r="M98" s="12"/>
      <c r="N98" s="25"/>
      <c r="O98" s="30"/>
      <c r="P98" s="33"/>
      <c r="Q98" s="35" t="str">
        <f>I98&amp;" "&amp;J98</f>
        <v xml:space="preserve">Main-d'œuvre </v>
      </c>
      <c r="R98" s="33" t="str">
        <f>IFERROR(VLOOKUP(Q98,$AE$4:$AF$111,2,FALSE),"")</f>
        <v/>
      </c>
      <c r="S98" s="1" t="str">
        <f>IFERROR(K98*R98,"")</f>
        <v/>
      </c>
      <c r="T98" s="36" t="str">
        <f>IFERROR(VLOOKUP(P98,$AH$4:$AJ$11,3,FALSE),"")</f>
        <v/>
      </c>
      <c r="U98" s="1" t="str">
        <f>IFERROR(K98*T98,"")</f>
        <v/>
      </c>
      <c r="V98" s="36">
        <f>IF(I98="Main-d'œuvre",K98*$AF$112,"")</f>
        <v>16.1235</v>
      </c>
      <c r="W98" s="1">
        <f>+COUNTIF($I$5:I98,$AA$1)</f>
        <v>33</v>
      </c>
      <c r="X98" s="1">
        <f>IF(ROW(Q98)&lt;=2,0,IF(Q98="Main-d'œuvre ",ROW(Q98),""))</f>
        <v>98</v>
      </c>
      <c r="Y98" s="36"/>
      <c r="Z98" s="36"/>
      <c r="AA98" s="36"/>
      <c r="AB98" s="36"/>
      <c r="AE98" s="1" t="s">
        <v>282</v>
      </c>
      <c r="AF98" s="37">
        <v>1.294E-2</v>
      </c>
    </row>
    <row r="99" spans="1:32" x14ac:dyDescent="0.25">
      <c r="A99" s="14">
        <v>2020</v>
      </c>
      <c r="B99" s="16">
        <v>34</v>
      </c>
      <c r="C99" s="16" t="s">
        <v>151</v>
      </c>
      <c r="D99" s="16" t="s">
        <v>152</v>
      </c>
      <c r="E99" s="17">
        <v>43880</v>
      </c>
      <c r="F99" s="16" t="s">
        <v>153</v>
      </c>
      <c r="G99" s="16" t="s">
        <v>111</v>
      </c>
      <c r="H99" s="16">
        <v>1</v>
      </c>
      <c r="I99" s="16" t="s">
        <v>288</v>
      </c>
      <c r="J99" s="16">
        <v>100</v>
      </c>
      <c r="K99" s="16">
        <v>8</v>
      </c>
      <c r="L99" s="16" t="s">
        <v>15</v>
      </c>
      <c r="M99" s="16" t="s">
        <v>28</v>
      </c>
      <c r="N99" s="26" t="s">
        <v>197</v>
      </c>
      <c r="O99" s="29"/>
      <c r="P99" s="22" t="s">
        <v>98</v>
      </c>
      <c r="Q99" s="35" t="str">
        <f>I99&amp;" "&amp;J99</f>
        <v>A4 blanc 100</v>
      </c>
      <c r="R99" s="33">
        <f>IFERROR(VLOOKUP(Q99,$AE$4:$AF$111,2,FALSE),"")</f>
        <v>1.01E-2</v>
      </c>
      <c r="S99" s="1">
        <f>IFERROR(K99*R99,"")</f>
        <v>8.0799999999999997E-2</v>
      </c>
      <c r="T99" s="36" t="str">
        <f>IFERROR(VLOOKUP(P99,$AH$4:$AJ$11,3,FALSE),"")</f>
        <v>0,0615 €</v>
      </c>
      <c r="U99" s="1">
        <f>IFERROR(K99*T99,"")</f>
        <v>0.49199999999999999</v>
      </c>
      <c r="V99" s="36" t="str">
        <f>IF(I99="Main-d'œuvre",K99*$AF$112,"")</f>
        <v/>
      </c>
      <c r="W99" s="1">
        <f>+COUNTIF($I$5:I99,$AA$1)</f>
        <v>33</v>
      </c>
      <c r="X99" s="1" t="str">
        <f>IF(ROW(Q99)&lt;=2,0,IF(Q99="Main-d'œuvre ",ROW(Q99),""))</f>
        <v/>
      </c>
      <c r="Y99" s="36"/>
      <c r="Z99" s="36"/>
      <c r="AA99" s="36"/>
      <c r="AB99" s="36"/>
      <c r="AE99" s="1" t="s">
        <v>283</v>
      </c>
      <c r="AF99" s="37">
        <v>1.6619999999999999E-2</v>
      </c>
    </row>
    <row r="100" spans="1:32" x14ac:dyDescent="0.25">
      <c r="A100" s="18">
        <v>2020</v>
      </c>
      <c r="B100" s="20">
        <v>34</v>
      </c>
      <c r="C100" s="20" t="s">
        <v>151</v>
      </c>
      <c r="D100" s="20"/>
      <c r="E100" s="21"/>
      <c r="F100" s="20"/>
      <c r="G100" s="20"/>
      <c r="H100" s="20"/>
      <c r="I100" s="20" t="s">
        <v>101</v>
      </c>
      <c r="J100" s="20"/>
      <c r="K100" s="20">
        <v>15</v>
      </c>
      <c r="L100" s="20"/>
      <c r="M100" s="20"/>
      <c r="N100" s="27"/>
      <c r="O100" s="30"/>
      <c r="P100" s="33"/>
      <c r="Q100" s="35" t="str">
        <f>I100&amp;" "&amp;J100</f>
        <v xml:space="preserve">Main-d'œuvre </v>
      </c>
      <c r="R100" s="33" t="str">
        <f>IFERROR(VLOOKUP(Q100,$AE$4:$AF$111,2,FALSE),"")</f>
        <v/>
      </c>
      <c r="S100" s="1" t="str">
        <f>IFERROR(K100*R100,"")</f>
        <v/>
      </c>
      <c r="T100" s="36" t="str">
        <f>IFERROR(VLOOKUP(P100,$AH$4:$AJ$11,3,FALSE),"")</f>
        <v/>
      </c>
      <c r="U100" s="1" t="str">
        <f>IFERROR(K100*T100,"")</f>
        <v/>
      </c>
      <c r="V100" s="36">
        <f>IF(I100="Main-d'œuvre",K100*$AF$112,"")</f>
        <v>5.3745000000000003</v>
      </c>
      <c r="W100" s="1">
        <f>+COUNTIF($I$5:I100,$AA$1)</f>
        <v>34</v>
      </c>
      <c r="X100" s="1">
        <f>IF(ROW(Q100)&lt;=2,0,IF(Q100="Main-d'œuvre ",ROW(Q100),""))</f>
        <v>100</v>
      </c>
      <c r="Y100" s="36"/>
      <c r="Z100" s="36"/>
      <c r="AA100" s="36"/>
      <c r="AB100" s="36"/>
      <c r="AE100" s="1" t="s">
        <v>284</v>
      </c>
      <c r="AF100" s="37">
        <v>1.03E-2</v>
      </c>
    </row>
    <row r="101" spans="1:32" x14ac:dyDescent="0.25">
      <c r="A101" s="10">
        <v>2020</v>
      </c>
      <c r="B101" s="12">
        <v>35</v>
      </c>
      <c r="C101" s="12" t="s">
        <v>43</v>
      </c>
      <c r="D101" s="12" t="s">
        <v>44</v>
      </c>
      <c r="E101" s="13">
        <v>43881</v>
      </c>
      <c r="F101" s="12" t="s">
        <v>154</v>
      </c>
      <c r="G101" s="12" t="s">
        <v>111</v>
      </c>
      <c r="H101" s="12">
        <v>10</v>
      </c>
      <c r="I101" s="12" t="s">
        <v>288</v>
      </c>
      <c r="J101" s="12">
        <v>100</v>
      </c>
      <c r="K101" s="12">
        <v>60</v>
      </c>
      <c r="L101" s="12" t="s">
        <v>15</v>
      </c>
      <c r="M101" s="12" t="s">
        <v>28</v>
      </c>
      <c r="N101" s="25" t="s">
        <v>197</v>
      </c>
      <c r="O101" s="29"/>
      <c r="P101" s="22" t="s">
        <v>98</v>
      </c>
      <c r="Q101" s="35" t="str">
        <f>I101&amp;" "&amp;J101</f>
        <v>A4 blanc 100</v>
      </c>
      <c r="R101" s="33">
        <f>IFERROR(VLOOKUP(Q101,$AE$4:$AF$111,2,FALSE),"")</f>
        <v>1.01E-2</v>
      </c>
      <c r="S101" s="1">
        <f>IFERROR(K101*R101,"")</f>
        <v>0.60599999999999998</v>
      </c>
      <c r="T101" s="36" t="str">
        <f>IFERROR(VLOOKUP(P101,$AH$4:$AJ$11,3,FALSE),"")</f>
        <v>0,0615 €</v>
      </c>
      <c r="U101" s="1">
        <f>IFERROR(K101*T101,"")</f>
        <v>3.69</v>
      </c>
      <c r="V101" s="36" t="str">
        <f>IF(I101="Main-d'œuvre",K101*$AF$112,"")</f>
        <v/>
      </c>
      <c r="W101" s="1">
        <f>+COUNTIF($I$5:I101,$AA$1)</f>
        <v>34</v>
      </c>
      <c r="X101" s="1" t="str">
        <f>IF(ROW(Q101)&lt;=2,0,IF(Q101="Main-d'œuvre ",ROW(Q101),""))</f>
        <v/>
      </c>
      <c r="Y101" s="36"/>
      <c r="Z101" s="36"/>
      <c r="AA101" s="36"/>
      <c r="AB101" s="36"/>
      <c r="AE101" s="1" t="s">
        <v>285</v>
      </c>
      <c r="AF101" s="37">
        <v>9.1900000000000003E-3</v>
      </c>
    </row>
    <row r="102" spans="1:32" x14ac:dyDescent="0.25">
      <c r="A102" s="10">
        <v>2020</v>
      </c>
      <c r="B102" s="12">
        <v>35</v>
      </c>
      <c r="C102" s="12" t="s">
        <v>43</v>
      </c>
      <c r="D102" s="12"/>
      <c r="E102" s="13"/>
      <c r="F102" s="12"/>
      <c r="G102" s="12"/>
      <c r="H102" s="12"/>
      <c r="I102" s="12" t="s">
        <v>101</v>
      </c>
      <c r="J102" s="12"/>
      <c r="K102" s="12">
        <v>15</v>
      </c>
      <c r="L102" s="12"/>
      <c r="M102" s="12"/>
      <c r="N102" s="25"/>
      <c r="O102" s="30"/>
      <c r="P102" s="33"/>
      <c r="Q102" s="35" t="str">
        <f>I102&amp;" "&amp;J102</f>
        <v xml:space="preserve">Main-d'œuvre </v>
      </c>
      <c r="R102" s="33" t="str">
        <f>IFERROR(VLOOKUP(Q102,$AE$4:$AF$111,2,FALSE),"")</f>
        <v/>
      </c>
      <c r="S102" s="1" t="str">
        <f>IFERROR(K102*R102,"")</f>
        <v/>
      </c>
      <c r="T102" s="36" t="str">
        <f>IFERROR(VLOOKUP(P102,$AH$4:$AJ$11,3,FALSE),"")</f>
        <v/>
      </c>
      <c r="U102" s="1" t="str">
        <f>IFERROR(K102*T102,"")</f>
        <v/>
      </c>
      <c r="V102" s="36">
        <f>IF(I102="Main-d'œuvre",K102*$AF$112,"")</f>
        <v>5.3745000000000003</v>
      </c>
      <c r="W102" s="1">
        <f>+COUNTIF($I$5:I102,$AA$1)</f>
        <v>35</v>
      </c>
      <c r="X102" s="1">
        <f>IF(ROW(Q102)&lt;=2,0,IF(Q102="Main-d'œuvre ",ROW(Q102),""))</f>
        <v>102</v>
      </c>
      <c r="Y102" s="36"/>
      <c r="Z102" s="36"/>
      <c r="AA102" s="36"/>
      <c r="AB102" s="36"/>
      <c r="AE102" s="1" t="s">
        <v>286</v>
      </c>
      <c r="AF102" s="37">
        <v>9.3799999999999994E-3</v>
      </c>
    </row>
    <row r="103" spans="1:32" x14ac:dyDescent="0.25">
      <c r="A103" s="14">
        <v>2020</v>
      </c>
      <c r="B103" s="16">
        <v>36</v>
      </c>
      <c r="C103" s="16" t="s">
        <v>16</v>
      </c>
      <c r="D103" s="16" t="s">
        <v>17</v>
      </c>
      <c r="E103" s="17">
        <v>43882</v>
      </c>
      <c r="F103" s="16" t="s">
        <v>155</v>
      </c>
      <c r="G103" s="16" t="s">
        <v>111</v>
      </c>
      <c r="H103" s="16">
        <v>1</v>
      </c>
      <c r="I103" s="16" t="s">
        <v>288</v>
      </c>
      <c r="J103" s="16">
        <v>80</v>
      </c>
      <c r="K103" s="16">
        <v>912</v>
      </c>
      <c r="L103" s="16" t="s">
        <v>15</v>
      </c>
      <c r="M103" s="16" t="s">
        <v>29</v>
      </c>
      <c r="N103" s="26" t="s">
        <v>197</v>
      </c>
      <c r="O103" s="29"/>
      <c r="P103" s="22" t="s">
        <v>96</v>
      </c>
      <c r="Q103" s="35" t="str">
        <f>I103&amp;" "&amp;J103</f>
        <v>A4 blanc 80</v>
      </c>
      <c r="R103" s="33">
        <f>IFERROR(VLOOKUP(Q103,$AE$4:$AF$111,2,FALSE),"")</f>
        <v>5.4000000000000003E-3</v>
      </c>
      <c r="S103" s="1">
        <f>IFERROR(K103*R103,"")</f>
        <v>4.9248000000000003</v>
      </c>
      <c r="T103" s="36" t="str">
        <f>IFERROR(VLOOKUP(P103,$AH$4:$AJ$11,3,FALSE),"")</f>
        <v>0,0318 €</v>
      </c>
      <c r="U103" s="1">
        <f>IFERROR(K103*T103,"")</f>
        <v>29.001600000000003</v>
      </c>
      <c r="V103" s="36" t="str">
        <f>IF(I103="Main-d'œuvre",K103*$AF$112,"")</f>
        <v/>
      </c>
      <c r="W103" s="1">
        <f>+COUNTIF($I$5:I103,$AA$1)</f>
        <v>35</v>
      </c>
      <c r="X103" s="1" t="str">
        <f>IF(ROW(Q103)&lt;=2,0,IF(Q103="Main-d'œuvre ",ROW(Q103),""))</f>
        <v/>
      </c>
      <c r="Y103" s="36"/>
      <c r="Z103" s="36"/>
      <c r="AA103" s="36"/>
      <c r="AB103" s="36"/>
      <c r="AE103" s="1" t="s">
        <v>287</v>
      </c>
      <c r="AF103" s="37">
        <v>3.9E-2</v>
      </c>
    </row>
    <row r="104" spans="1:32" x14ac:dyDescent="0.25">
      <c r="A104" s="18">
        <v>2020</v>
      </c>
      <c r="B104" s="20">
        <v>36</v>
      </c>
      <c r="C104" s="20" t="s">
        <v>16</v>
      </c>
      <c r="D104" s="20"/>
      <c r="E104" s="21"/>
      <c r="F104" s="20"/>
      <c r="G104" s="20"/>
      <c r="H104" s="20"/>
      <c r="I104" s="20" t="s">
        <v>101</v>
      </c>
      <c r="J104" s="20"/>
      <c r="K104" s="20">
        <v>30</v>
      </c>
      <c r="L104" s="20"/>
      <c r="M104" s="20"/>
      <c r="N104" s="27"/>
      <c r="O104" s="30"/>
      <c r="P104" s="33"/>
      <c r="Q104" s="35" t="str">
        <f>I104&amp;" "&amp;J104</f>
        <v xml:space="preserve">Main-d'œuvre </v>
      </c>
      <c r="R104" s="33" t="str">
        <f>IFERROR(VLOOKUP(Q104,$AE$4:$AF$111,2,FALSE),"")</f>
        <v/>
      </c>
      <c r="S104" s="1" t="str">
        <f>IFERROR(K104*R104,"")</f>
        <v/>
      </c>
      <c r="T104" s="36" t="str">
        <f>IFERROR(VLOOKUP(P104,$AH$4:$AJ$11,3,FALSE),"")</f>
        <v/>
      </c>
      <c r="U104" s="1" t="str">
        <f>IFERROR(K104*T104,"")</f>
        <v/>
      </c>
      <c r="V104" s="36">
        <f>IF(I104="Main-d'œuvre",K104*$AF$112,"")</f>
        <v>10.749000000000001</v>
      </c>
      <c r="W104" s="1">
        <f>+COUNTIF($I$5:I104,$AA$1)</f>
        <v>36</v>
      </c>
      <c r="X104" s="1">
        <f>IF(ROW(Q104)&lt;=2,0,IF(Q104="Main-d'œuvre ",ROW(Q104),""))</f>
        <v>104</v>
      </c>
      <c r="Y104" s="36"/>
      <c r="Z104" s="36"/>
      <c r="AA104" s="36"/>
      <c r="AB104" s="36"/>
      <c r="AE104" s="1" t="s">
        <v>63</v>
      </c>
      <c r="AF104" s="37">
        <v>0.82499999999999996</v>
      </c>
    </row>
    <row r="105" spans="1:32" x14ac:dyDescent="0.25">
      <c r="A105" s="10">
        <v>2020</v>
      </c>
      <c r="B105" s="12">
        <v>37</v>
      </c>
      <c r="C105" s="12" t="s">
        <v>156</v>
      </c>
      <c r="D105" s="12" t="s">
        <v>157</v>
      </c>
      <c r="E105" s="13">
        <v>43882</v>
      </c>
      <c r="F105" s="12" t="s">
        <v>158</v>
      </c>
      <c r="G105" s="12" t="s">
        <v>111</v>
      </c>
      <c r="H105" s="12">
        <v>50</v>
      </c>
      <c r="I105" s="12" t="s">
        <v>289</v>
      </c>
      <c r="J105" s="12">
        <v>100</v>
      </c>
      <c r="K105" s="12">
        <v>50</v>
      </c>
      <c r="L105" s="12" t="s">
        <v>15</v>
      </c>
      <c r="M105" s="12" t="s">
        <v>28</v>
      </c>
      <c r="N105" s="25" t="s">
        <v>197</v>
      </c>
      <c r="O105" s="29"/>
      <c r="P105" s="22" t="s">
        <v>98</v>
      </c>
      <c r="Q105" s="35" t="str">
        <f>I105&amp;" "&amp;J105</f>
        <v>A3 blanc 100</v>
      </c>
      <c r="R105" s="33">
        <f>IFERROR(VLOOKUP(Q105,$AE$4:$AF$111,2,FALSE),"")</f>
        <v>2.1999999999999999E-2</v>
      </c>
      <c r="S105" s="1">
        <f>IFERROR(K105*R105,"")</f>
        <v>1.0999999999999999</v>
      </c>
      <c r="T105" s="36" t="str">
        <f>IFERROR(VLOOKUP(P105,$AH$4:$AJ$11,3,FALSE),"")</f>
        <v>0,0615 €</v>
      </c>
      <c r="U105" s="1">
        <f>IFERROR(K105*T105,"")</f>
        <v>3.0750000000000002</v>
      </c>
      <c r="V105" s="36" t="str">
        <f>IF(I105="Main-d'œuvre",K105*$AF$112,"")</f>
        <v/>
      </c>
      <c r="W105" s="1">
        <f>+COUNTIF($I$5:I105,$AA$1)</f>
        <v>36</v>
      </c>
      <c r="X105" s="1" t="str">
        <f>IF(ROW(Q105)&lt;=2,0,IF(Q105="Main-d'œuvre ",ROW(Q105),""))</f>
        <v/>
      </c>
      <c r="Y105" s="36"/>
      <c r="Z105" s="36"/>
      <c r="AA105" s="36"/>
      <c r="AB105" s="36"/>
      <c r="AE105" s="1" t="s">
        <v>64</v>
      </c>
      <c r="AF105" s="37">
        <v>8.2500000000000004E-2</v>
      </c>
    </row>
    <row r="106" spans="1:32" x14ac:dyDescent="0.25">
      <c r="A106" s="10">
        <v>2020</v>
      </c>
      <c r="B106" s="12">
        <v>37</v>
      </c>
      <c r="C106" s="12" t="s">
        <v>156</v>
      </c>
      <c r="D106" s="12"/>
      <c r="E106" s="13"/>
      <c r="F106" s="12"/>
      <c r="G106" s="12"/>
      <c r="H106" s="12"/>
      <c r="I106" s="12" t="s">
        <v>101</v>
      </c>
      <c r="J106" s="12"/>
      <c r="K106" s="12">
        <v>15</v>
      </c>
      <c r="L106" s="12"/>
      <c r="M106" s="12"/>
      <c r="N106" s="25"/>
      <c r="O106" s="30"/>
      <c r="P106" s="33"/>
      <c r="Q106" s="35" t="str">
        <f>I106&amp;" "&amp;J106</f>
        <v xml:space="preserve">Main-d'œuvre </v>
      </c>
      <c r="R106" s="33" t="str">
        <f>IFERROR(VLOOKUP(Q106,$AE$4:$AF$111,2,FALSE),"")</f>
        <v/>
      </c>
      <c r="S106" s="1" t="str">
        <f>IFERROR(K106*R106,"")</f>
        <v/>
      </c>
      <c r="T106" s="36" t="str">
        <f>IFERROR(VLOOKUP(P106,$AH$4:$AJ$11,3,FALSE),"")</f>
        <v/>
      </c>
      <c r="U106" s="1" t="str">
        <f>IFERROR(K106*T106,"")</f>
        <v/>
      </c>
      <c r="V106" s="36">
        <f>IF(I106="Main-d'œuvre",K106*$AF$112,"")</f>
        <v>5.3745000000000003</v>
      </c>
      <c r="W106" s="1">
        <f>+COUNTIF($I$5:I106,$AA$1)</f>
        <v>37</v>
      </c>
      <c r="X106" s="1">
        <f>IF(ROW(Q106)&lt;=2,0,IF(Q106="Main-d'œuvre ",ROW(Q106),""))</f>
        <v>106</v>
      </c>
      <c r="Y106" s="36"/>
      <c r="Z106" s="36"/>
      <c r="AA106" s="36"/>
      <c r="AB106" s="36"/>
      <c r="AE106" s="1" t="s">
        <v>65</v>
      </c>
      <c r="AF106" s="37">
        <v>0</v>
      </c>
    </row>
    <row r="107" spans="1:32" x14ac:dyDescent="0.25">
      <c r="A107" s="14">
        <v>2020</v>
      </c>
      <c r="B107" s="16">
        <v>38</v>
      </c>
      <c r="C107" s="16" t="s">
        <v>40</v>
      </c>
      <c r="D107" s="16" t="s">
        <v>41</v>
      </c>
      <c r="E107" s="17">
        <v>43882</v>
      </c>
      <c r="F107" s="16" t="s">
        <v>159</v>
      </c>
      <c r="G107" s="16" t="s">
        <v>113</v>
      </c>
      <c r="H107" s="16">
        <v>100</v>
      </c>
      <c r="I107" s="16" t="s">
        <v>289</v>
      </c>
      <c r="J107" s="16">
        <v>100</v>
      </c>
      <c r="K107" s="16">
        <v>100</v>
      </c>
      <c r="L107" s="16" t="s">
        <v>15</v>
      </c>
      <c r="M107" s="16" t="s">
        <v>28</v>
      </c>
      <c r="N107" s="26" t="s">
        <v>196</v>
      </c>
      <c r="O107" s="29"/>
      <c r="P107" s="22" t="s">
        <v>97</v>
      </c>
      <c r="Q107" s="35" t="str">
        <f>I107&amp;" "&amp;J107</f>
        <v>A3 blanc 100</v>
      </c>
      <c r="R107" s="33">
        <f>IFERROR(VLOOKUP(Q107,$AE$4:$AF$111,2,FALSE),"")</f>
        <v>2.1999999999999999E-2</v>
      </c>
      <c r="S107" s="1">
        <f>IFERROR(K107*R107,"")</f>
        <v>2.1999999999999997</v>
      </c>
      <c r="T107" s="36" t="str">
        <f>IFERROR(VLOOKUP(P107,$AH$4:$AJ$11,3,FALSE),"")</f>
        <v>0,0307 €</v>
      </c>
      <c r="U107" s="1">
        <f>IFERROR(K107*T107,"")</f>
        <v>3.0700000000000003</v>
      </c>
      <c r="V107" s="36" t="str">
        <f>IF(I107="Main-d'œuvre",K107*$AF$112,"")</f>
        <v/>
      </c>
      <c r="W107" s="1">
        <f>+COUNTIF($I$5:I107,$AA$1)</f>
        <v>37</v>
      </c>
      <c r="X107" s="1" t="str">
        <f>IF(ROW(Q107)&lt;=2,0,IF(Q107="Main-d'œuvre ",ROW(Q107),""))</f>
        <v/>
      </c>
      <c r="Y107" s="36"/>
      <c r="Z107" s="36"/>
      <c r="AA107" s="36"/>
      <c r="AB107" s="36"/>
      <c r="AE107" s="1" t="s">
        <v>66</v>
      </c>
      <c r="AF107" s="37">
        <v>8.2500000000000004E-2</v>
      </c>
    </row>
    <row r="108" spans="1:32" x14ac:dyDescent="0.25">
      <c r="A108" s="10">
        <v>2020</v>
      </c>
      <c r="B108" s="12">
        <v>38</v>
      </c>
      <c r="C108" s="12" t="s">
        <v>40</v>
      </c>
      <c r="D108" s="12"/>
      <c r="E108" s="13"/>
      <c r="F108" s="12"/>
      <c r="G108" s="12" t="s">
        <v>110</v>
      </c>
      <c r="H108" s="12">
        <v>1800</v>
      </c>
      <c r="I108" s="12" t="s">
        <v>289</v>
      </c>
      <c r="J108" s="12">
        <v>100</v>
      </c>
      <c r="K108" s="12">
        <v>25</v>
      </c>
      <c r="L108" s="12" t="s">
        <v>15</v>
      </c>
      <c r="M108" s="12" t="s">
        <v>28</v>
      </c>
      <c r="N108" s="25" t="s">
        <v>196</v>
      </c>
      <c r="O108" s="29"/>
      <c r="P108" s="22" t="s">
        <v>97</v>
      </c>
      <c r="Q108" s="35" t="str">
        <f>I108&amp;" "&amp;J108</f>
        <v>A3 blanc 100</v>
      </c>
      <c r="R108" s="33">
        <f>IFERROR(VLOOKUP(Q108,$AE$4:$AF$111,2,FALSE),"")</f>
        <v>2.1999999999999999E-2</v>
      </c>
      <c r="S108" s="1">
        <f>IFERROR(K108*R108,"")</f>
        <v>0.54999999999999993</v>
      </c>
      <c r="T108" s="36" t="str">
        <f>IFERROR(VLOOKUP(P108,$AH$4:$AJ$11,3,FALSE),"")</f>
        <v>0,0307 €</v>
      </c>
      <c r="U108" s="1">
        <f>IFERROR(K108*T108,"")</f>
        <v>0.76750000000000007</v>
      </c>
      <c r="V108" s="36" t="str">
        <f>IF(I108="Main-d'œuvre",K108*$AF$112,"")</f>
        <v/>
      </c>
      <c r="W108" s="1">
        <f>+COUNTIF($I$5:I108,$AA$1)</f>
        <v>37</v>
      </c>
      <c r="X108" s="1" t="str">
        <f>IF(ROW(Q108)&lt;=2,0,IF(Q108="Main-d'œuvre ",ROW(Q108),""))</f>
        <v/>
      </c>
      <c r="Y108" s="36"/>
      <c r="Z108" s="36"/>
      <c r="AA108" s="36"/>
      <c r="AB108" s="36"/>
      <c r="AE108" s="1" t="s">
        <v>67</v>
      </c>
      <c r="AF108" s="37">
        <v>8.2500000000000004E-2</v>
      </c>
    </row>
    <row r="109" spans="1:32" x14ac:dyDescent="0.25">
      <c r="A109" s="10">
        <v>2020</v>
      </c>
      <c r="B109" s="12">
        <v>38</v>
      </c>
      <c r="C109" s="12" t="s">
        <v>40</v>
      </c>
      <c r="D109" s="12"/>
      <c r="E109" s="13"/>
      <c r="F109" s="12"/>
      <c r="G109" s="12"/>
      <c r="H109" s="12"/>
      <c r="I109" s="12" t="s">
        <v>289</v>
      </c>
      <c r="J109" s="12">
        <v>100</v>
      </c>
      <c r="K109" s="12">
        <v>200</v>
      </c>
      <c r="L109" s="12" t="s">
        <v>15</v>
      </c>
      <c r="M109" s="12" t="s">
        <v>28</v>
      </c>
      <c r="N109" s="25" t="s">
        <v>197</v>
      </c>
      <c r="O109" s="29"/>
      <c r="P109" s="22" t="s">
        <v>98</v>
      </c>
      <c r="Q109" s="35" t="str">
        <f>I109&amp;" "&amp;J109</f>
        <v>A3 blanc 100</v>
      </c>
      <c r="R109" s="33">
        <f>IFERROR(VLOOKUP(Q109,$AE$4:$AF$111,2,FALSE),"")</f>
        <v>2.1999999999999999E-2</v>
      </c>
      <c r="S109" s="1">
        <f>IFERROR(K109*R109,"")</f>
        <v>4.3999999999999995</v>
      </c>
      <c r="T109" s="36" t="str">
        <f>IFERROR(VLOOKUP(P109,$AH$4:$AJ$11,3,FALSE),"")</f>
        <v>0,0615 €</v>
      </c>
      <c r="U109" s="1">
        <f>IFERROR(K109*T109,"")</f>
        <v>12.3</v>
      </c>
      <c r="V109" s="36" t="str">
        <f>IF(I109="Main-d'œuvre",K109*$AF$112,"")</f>
        <v/>
      </c>
      <c r="W109" s="1">
        <f>+COUNTIF($I$5:I109,$AA$1)</f>
        <v>37</v>
      </c>
      <c r="X109" s="1" t="str">
        <f>IF(ROW(Q109)&lt;=2,0,IF(Q109="Main-d'œuvre ",ROW(Q109),""))</f>
        <v/>
      </c>
      <c r="Y109" s="36"/>
      <c r="Z109" s="36"/>
      <c r="AA109" s="36"/>
      <c r="AB109" s="36"/>
      <c r="AE109" s="1" t="s">
        <v>68</v>
      </c>
      <c r="AF109" s="37">
        <v>3.2399999999999998E-2</v>
      </c>
    </row>
    <row r="110" spans="1:32" x14ac:dyDescent="0.25">
      <c r="A110" s="10">
        <v>2020</v>
      </c>
      <c r="B110" s="12">
        <v>38</v>
      </c>
      <c r="C110" s="12" t="s">
        <v>40</v>
      </c>
      <c r="D110" s="12"/>
      <c r="E110" s="13"/>
      <c r="F110" s="12"/>
      <c r="G110" s="12" t="s">
        <v>108</v>
      </c>
      <c r="H110" s="12">
        <v>264</v>
      </c>
      <c r="I110" s="12" t="s">
        <v>288</v>
      </c>
      <c r="J110" s="12">
        <v>200</v>
      </c>
      <c r="K110" s="12">
        <v>45</v>
      </c>
      <c r="L110" s="12" t="s">
        <v>15</v>
      </c>
      <c r="M110" s="12" t="s">
        <v>28</v>
      </c>
      <c r="N110" s="25" t="s">
        <v>196</v>
      </c>
      <c r="O110" s="29"/>
      <c r="P110" s="33"/>
      <c r="Q110" s="35" t="str">
        <f>I110&amp;" "&amp;J110</f>
        <v>A4 blanc 200</v>
      </c>
      <c r="R110" s="33">
        <f>IFERROR(VLOOKUP(Q110,$AE$4:$AF$111,2,FALSE),"")</f>
        <v>2.2499999999999999E-2</v>
      </c>
      <c r="S110" s="1">
        <f>IFERROR(K110*R110,"")</f>
        <v>1.0125</v>
      </c>
      <c r="T110" s="36" t="str">
        <f>IFERROR(VLOOKUP(P110,$AH$4:$AJ$11,3,FALSE),"")</f>
        <v/>
      </c>
      <c r="U110" s="1" t="str">
        <f>IFERROR(K110*T110,"")</f>
        <v/>
      </c>
      <c r="V110" s="36" t="str">
        <f>IF(I110="Main-d'œuvre",K110*$AF$112,"")</f>
        <v/>
      </c>
      <c r="W110" s="1">
        <f>+COUNTIF($I$5:I110,$AA$1)</f>
        <v>37</v>
      </c>
      <c r="X110" s="1" t="str">
        <f>IF(ROW(Q110)&lt;=2,0,IF(Q110="Main-d'œuvre ",ROW(Q110),""))</f>
        <v/>
      </c>
      <c r="Y110" s="36"/>
      <c r="Z110" s="36"/>
      <c r="AA110" s="36"/>
      <c r="AB110" s="36"/>
      <c r="AE110" s="1" t="s">
        <v>69</v>
      </c>
      <c r="AF110" s="37">
        <v>0.82499999999999996</v>
      </c>
    </row>
    <row r="111" spans="1:32" x14ac:dyDescent="0.25">
      <c r="A111" s="18">
        <v>2020</v>
      </c>
      <c r="B111" s="20">
        <v>38</v>
      </c>
      <c r="C111" s="20" t="s">
        <v>40</v>
      </c>
      <c r="D111" s="20"/>
      <c r="E111" s="21"/>
      <c r="F111" s="20"/>
      <c r="G111" s="20"/>
      <c r="H111" s="20"/>
      <c r="I111" s="20" t="s">
        <v>101</v>
      </c>
      <c r="J111" s="20"/>
      <c r="K111" s="20">
        <v>60</v>
      </c>
      <c r="L111" s="20"/>
      <c r="M111" s="20"/>
      <c r="N111" s="27"/>
      <c r="O111" s="30"/>
      <c r="P111" s="33"/>
      <c r="Q111" s="35" t="str">
        <f>I111&amp;" "&amp;J111</f>
        <v xml:space="preserve">Main-d'œuvre </v>
      </c>
      <c r="R111" s="33" t="str">
        <f>IFERROR(VLOOKUP(Q111,$AE$4:$AF$111,2,FALSE),"")</f>
        <v/>
      </c>
      <c r="S111" s="1" t="str">
        <f>IFERROR(K111*R111,"")</f>
        <v/>
      </c>
      <c r="T111" s="36" t="str">
        <f>IFERROR(VLOOKUP(P111,$AH$4:$AJ$11,3,FALSE),"")</f>
        <v/>
      </c>
      <c r="U111" s="1" t="str">
        <f>IFERROR(K111*T111,"")</f>
        <v/>
      </c>
      <c r="V111" s="36">
        <f>IF(I111="Main-d'œuvre",K111*$AF$112,"")</f>
        <v>21.498000000000001</v>
      </c>
      <c r="W111" s="1">
        <f>+COUNTIF($I$5:I111,$AA$1)</f>
        <v>38</v>
      </c>
      <c r="X111" s="1">
        <f>IF(ROW(Q111)&lt;=2,0,IF(Q111="Main-d'œuvre ",ROW(Q111),""))</f>
        <v>111</v>
      </c>
      <c r="Y111" s="36"/>
      <c r="Z111" s="36"/>
      <c r="AA111" s="36"/>
      <c r="AB111" s="36"/>
      <c r="AE111" s="1" t="s">
        <v>70</v>
      </c>
      <c r="AF111" s="37">
        <v>0</v>
      </c>
    </row>
    <row r="112" spans="1:32" x14ac:dyDescent="0.25">
      <c r="A112" s="10">
        <v>2020</v>
      </c>
      <c r="B112" s="12">
        <v>39</v>
      </c>
      <c r="C112" s="12" t="s">
        <v>48</v>
      </c>
      <c r="D112" s="12" t="s">
        <v>49</v>
      </c>
      <c r="E112" s="13">
        <v>43885</v>
      </c>
      <c r="F112" s="12" t="s">
        <v>160</v>
      </c>
      <c r="G112" s="12" t="s">
        <v>111</v>
      </c>
      <c r="H112" s="12">
        <v>40</v>
      </c>
      <c r="I112" s="12" t="s">
        <v>288</v>
      </c>
      <c r="J112" s="12">
        <v>80</v>
      </c>
      <c r="K112" s="12">
        <v>2000</v>
      </c>
      <c r="L112" s="12" t="s">
        <v>19</v>
      </c>
      <c r="M112" s="12" t="s">
        <v>29</v>
      </c>
      <c r="N112" s="25" t="s">
        <v>197</v>
      </c>
      <c r="O112" s="29"/>
      <c r="P112" s="22" t="s">
        <v>93</v>
      </c>
      <c r="Q112" s="35" t="str">
        <f>I112&amp;" "&amp;J112</f>
        <v>A4 blanc 80</v>
      </c>
      <c r="R112" s="33">
        <f>IFERROR(VLOOKUP(Q112,$AE$4:$AF$111,2,FALSE),"")</f>
        <v>5.4000000000000003E-3</v>
      </c>
      <c r="S112" s="1">
        <f>IFERROR(K112*R112,"")</f>
        <v>10.8</v>
      </c>
      <c r="T112" s="36" t="str">
        <f>IFERROR(VLOOKUP(P112,$AH$4:$AJ$11,3,FALSE),"")</f>
        <v>0,0079 €</v>
      </c>
      <c r="U112" s="1">
        <f>IFERROR(K112*T112,"")</f>
        <v>15.8</v>
      </c>
      <c r="V112" s="36" t="str">
        <f>IF(I112="Main-d'œuvre",K112*$AF$112,"")</f>
        <v/>
      </c>
      <c r="W112" s="1">
        <f>+COUNTIF($I$5:I112,$AA$1)</f>
        <v>38</v>
      </c>
      <c r="X112" s="1" t="str">
        <f>IF(ROW(Q112)&lt;=2,0,IF(Q112="Main-d'œuvre ",ROW(Q112),""))</f>
        <v/>
      </c>
      <c r="Y112" s="36"/>
      <c r="Z112" s="36"/>
      <c r="AA112" s="36"/>
      <c r="AB112" s="36"/>
      <c r="AE112" s="1" t="s">
        <v>290</v>
      </c>
      <c r="AF112" s="37">
        <v>0.35830000000000001</v>
      </c>
    </row>
    <row r="113" spans="1:28" x14ac:dyDescent="0.25">
      <c r="A113" s="10">
        <v>2020</v>
      </c>
      <c r="B113" s="12">
        <v>39</v>
      </c>
      <c r="C113" s="12" t="s">
        <v>48</v>
      </c>
      <c r="D113" s="12"/>
      <c r="E113" s="13"/>
      <c r="F113" s="12"/>
      <c r="G113" s="12"/>
      <c r="H113" s="12"/>
      <c r="I113" s="12" t="s">
        <v>161</v>
      </c>
      <c r="J113" s="12">
        <v>160</v>
      </c>
      <c r="K113" s="12">
        <v>40</v>
      </c>
      <c r="L113" s="12"/>
      <c r="M113" s="12"/>
      <c r="N113" s="25"/>
      <c r="O113" s="29"/>
      <c r="P113" s="33"/>
      <c r="Q113" s="35" t="str">
        <f>I113&amp;" "&amp;J113</f>
        <v>A4 chamois 160</v>
      </c>
      <c r="R113" s="33">
        <f>IFERROR(VLOOKUP(Q113,$AE$4:$AF$111,2,FALSE),"")</f>
        <v>1.43E-2</v>
      </c>
      <c r="S113" s="1">
        <f>IFERROR(K113*R113,"")</f>
        <v>0.57200000000000006</v>
      </c>
      <c r="T113" s="36" t="str">
        <f>IFERROR(VLOOKUP(P113,$AH$4:$AJ$11,3,FALSE),"")</f>
        <v/>
      </c>
      <c r="U113" s="1" t="str">
        <f>IFERROR(K113*T113,"")</f>
        <v/>
      </c>
      <c r="V113" s="36" t="str">
        <f>IF(I113="Main-d'œuvre",K113*$AF$112,"")</f>
        <v/>
      </c>
      <c r="W113" s="1">
        <f>+COUNTIF($I$5:I113,$AA$1)</f>
        <v>38</v>
      </c>
      <c r="X113" s="1" t="str">
        <f>IF(ROW(Q113)&lt;=2,0,IF(Q113="Main-d'œuvre ",ROW(Q113),""))</f>
        <v/>
      </c>
      <c r="Y113" s="36"/>
      <c r="Z113" s="36"/>
      <c r="AA113" s="36"/>
      <c r="AB113" s="36"/>
    </row>
    <row r="114" spans="1:28" x14ac:dyDescent="0.25">
      <c r="A114" s="10">
        <v>2020</v>
      </c>
      <c r="B114" s="12">
        <v>39</v>
      </c>
      <c r="C114" s="12" t="s">
        <v>48</v>
      </c>
      <c r="D114" s="12"/>
      <c r="E114" s="13"/>
      <c r="F114" s="12"/>
      <c r="G114" s="12"/>
      <c r="H114" s="12"/>
      <c r="I114" s="12" t="s">
        <v>101</v>
      </c>
      <c r="J114" s="12"/>
      <c r="K114" s="12">
        <v>45</v>
      </c>
      <c r="L114" s="12"/>
      <c r="M114" s="12"/>
      <c r="N114" s="25"/>
      <c r="O114" s="30"/>
      <c r="P114" s="33"/>
      <c r="Q114" s="35" t="str">
        <f>I114&amp;" "&amp;J114</f>
        <v xml:space="preserve">Main-d'œuvre </v>
      </c>
      <c r="R114" s="33" t="str">
        <f>IFERROR(VLOOKUP(Q114,$AE$4:$AF$111,2,FALSE),"")</f>
        <v/>
      </c>
      <c r="S114" s="1" t="str">
        <f>IFERROR(K114*R114,"")</f>
        <v/>
      </c>
      <c r="T114" s="36" t="str">
        <f>IFERROR(VLOOKUP(P114,$AH$4:$AJ$11,3,FALSE),"")</f>
        <v/>
      </c>
      <c r="U114" s="1" t="str">
        <f>IFERROR(K114*T114,"")</f>
        <v/>
      </c>
      <c r="V114" s="36">
        <f>IF(I114="Main-d'œuvre",K114*$AF$112,"")</f>
        <v>16.1235</v>
      </c>
      <c r="W114" s="1">
        <f>+COUNTIF($I$5:I114,$AA$1)</f>
        <v>39</v>
      </c>
      <c r="X114" s="1">
        <f>IF(ROW(Q114)&lt;=2,0,IF(Q114="Main-d'œuvre ",ROW(Q114),""))</f>
        <v>114</v>
      </c>
      <c r="Y114" s="36"/>
      <c r="Z114" s="36"/>
      <c r="AA114" s="36"/>
      <c r="AB114" s="36"/>
    </row>
    <row r="115" spans="1:28" x14ac:dyDescent="0.25">
      <c r="A115" s="14">
        <v>2020</v>
      </c>
      <c r="B115" s="16">
        <v>40</v>
      </c>
      <c r="C115" s="16" t="s">
        <v>162</v>
      </c>
      <c r="D115" s="16" t="s">
        <v>163</v>
      </c>
      <c r="E115" s="17">
        <v>43885</v>
      </c>
      <c r="F115" s="16" t="s">
        <v>164</v>
      </c>
      <c r="G115" s="16" t="s">
        <v>108</v>
      </c>
      <c r="H115" s="16">
        <v>80</v>
      </c>
      <c r="I115" s="16" t="s">
        <v>165</v>
      </c>
      <c r="J115" s="16">
        <v>160</v>
      </c>
      <c r="K115" s="16">
        <v>20</v>
      </c>
      <c r="L115" s="16" t="s">
        <v>19</v>
      </c>
      <c r="M115" s="16" t="s">
        <v>29</v>
      </c>
      <c r="N115" s="26" t="s">
        <v>196</v>
      </c>
      <c r="O115" s="29"/>
      <c r="P115" s="22" t="s">
        <v>91</v>
      </c>
      <c r="Q115" s="35" t="str">
        <f>I115&amp;" "&amp;J115</f>
        <v>A4 canari 160</v>
      </c>
      <c r="R115" s="33">
        <f>IFERROR(VLOOKUP(Q115,$AE$4:$AF$111,2,FALSE),"")</f>
        <v>1.43E-2</v>
      </c>
      <c r="S115" s="1">
        <f>IFERROR(K115*R115,"")</f>
        <v>0.28600000000000003</v>
      </c>
      <c r="T115" s="36" t="str">
        <f>IFERROR(VLOOKUP(P115,$AH$4:$AJ$11,3,FALSE),"")</f>
        <v>0,0056 €</v>
      </c>
      <c r="U115" s="1">
        <f>IFERROR(K115*T115,"")</f>
        <v>0.112</v>
      </c>
      <c r="V115" s="36" t="str">
        <f>IF(I115="Main-d'œuvre",K115*$AF$112,"")</f>
        <v/>
      </c>
      <c r="W115" s="1">
        <f>+COUNTIF($I$5:I115,$AA$1)</f>
        <v>39</v>
      </c>
      <c r="X115" s="1" t="str">
        <f>IF(ROW(Q115)&lt;=2,0,IF(Q115="Main-d'œuvre ",ROW(Q115),""))</f>
        <v/>
      </c>
      <c r="Y115" s="36"/>
      <c r="Z115" s="36"/>
      <c r="AA115" s="36"/>
      <c r="AB115" s="36"/>
    </row>
    <row r="116" spans="1:28" x14ac:dyDescent="0.25">
      <c r="A116" s="18">
        <v>2020</v>
      </c>
      <c r="B116" s="20">
        <v>40</v>
      </c>
      <c r="C116" s="20" t="s">
        <v>162</v>
      </c>
      <c r="D116" s="20"/>
      <c r="E116" s="21"/>
      <c r="F116" s="20"/>
      <c r="G116" s="20"/>
      <c r="H116" s="20"/>
      <c r="I116" s="20" t="s">
        <v>101</v>
      </c>
      <c r="J116" s="20"/>
      <c r="K116" s="20">
        <v>15</v>
      </c>
      <c r="L116" s="20"/>
      <c r="M116" s="20"/>
      <c r="N116" s="27"/>
      <c r="O116" s="30"/>
      <c r="P116" s="33"/>
      <c r="Q116" s="35" t="str">
        <f>I116&amp;" "&amp;J116</f>
        <v xml:space="preserve">Main-d'œuvre </v>
      </c>
      <c r="R116" s="33" t="str">
        <f>IFERROR(VLOOKUP(Q116,$AE$4:$AF$111,2,FALSE),"")</f>
        <v/>
      </c>
      <c r="S116" s="1" t="str">
        <f>IFERROR(K116*R116,"")</f>
        <v/>
      </c>
      <c r="T116" s="36" t="str">
        <f>IFERROR(VLOOKUP(P116,$AH$4:$AJ$11,3,FALSE),"")</f>
        <v/>
      </c>
      <c r="U116" s="1" t="str">
        <f>IFERROR(K116*T116,"")</f>
        <v/>
      </c>
      <c r="V116" s="36">
        <f>IF(I116="Main-d'œuvre",K116*$AF$112,"")</f>
        <v>5.3745000000000003</v>
      </c>
      <c r="W116" s="1">
        <f>+COUNTIF($I$5:I116,$AA$1)</f>
        <v>40</v>
      </c>
      <c r="X116" s="1">
        <f>IF(ROW(Q116)&lt;=2,0,IF(Q116="Main-d'œuvre ",ROW(Q116),""))</f>
        <v>116</v>
      </c>
      <c r="Y116" s="36"/>
      <c r="Z116" s="36"/>
      <c r="AA116" s="36"/>
      <c r="AB116" s="36"/>
    </row>
    <row r="117" spans="1:28" x14ac:dyDescent="0.25">
      <c r="A117" s="10">
        <v>2020</v>
      </c>
      <c r="B117" s="12">
        <v>41</v>
      </c>
      <c r="C117" s="12" t="s">
        <v>16</v>
      </c>
      <c r="D117" s="12" t="s">
        <v>17</v>
      </c>
      <c r="E117" s="13">
        <v>43885</v>
      </c>
      <c r="F117" s="12" t="s">
        <v>25</v>
      </c>
      <c r="G117" s="12" t="s">
        <v>26</v>
      </c>
      <c r="H117" s="12">
        <v>500</v>
      </c>
      <c r="I117" s="12" t="s">
        <v>26</v>
      </c>
      <c r="J117" s="12" t="s">
        <v>109</v>
      </c>
      <c r="K117" s="12">
        <v>500</v>
      </c>
      <c r="L117" s="12" t="s">
        <v>19</v>
      </c>
      <c r="M117" s="12" t="s">
        <v>29</v>
      </c>
      <c r="N117" s="25" t="s">
        <v>196</v>
      </c>
      <c r="O117" s="29"/>
      <c r="P117" s="22" t="s">
        <v>91</v>
      </c>
      <c r="Q117" s="35" t="str">
        <f>I117&amp;" "&amp;J117</f>
        <v>Env str fen 114x229</v>
      </c>
      <c r="R117" s="33">
        <f>IFERROR(VLOOKUP(Q117,$AE$4:$AF$111,2,FALSE),"")</f>
        <v>1.6619999999999999E-2</v>
      </c>
      <c r="S117" s="1">
        <f>IFERROR(K117*R117,"")</f>
        <v>8.31</v>
      </c>
      <c r="T117" s="36" t="str">
        <f>IFERROR(VLOOKUP(P117,$AH$4:$AJ$11,3,FALSE),"")</f>
        <v>0,0056 €</v>
      </c>
      <c r="U117" s="1">
        <f>IFERROR(K117*T117,"")</f>
        <v>2.8</v>
      </c>
      <c r="V117" s="36" t="str">
        <f>IF(I117="Main-d'œuvre",K117*$AF$112,"")</f>
        <v/>
      </c>
      <c r="W117" s="1">
        <f>+COUNTIF($I$5:I117,$AA$1)</f>
        <v>40</v>
      </c>
      <c r="X117" s="1" t="str">
        <f>IF(ROW(Q117)&lt;=2,0,IF(Q117="Main-d'œuvre ",ROW(Q117),""))</f>
        <v/>
      </c>
      <c r="Y117" s="36"/>
      <c r="Z117" s="36"/>
      <c r="AA117" s="36"/>
      <c r="AB117" s="36"/>
    </row>
    <row r="118" spans="1:28" x14ac:dyDescent="0.25">
      <c r="A118" s="10">
        <v>2020</v>
      </c>
      <c r="B118" s="12">
        <v>41</v>
      </c>
      <c r="C118" s="12" t="s">
        <v>16</v>
      </c>
      <c r="D118" s="12"/>
      <c r="E118" s="13"/>
      <c r="F118" s="12"/>
      <c r="G118" s="12" t="s">
        <v>39</v>
      </c>
      <c r="H118" s="12">
        <v>250</v>
      </c>
      <c r="I118" s="12" t="s">
        <v>39</v>
      </c>
      <c r="J118" s="12" t="s">
        <v>121</v>
      </c>
      <c r="K118" s="12">
        <v>250</v>
      </c>
      <c r="L118" s="12" t="s">
        <v>19</v>
      </c>
      <c r="M118" s="12" t="s">
        <v>29</v>
      </c>
      <c r="N118" s="25" t="s">
        <v>196</v>
      </c>
      <c r="O118" s="29"/>
      <c r="P118" s="22" t="s">
        <v>91</v>
      </c>
      <c r="Q118" s="35" t="str">
        <f>I118&amp;" "&amp;J118</f>
        <v>Env str sf 229x324</v>
      </c>
      <c r="R118" s="33">
        <f>IFERROR(VLOOKUP(Q118,$AE$4:$AF$111,2,FALSE),"")</f>
        <v>3.9E-2</v>
      </c>
      <c r="S118" s="1">
        <f>IFERROR(K118*R118,"")</f>
        <v>9.75</v>
      </c>
      <c r="T118" s="36" t="str">
        <f>IFERROR(VLOOKUP(P118,$AH$4:$AJ$11,3,FALSE),"")</f>
        <v>0,0056 €</v>
      </c>
      <c r="U118" s="1">
        <f>IFERROR(K118*T118,"")</f>
        <v>1.4</v>
      </c>
      <c r="V118" s="36" t="str">
        <f>IF(I118="Main-d'œuvre",K118*$AF$112,"")</f>
        <v/>
      </c>
      <c r="W118" s="1">
        <f>+COUNTIF($I$5:I118,$AA$1)</f>
        <v>40</v>
      </c>
      <c r="X118" s="1" t="str">
        <f>IF(ROW(Q118)&lt;=2,0,IF(Q118="Main-d'œuvre ",ROW(Q118),""))</f>
        <v/>
      </c>
      <c r="Y118" s="36"/>
      <c r="Z118" s="36"/>
      <c r="AA118" s="36"/>
      <c r="AB118" s="36"/>
    </row>
    <row r="119" spans="1:28" x14ac:dyDescent="0.25">
      <c r="A119" s="10">
        <v>2020</v>
      </c>
      <c r="B119" s="12">
        <v>41</v>
      </c>
      <c r="C119" s="12" t="s">
        <v>16</v>
      </c>
      <c r="D119" s="12"/>
      <c r="E119" s="13"/>
      <c r="F119" s="12"/>
      <c r="G119" s="12"/>
      <c r="H119" s="12"/>
      <c r="I119" s="12" t="s">
        <v>101</v>
      </c>
      <c r="J119" s="12"/>
      <c r="K119" s="12">
        <v>30</v>
      </c>
      <c r="L119" s="12"/>
      <c r="M119" s="12"/>
      <c r="N119" s="25"/>
      <c r="O119" s="30"/>
      <c r="P119" s="33"/>
      <c r="Q119" s="35" t="str">
        <f>I119&amp;" "&amp;J119</f>
        <v xml:space="preserve">Main-d'œuvre </v>
      </c>
      <c r="R119" s="33" t="str">
        <f>IFERROR(VLOOKUP(Q119,$AE$4:$AF$111,2,FALSE),"")</f>
        <v/>
      </c>
      <c r="S119" s="1" t="str">
        <f>IFERROR(K119*R119,"")</f>
        <v/>
      </c>
      <c r="T119" s="36" t="str">
        <f>IFERROR(VLOOKUP(P119,$AH$4:$AJ$11,3,FALSE),"")</f>
        <v/>
      </c>
      <c r="U119" s="1" t="str">
        <f>IFERROR(K119*T119,"")</f>
        <v/>
      </c>
      <c r="V119" s="36">
        <f>IF(I119="Main-d'œuvre",K119*$AF$112,"")</f>
        <v>10.749000000000001</v>
      </c>
      <c r="W119" s="1">
        <f>+COUNTIF($I$5:I119,$AA$1)</f>
        <v>41</v>
      </c>
      <c r="X119" s="1">
        <f>IF(ROW(Q119)&lt;=2,0,IF(Q119="Main-d'œuvre ",ROW(Q119),""))</f>
        <v>119</v>
      </c>
      <c r="Y119" s="36"/>
      <c r="Z119" s="36"/>
      <c r="AA119" s="36"/>
      <c r="AB119" s="36"/>
    </row>
    <row r="120" spans="1:28" x14ac:dyDescent="0.25">
      <c r="A120" s="14">
        <v>2020</v>
      </c>
      <c r="B120" s="16">
        <v>42</v>
      </c>
      <c r="C120" s="16" t="s">
        <v>53</v>
      </c>
      <c r="D120" s="16" t="s">
        <v>54</v>
      </c>
      <c r="E120" s="17">
        <v>43886</v>
      </c>
      <c r="F120" s="16" t="s">
        <v>166</v>
      </c>
      <c r="G120" s="16" t="s">
        <v>39</v>
      </c>
      <c r="H120" s="16">
        <v>1000</v>
      </c>
      <c r="I120" s="16" t="s">
        <v>39</v>
      </c>
      <c r="J120" s="16" t="s">
        <v>121</v>
      </c>
      <c r="K120" s="16">
        <v>1000</v>
      </c>
      <c r="L120" s="16" t="s">
        <v>19</v>
      </c>
      <c r="M120" s="16" t="s">
        <v>29</v>
      </c>
      <c r="N120" s="26" t="s">
        <v>196</v>
      </c>
      <c r="O120" s="29"/>
      <c r="P120" s="22" t="s">
        <v>91</v>
      </c>
      <c r="Q120" s="35" t="str">
        <f>I120&amp;" "&amp;J120</f>
        <v>Env str sf 229x324</v>
      </c>
      <c r="R120" s="33">
        <f>IFERROR(VLOOKUP(Q120,$AE$4:$AF$111,2,FALSE),"")</f>
        <v>3.9E-2</v>
      </c>
      <c r="S120" s="1">
        <f>IFERROR(K120*R120,"")</f>
        <v>39</v>
      </c>
      <c r="T120" s="36" t="str">
        <f>IFERROR(VLOOKUP(P120,$AH$4:$AJ$11,3,FALSE),"")</f>
        <v>0,0056 €</v>
      </c>
      <c r="U120" s="1">
        <f>IFERROR(K120*T120,"")</f>
        <v>5.6</v>
      </c>
      <c r="V120" s="36" t="str">
        <f>IF(I120="Main-d'œuvre",K120*$AF$112,"")</f>
        <v/>
      </c>
      <c r="W120" s="1">
        <f>+COUNTIF($I$5:I120,$AA$1)</f>
        <v>41</v>
      </c>
      <c r="X120" s="1" t="str">
        <f>IF(ROW(Q120)&lt;=2,0,IF(Q120="Main-d'œuvre ",ROW(Q120),""))</f>
        <v/>
      </c>
      <c r="Y120" s="36"/>
      <c r="Z120" s="36"/>
      <c r="AA120" s="36"/>
      <c r="AB120" s="36"/>
    </row>
    <row r="121" spans="1:28" x14ac:dyDescent="0.25">
      <c r="A121" s="18">
        <v>2020</v>
      </c>
      <c r="B121" s="20">
        <v>42</v>
      </c>
      <c r="C121" s="20" t="s">
        <v>53</v>
      </c>
      <c r="D121" s="20"/>
      <c r="E121" s="21"/>
      <c r="F121" s="20"/>
      <c r="G121" s="20"/>
      <c r="H121" s="20"/>
      <c r="I121" s="20" t="s">
        <v>101</v>
      </c>
      <c r="J121" s="20"/>
      <c r="K121" s="20">
        <v>60</v>
      </c>
      <c r="L121" s="20"/>
      <c r="M121" s="20"/>
      <c r="N121" s="27"/>
      <c r="O121" s="30"/>
      <c r="P121" s="33"/>
      <c r="Q121" s="35" t="str">
        <f>I121&amp;" "&amp;J121</f>
        <v xml:space="preserve">Main-d'œuvre </v>
      </c>
      <c r="R121" s="33" t="str">
        <f>IFERROR(VLOOKUP(Q121,$AE$4:$AF$111,2,FALSE),"")</f>
        <v/>
      </c>
      <c r="S121" s="1" t="str">
        <f>IFERROR(K121*R121,"")</f>
        <v/>
      </c>
      <c r="T121" s="36" t="str">
        <f>IFERROR(VLOOKUP(P121,$AH$4:$AJ$11,3,FALSE),"")</f>
        <v/>
      </c>
      <c r="U121" s="1" t="str">
        <f>IFERROR(K121*T121,"")</f>
        <v/>
      </c>
      <c r="V121" s="36">
        <f>IF(I121="Main-d'œuvre",K121*$AF$112,"")</f>
        <v>21.498000000000001</v>
      </c>
      <c r="W121" s="1">
        <f>+COUNTIF($I$5:I121,$AA$1)</f>
        <v>42</v>
      </c>
      <c r="X121" s="1">
        <f>IF(ROW(Q121)&lt;=2,0,IF(Q121="Main-d'œuvre ",ROW(Q121),""))</f>
        <v>121</v>
      </c>
      <c r="Y121" s="36"/>
      <c r="Z121" s="36"/>
      <c r="AA121" s="36"/>
      <c r="AB121" s="36"/>
    </row>
    <row r="122" spans="1:28" x14ac:dyDescent="0.25">
      <c r="A122" s="10">
        <v>2020</v>
      </c>
      <c r="B122" s="12">
        <v>43</v>
      </c>
      <c r="C122" s="12" t="s">
        <v>43</v>
      </c>
      <c r="D122" s="12" t="s">
        <v>44</v>
      </c>
      <c r="E122" s="13">
        <v>43887</v>
      </c>
      <c r="F122" s="12" t="s">
        <v>167</v>
      </c>
      <c r="G122" s="12" t="s">
        <v>111</v>
      </c>
      <c r="H122" s="12">
        <v>8</v>
      </c>
      <c r="I122" s="12" t="s">
        <v>288</v>
      </c>
      <c r="J122" s="12">
        <v>100</v>
      </c>
      <c r="K122" s="12">
        <v>80</v>
      </c>
      <c r="L122" s="12" t="s">
        <v>15</v>
      </c>
      <c r="M122" s="12" t="s">
        <v>28</v>
      </c>
      <c r="N122" s="25" t="s">
        <v>196</v>
      </c>
      <c r="O122" s="29"/>
      <c r="P122" s="22" t="s">
        <v>97</v>
      </c>
      <c r="Q122" s="35" t="str">
        <f>I122&amp;" "&amp;J122</f>
        <v>A4 blanc 100</v>
      </c>
      <c r="R122" s="33">
        <f>IFERROR(VLOOKUP(Q122,$AE$4:$AF$111,2,FALSE),"")</f>
        <v>1.01E-2</v>
      </c>
      <c r="S122" s="1">
        <f>IFERROR(K122*R122,"")</f>
        <v>0.80799999999999994</v>
      </c>
      <c r="T122" s="36" t="str">
        <f>IFERROR(VLOOKUP(P122,$AH$4:$AJ$11,3,FALSE),"")</f>
        <v>0,0307 €</v>
      </c>
      <c r="U122" s="1">
        <f>IFERROR(K122*T122,"")</f>
        <v>2.456</v>
      </c>
      <c r="V122" s="36" t="str">
        <f>IF(I122="Main-d'œuvre",K122*$AF$112,"")</f>
        <v/>
      </c>
      <c r="W122" s="1">
        <f>+COUNTIF($I$5:I122,$AA$1)</f>
        <v>42</v>
      </c>
      <c r="X122" s="1" t="str">
        <f>IF(ROW(Q122)&lt;=2,0,IF(Q122="Main-d'œuvre ",ROW(Q122),""))</f>
        <v/>
      </c>
      <c r="Y122" s="36"/>
      <c r="Z122" s="36"/>
      <c r="AA122" s="36"/>
      <c r="AB122" s="36"/>
    </row>
    <row r="123" spans="1:28" x14ac:dyDescent="0.25">
      <c r="A123" s="10">
        <v>2020</v>
      </c>
      <c r="B123" s="12">
        <v>43</v>
      </c>
      <c r="C123" s="12" t="s">
        <v>43</v>
      </c>
      <c r="D123" s="12"/>
      <c r="E123" s="13"/>
      <c r="F123" s="12"/>
      <c r="G123" s="12"/>
      <c r="H123" s="12"/>
      <c r="I123" s="12" t="s">
        <v>101</v>
      </c>
      <c r="J123" s="12"/>
      <c r="K123" s="12">
        <v>15</v>
      </c>
      <c r="L123" s="12"/>
      <c r="M123" s="12"/>
      <c r="N123" s="25"/>
      <c r="O123" s="30"/>
      <c r="P123" s="33"/>
      <c r="Q123" s="35" t="str">
        <f>I123&amp;" "&amp;J123</f>
        <v xml:space="preserve">Main-d'œuvre </v>
      </c>
      <c r="R123" s="33" t="str">
        <f>IFERROR(VLOOKUP(Q123,$AE$4:$AF$111,2,FALSE),"")</f>
        <v/>
      </c>
      <c r="S123" s="1" t="str">
        <f>IFERROR(K123*R123,"")</f>
        <v/>
      </c>
      <c r="T123" s="36" t="str">
        <f>IFERROR(VLOOKUP(P123,$AH$4:$AJ$11,3,FALSE),"")</f>
        <v/>
      </c>
      <c r="U123" s="1" t="str">
        <f>IFERROR(K123*T123,"")</f>
        <v/>
      </c>
      <c r="V123" s="36">
        <f>IF(I123="Main-d'œuvre",K123*$AF$112,"")</f>
        <v>5.3745000000000003</v>
      </c>
      <c r="W123" s="1">
        <f>+COUNTIF($I$5:I123,$AA$1)</f>
        <v>43</v>
      </c>
      <c r="X123" s="1">
        <f>IF(ROW(Q123)&lt;=2,0,IF(Q123="Main-d'œuvre ",ROW(Q123),""))</f>
        <v>123</v>
      </c>
      <c r="Y123" s="36"/>
      <c r="Z123" s="36"/>
      <c r="AA123" s="36"/>
      <c r="AB123" s="36"/>
    </row>
    <row r="124" spans="1:28" x14ac:dyDescent="0.25">
      <c r="A124" s="14">
        <v>2020</v>
      </c>
      <c r="B124" s="16">
        <v>44</v>
      </c>
      <c r="C124" s="16" t="s">
        <v>104</v>
      </c>
      <c r="D124" s="16" t="s">
        <v>105</v>
      </c>
      <c r="E124" s="17">
        <v>43888</v>
      </c>
      <c r="F124" s="16" t="s">
        <v>168</v>
      </c>
      <c r="G124" s="16" t="s">
        <v>127</v>
      </c>
      <c r="H124" s="16">
        <v>500</v>
      </c>
      <c r="I124" s="16" t="s">
        <v>127</v>
      </c>
      <c r="J124" s="16" t="s">
        <v>109</v>
      </c>
      <c r="K124" s="16">
        <v>500</v>
      </c>
      <c r="L124" s="16" t="s">
        <v>19</v>
      </c>
      <c r="M124" s="16" t="s">
        <v>29</v>
      </c>
      <c r="N124" s="26" t="s">
        <v>196</v>
      </c>
      <c r="O124" s="29"/>
      <c r="P124" s="22" t="s">
        <v>91</v>
      </c>
      <c r="Q124" s="35" t="str">
        <f>I124&amp;" "&amp;J124</f>
        <v>Env gom fen 114x229</v>
      </c>
      <c r="R124" s="33">
        <f>IFERROR(VLOOKUP(Q124,$AE$4:$AF$111,2,FALSE),"")</f>
        <v>9.3799999999999994E-3</v>
      </c>
      <c r="S124" s="1">
        <f>IFERROR(K124*R124,"")</f>
        <v>4.6899999999999995</v>
      </c>
      <c r="T124" s="36" t="str">
        <f>IFERROR(VLOOKUP(P124,$AH$4:$AJ$11,3,FALSE),"")</f>
        <v>0,0056 €</v>
      </c>
      <c r="U124" s="1">
        <f>IFERROR(K124*T124,"")</f>
        <v>2.8</v>
      </c>
      <c r="V124" s="36" t="str">
        <f>IF(I124="Main-d'œuvre",K124*$AF$112,"")</f>
        <v/>
      </c>
      <c r="W124" s="1">
        <f>+COUNTIF($I$5:I124,$AA$1)</f>
        <v>43</v>
      </c>
      <c r="X124" s="1" t="str">
        <f>IF(ROW(Q124)&lt;=2,0,IF(Q124="Main-d'œuvre ",ROW(Q124),""))</f>
        <v/>
      </c>
      <c r="Y124" s="36"/>
      <c r="Z124" s="36"/>
      <c r="AA124" s="36"/>
      <c r="AB124" s="36"/>
    </row>
    <row r="125" spans="1:28" x14ac:dyDescent="0.25">
      <c r="A125" s="18">
        <v>2020</v>
      </c>
      <c r="B125" s="20">
        <v>44</v>
      </c>
      <c r="C125" s="20" t="s">
        <v>104</v>
      </c>
      <c r="D125" s="20"/>
      <c r="E125" s="21"/>
      <c r="F125" s="20"/>
      <c r="G125" s="20"/>
      <c r="H125" s="20"/>
      <c r="I125" s="20" t="s">
        <v>101</v>
      </c>
      <c r="J125" s="20"/>
      <c r="K125" s="20">
        <v>15</v>
      </c>
      <c r="L125" s="20"/>
      <c r="M125" s="20"/>
      <c r="N125" s="27"/>
      <c r="O125" s="30"/>
      <c r="P125" s="33"/>
      <c r="Q125" s="35" t="str">
        <f>I125&amp;" "&amp;J125</f>
        <v xml:space="preserve">Main-d'œuvre </v>
      </c>
      <c r="R125" s="33" t="str">
        <f>IFERROR(VLOOKUP(Q125,$AE$4:$AF$111,2,FALSE),"")</f>
        <v/>
      </c>
      <c r="S125" s="1" t="str">
        <f>IFERROR(K125*R125,"")</f>
        <v/>
      </c>
      <c r="T125" s="36" t="str">
        <f>IFERROR(VLOOKUP(P125,$AH$4:$AJ$11,3,FALSE),"")</f>
        <v/>
      </c>
      <c r="U125" s="1" t="str">
        <f>IFERROR(K125*T125,"")</f>
        <v/>
      </c>
      <c r="V125" s="36">
        <f>IF(I125="Main-d'œuvre",K125*$AF$112,"")</f>
        <v>5.3745000000000003</v>
      </c>
      <c r="W125" s="1">
        <f>+COUNTIF($I$5:I125,$AA$1)</f>
        <v>44</v>
      </c>
      <c r="X125" s="1">
        <f>IF(ROW(Q125)&lt;=2,0,IF(Q125="Main-d'œuvre ",ROW(Q125),""))</f>
        <v>125</v>
      </c>
      <c r="Y125" s="36"/>
      <c r="Z125" s="36"/>
      <c r="AA125" s="36"/>
      <c r="AB125" s="36"/>
    </row>
    <row r="126" spans="1:28" x14ac:dyDescent="0.25">
      <c r="A126" s="10">
        <v>2020</v>
      </c>
      <c r="B126" s="12">
        <v>45</v>
      </c>
      <c r="C126" s="12" t="s">
        <v>34</v>
      </c>
      <c r="D126" s="12" t="s">
        <v>11</v>
      </c>
      <c r="E126" s="13">
        <v>43889</v>
      </c>
      <c r="F126" s="12" t="s">
        <v>169</v>
      </c>
      <c r="G126" s="12" t="s">
        <v>114</v>
      </c>
      <c r="H126" s="12">
        <v>40</v>
      </c>
      <c r="I126" s="12" t="s">
        <v>288</v>
      </c>
      <c r="J126" s="12">
        <v>100</v>
      </c>
      <c r="K126" s="12">
        <v>40</v>
      </c>
      <c r="L126" s="12" t="s">
        <v>15</v>
      </c>
      <c r="M126" s="12" t="s">
        <v>28</v>
      </c>
      <c r="N126" s="25" t="s">
        <v>196</v>
      </c>
      <c r="O126" s="29"/>
      <c r="P126" s="22" t="s">
        <v>97</v>
      </c>
      <c r="Q126" s="35" t="str">
        <f>I126&amp;" "&amp;J126</f>
        <v>A4 blanc 100</v>
      </c>
      <c r="R126" s="33">
        <f>IFERROR(VLOOKUP(Q126,$AE$4:$AF$111,2,FALSE),"")</f>
        <v>1.01E-2</v>
      </c>
      <c r="S126" s="1">
        <f>IFERROR(K126*R126,"")</f>
        <v>0.40399999999999997</v>
      </c>
      <c r="T126" s="36" t="str">
        <f>IFERROR(VLOOKUP(P126,$AH$4:$AJ$11,3,FALSE),"")</f>
        <v>0,0307 €</v>
      </c>
      <c r="U126" s="1">
        <f>IFERROR(K126*T126,"")</f>
        <v>1.228</v>
      </c>
      <c r="V126" s="36" t="str">
        <f>IF(I126="Main-d'œuvre",K126*$AF$112,"")</f>
        <v/>
      </c>
      <c r="W126" s="1">
        <f>+COUNTIF($I$5:I126,$AA$1)</f>
        <v>44</v>
      </c>
      <c r="X126" s="1" t="str">
        <f>IF(ROW(Q126)&lt;=2,0,IF(Q126="Main-d'œuvre ",ROW(Q126),""))</f>
        <v/>
      </c>
      <c r="Y126" s="36"/>
      <c r="Z126" s="36"/>
      <c r="AA126" s="36"/>
      <c r="AB126" s="36"/>
    </row>
    <row r="127" spans="1:28" x14ac:dyDescent="0.25">
      <c r="A127" s="10">
        <v>2020</v>
      </c>
      <c r="B127" s="12">
        <v>45</v>
      </c>
      <c r="C127" s="12" t="s">
        <v>34</v>
      </c>
      <c r="D127" s="12"/>
      <c r="E127" s="13"/>
      <c r="F127" s="12"/>
      <c r="G127" s="12" t="s">
        <v>110</v>
      </c>
      <c r="H127" s="12">
        <v>6300</v>
      </c>
      <c r="I127" s="12" t="s">
        <v>289</v>
      </c>
      <c r="J127" s="12">
        <v>100</v>
      </c>
      <c r="K127" s="12">
        <v>790</v>
      </c>
      <c r="L127" s="12" t="s">
        <v>15</v>
      </c>
      <c r="M127" s="12" t="s">
        <v>28</v>
      </c>
      <c r="N127" s="25" t="s">
        <v>196</v>
      </c>
      <c r="O127" s="29"/>
      <c r="P127" s="22" t="s">
        <v>97</v>
      </c>
      <c r="Q127" s="35" t="str">
        <f>I127&amp;" "&amp;J127</f>
        <v>A3 blanc 100</v>
      </c>
      <c r="R127" s="33">
        <f>IFERROR(VLOOKUP(Q127,$AE$4:$AF$111,2,FALSE),"")</f>
        <v>2.1999999999999999E-2</v>
      </c>
      <c r="S127" s="1">
        <f>IFERROR(K127*R127,"")</f>
        <v>17.38</v>
      </c>
      <c r="T127" s="36" t="str">
        <f>IFERROR(VLOOKUP(P127,$AH$4:$AJ$11,3,FALSE),"")</f>
        <v>0,0307 €</v>
      </c>
      <c r="U127" s="1">
        <f>IFERROR(K127*T127,"")</f>
        <v>24.253</v>
      </c>
      <c r="V127" s="36" t="str">
        <f>IF(I127="Main-d'œuvre",K127*$AF$112,"")</f>
        <v/>
      </c>
      <c r="W127" s="1">
        <f>+COUNTIF($I$5:I127,$AA$1)</f>
        <v>44</v>
      </c>
      <c r="X127" s="1" t="str">
        <f>IF(ROW(Q127)&lt;=2,0,IF(Q127="Main-d'œuvre ",ROW(Q127),""))</f>
        <v/>
      </c>
      <c r="Y127" s="36"/>
      <c r="Z127" s="36"/>
      <c r="AA127" s="36"/>
      <c r="AB127" s="36"/>
    </row>
    <row r="128" spans="1:28" x14ac:dyDescent="0.25">
      <c r="A128" s="10">
        <v>2020</v>
      </c>
      <c r="B128" s="12">
        <v>45</v>
      </c>
      <c r="C128" s="12" t="s">
        <v>34</v>
      </c>
      <c r="D128" s="12"/>
      <c r="E128" s="13"/>
      <c r="F128" s="12"/>
      <c r="G128" s="12"/>
      <c r="H128" s="12"/>
      <c r="I128" s="12" t="s">
        <v>101</v>
      </c>
      <c r="J128" s="12"/>
      <c r="K128" s="12">
        <v>45</v>
      </c>
      <c r="L128" s="12"/>
      <c r="M128" s="12"/>
      <c r="N128" s="25"/>
      <c r="O128" s="30"/>
      <c r="P128" s="33"/>
      <c r="Q128" s="35" t="str">
        <f>I128&amp;" "&amp;J128</f>
        <v xml:space="preserve">Main-d'œuvre </v>
      </c>
      <c r="R128" s="33" t="str">
        <f>IFERROR(VLOOKUP(Q128,$AE$4:$AF$111,2,FALSE),"")</f>
        <v/>
      </c>
      <c r="S128" s="1" t="str">
        <f>IFERROR(K128*R128,"")</f>
        <v/>
      </c>
      <c r="T128" s="36" t="str">
        <f>IFERROR(VLOOKUP(P128,$AH$4:$AJ$11,3,FALSE),"")</f>
        <v/>
      </c>
      <c r="U128" s="1" t="str">
        <f>IFERROR(K128*T128,"")</f>
        <v/>
      </c>
      <c r="V128" s="36">
        <f>IF(I128="Main-d'œuvre",K128*$AF$112,"")</f>
        <v>16.1235</v>
      </c>
      <c r="W128" s="1">
        <f>+COUNTIF($I$5:I128,$AA$1)</f>
        <v>45</v>
      </c>
      <c r="X128" s="1">
        <f>IF(ROW(Q128)&lt;=2,0,IF(Q128="Main-d'œuvre ",ROW(Q128),""))</f>
        <v>128</v>
      </c>
      <c r="Y128" s="36"/>
      <c r="Z128" s="36"/>
      <c r="AA128" s="36"/>
      <c r="AB128" s="36"/>
    </row>
    <row r="129" spans="1:28" x14ac:dyDescent="0.25">
      <c r="A129" s="14">
        <v>2020</v>
      </c>
      <c r="B129" s="16">
        <v>46</v>
      </c>
      <c r="C129" s="16" t="s">
        <v>170</v>
      </c>
      <c r="D129" s="16" t="s">
        <v>171</v>
      </c>
      <c r="E129" s="17">
        <v>43893</v>
      </c>
      <c r="F129" s="16" t="s">
        <v>172</v>
      </c>
      <c r="G129" s="16" t="s">
        <v>114</v>
      </c>
      <c r="H129" s="16">
        <v>24</v>
      </c>
      <c r="I129" s="16" t="s">
        <v>288</v>
      </c>
      <c r="J129" s="16">
        <v>100</v>
      </c>
      <c r="K129" s="16">
        <v>24</v>
      </c>
      <c r="L129" s="16" t="s">
        <v>15</v>
      </c>
      <c r="M129" s="16" t="s">
        <v>28</v>
      </c>
      <c r="N129" s="26" t="s">
        <v>196</v>
      </c>
      <c r="O129" s="29"/>
      <c r="P129" s="22" t="s">
        <v>97</v>
      </c>
      <c r="Q129" s="35" t="str">
        <f>I129&amp;" "&amp;J129</f>
        <v>A4 blanc 100</v>
      </c>
      <c r="R129" s="33">
        <f>IFERROR(VLOOKUP(Q129,$AE$4:$AF$111,2,FALSE),"")</f>
        <v>1.01E-2</v>
      </c>
      <c r="S129" s="1">
        <f>IFERROR(K129*R129,"")</f>
        <v>0.2424</v>
      </c>
      <c r="T129" s="36" t="str">
        <f>IFERROR(VLOOKUP(P129,$AH$4:$AJ$11,3,FALSE),"")</f>
        <v>0,0307 €</v>
      </c>
      <c r="U129" s="1">
        <f>IFERROR(K129*T129,"")</f>
        <v>0.73680000000000001</v>
      </c>
      <c r="V129" s="36" t="str">
        <f>IF(I129="Main-d'œuvre",K129*$AF$112,"")</f>
        <v/>
      </c>
      <c r="W129" s="1">
        <f>+COUNTIF($I$5:I129,$AA$1)</f>
        <v>45</v>
      </c>
      <c r="X129" s="1" t="str">
        <f>IF(ROW(Q129)&lt;=2,0,IF(Q129="Main-d'œuvre ",ROW(Q129),""))</f>
        <v/>
      </c>
      <c r="Y129" s="36"/>
      <c r="Z129" s="36"/>
      <c r="AA129" s="36"/>
      <c r="AB129" s="36"/>
    </row>
    <row r="130" spans="1:28" x14ac:dyDescent="0.25">
      <c r="A130" s="18">
        <v>2020</v>
      </c>
      <c r="B130" s="20">
        <v>46</v>
      </c>
      <c r="C130" s="20" t="s">
        <v>170</v>
      </c>
      <c r="D130" s="20"/>
      <c r="E130" s="21"/>
      <c r="F130" s="20"/>
      <c r="G130" s="20"/>
      <c r="H130" s="20"/>
      <c r="I130" s="20" t="s">
        <v>101</v>
      </c>
      <c r="J130" s="20"/>
      <c r="K130" s="20">
        <v>15</v>
      </c>
      <c r="L130" s="20"/>
      <c r="M130" s="20"/>
      <c r="N130" s="27"/>
      <c r="O130" s="30"/>
      <c r="P130" s="33"/>
      <c r="Q130" s="35" t="str">
        <f>I130&amp;" "&amp;J130</f>
        <v xml:space="preserve">Main-d'œuvre </v>
      </c>
      <c r="R130" s="33" t="str">
        <f>IFERROR(VLOOKUP(Q130,$AE$4:$AF$111,2,FALSE),"")</f>
        <v/>
      </c>
      <c r="S130" s="1" t="str">
        <f>IFERROR(K130*R130,"")</f>
        <v/>
      </c>
      <c r="T130" s="36" t="str">
        <f>IFERROR(VLOOKUP(P130,$AH$4:$AJ$11,3,FALSE),"")</f>
        <v/>
      </c>
      <c r="U130" s="1" t="str">
        <f>IFERROR(K130*T130,"")</f>
        <v/>
      </c>
      <c r="V130" s="36">
        <f>IF(I130="Main-d'œuvre",K130*$AF$112,"")</f>
        <v>5.3745000000000003</v>
      </c>
      <c r="W130" s="1">
        <f>+COUNTIF($I$5:I130,$AA$1)</f>
        <v>46</v>
      </c>
      <c r="X130" s="1">
        <f>IF(ROW(Q130)&lt;=2,0,IF(Q130="Main-d'œuvre ",ROW(Q130),""))</f>
        <v>130</v>
      </c>
      <c r="Y130" s="36"/>
      <c r="Z130" s="36"/>
      <c r="AA130" s="36"/>
      <c r="AB130" s="36"/>
    </row>
    <row r="131" spans="1:28" x14ac:dyDescent="0.25">
      <c r="A131" s="10">
        <v>2020</v>
      </c>
      <c r="B131" s="12">
        <v>47</v>
      </c>
      <c r="C131" s="12" t="s">
        <v>173</v>
      </c>
      <c r="D131" s="12" t="s">
        <v>174</v>
      </c>
      <c r="E131" s="13">
        <v>43894</v>
      </c>
      <c r="F131" s="12" t="s">
        <v>175</v>
      </c>
      <c r="G131" s="12" t="s">
        <v>26</v>
      </c>
      <c r="H131" s="12">
        <v>1000</v>
      </c>
      <c r="I131" s="12" t="s">
        <v>26</v>
      </c>
      <c r="J131" s="12" t="s">
        <v>109</v>
      </c>
      <c r="K131" s="12">
        <v>1000</v>
      </c>
      <c r="L131" s="12" t="s">
        <v>19</v>
      </c>
      <c r="M131" s="12" t="s">
        <v>29</v>
      </c>
      <c r="N131" s="25" t="s">
        <v>196</v>
      </c>
      <c r="O131" s="29"/>
      <c r="P131" s="22" t="s">
        <v>91</v>
      </c>
      <c r="Q131" s="35" t="str">
        <f>I131&amp;" "&amp;J131</f>
        <v>Env str fen 114x229</v>
      </c>
      <c r="R131" s="33">
        <f>IFERROR(VLOOKUP(Q131,$AE$4:$AF$111,2,FALSE),"")</f>
        <v>1.6619999999999999E-2</v>
      </c>
      <c r="S131" s="1">
        <f>IFERROR(K131*R131,"")</f>
        <v>16.62</v>
      </c>
      <c r="T131" s="36" t="str">
        <f>IFERROR(VLOOKUP(P131,$AH$4:$AJ$11,3,FALSE),"")</f>
        <v>0,0056 €</v>
      </c>
      <c r="U131" s="1">
        <f>IFERROR(K131*T131,"")</f>
        <v>5.6</v>
      </c>
      <c r="V131" s="36" t="str">
        <f>IF(I131="Main-d'œuvre",K131*$AF$112,"")</f>
        <v/>
      </c>
      <c r="W131" s="1">
        <f>+COUNTIF($I$5:I131,$AA$1)</f>
        <v>46</v>
      </c>
      <c r="X131" s="1" t="str">
        <f>IF(ROW(Q131)&lt;=2,0,IF(Q131="Main-d'œuvre ",ROW(Q131),""))</f>
        <v/>
      </c>
      <c r="Y131" s="36"/>
      <c r="Z131" s="36"/>
      <c r="AA131" s="36"/>
      <c r="AB131" s="36"/>
    </row>
    <row r="132" spans="1:28" x14ac:dyDescent="0.25">
      <c r="A132" s="10">
        <v>2020</v>
      </c>
      <c r="B132" s="12">
        <v>47</v>
      </c>
      <c r="C132" s="12" t="s">
        <v>173</v>
      </c>
      <c r="D132" s="12"/>
      <c r="E132" s="13"/>
      <c r="F132" s="12"/>
      <c r="G132" s="12"/>
      <c r="H132" s="12"/>
      <c r="I132" s="12" t="s">
        <v>101</v>
      </c>
      <c r="J132" s="12"/>
      <c r="K132" s="12">
        <v>30</v>
      </c>
      <c r="L132" s="12"/>
      <c r="M132" s="12"/>
      <c r="N132" s="25"/>
      <c r="O132" s="30"/>
      <c r="P132" s="33"/>
      <c r="Q132" s="35" t="str">
        <f>I132&amp;" "&amp;J132</f>
        <v xml:space="preserve">Main-d'œuvre </v>
      </c>
      <c r="R132" s="33" t="str">
        <f>IFERROR(VLOOKUP(Q132,$AE$4:$AF$111,2,FALSE),"")</f>
        <v/>
      </c>
      <c r="S132" s="1" t="str">
        <f>IFERROR(K132*R132,"")</f>
        <v/>
      </c>
      <c r="T132" s="36" t="str">
        <f>IFERROR(VLOOKUP(P132,$AH$4:$AJ$11,3,FALSE),"")</f>
        <v/>
      </c>
      <c r="U132" s="1" t="str">
        <f>IFERROR(K132*T132,"")</f>
        <v/>
      </c>
      <c r="V132" s="36">
        <f>IF(I132="Main-d'œuvre",K132*$AF$112,"")</f>
        <v>10.749000000000001</v>
      </c>
      <c r="W132" s="1">
        <f>+COUNTIF($I$5:I132,$AA$1)</f>
        <v>47</v>
      </c>
      <c r="X132" s="1">
        <f>IF(ROW(Q132)&lt;=2,0,IF(Q132="Main-d'œuvre ",ROW(Q132),""))</f>
        <v>132</v>
      </c>
      <c r="Y132" s="36"/>
      <c r="Z132" s="36"/>
      <c r="AA132" s="36"/>
      <c r="AB132" s="36"/>
    </row>
    <row r="133" spans="1:28" x14ac:dyDescent="0.25">
      <c r="A133" s="14">
        <v>2020</v>
      </c>
      <c r="B133" s="16">
        <v>48</v>
      </c>
      <c r="C133" s="16" t="s">
        <v>162</v>
      </c>
      <c r="D133" s="16" t="s">
        <v>163</v>
      </c>
      <c r="E133" s="17">
        <v>43896</v>
      </c>
      <c r="F133" s="16" t="s">
        <v>176</v>
      </c>
      <c r="G133" s="16" t="s">
        <v>110</v>
      </c>
      <c r="H133" s="16">
        <v>100</v>
      </c>
      <c r="I133" s="16" t="s">
        <v>288</v>
      </c>
      <c r="J133" s="16">
        <v>100</v>
      </c>
      <c r="K133" s="16">
        <v>25</v>
      </c>
      <c r="L133" s="16" t="s">
        <v>15</v>
      </c>
      <c r="M133" s="16" t="s">
        <v>28</v>
      </c>
      <c r="N133" s="26" t="s">
        <v>196</v>
      </c>
      <c r="O133" s="29"/>
      <c r="P133" s="22" t="s">
        <v>97</v>
      </c>
      <c r="Q133" s="35" t="str">
        <f>I133&amp;" "&amp;J133</f>
        <v>A4 blanc 100</v>
      </c>
      <c r="R133" s="33">
        <f>IFERROR(VLOOKUP(Q133,$AE$4:$AF$111,2,FALSE),"")</f>
        <v>1.01E-2</v>
      </c>
      <c r="S133" s="1">
        <f>IFERROR(K133*R133,"")</f>
        <v>0.2525</v>
      </c>
      <c r="T133" s="36" t="str">
        <f>IFERROR(VLOOKUP(P133,$AH$4:$AJ$11,3,FALSE),"")</f>
        <v>0,0307 €</v>
      </c>
      <c r="U133" s="1">
        <f>IFERROR(K133*T133,"")</f>
        <v>0.76750000000000007</v>
      </c>
      <c r="V133" s="36" t="str">
        <f>IF(I133="Main-d'œuvre",K133*$AF$112,"")</f>
        <v/>
      </c>
      <c r="W133" s="1">
        <f>+COUNTIF($I$5:I133,$AA$1)</f>
        <v>47</v>
      </c>
      <c r="X133" s="1" t="str">
        <f>IF(ROW(Q133)&lt;=2,0,IF(Q133="Main-d'œuvre ",ROW(Q133),""))</f>
        <v/>
      </c>
      <c r="Y133" s="36"/>
      <c r="Z133" s="36"/>
      <c r="AA133" s="36"/>
      <c r="AB133" s="36"/>
    </row>
    <row r="134" spans="1:28" x14ac:dyDescent="0.25">
      <c r="A134" s="18">
        <v>2020</v>
      </c>
      <c r="B134" s="20">
        <v>48</v>
      </c>
      <c r="C134" s="20" t="s">
        <v>162</v>
      </c>
      <c r="D134" s="20"/>
      <c r="E134" s="21"/>
      <c r="F134" s="20"/>
      <c r="G134" s="20"/>
      <c r="H134" s="20"/>
      <c r="I134" s="20" t="s">
        <v>101</v>
      </c>
      <c r="J134" s="20"/>
      <c r="K134" s="20">
        <v>15</v>
      </c>
      <c r="L134" s="20"/>
      <c r="M134" s="20"/>
      <c r="N134" s="27"/>
      <c r="O134" s="30"/>
      <c r="P134" s="33"/>
      <c r="Q134" s="35" t="str">
        <f>I134&amp;" "&amp;J134</f>
        <v xml:space="preserve">Main-d'œuvre </v>
      </c>
      <c r="R134" s="33" t="str">
        <f>IFERROR(VLOOKUP(Q134,$AE$4:$AF$111,2,FALSE),"")</f>
        <v/>
      </c>
      <c r="S134" s="1" t="str">
        <f>IFERROR(K134*R134,"")</f>
        <v/>
      </c>
      <c r="T134" s="36" t="str">
        <f>IFERROR(VLOOKUP(P134,$AH$4:$AJ$11,3,FALSE),"")</f>
        <v/>
      </c>
      <c r="U134" s="1" t="str">
        <f>IFERROR(K134*T134,"")</f>
        <v/>
      </c>
      <c r="V134" s="36">
        <f>IF(I134="Main-d'œuvre",K134*$AF$112,"")</f>
        <v>5.3745000000000003</v>
      </c>
      <c r="W134" s="1">
        <f>+COUNTIF($I$5:I134,$AA$1)</f>
        <v>48</v>
      </c>
      <c r="X134" s="1">
        <f>IF(ROW(Q134)&lt;=2,0,IF(Q134="Main-d'œuvre ",ROW(Q134),""))</f>
        <v>134</v>
      </c>
      <c r="Y134" s="36"/>
      <c r="Z134" s="36"/>
      <c r="AA134" s="36"/>
      <c r="AB134" s="36"/>
    </row>
    <row r="135" spans="1:28" x14ac:dyDescent="0.25">
      <c r="A135" s="10">
        <v>2020</v>
      </c>
      <c r="B135" s="12">
        <v>49</v>
      </c>
      <c r="C135" s="12" t="s">
        <v>173</v>
      </c>
      <c r="D135" s="12" t="s">
        <v>174</v>
      </c>
      <c r="E135" s="13">
        <v>43896</v>
      </c>
      <c r="F135" s="12" t="s">
        <v>177</v>
      </c>
      <c r="G135" s="12" t="s">
        <v>108</v>
      </c>
      <c r="H135" s="12">
        <v>33000</v>
      </c>
      <c r="I135" s="12" t="s">
        <v>288</v>
      </c>
      <c r="J135" s="12">
        <v>80</v>
      </c>
      <c r="K135" s="12">
        <v>1000</v>
      </c>
      <c r="L135" s="12" t="s">
        <v>19</v>
      </c>
      <c r="M135" s="12" t="s">
        <v>29</v>
      </c>
      <c r="N135" s="25" t="s">
        <v>196</v>
      </c>
      <c r="O135" s="29"/>
      <c r="P135" s="22" t="s">
        <v>91</v>
      </c>
      <c r="Q135" s="35" t="str">
        <f>I135&amp;" "&amp;J135</f>
        <v>A4 blanc 80</v>
      </c>
      <c r="R135" s="33">
        <f>IFERROR(VLOOKUP(Q135,$AE$4:$AF$111,2,FALSE),"")</f>
        <v>5.4000000000000003E-3</v>
      </c>
      <c r="S135" s="1">
        <f>IFERROR(K135*R135,"")</f>
        <v>5.4</v>
      </c>
      <c r="T135" s="36" t="str">
        <f>IFERROR(VLOOKUP(P135,$AH$4:$AJ$11,3,FALSE),"")</f>
        <v>0,0056 €</v>
      </c>
      <c r="U135" s="1">
        <f>IFERROR(K135*T135,"")</f>
        <v>5.6</v>
      </c>
      <c r="V135" s="36" t="str">
        <f>IF(I135="Main-d'œuvre",K135*$AF$112,"")</f>
        <v/>
      </c>
      <c r="W135" s="1">
        <f>+COUNTIF($I$5:I135,$AA$1)</f>
        <v>48</v>
      </c>
      <c r="X135" s="1" t="str">
        <f>IF(ROW(Q135)&lt;=2,0,IF(Q135="Main-d'œuvre ",ROW(Q135),""))</f>
        <v/>
      </c>
      <c r="Y135" s="36"/>
      <c r="Z135" s="36"/>
      <c r="AA135" s="36"/>
      <c r="AB135" s="36"/>
    </row>
    <row r="136" spans="1:28" x14ac:dyDescent="0.25">
      <c r="A136" s="10">
        <v>2020</v>
      </c>
      <c r="B136" s="12">
        <v>49</v>
      </c>
      <c r="C136" s="12" t="s">
        <v>173</v>
      </c>
      <c r="D136" s="12"/>
      <c r="E136" s="13"/>
      <c r="F136" s="12"/>
      <c r="G136" s="12"/>
      <c r="H136" s="12"/>
      <c r="I136" s="12" t="s">
        <v>165</v>
      </c>
      <c r="J136" s="12">
        <v>80</v>
      </c>
      <c r="K136" s="12">
        <v>1500</v>
      </c>
      <c r="L136" s="12" t="s">
        <v>19</v>
      </c>
      <c r="M136" s="12" t="s">
        <v>29</v>
      </c>
      <c r="N136" s="25" t="s">
        <v>196</v>
      </c>
      <c r="O136" s="29"/>
      <c r="P136" s="22" t="s">
        <v>91</v>
      </c>
      <c r="Q136" s="35" t="str">
        <f>I136&amp;" "&amp;J136</f>
        <v>A4 canari 80</v>
      </c>
      <c r="R136" s="33">
        <f>IFERROR(VLOOKUP(Q136,$AE$4:$AF$111,2,FALSE),"")</f>
        <v>7.0000000000000001E-3</v>
      </c>
      <c r="S136" s="1">
        <f>IFERROR(K136*R136,"")</f>
        <v>10.5</v>
      </c>
      <c r="T136" s="36" t="str">
        <f>IFERROR(VLOOKUP(P136,$AH$4:$AJ$11,3,FALSE),"")</f>
        <v>0,0056 €</v>
      </c>
      <c r="U136" s="1">
        <f>IFERROR(K136*T136,"")</f>
        <v>8.4</v>
      </c>
      <c r="V136" s="36" t="str">
        <f>IF(I136="Main-d'œuvre",K136*$AF$112,"")</f>
        <v/>
      </c>
      <c r="W136" s="1">
        <f>+COUNTIF($I$5:I136,$AA$1)</f>
        <v>48</v>
      </c>
      <c r="X136" s="1" t="str">
        <f>IF(ROW(Q136)&lt;=2,0,IF(Q136="Main-d'œuvre ",ROW(Q136),""))</f>
        <v/>
      </c>
      <c r="Y136" s="36"/>
      <c r="Z136" s="36"/>
      <c r="AA136" s="36"/>
      <c r="AB136" s="36"/>
    </row>
    <row r="137" spans="1:28" x14ac:dyDescent="0.25">
      <c r="A137" s="10">
        <v>2020</v>
      </c>
      <c r="B137" s="12">
        <v>49</v>
      </c>
      <c r="C137" s="12" t="s">
        <v>173</v>
      </c>
      <c r="D137" s="12"/>
      <c r="E137" s="13"/>
      <c r="F137" s="12"/>
      <c r="G137" s="12"/>
      <c r="H137" s="12"/>
      <c r="I137" s="12" t="s">
        <v>178</v>
      </c>
      <c r="J137" s="12">
        <v>80</v>
      </c>
      <c r="K137" s="12">
        <v>1500</v>
      </c>
      <c r="L137" s="12" t="s">
        <v>19</v>
      </c>
      <c r="M137" s="12" t="s">
        <v>29</v>
      </c>
      <c r="N137" s="25" t="s">
        <v>196</v>
      </c>
      <c r="O137" s="29"/>
      <c r="P137" s="22" t="s">
        <v>91</v>
      </c>
      <c r="Q137" s="35" t="str">
        <f>I137&amp;" "&amp;J137</f>
        <v>A4 vert 80</v>
      </c>
      <c r="R137" s="33">
        <f>IFERROR(VLOOKUP(Q137,$AE$4:$AF$111,2,FALSE),"")</f>
        <v>7.0000000000000001E-3</v>
      </c>
      <c r="S137" s="1">
        <f>IFERROR(K137*R137,"")</f>
        <v>10.5</v>
      </c>
      <c r="T137" s="36" t="str">
        <f>IFERROR(VLOOKUP(P137,$AH$4:$AJ$11,3,FALSE),"")</f>
        <v>0,0056 €</v>
      </c>
      <c r="U137" s="1">
        <f>IFERROR(K137*T137,"")</f>
        <v>8.4</v>
      </c>
      <c r="V137" s="36" t="str">
        <f>IF(I137="Main-d'œuvre",K137*$AF$112,"")</f>
        <v/>
      </c>
      <c r="W137" s="1">
        <f>+COUNTIF($I$5:I137,$AA$1)</f>
        <v>48</v>
      </c>
      <c r="X137" s="1" t="str">
        <f>IF(ROW(Q137)&lt;=2,0,IF(Q137="Main-d'œuvre ",ROW(Q137),""))</f>
        <v/>
      </c>
      <c r="Y137" s="36"/>
      <c r="Z137" s="36"/>
      <c r="AA137" s="36"/>
      <c r="AB137" s="36"/>
    </row>
    <row r="138" spans="1:28" x14ac:dyDescent="0.25">
      <c r="A138" s="10">
        <v>2020</v>
      </c>
      <c r="B138" s="12">
        <v>49</v>
      </c>
      <c r="C138" s="12" t="s">
        <v>173</v>
      </c>
      <c r="D138" s="12"/>
      <c r="E138" s="13"/>
      <c r="F138" s="12"/>
      <c r="G138" s="12"/>
      <c r="H138" s="12"/>
      <c r="I138" s="12" t="s">
        <v>179</v>
      </c>
      <c r="J138" s="12">
        <v>80</v>
      </c>
      <c r="K138" s="12">
        <v>1500</v>
      </c>
      <c r="L138" s="12" t="s">
        <v>19</v>
      </c>
      <c r="M138" s="12" t="s">
        <v>29</v>
      </c>
      <c r="N138" s="25" t="s">
        <v>196</v>
      </c>
      <c r="O138" s="29"/>
      <c r="P138" s="22" t="s">
        <v>91</v>
      </c>
      <c r="Q138" s="35" t="str">
        <f>I138&amp;" "&amp;J138</f>
        <v>A4 rose 80</v>
      </c>
      <c r="R138" s="33">
        <f>IFERROR(VLOOKUP(Q138,$AE$4:$AF$111,2,FALSE),"")</f>
        <v>7.0000000000000001E-3</v>
      </c>
      <c r="S138" s="1">
        <f>IFERROR(K138*R138,"")</f>
        <v>10.5</v>
      </c>
      <c r="T138" s="36" t="str">
        <f>IFERROR(VLOOKUP(P138,$AH$4:$AJ$11,3,FALSE),"")</f>
        <v>0,0056 €</v>
      </c>
      <c r="U138" s="1">
        <f>IFERROR(K138*T138,"")</f>
        <v>8.4</v>
      </c>
      <c r="V138" s="36" t="str">
        <f>IF(I138="Main-d'œuvre",K138*$AF$112,"")</f>
        <v/>
      </c>
      <c r="W138" s="1">
        <f>+COUNTIF($I$5:I138,$AA$1)</f>
        <v>48</v>
      </c>
      <c r="X138" s="1" t="str">
        <f>IF(ROW(Q138)&lt;=2,0,IF(Q138="Main-d'œuvre ",ROW(Q138),""))</f>
        <v/>
      </c>
      <c r="Y138" s="36"/>
      <c r="Z138" s="36"/>
      <c r="AA138" s="36"/>
      <c r="AB138" s="36"/>
    </row>
    <row r="139" spans="1:28" x14ac:dyDescent="0.25">
      <c r="A139" s="10">
        <v>2020</v>
      </c>
      <c r="B139" s="12">
        <v>49</v>
      </c>
      <c r="C139" s="12" t="s">
        <v>173</v>
      </c>
      <c r="D139" s="12"/>
      <c r="E139" s="13"/>
      <c r="F139" s="12"/>
      <c r="G139" s="12"/>
      <c r="H139" s="12"/>
      <c r="I139" s="12" t="s">
        <v>101</v>
      </c>
      <c r="J139" s="12"/>
      <c r="K139" s="12">
        <v>105</v>
      </c>
      <c r="L139" s="12"/>
      <c r="M139" s="12"/>
      <c r="N139" s="25"/>
      <c r="O139" s="30"/>
      <c r="P139" s="33"/>
      <c r="Q139" s="35" t="str">
        <f>I139&amp;" "&amp;J139</f>
        <v xml:space="preserve">Main-d'œuvre </v>
      </c>
      <c r="R139" s="33" t="str">
        <f>IFERROR(VLOOKUP(Q139,$AE$4:$AF$111,2,FALSE),"")</f>
        <v/>
      </c>
      <c r="S139" s="1" t="str">
        <f>IFERROR(K139*R139,"")</f>
        <v/>
      </c>
      <c r="T139" s="36" t="str">
        <f>IFERROR(VLOOKUP(P139,$AH$4:$AJ$11,3,FALSE),"")</f>
        <v/>
      </c>
      <c r="U139" s="1" t="str">
        <f>IFERROR(K139*T139,"")</f>
        <v/>
      </c>
      <c r="V139" s="36">
        <f>IF(I139="Main-d'œuvre",K139*$AF$112,"")</f>
        <v>37.621499999999997</v>
      </c>
      <c r="W139" s="1">
        <f>+COUNTIF($I$5:I139,$AA$1)</f>
        <v>49</v>
      </c>
      <c r="X139" s="1">
        <f>IF(ROW(Q139)&lt;=2,0,IF(Q139="Main-d'œuvre ",ROW(Q139),""))</f>
        <v>139</v>
      </c>
      <c r="Y139" s="36"/>
      <c r="Z139" s="36"/>
      <c r="AA139" s="36"/>
      <c r="AB139" s="36"/>
    </row>
    <row r="140" spans="1:28" x14ac:dyDescent="0.25">
      <c r="A140" s="14">
        <v>2020</v>
      </c>
      <c r="B140" s="16">
        <v>50</v>
      </c>
      <c r="C140" s="16" t="s">
        <v>43</v>
      </c>
      <c r="D140" s="16" t="s">
        <v>44</v>
      </c>
      <c r="E140" s="17">
        <v>43896</v>
      </c>
      <c r="F140" s="16" t="s">
        <v>180</v>
      </c>
      <c r="G140" s="16" t="s">
        <v>111</v>
      </c>
      <c r="H140" s="16">
        <v>6</v>
      </c>
      <c r="I140" s="16" t="s">
        <v>288</v>
      </c>
      <c r="J140" s="16">
        <v>100</v>
      </c>
      <c r="K140" s="16">
        <v>54</v>
      </c>
      <c r="L140" s="16" t="s">
        <v>15</v>
      </c>
      <c r="M140" s="16" t="s">
        <v>28</v>
      </c>
      <c r="N140" s="26" t="s">
        <v>196</v>
      </c>
      <c r="O140" s="29"/>
      <c r="P140" s="22" t="s">
        <v>97</v>
      </c>
      <c r="Q140" s="35" t="str">
        <f>I140&amp;" "&amp;J140</f>
        <v>A4 blanc 100</v>
      </c>
      <c r="R140" s="33">
        <f>IFERROR(VLOOKUP(Q140,$AE$4:$AF$111,2,FALSE),"")</f>
        <v>1.01E-2</v>
      </c>
      <c r="S140" s="1">
        <f>IFERROR(K140*R140,"")</f>
        <v>0.5454</v>
      </c>
      <c r="T140" s="36" t="str">
        <f>IFERROR(VLOOKUP(P140,$AH$4:$AJ$11,3,FALSE),"")</f>
        <v>0,0307 €</v>
      </c>
      <c r="U140" s="1">
        <f>IFERROR(K140*T140,"")</f>
        <v>1.6578000000000002</v>
      </c>
      <c r="V140" s="36" t="str">
        <f>IF(I140="Main-d'œuvre",K140*$AF$112,"")</f>
        <v/>
      </c>
      <c r="W140" s="1">
        <f>+COUNTIF($I$5:I140,$AA$1)</f>
        <v>49</v>
      </c>
      <c r="X140" s="1" t="str">
        <f>IF(ROW(Q140)&lt;=2,0,IF(Q140="Main-d'œuvre ",ROW(Q140),""))</f>
        <v/>
      </c>
      <c r="Y140" s="36"/>
      <c r="Z140" s="36"/>
      <c r="AA140" s="36"/>
      <c r="AB140" s="36"/>
    </row>
    <row r="141" spans="1:28" x14ac:dyDescent="0.25">
      <c r="A141" s="18">
        <v>2020</v>
      </c>
      <c r="B141" s="20">
        <v>50</v>
      </c>
      <c r="C141" s="20" t="s">
        <v>43</v>
      </c>
      <c r="D141" s="20"/>
      <c r="E141" s="21"/>
      <c r="F141" s="20"/>
      <c r="G141" s="20"/>
      <c r="H141" s="20"/>
      <c r="I141" s="20" t="s">
        <v>101</v>
      </c>
      <c r="J141" s="20"/>
      <c r="K141" s="20">
        <v>15</v>
      </c>
      <c r="L141" s="20"/>
      <c r="M141" s="20"/>
      <c r="N141" s="27"/>
      <c r="O141" s="30"/>
      <c r="P141" s="33"/>
      <c r="Q141" s="35" t="str">
        <f>I141&amp;" "&amp;J141</f>
        <v xml:space="preserve">Main-d'œuvre </v>
      </c>
      <c r="R141" s="33" t="str">
        <f>IFERROR(VLOOKUP(Q141,$AE$4:$AF$111,2,FALSE),"")</f>
        <v/>
      </c>
      <c r="S141" s="1" t="str">
        <f>IFERROR(K141*R141,"")</f>
        <v/>
      </c>
      <c r="T141" s="36" t="str">
        <f>IFERROR(VLOOKUP(P141,$AH$4:$AJ$11,3,FALSE),"")</f>
        <v/>
      </c>
      <c r="U141" s="1" t="str">
        <f>IFERROR(K141*T141,"")</f>
        <v/>
      </c>
      <c r="V141" s="36">
        <f>IF(I141="Main-d'œuvre",K141*$AF$112,"")</f>
        <v>5.3745000000000003</v>
      </c>
      <c r="W141" s="1">
        <f>+COUNTIF($I$5:I141,$AA$1)</f>
        <v>50</v>
      </c>
      <c r="X141" s="1">
        <f>IF(ROW(Q141)&lt;=2,0,IF(Q141="Main-d'œuvre ",ROW(Q141),""))</f>
        <v>141</v>
      </c>
      <c r="Y141" s="36"/>
      <c r="Z141" s="36"/>
      <c r="AA141" s="36"/>
      <c r="AB141" s="36"/>
    </row>
    <row r="142" spans="1:28" x14ac:dyDescent="0.25">
      <c r="A142" s="10">
        <v>2020</v>
      </c>
      <c r="B142" s="12">
        <v>51</v>
      </c>
      <c r="C142" s="12" t="s">
        <v>128</v>
      </c>
      <c r="D142" s="12" t="s">
        <v>129</v>
      </c>
      <c r="E142" s="13">
        <v>43900</v>
      </c>
      <c r="F142" s="12" t="s">
        <v>181</v>
      </c>
      <c r="G142" s="12" t="s">
        <v>117</v>
      </c>
      <c r="H142" s="12">
        <v>50</v>
      </c>
      <c r="I142" s="12" t="s">
        <v>288</v>
      </c>
      <c r="J142" s="12">
        <v>200</v>
      </c>
      <c r="K142" s="12">
        <v>6</v>
      </c>
      <c r="L142" s="12" t="s">
        <v>15</v>
      </c>
      <c r="M142" s="12" t="s">
        <v>28</v>
      </c>
      <c r="N142" s="25" t="s">
        <v>197</v>
      </c>
      <c r="O142" s="29"/>
      <c r="P142" s="22" t="s">
        <v>98</v>
      </c>
      <c r="Q142" s="35" t="str">
        <f>I142&amp;" "&amp;J142</f>
        <v>A4 blanc 200</v>
      </c>
      <c r="R142" s="33">
        <f>IFERROR(VLOOKUP(Q142,$AE$4:$AF$111,2,FALSE),"")</f>
        <v>2.2499999999999999E-2</v>
      </c>
      <c r="S142" s="1">
        <f>IFERROR(K142*R142,"")</f>
        <v>0.13500000000000001</v>
      </c>
      <c r="T142" s="36" t="str">
        <f>IFERROR(VLOOKUP(P142,$AH$4:$AJ$11,3,FALSE),"")</f>
        <v>0,0615 €</v>
      </c>
      <c r="U142" s="1">
        <f>IFERROR(K142*T142,"")</f>
        <v>0.36899999999999999</v>
      </c>
      <c r="V142" s="36" t="str">
        <f>IF(I142="Main-d'œuvre",K142*$AF$112,"")</f>
        <v/>
      </c>
      <c r="W142" s="1">
        <f>+COUNTIF($I$5:I142,$AA$1)</f>
        <v>50</v>
      </c>
      <c r="X142" s="1" t="str">
        <f>IF(ROW(Q142)&lt;=2,0,IF(Q142="Main-d'œuvre ",ROW(Q142),""))</f>
        <v/>
      </c>
      <c r="Y142" s="36"/>
      <c r="Z142" s="36"/>
      <c r="AA142" s="36"/>
      <c r="AB142" s="36"/>
    </row>
    <row r="143" spans="1:28" x14ac:dyDescent="0.25">
      <c r="A143" s="10">
        <v>2020</v>
      </c>
      <c r="B143" s="12">
        <v>51</v>
      </c>
      <c r="C143" s="12" t="s">
        <v>128</v>
      </c>
      <c r="D143" s="12"/>
      <c r="E143" s="13"/>
      <c r="F143" s="12"/>
      <c r="G143" s="12" t="s">
        <v>113</v>
      </c>
      <c r="H143" s="12">
        <v>30</v>
      </c>
      <c r="I143" s="12" t="s">
        <v>289</v>
      </c>
      <c r="J143" s="12">
        <v>100</v>
      </c>
      <c r="K143" s="12">
        <v>30</v>
      </c>
      <c r="L143" s="12" t="s">
        <v>15</v>
      </c>
      <c r="M143" s="12" t="s">
        <v>28</v>
      </c>
      <c r="N143" s="25" t="s">
        <v>196</v>
      </c>
      <c r="O143" s="29"/>
      <c r="P143" s="22" t="s">
        <v>97</v>
      </c>
      <c r="Q143" s="35" t="str">
        <f>I143&amp;" "&amp;J143</f>
        <v>A3 blanc 100</v>
      </c>
      <c r="R143" s="33">
        <f>IFERROR(VLOOKUP(Q143,$AE$4:$AF$111,2,FALSE),"")</f>
        <v>2.1999999999999999E-2</v>
      </c>
      <c r="S143" s="1">
        <f>IFERROR(K143*R143,"")</f>
        <v>0.65999999999999992</v>
      </c>
      <c r="T143" s="36" t="str">
        <f>IFERROR(VLOOKUP(P143,$AH$4:$AJ$11,3,FALSE),"")</f>
        <v>0,0307 €</v>
      </c>
      <c r="U143" s="1">
        <f>IFERROR(K143*T143,"")</f>
        <v>0.92100000000000004</v>
      </c>
      <c r="V143" s="36" t="str">
        <f>IF(I143="Main-d'œuvre",K143*$AF$112,"")</f>
        <v/>
      </c>
      <c r="W143" s="1">
        <f>+COUNTIF($I$5:I143,$AA$1)</f>
        <v>50</v>
      </c>
      <c r="X143" s="1" t="str">
        <f>IF(ROW(Q143)&lt;=2,0,IF(Q143="Main-d'œuvre ",ROW(Q143),""))</f>
        <v/>
      </c>
      <c r="Y143" s="36"/>
      <c r="Z143" s="36"/>
      <c r="AA143" s="36"/>
      <c r="AB143" s="36"/>
    </row>
    <row r="144" spans="1:28" x14ac:dyDescent="0.25">
      <c r="A144" s="10">
        <v>2020</v>
      </c>
      <c r="B144" s="12">
        <v>51</v>
      </c>
      <c r="C144" s="12" t="s">
        <v>128</v>
      </c>
      <c r="D144" s="12"/>
      <c r="E144" s="13"/>
      <c r="F144" s="12"/>
      <c r="G144" s="12" t="s">
        <v>110</v>
      </c>
      <c r="H144" s="12">
        <v>85</v>
      </c>
      <c r="I144" s="12" t="s">
        <v>289</v>
      </c>
      <c r="J144" s="12">
        <v>100</v>
      </c>
      <c r="K144" s="12">
        <v>11</v>
      </c>
      <c r="L144" s="12" t="s">
        <v>15</v>
      </c>
      <c r="M144" s="12" t="s">
        <v>28</v>
      </c>
      <c r="N144" s="25" t="s">
        <v>197</v>
      </c>
      <c r="O144" s="29"/>
      <c r="P144" s="22" t="s">
        <v>98</v>
      </c>
      <c r="Q144" s="35" t="str">
        <f>I144&amp;" "&amp;J144</f>
        <v>A3 blanc 100</v>
      </c>
      <c r="R144" s="33">
        <f>IFERROR(VLOOKUP(Q144,$AE$4:$AF$111,2,FALSE),"")</f>
        <v>2.1999999999999999E-2</v>
      </c>
      <c r="S144" s="1">
        <f>IFERROR(K144*R144,"")</f>
        <v>0.24199999999999999</v>
      </c>
      <c r="T144" s="36" t="str">
        <f>IFERROR(VLOOKUP(P144,$AH$4:$AJ$11,3,FALSE),"")</f>
        <v>0,0615 €</v>
      </c>
      <c r="U144" s="1">
        <f>IFERROR(K144*T144,"")</f>
        <v>0.67649999999999999</v>
      </c>
      <c r="V144" s="36" t="str">
        <f>IF(I144="Main-d'œuvre",K144*$AF$112,"")</f>
        <v/>
      </c>
      <c r="W144" s="1">
        <f>+COUNTIF($I$5:I144,$AA$1)</f>
        <v>50</v>
      </c>
      <c r="X144" s="1" t="str">
        <f>IF(ROW(Q144)&lt;=2,0,IF(Q144="Main-d'œuvre ",ROW(Q144),""))</f>
        <v/>
      </c>
      <c r="Y144" s="36"/>
      <c r="Z144" s="36"/>
      <c r="AA144" s="36"/>
      <c r="AB144" s="36"/>
    </row>
    <row r="145" spans="1:28" x14ac:dyDescent="0.25">
      <c r="A145" s="10">
        <v>2020</v>
      </c>
      <c r="B145" s="12">
        <v>51</v>
      </c>
      <c r="C145" s="12" t="s">
        <v>128</v>
      </c>
      <c r="D145" s="12"/>
      <c r="E145" s="13"/>
      <c r="F145" s="12"/>
      <c r="G145" s="12"/>
      <c r="H145" s="12"/>
      <c r="I145" s="12" t="s">
        <v>101</v>
      </c>
      <c r="J145" s="12"/>
      <c r="K145" s="12">
        <v>30</v>
      </c>
      <c r="L145" s="12"/>
      <c r="M145" s="12"/>
      <c r="N145" s="25"/>
      <c r="O145" s="30"/>
      <c r="P145" s="33"/>
      <c r="Q145" s="35" t="str">
        <f>I145&amp;" "&amp;J145</f>
        <v xml:space="preserve">Main-d'œuvre </v>
      </c>
      <c r="R145" s="33" t="str">
        <f>IFERROR(VLOOKUP(Q145,$AE$4:$AF$111,2,FALSE),"")</f>
        <v/>
      </c>
      <c r="S145" s="1" t="str">
        <f>IFERROR(K145*R145,"")</f>
        <v/>
      </c>
      <c r="T145" s="36" t="str">
        <f>IFERROR(VLOOKUP(P145,$AH$4:$AJ$11,3,FALSE),"")</f>
        <v/>
      </c>
      <c r="U145" s="1" t="str">
        <f>IFERROR(K145*T145,"")</f>
        <v/>
      </c>
      <c r="V145" s="36">
        <f>IF(I145="Main-d'œuvre",K145*$AF$112,"")</f>
        <v>10.749000000000001</v>
      </c>
      <c r="W145" s="1">
        <f>+COUNTIF($I$5:I145,$AA$1)</f>
        <v>51</v>
      </c>
      <c r="X145" s="1">
        <f>IF(ROW(Q145)&lt;=2,0,IF(Q145="Main-d'œuvre ",ROW(Q145),""))</f>
        <v>145</v>
      </c>
      <c r="Y145" s="36"/>
      <c r="Z145" s="36"/>
      <c r="AA145" s="36"/>
      <c r="AB145" s="36"/>
    </row>
    <row r="146" spans="1:28" x14ac:dyDescent="0.25">
      <c r="A146" s="14">
        <v>2020</v>
      </c>
      <c r="B146" s="16">
        <v>52</v>
      </c>
      <c r="C146" s="16" t="s">
        <v>128</v>
      </c>
      <c r="D146" s="16" t="s">
        <v>182</v>
      </c>
      <c r="E146" s="17">
        <v>43900</v>
      </c>
      <c r="F146" s="16" t="s">
        <v>183</v>
      </c>
      <c r="G146" s="16" t="s">
        <v>113</v>
      </c>
      <c r="H146" s="16">
        <v>6</v>
      </c>
      <c r="I146" s="16" t="s">
        <v>289</v>
      </c>
      <c r="J146" s="16">
        <v>100</v>
      </c>
      <c r="K146" s="16">
        <v>6</v>
      </c>
      <c r="L146" s="16" t="s">
        <v>15</v>
      </c>
      <c r="M146" s="16" t="s">
        <v>28</v>
      </c>
      <c r="N146" s="26" t="s">
        <v>196</v>
      </c>
      <c r="O146" s="29"/>
      <c r="P146" s="22" t="s">
        <v>97</v>
      </c>
      <c r="Q146" s="35" t="str">
        <f>I146&amp;" "&amp;J146</f>
        <v>A3 blanc 100</v>
      </c>
      <c r="R146" s="33">
        <f>IFERROR(VLOOKUP(Q146,$AE$4:$AF$111,2,FALSE),"")</f>
        <v>2.1999999999999999E-2</v>
      </c>
      <c r="S146" s="1">
        <f>IFERROR(K146*R146,"")</f>
        <v>0.13200000000000001</v>
      </c>
      <c r="T146" s="36" t="str">
        <f>IFERROR(VLOOKUP(P146,$AH$4:$AJ$11,3,FALSE),"")</f>
        <v>0,0307 €</v>
      </c>
      <c r="U146" s="1">
        <f>IFERROR(K146*T146,"")</f>
        <v>0.1842</v>
      </c>
      <c r="V146" s="36" t="str">
        <f>IF(I146="Main-d'œuvre",K146*$AF$112,"")</f>
        <v/>
      </c>
      <c r="W146" s="1">
        <f>+COUNTIF($I$5:I146,$AA$1)</f>
        <v>51</v>
      </c>
      <c r="X146" s="1" t="str">
        <f>IF(ROW(Q146)&lt;=2,0,IF(Q146="Main-d'œuvre ",ROW(Q146),""))</f>
        <v/>
      </c>
      <c r="Y146" s="36"/>
      <c r="Z146" s="36"/>
      <c r="AA146" s="36"/>
      <c r="AB146" s="36"/>
    </row>
    <row r="147" spans="1:28" x14ac:dyDescent="0.25">
      <c r="A147" s="10">
        <v>2020</v>
      </c>
      <c r="B147" s="12">
        <v>52</v>
      </c>
      <c r="C147" s="12" t="s">
        <v>128</v>
      </c>
      <c r="D147" s="12"/>
      <c r="E147" s="13"/>
      <c r="F147" s="12"/>
      <c r="G147" s="12"/>
      <c r="H147" s="12"/>
      <c r="I147" s="12" t="s">
        <v>296</v>
      </c>
      <c r="J147" s="12" t="s">
        <v>13</v>
      </c>
      <c r="K147" s="12">
        <v>6</v>
      </c>
      <c r="L147" s="12"/>
      <c r="M147" s="12"/>
      <c r="N147" s="25"/>
      <c r="O147" s="29"/>
      <c r="P147" s="33"/>
      <c r="Q147" s="35" t="str">
        <f>I147&amp;" "&amp;J147</f>
        <v>Pochette plast A3</v>
      </c>
      <c r="R147" s="33">
        <f>IFERROR(VLOOKUP(Q147,$AE$4:$AF$111,2,FALSE),"")</f>
        <v>0.10489999999999999</v>
      </c>
      <c r="S147" s="1">
        <f>IFERROR(K147*R147,"")</f>
        <v>0.62939999999999996</v>
      </c>
      <c r="T147" s="36" t="str">
        <f>IFERROR(VLOOKUP(P147,$AH$4:$AJ$11,3,FALSE),"")</f>
        <v/>
      </c>
      <c r="U147" s="1" t="str">
        <f>IFERROR(K147*T147,"")</f>
        <v/>
      </c>
      <c r="V147" s="36" t="str">
        <f>IF(I147="Main-d'œuvre",K147*$AF$112,"")</f>
        <v/>
      </c>
      <c r="W147" s="1">
        <f>+COUNTIF($I$5:I147,$AA$1)</f>
        <v>51</v>
      </c>
      <c r="X147" s="1" t="str">
        <f>IF(ROW(Q147)&lt;=2,0,IF(Q147="Main-d'œuvre ",ROW(Q147),""))</f>
        <v/>
      </c>
      <c r="Y147" s="36"/>
      <c r="Z147" s="36"/>
      <c r="AA147" s="36"/>
      <c r="AB147" s="36"/>
    </row>
    <row r="148" spans="1:28" x14ac:dyDescent="0.25">
      <c r="A148" s="18">
        <v>2020</v>
      </c>
      <c r="B148" s="20">
        <v>52</v>
      </c>
      <c r="C148" s="20" t="s">
        <v>128</v>
      </c>
      <c r="D148" s="20"/>
      <c r="E148" s="21"/>
      <c r="F148" s="20"/>
      <c r="G148" s="20"/>
      <c r="H148" s="20"/>
      <c r="I148" s="20" t="s">
        <v>101</v>
      </c>
      <c r="J148" s="20"/>
      <c r="K148" s="20">
        <v>15</v>
      </c>
      <c r="L148" s="20"/>
      <c r="M148" s="20"/>
      <c r="N148" s="27"/>
      <c r="O148" s="30"/>
      <c r="P148" s="33"/>
      <c r="Q148" s="35" t="str">
        <f>I148&amp;" "&amp;J148</f>
        <v xml:space="preserve">Main-d'œuvre </v>
      </c>
      <c r="R148" s="33" t="str">
        <f>IFERROR(VLOOKUP(Q148,$AE$4:$AF$111,2,FALSE),"")</f>
        <v/>
      </c>
      <c r="S148" s="1" t="str">
        <f>IFERROR(K148*R148,"")</f>
        <v/>
      </c>
      <c r="T148" s="36" t="str">
        <f>IFERROR(VLOOKUP(P148,$AH$4:$AJ$11,3,FALSE),"")</f>
        <v/>
      </c>
      <c r="U148" s="1" t="str">
        <f>IFERROR(K148*T148,"")</f>
        <v/>
      </c>
      <c r="V148" s="36">
        <f>IF(I148="Main-d'œuvre",K148*$AF$112,"")</f>
        <v>5.3745000000000003</v>
      </c>
      <c r="W148" s="1">
        <f>+COUNTIF($I$5:I148,$AA$1)</f>
        <v>52</v>
      </c>
      <c r="X148" s="1">
        <f>IF(ROW(Q148)&lt;=2,0,IF(Q148="Main-d'œuvre ",ROW(Q148),""))</f>
        <v>148</v>
      </c>
      <c r="Y148" s="36"/>
      <c r="Z148" s="36"/>
      <c r="AA148" s="36"/>
      <c r="AB148" s="36"/>
    </row>
    <row r="149" spans="1:28" x14ac:dyDescent="0.25">
      <c r="A149" s="10">
        <v>2020</v>
      </c>
      <c r="B149" s="12">
        <v>53</v>
      </c>
      <c r="C149" s="12" t="s">
        <v>48</v>
      </c>
      <c r="D149" s="12" t="s">
        <v>49</v>
      </c>
      <c r="E149" s="13">
        <v>43900</v>
      </c>
      <c r="F149" s="12" t="s">
        <v>186</v>
      </c>
      <c r="G149" s="12" t="s">
        <v>39</v>
      </c>
      <c r="H149" s="12">
        <v>500</v>
      </c>
      <c r="I149" s="12" t="s">
        <v>39</v>
      </c>
      <c r="J149" s="12" t="s">
        <v>121</v>
      </c>
      <c r="K149" s="12">
        <v>500</v>
      </c>
      <c r="L149" s="12" t="s">
        <v>19</v>
      </c>
      <c r="M149" s="12" t="s">
        <v>29</v>
      </c>
      <c r="N149" s="25" t="s">
        <v>196</v>
      </c>
      <c r="O149" s="29"/>
      <c r="P149" s="22" t="s">
        <v>91</v>
      </c>
      <c r="Q149" s="35" t="str">
        <f>I149&amp;" "&amp;J149</f>
        <v>Env str sf 229x324</v>
      </c>
      <c r="R149" s="33">
        <f>IFERROR(VLOOKUP(Q149,$AE$4:$AF$111,2,FALSE),"")</f>
        <v>3.9E-2</v>
      </c>
      <c r="S149" s="1">
        <f>IFERROR(K149*R149,"")</f>
        <v>19.5</v>
      </c>
      <c r="T149" s="36" t="str">
        <f>IFERROR(VLOOKUP(P149,$AH$4:$AJ$11,3,FALSE),"")</f>
        <v>0,0056 €</v>
      </c>
      <c r="U149" s="1">
        <f>IFERROR(K149*T149,"")</f>
        <v>2.8</v>
      </c>
      <c r="V149" s="36" t="str">
        <f>IF(I149="Main-d'œuvre",K149*$AF$112,"")</f>
        <v/>
      </c>
      <c r="W149" s="1">
        <f>+COUNTIF($I$5:I149,$AA$1)</f>
        <v>52</v>
      </c>
      <c r="X149" s="1" t="str">
        <f>IF(ROW(Q149)&lt;=2,0,IF(Q149="Main-d'œuvre ",ROW(Q149),""))</f>
        <v/>
      </c>
      <c r="Y149" s="36"/>
      <c r="Z149" s="36"/>
      <c r="AA149" s="36"/>
      <c r="AB149" s="36"/>
    </row>
    <row r="150" spans="1:28" x14ac:dyDescent="0.25">
      <c r="A150" s="10">
        <v>2020</v>
      </c>
      <c r="B150" s="12">
        <v>53</v>
      </c>
      <c r="C150" s="12" t="s">
        <v>48</v>
      </c>
      <c r="D150" s="12"/>
      <c r="E150" s="13"/>
      <c r="F150" s="12"/>
      <c r="G150" s="12"/>
      <c r="H150" s="12"/>
      <c r="I150" s="12" t="s">
        <v>101</v>
      </c>
      <c r="J150" s="12"/>
      <c r="K150" s="12">
        <v>30</v>
      </c>
      <c r="L150" s="12"/>
      <c r="M150" s="12"/>
      <c r="N150" s="25"/>
      <c r="O150" s="30"/>
      <c r="P150" s="33"/>
      <c r="Q150" s="35" t="str">
        <f>I150&amp;" "&amp;J150</f>
        <v xml:space="preserve">Main-d'œuvre </v>
      </c>
      <c r="R150" s="33" t="str">
        <f>IFERROR(VLOOKUP(Q150,$AE$4:$AF$111,2,FALSE),"")</f>
        <v/>
      </c>
      <c r="S150" s="1" t="str">
        <f>IFERROR(K150*R150,"")</f>
        <v/>
      </c>
      <c r="T150" s="36" t="str">
        <f>IFERROR(VLOOKUP(P150,$AH$4:$AJ$11,3,FALSE),"")</f>
        <v/>
      </c>
      <c r="U150" s="1" t="str">
        <f>IFERROR(K150*T150,"")</f>
        <v/>
      </c>
      <c r="V150" s="36">
        <f>IF(I150="Main-d'œuvre",K150*$AF$112,"")</f>
        <v>10.749000000000001</v>
      </c>
      <c r="W150" s="1">
        <f>+COUNTIF($I$5:I150,$AA$1)</f>
        <v>53</v>
      </c>
      <c r="X150" s="1">
        <f>IF(ROW(Q150)&lt;=2,0,IF(Q150="Main-d'œuvre ",ROW(Q150),""))</f>
        <v>150</v>
      </c>
      <c r="Y150" s="36"/>
      <c r="Z150" s="36"/>
      <c r="AA150" s="36"/>
      <c r="AB150" s="36"/>
    </row>
    <row r="151" spans="1:28" x14ac:dyDescent="0.25">
      <c r="A151" s="14">
        <v>2020</v>
      </c>
      <c r="B151" s="16">
        <v>54</v>
      </c>
      <c r="C151" s="16" t="s">
        <v>37</v>
      </c>
      <c r="D151" s="16" t="s">
        <v>38</v>
      </c>
      <c r="E151" s="17">
        <v>43902</v>
      </c>
      <c r="F151" s="16" t="s">
        <v>187</v>
      </c>
      <c r="G151" s="16" t="s">
        <v>110</v>
      </c>
      <c r="H151" s="16">
        <v>2000</v>
      </c>
      <c r="I151" s="16" t="s">
        <v>289</v>
      </c>
      <c r="J151" s="16">
        <v>100</v>
      </c>
      <c r="K151" s="16">
        <v>250</v>
      </c>
      <c r="L151" s="16" t="s">
        <v>15</v>
      </c>
      <c r="M151" s="16" t="s">
        <v>28</v>
      </c>
      <c r="N151" s="26" t="s">
        <v>197</v>
      </c>
      <c r="O151" s="29"/>
      <c r="P151" s="22" t="s">
        <v>98</v>
      </c>
      <c r="Q151" s="35" t="str">
        <f>I151&amp;" "&amp;J151</f>
        <v>A3 blanc 100</v>
      </c>
      <c r="R151" s="33">
        <f>IFERROR(VLOOKUP(Q151,$AE$4:$AF$111,2,FALSE),"")</f>
        <v>2.1999999999999999E-2</v>
      </c>
      <c r="S151" s="1">
        <f>IFERROR(K151*R151,"")</f>
        <v>5.5</v>
      </c>
      <c r="T151" s="36" t="str">
        <f>IFERROR(VLOOKUP(P151,$AH$4:$AJ$11,3,FALSE),"")</f>
        <v>0,0615 €</v>
      </c>
      <c r="U151" s="1">
        <f>IFERROR(K151*T151,"")</f>
        <v>15.375</v>
      </c>
      <c r="V151" s="36" t="str">
        <f>IF(I151="Main-d'œuvre",K151*$AF$112,"")</f>
        <v/>
      </c>
      <c r="W151" s="1">
        <f>+COUNTIF($I$5:I151,$AA$1)</f>
        <v>53</v>
      </c>
      <c r="X151" s="1" t="str">
        <f>IF(ROW(Q151)&lt;=2,0,IF(Q151="Main-d'œuvre ",ROW(Q151),""))</f>
        <v/>
      </c>
      <c r="Y151" s="36"/>
      <c r="Z151" s="36"/>
      <c r="AA151" s="36"/>
      <c r="AB151" s="36"/>
    </row>
    <row r="152" spans="1:28" x14ac:dyDescent="0.25">
      <c r="A152" s="18">
        <v>2020</v>
      </c>
      <c r="B152" s="20">
        <v>54</v>
      </c>
      <c r="C152" s="20" t="s">
        <v>37</v>
      </c>
      <c r="D152" s="20"/>
      <c r="E152" s="21"/>
      <c r="F152" s="20"/>
      <c r="G152" s="20"/>
      <c r="H152" s="20"/>
      <c r="I152" s="20" t="s">
        <v>101</v>
      </c>
      <c r="J152" s="20"/>
      <c r="K152" s="20">
        <v>30</v>
      </c>
      <c r="L152" s="20"/>
      <c r="M152" s="20"/>
      <c r="N152" s="27"/>
      <c r="O152" s="30"/>
      <c r="P152" s="33"/>
      <c r="Q152" s="35" t="str">
        <f>I152&amp;" "&amp;J152</f>
        <v xml:space="preserve">Main-d'œuvre </v>
      </c>
      <c r="R152" s="33" t="str">
        <f>IFERROR(VLOOKUP(Q152,$AE$4:$AF$111,2,FALSE),"")</f>
        <v/>
      </c>
      <c r="S152" s="1" t="str">
        <f>IFERROR(K152*R152,"")</f>
        <v/>
      </c>
      <c r="T152" s="36" t="str">
        <f>IFERROR(VLOOKUP(P152,$AH$4:$AJ$11,3,FALSE),"")</f>
        <v/>
      </c>
      <c r="U152" s="1" t="str">
        <f>IFERROR(K152*T152,"")</f>
        <v/>
      </c>
      <c r="V152" s="36">
        <f>IF(I152="Main-d'œuvre",K152*$AF$112,"")</f>
        <v>10.749000000000001</v>
      </c>
      <c r="W152" s="1">
        <f>+COUNTIF($I$5:I152,$AA$1)</f>
        <v>54</v>
      </c>
      <c r="X152" s="1">
        <f>IF(ROW(Q152)&lt;=2,0,IF(Q152="Main-d'œuvre ",ROW(Q152),""))</f>
        <v>152</v>
      </c>
      <c r="Y152" s="36"/>
      <c r="Z152" s="36"/>
      <c r="AA152" s="36"/>
      <c r="AB152" s="36"/>
    </row>
    <row r="153" spans="1:28" x14ac:dyDescent="0.25">
      <c r="A153" s="10">
        <v>2020</v>
      </c>
      <c r="B153" s="12">
        <v>55</v>
      </c>
      <c r="C153" s="12" t="s">
        <v>188</v>
      </c>
      <c r="D153" s="12" t="s">
        <v>189</v>
      </c>
      <c r="E153" s="13">
        <v>43902</v>
      </c>
      <c r="F153" s="12" t="s">
        <v>190</v>
      </c>
      <c r="G153" s="12" t="s">
        <v>111</v>
      </c>
      <c r="H153" s="12">
        <v>2500</v>
      </c>
      <c r="I153" s="12" t="s">
        <v>14</v>
      </c>
      <c r="J153" s="12">
        <v>80</v>
      </c>
      <c r="K153" s="12">
        <v>2500</v>
      </c>
      <c r="L153" s="12" t="s">
        <v>15</v>
      </c>
      <c r="M153" s="12" t="s">
        <v>29</v>
      </c>
      <c r="N153" s="25" t="s">
        <v>196</v>
      </c>
      <c r="O153" s="29"/>
      <c r="P153" s="22" t="s">
        <v>94</v>
      </c>
      <c r="Q153" s="35" t="str">
        <f>I153&amp;" "&amp;J153</f>
        <v>A4 80</v>
      </c>
      <c r="R153" s="33" t="str">
        <f>IFERROR(VLOOKUP(Q153,$AE$4:$AF$111,2,FALSE),"")</f>
        <v/>
      </c>
      <c r="S153" s="1" t="str">
        <f>IFERROR(K153*R153,"")</f>
        <v/>
      </c>
      <c r="T153" s="36" t="str">
        <f>IFERROR(VLOOKUP(P153,$AH$4:$AJ$11,3,FALSE),"")</f>
        <v>0,0227 €</v>
      </c>
      <c r="U153" s="1">
        <f>IFERROR(K153*T153,"")</f>
        <v>56.750000000000007</v>
      </c>
      <c r="V153" s="36" t="str">
        <f>IF(I153="Main-d'œuvre",K153*$AF$112,"")</f>
        <v/>
      </c>
      <c r="W153" s="1">
        <f>+COUNTIF($I$5:I153,$AA$1)</f>
        <v>54</v>
      </c>
      <c r="X153" s="1" t="str">
        <f>IF(ROW(Q153)&lt;=2,0,IF(Q153="Main-d'œuvre ",ROW(Q153),""))</f>
        <v/>
      </c>
      <c r="Y153" s="36"/>
      <c r="Z153" s="36"/>
      <c r="AA153" s="36"/>
      <c r="AB153" s="36"/>
    </row>
    <row r="154" spans="1:28" x14ac:dyDescent="0.25">
      <c r="A154" s="10">
        <v>2020</v>
      </c>
      <c r="B154" s="12">
        <v>55</v>
      </c>
      <c r="C154" s="12" t="s">
        <v>188</v>
      </c>
      <c r="D154" s="12"/>
      <c r="E154" s="13"/>
      <c r="F154" s="12"/>
      <c r="G154" s="12"/>
      <c r="H154" s="12"/>
      <c r="I154" s="12" t="s">
        <v>101</v>
      </c>
      <c r="J154" s="12"/>
      <c r="K154" s="12">
        <v>45</v>
      </c>
      <c r="L154" s="12"/>
      <c r="M154" s="12"/>
      <c r="N154" s="25"/>
      <c r="O154" s="30"/>
      <c r="P154" s="33"/>
      <c r="Q154" s="35" t="str">
        <f>I154&amp;" "&amp;J154</f>
        <v xml:space="preserve">Main-d'œuvre </v>
      </c>
      <c r="R154" s="33" t="str">
        <f>IFERROR(VLOOKUP(Q154,$AE$4:$AF$111,2,FALSE),"")</f>
        <v/>
      </c>
      <c r="S154" s="1" t="str">
        <f>IFERROR(K154*R154,"")</f>
        <v/>
      </c>
      <c r="T154" s="36" t="str">
        <f>IFERROR(VLOOKUP(P154,$AH$4:$AJ$11,3,FALSE),"")</f>
        <v/>
      </c>
      <c r="U154" s="1" t="str">
        <f>IFERROR(K154*T154,"")</f>
        <v/>
      </c>
      <c r="V154" s="36">
        <f>IF(I154="Main-d'œuvre",K154*$AF$112,"")</f>
        <v>16.1235</v>
      </c>
      <c r="W154" s="1">
        <f>+COUNTIF($I$5:I154,$AA$1)</f>
        <v>55</v>
      </c>
      <c r="X154" s="1">
        <f>IF(ROW(Q154)&lt;=2,0,IF(Q154="Main-d'œuvre ",ROW(Q154),""))</f>
        <v>154</v>
      </c>
      <c r="Y154" s="36"/>
      <c r="Z154" s="36"/>
      <c r="AA154" s="36"/>
      <c r="AB154" s="36"/>
    </row>
    <row r="155" spans="1:28" x14ac:dyDescent="0.25">
      <c r="A155" s="14">
        <v>2020</v>
      </c>
      <c r="B155" s="16">
        <v>56</v>
      </c>
      <c r="C155" s="16" t="s">
        <v>43</v>
      </c>
      <c r="D155" s="16" t="s">
        <v>191</v>
      </c>
      <c r="E155" s="17">
        <v>43902</v>
      </c>
      <c r="F155" s="16" t="s">
        <v>183</v>
      </c>
      <c r="G155" s="16" t="s">
        <v>113</v>
      </c>
      <c r="H155" s="16">
        <v>12</v>
      </c>
      <c r="I155" s="16" t="s">
        <v>289</v>
      </c>
      <c r="J155" s="16">
        <v>100</v>
      </c>
      <c r="K155" s="16">
        <v>12</v>
      </c>
      <c r="L155" s="16" t="s">
        <v>15</v>
      </c>
      <c r="M155" s="16" t="s">
        <v>28</v>
      </c>
      <c r="N155" s="26" t="s">
        <v>196</v>
      </c>
      <c r="O155" s="29"/>
      <c r="P155" s="22" t="s">
        <v>97</v>
      </c>
      <c r="Q155" s="35" t="str">
        <f>I155&amp;" "&amp;J155</f>
        <v>A3 blanc 100</v>
      </c>
      <c r="R155" s="33">
        <f>IFERROR(VLOOKUP(Q155,$AE$4:$AF$111,2,FALSE),"")</f>
        <v>2.1999999999999999E-2</v>
      </c>
      <c r="S155" s="1">
        <f>IFERROR(K155*R155,"")</f>
        <v>0.26400000000000001</v>
      </c>
      <c r="T155" s="36" t="str">
        <f>IFERROR(VLOOKUP(P155,$AH$4:$AJ$11,3,FALSE),"")</f>
        <v>0,0307 €</v>
      </c>
      <c r="U155" s="1">
        <f>IFERROR(K155*T155,"")</f>
        <v>0.36840000000000001</v>
      </c>
      <c r="V155" s="36" t="str">
        <f>IF(I155="Main-d'œuvre",K155*$AF$112,"")</f>
        <v/>
      </c>
      <c r="W155" s="1">
        <f>+COUNTIF($I$5:I155,$AA$1)</f>
        <v>55</v>
      </c>
      <c r="X155" s="1" t="str">
        <f>IF(ROW(Q155)&lt;=2,0,IF(Q155="Main-d'œuvre ",ROW(Q155),""))</f>
        <v/>
      </c>
      <c r="Y155" s="36"/>
      <c r="Z155" s="36"/>
      <c r="AA155" s="36"/>
      <c r="AB155" s="36"/>
    </row>
    <row r="156" spans="1:28" x14ac:dyDescent="0.25">
      <c r="A156" s="10">
        <v>2020</v>
      </c>
      <c r="B156" s="12">
        <v>56</v>
      </c>
      <c r="C156" s="12" t="s">
        <v>43</v>
      </c>
      <c r="D156" s="12"/>
      <c r="E156" s="13"/>
      <c r="F156" s="12"/>
      <c r="G156" s="12"/>
      <c r="H156" s="12"/>
      <c r="I156" s="12" t="s">
        <v>296</v>
      </c>
      <c r="J156" s="12" t="s">
        <v>13</v>
      </c>
      <c r="K156" s="12">
        <v>12</v>
      </c>
      <c r="L156" s="12"/>
      <c r="M156" s="12"/>
      <c r="N156" s="25"/>
      <c r="O156" s="29"/>
      <c r="P156" s="33"/>
      <c r="Q156" s="35" t="str">
        <f>I156&amp;" "&amp;J156</f>
        <v>Pochette plast A3</v>
      </c>
      <c r="R156" s="33">
        <f>IFERROR(VLOOKUP(Q156,$AE$4:$AF$111,2,FALSE),"")</f>
        <v>0.10489999999999999</v>
      </c>
      <c r="S156" s="1">
        <f>IFERROR(K156*R156,"")</f>
        <v>1.2587999999999999</v>
      </c>
      <c r="T156" s="36" t="str">
        <f>IFERROR(VLOOKUP(P156,$AH$4:$AJ$11,3,FALSE),"")</f>
        <v/>
      </c>
      <c r="U156" s="1" t="str">
        <f>IFERROR(K156*T156,"")</f>
        <v/>
      </c>
      <c r="V156" s="36" t="str">
        <f>IF(I156="Main-d'œuvre",K156*$AF$112,"")</f>
        <v/>
      </c>
      <c r="W156" s="1">
        <f>+COUNTIF($I$5:I156,$AA$1)</f>
        <v>55</v>
      </c>
      <c r="X156" s="1" t="str">
        <f>IF(ROW(Q156)&lt;=2,0,IF(Q156="Main-d'œuvre ",ROW(Q156),""))</f>
        <v/>
      </c>
      <c r="Y156" s="36"/>
      <c r="Z156" s="36"/>
      <c r="AA156" s="36"/>
      <c r="AB156" s="36"/>
    </row>
    <row r="157" spans="1:28" x14ac:dyDescent="0.25">
      <c r="A157" s="18">
        <v>2020</v>
      </c>
      <c r="B157" s="20">
        <v>56</v>
      </c>
      <c r="C157" s="20" t="s">
        <v>43</v>
      </c>
      <c r="D157" s="20"/>
      <c r="E157" s="21"/>
      <c r="F157" s="20"/>
      <c r="G157" s="20"/>
      <c r="H157" s="20"/>
      <c r="I157" s="20" t="s">
        <v>101</v>
      </c>
      <c r="J157" s="20"/>
      <c r="K157" s="20">
        <v>15</v>
      </c>
      <c r="L157" s="20"/>
      <c r="M157" s="20"/>
      <c r="N157" s="27"/>
      <c r="O157" s="30"/>
      <c r="P157" s="33"/>
      <c r="Q157" s="35" t="str">
        <f>I157&amp;" "&amp;J157</f>
        <v xml:space="preserve">Main-d'œuvre </v>
      </c>
      <c r="R157" s="33" t="str">
        <f>IFERROR(VLOOKUP(Q157,$AE$4:$AF$111,2,FALSE),"")</f>
        <v/>
      </c>
      <c r="S157" s="1" t="str">
        <f>IFERROR(K157*R157,"")</f>
        <v/>
      </c>
      <c r="T157" s="36" t="str">
        <f>IFERROR(VLOOKUP(P157,$AH$4:$AJ$11,3,FALSE),"")</f>
        <v/>
      </c>
      <c r="U157" s="1" t="str">
        <f>IFERROR(K157*T157,"")</f>
        <v/>
      </c>
      <c r="V157" s="36">
        <f>IF(I157="Main-d'œuvre",K157*$AF$112,"")</f>
        <v>5.3745000000000003</v>
      </c>
      <c r="W157" s="1">
        <f>+COUNTIF($I$5:I157,$AA$1)</f>
        <v>56</v>
      </c>
      <c r="X157" s="1">
        <f>IF(ROW(Q157)&lt;=2,0,IF(Q157="Main-d'œuvre ",ROW(Q157),""))</f>
        <v>157</v>
      </c>
      <c r="Y157" s="36"/>
      <c r="Z157" s="36"/>
      <c r="AA157" s="36"/>
      <c r="AB157" s="36"/>
    </row>
    <row r="158" spans="1:28" x14ac:dyDescent="0.25">
      <c r="A158" s="10">
        <v>2020</v>
      </c>
      <c r="B158" s="12">
        <v>57</v>
      </c>
      <c r="C158" s="12" t="s">
        <v>43</v>
      </c>
      <c r="D158" s="12" t="s">
        <v>191</v>
      </c>
      <c r="E158" s="13">
        <v>43906</v>
      </c>
      <c r="F158" s="12" t="s">
        <v>192</v>
      </c>
      <c r="G158" s="12" t="s">
        <v>113</v>
      </c>
      <c r="H158" s="12">
        <v>5</v>
      </c>
      <c r="I158" s="12" t="s">
        <v>13</v>
      </c>
      <c r="J158" s="12">
        <v>100</v>
      </c>
      <c r="K158" s="12">
        <v>5</v>
      </c>
      <c r="L158" s="12" t="s">
        <v>15</v>
      </c>
      <c r="M158" s="12" t="s">
        <v>28</v>
      </c>
      <c r="N158" s="25" t="s">
        <v>196</v>
      </c>
      <c r="O158" s="29"/>
      <c r="P158" s="22" t="s">
        <v>97</v>
      </c>
      <c r="Q158" s="35" t="str">
        <f>I158&amp;" "&amp;J158</f>
        <v>A3 100</v>
      </c>
      <c r="R158" s="33" t="str">
        <f>IFERROR(VLOOKUP(Q158,$AE$4:$AF$111,2,FALSE),"")</f>
        <v/>
      </c>
      <c r="S158" s="1" t="str">
        <f>IFERROR(K158*R158,"")</f>
        <v/>
      </c>
      <c r="T158" s="36" t="str">
        <f>IFERROR(VLOOKUP(P158,$AH$4:$AJ$11,3,FALSE),"")</f>
        <v>0,0307 €</v>
      </c>
      <c r="U158" s="1">
        <f>IFERROR(K158*T158,"")</f>
        <v>0.1535</v>
      </c>
      <c r="V158" s="36" t="str">
        <f>IF(I158="Main-d'œuvre",K158*$AF$112,"")</f>
        <v/>
      </c>
      <c r="W158" s="1">
        <f>+COUNTIF($I$5:I158,$AA$1)</f>
        <v>56</v>
      </c>
      <c r="X158" s="1" t="str">
        <f>IF(ROW(Q158)&lt;=2,0,IF(Q158="Main-d'œuvre ",ROW(Q158),""))</f>
        <v/>
      </c>
      <c r="Y158" s="36"/>
      <c r="Z158" s="36"/>
      <c r="AA158" s="36"/>
      <c r="AB158" s="36"/>
    </row>
    <row r="159" spans="1:28" x14ac:dyDescent="0.25">
      <c r="A159" s="10">
        <v>2020</v>
      </c>
      <c r="B159" s="12">
        <v>57</v>
      </c>
      <c r="C159" s="12" t="s">
        <v>43</v>
      </c>
      <c r="D159" s="12"/>
      <c r="E159" s="13"/>
      <c r="F159" s="12"/>
      <c r="G159" s="12"/>
      <c r="H159" s="12"/>
      <c r="I159" s="12" t="s">
        <v>101</v>
      </c>
      <c r="J159" s="12"/>
      <c r="K159" s="12">
        <v>15</v>
      </c>
      <c r="L159" s="12"/>
      <c r="M159" s="12"/>
      <c r="N159" s="25"/>
      <c r="O159" s="30"/>
      <c r="P159" s="33"/>
      <c r="Q159" s="35" t="str">
        <f>I159&amp;" "&amp;J159</f>
        <v xml:space="preserve">Main-d'œuvre </v>
      </c>
      <c r="R159" s="33" t="str">
        <f>IFERROR(VLOOKUP(Q159,$AE$4:$AF$111,2,FALSE),"")</f>
        <v/>
      </c>
      <c r="S159" s="1" t="str">
        <f>IFERROR(K159*R159,"")</f>
        <v/>
      </c>
      <c r="T159" s="36" t="str">
        <f>IFERROR(VLOOKUP(P159,$AH$4:$AJ$11,3,FALSE),"")</f>
        <v/>
      </c>
      <c r="U159" s="1" t="str">
        <f>IFERROR(K159*T159,"")</f>
        <v/>
      </c>
      <c r="V159" s="36">
        <f>IF(I159="Main-d'œuvre",K159*$AF$112,"")</f>
        <v>5.3745000000000003</v>
      </c>
      <c r="W159" s="1">
        <f>+COUNTIF($I$5:I159,$AA$1)</f>
        <v>57</v>
      </c>
      <c r="X159" s="1">
        <f>IF(ROW(Q159)&lt;=2,0,IF(Q159="Main-d'œuvre ",ROW(Q159),""))</f>
        <v>159</v>
      </c>
      <c r="Y159" s="36"/>
      <c r="Z159" s="36"/>
      <c r="AA159" s="36"/>
      <c r="AB159" s="36"/>
    </row>
    <row r="160" spans="1:28" x14ac:dyDescent="0.25">
      <c r="A160" s="14">
        <v>2020</v>
      </c>
      <c r="B160" s="16">
        <v>58</v>
      </c>
      <c r="C160" s="16" t="s">
        <v>43</v>
      </c>
      <c r="D160" s="16" t="s">
        <v>191</v>
      </c>
      <c r="E160" s="17">
        <v>43906</v>
      </c>
      <c r="F160" s="16" t="s">
        <v>193</v>
      </c>
      <c r="G160" s="16" t="s">
        <v>113</v>
      </c>
      <c r="H160" s="16">
        <v>40</v>
      </c>
      <c r="I160" s="16" t="s">
        <v>289</v>
      </c>
      <c r="J160" s="16">
        <v>100</v>
      </c>
      <c r="K160" s="16">
        <v>40</v>
      </c>
      <c r="L160" s="16" t="s">
        <v>15</v>
      </c>
      <c r="M160" s="16" t="s">
        <v>28</v>
      </c>
      <c r="N160" s="26" t="s">
        <v>196</v>
      </c>
      <c r="O160" s="29"/>
      <c r="P160" s="22" t="s">
        <v>97</v>
      </c>
      <c r="Q160" s="35" t="str">
        <f>I160&amp;" "&amp;J160</f>
        <v>A3 blanc 100</v>
      </c>
      <c r="R160" s="33">
        <f>IFERROR(VLOOKUP(Q160,$AE$4:$AF$111,2,FALSE),"")</f>
        <v>2.1999999999999999E-2</v>
      </c>
      <c r="S160" s="1">
        <f>IFERROR(K160*R160,"")</f>
        <v>0.87999999999999989</v>
      </c>
      <c r="T160" s="36" t="str">
        <f>IFERROR(VLOOKUP(P160,$AH$4:$AJ$11,3,FALSE),"")</f>
        <v>0,0307 €</v>
      </c>
      <c r="U160" s="1">
        <f>IFERROR(K160*T160,"")</f>
        <v>1.228</v>
      </c>
      <c r="V160" s="36" t="str">
        <f>IF(I160="Main-d'œuvre",K160*$AF$112,"")</f>
        <v/>
      </c>
      <c r="W160" s="1">
        <f>+COUNTIF($I$5:I160,$AA$1)</f>
        <v>57</v>
      </c>
      <c r="X160" s="1" t="str">
        <f>IF(ROW(Q160)&lt;=2,0,IF(Q160="Main-d'œuvre ",ROW(Q160),""))</f>
        <v/>
      </c>
      <c r="Y160" s="36"/>
      <c r="Z160" s="36"/>
      <c r="AA160" s="36"/>
      <c r="AB160" s="36"/>
    </row>
    <row r="161" spans="1:28" x14ac:dyDescent="0.25">
      <c r="A161" s="18">
        <v>2020</v>
      </c>
      <c r="B161" s="20">
        <v>58</v>
      </c>
      <c r="C161" s="20" t="s">
        <v>43</v>
      </c>
      <c r="D161" s="20"/>
      <c r="E161" s="21"/>
      <c r="F161" s="20"/>
      <c r="G161" s="20"/>
      <c r="H161" s="20"/>
      <c r="I161" s="20" t="s">
        <v>101</v>
      </c>
      <c r="J161" s="20"/>
      <c r="K161" s="20">
        <v>15</v>
      </c>
      <c r="L161" s="20"/>
      <c r="M161" s="20"/>
      <c r="N161" s="27"/>
      <c r="O161" s="30"/>
      <c r="P161" s="33"/>
      <c r="Q161" s="35" t="str">
        <f>I161&amp;" "&amp;J161</f>
        <v xml:space="preserve">Main-d'œuvre </v>
      </c>
      <c r="R161" s="33" t="str">
        <f>IFERROR(VLOOKUP(Q161,$AE$4:$AF$111,2,FALSE),"")</f>
        <v/>
      </c>
      <c r="S161" s="1" t="str">
        <f>IFERROR(K161*R161,"")</f>
        <v/>
      </c>
      <c r="T161" s="36" t="str">
        <f>IFERROR(VLOOKUP(P161,$AH$4:$AJ$11,3,FALSE),"")</f>
        <v/>
      </c>
      <c r="U161" s="1" t="str">
        <f>IFERROR(K161*T161,"")</f>
        <v/>
      </c>
      <c r="V161" s="36">
        <f>IF(I161="Main-d'œuvre",K161*$AF$112,"")</f>
        <v>5.3745000000000003</v>
      </c>
      <c r="W161" s="1">
        <f>+COUNTIF($I$5:I161,$AA$1)</f>
        <v>58</v>
      </c>
      <c r="X161" s="1">
        <f>IF(ROW(Q161)&lt;=2,0,IF(Q161="Main-d'œuvre ",ROW(Q161),""))</f>
        <v>161</v>
      </c>
      <c r="Y161" s="36"/>
      <c r="Z161" s="36"/>
      <c r="AA161" s="36"/>
      <c r="AB161" s="36"/>
    </row>
    <row r="162" spans="1:28" x14ac:dyDescent="0.25">
      <c r="A162" s="1">
        <v>2020</v>
      </c>
      <c r="Q162" s="35" t="str">
        <f>I162&amp;" "&amp;J162</f>
        <v xml:space="preserve"> </v>
      </c>
    </row>
    <row r="163" spans="1:28" x14ac:dyDescent="0.25">
      <c r="A163" s="1">
        <v>2020</v>
      </c>
      <c r="Q163" s="35" t="str">
        <f>I163&amp;" "&amp;J163</f>
        <v xml:space="preserve"> </v>
      </c>
    </row>
    <row r="164" spans="1:28" x14ac:dyDescent="0.25">
      <c r="A164" s="1">
        <v>2020</v>
      </c>
      <c r="Q164" s="35" t="str">
        <f>I164&amp;" "&amp;J164</f>
        <v xml:space="preserve"> </v>
      </c>
    </row>
    <row r="165" spans="1:28" x14ac:dyDescent="0.25">
      <c r="A165" s="1">
        <v>2020</v>
      </c>
      <c r="Q165" s="35" t="str">
        <f>I165&amp;" "&amp;J165</f>
        <v xml:space="preserve"> </v>
      </c>
    </row>
    <row r="166" spans="1:28" x14ac:dyDescent="0.25">
      <c r="A166" s="1">
        <v>2020</v>
      </c>
      <c r="Q166" s="35" t="str">
        <f>I166&amp;" "&amp;J166</f>
        <v xml:space="preserve"> </v>
      </c>
    </row>
    <row r="167" spans="1:28" x14ac:dyDescent="0.25">
      <c r="A167" s="1">
        <v>2020</v>
      </c>
      <c r="Q167" s="35" t="str">
        <f>I167&amp;" "&amp;J167</f>
        <v xml:space="preserve"> </v>
      </c>
    </row>
    <row r="168" spans="1:28" x14ac:dyDescent="0.25">
      <c r="A168" s="1">
        <v>2020</v>
      </c>
      <c r="Q168" s="35" t="str">
        <f>I168&amp;" "&amp;J168</f>
        <v xml:space="preserve"> </v>
      </c>
    </row>
    <row r="169" spans="1:28" x14ac:dyDescent="0.25">
      <c r="A169" s="1">
        <v>2020</v>
      </c>
      <c r="Q169" s="35" t="str">
        <f>I169&amp;" "&amp;J169</f>
        <v xml:space="preserve"> </v>
      </c>
    </row>
    <row r="170" spans="1:28" x14ac:dyDescent="0.25">
      <c r="A170" s="1">
        <v>2020</v>
      </c>
      <c r="Q170" s="35" t="str">
        <f>I170&amp;" "&amp;J170</f>
        <v xml:space="preserve"> </v>
      </c>
    </row>
    <row r="171" spans="1:28" x14ac:dyDescent="0.25">
      <c r="A171" s="1">
        <v>2020</v>
      </c>
    </row>
    <row r="172" spans="1:28" x14ac:dyDescent="0.25">
      <c r="A172" s="1">
        <v>2020</v>
      </c>
    </row>
    <row r="173" spans="1:28" x14ac:dyDescent="0.25">
      <c r="A173" s="1">
        <v>2020</v>
      </c>
    </row>
    <row r="174" spans="1:28" x14ac:dyDescent="0.25">
      <c r="A174" s="1">
        <v>2020</v>
      </c>
    </row>
    <row r="175" spans="1:28" x14ac:dyDescent="0.25">
      <c r="A175" s="1">
        <v>2020</v>
      </c>
    </row>
    <row r="176" spans="1:28" x14ac:dyDescent="0.25">
      <c r="A176" s="1">
        <v>2020</v>
      </c>
    </row>
    <row r="177" spans="1:1" x14ac:dyDescent="0.25">
      <c r="A177" s="1">
        <v>2020</v>
      </c>
    </row>
    <row r="178" spans="1:1" x14ac:dyDescent="0.25">
      <c r="A178" s="1">
        <v>2020</v>
      </c>
    </row>
    <row r="179" spans="1:1" x14ac:dyDescent="0.25">
      <c r="A179" s="1">
        <v>2020</v>
      </c>
    </row>
    <row r="180" spans="1:1" x14ac:dyDescent="0.25">
      <c r="A180" s="1">
        <v>2020</v>
      </c>
    </row>
    <row r="181" spans="1:1" x14ac:dyDescent="0.25">
      <c r="A181" s="1">
        <v>2020</v>
      </c>
    </row>
    <row r="182" spans="1:1" x14ac:dyDescent="0.25">
      <c r="A182" s="1">
        <v>2020</v>
      </c>
    </row>
    <row r="183" spans="1:1" x14ac:dyDescent="0.25">
      <c r="A183" s="1">
        <v>2020</v>
      </c>
    </row>
    <row r="184" spans="1:1" x14ac:dyDescent="0.25">
      <c r="A184" s="1">
        <v>2020</v>
      </c>
    </row>
    <row r="185" spans="1:1" x14ac:dyDescent="0.25">
      <c r="A185" s="1">
        <v>2020</v>
      </c>
    </row>
    <row r="186" spans="1:1" x14ac:dyDescent="0.25">
      <c r="A186" s="1">
        <v>2020</v>
      </c>
    </row>
    <row r="187" spans="1:1" x14ac:dyDescent="0.25">
      <c r="A187" s="1">
        <v>2020</v>
      </c>
    </row>
    <row r="188" spans="1:1" x14ac:dyDescent="0.25">
      <c r="A188" s="1">
        <v>2020</v>
      </c>
    </row>
    <row r="189" spans="1:1" x14ac:dyDescent="0.25">
      <c r="A189" s="1">
        <v>2020</v>
      </c>
    </row>
    <row r="190" spans="1:1" x14ac:dyDescent="0.25">
      <c r="A190" s="1">
        <v>2020</v>
      </c>
    </row>
    <row r="191" spans="1:1" x14ac:dyDescent="0.25">
      <c r="A191" s="1">
        <v>2020</v>
      </c>
    </row>
    <row r="192" spans="1:1" x14ac:dyDescent="0.25">
      <c r="A192" s="1">
        <v>2020</v>
      </c>
    </row>
    <row r="193" spans="1:1" x14ac:dyDescent="0.25">
      <c r="A193" s="1">
        <v>2020</v>
      </c>
    </row>
    <row r="194" spans="1:1" x14ac:dyDescent="0.25">
      <c r="A194" s="1">
        <v>2020</v>
      </c>
    </row>
    <row r="195" spans="1:1" x14ac:dyDescent="0.25">
      <c r="A195" s="1">
        <v>2020</v>
      </c>
    </row>
    <row r="196" spans="1:1" x14ac:dyDescent="0.25">
      <c r="A196" s="1">
        <v>2020</v>
      </c>
    </row>
    <row r="197" spans="1:1" x14ac:dyDescent="0.25">
      <c r="A197" s="1">
        <v>2020</v>
      </c>
    </row>
    <row r="198" spans="1:1" x14ac:dyDescent="0.25">
      <c r="A198" s="1">
        <v>2020</v>
      </c>
    </row>
    <row r="199" spans="1:1" x14ac:dyDescent="0.25">
      <c r="A199" s="1">
        <v>2020</v>
      </c>
    </row>
    <row r="200" spans="1:1" x14ac:dyDescent="0.25">
      <c r="A200" s="1">
        <v>2020</v>
      </c>
    </row>
    <row r="201" spans="1:1" x14ac:dyDescent="0.25">
      <c r="A201" s="1">
        <v>2020</v>
      </c>
    </row>
    <row r="202" spans="1:1" x14ac:dyDescent="0.25">
      <c r="A202" s="1">
        <v>2020</v>
      </c>
    </row>
    <row r="203" spans="1:1" x14ac:dyDescent="0.25">
      <c r="A203" s="1">
        <v>2020</v>
      </c>
    </row>
    <row r="204" spans="1:1" x14ac:dyDescent="0.25">
      <c r="A204" s="1">
        <v>2020</v>
      </c>
    </row>
    <row r="205" spans="1:1" x14ac:dyDescent="0.25">
      <c r="A205" s="1">
        <v>2020</v>
      </c>
    </row>
    <row r="206" spans="1:1" x14ac:dyDescent="0.25">
      <c r="A206" s="1">
        <v>2020</v>
      </c>
    </row>
    <row r="207" spans="1:1" x14ac:dyDescent="0.25">
      <c r="A207" s="1">
        <v>2020</v>
      </c>
    </row>
    <row r="208" spans="1:1" x14ac:dyDescent="0.25">
      <c r="A208" s="1">
        <v>2020</v>
      </c>
    </row>
    <row r="209" spans="1:1" x14ac:dyDescent="0.25">
      <c r="A209" s="1">
        <v>2020</v>
      </c>
    </row>
    <row r="210" spans="1:1" x14ac:dyDescent="0.25">
      <c r="A210" s="1">
        <v>2020</v>
      </c>
    </row>
    <row r="211" spans="1:1" x14ac:dyDescent="0.25">
      <c r="A211" s="1">
        <v>2020</v>
      </c>
    </row>
    <row r="212" spans="1:1" x14ac:dyDescent="0.25">
      <c r="A212" s="1">
        <v>2020</v>
      </c>
    </row>
    <row r="213" spans="1:1" x14ac:dyDescent="0.25">
      <c r="A213" s="1">
        <v>2020</v>
      </c>
    </row>
    <row r="214" spans="1:1" x14ac:dyDescent="0.25">
      <c r="A214" s="1">
        <v>2020</v>
      </c>
    </row>
    <row r="215" spans="1:1" x14ac:dyDescent="0.25">
      <c r="A215" s="1">
        <v>2020</v>
      </c>
    </row>
    <row r="216" spans="1:1" x14ac:dyDescent="0.25">
      <c r="A216" s="1">
        <v>2020</v>
      </c>
    </row>
    <row r="217" spans="1:1" x14ac:dyDescent="0.25">
      <c r="A217" s="1">
        <v>2020</v>
      </c>
    </row>
    <row r="218" spans="1:1" x14ac:dyDescent="0.25">
      <c r="A218" s="1">
        <v>2020</v>
      </c>
    </row>
    <row r="219" spans="1:1" x14ac:dyDescent="0.25">
      <c r="A219" s="1">
        <v>2020</v>
      </c>
    </row>
    <row r="220" spans="1:1" x14ac:dyDescent="0.25">
      <c r="A220" s="1">
        <v>2020</v>
      </c>
    </row>
    <row r="221" spans="1:1" x14ac:dyDescent="0.25">
      <c r="A221" s="1">
        <v>2020</v>
      </c>
    </row>
    <row r="222" spans="1:1" x14ac:dyDescent="0.25">
      <c r="A222" s="1">
        <v>2020</v>
      </c>
    </row>
    <row r="223" spans="1:1" x14ac:dyDescent="0.25">
      <c r="A223" s="1">
        <v>2020</v>
      </c>
    </row>
    <row r="224" spans="1:1" x14ac:dyDescent="0.25">
      <c r="A224" s="1">
        <v>2020</v>
      </c>
    </row>
    <row r="225" spans="1:1" x14ac:dyDescent="0.25">
      <c r="A225" s="1">
        <v>2020</v>
      </c>
    </row>
    <row r="226" spans="1:1" x14ac:dyDescent="0.25">
      <c r="A226" s="1">
        <v>2020</v>
      </c>
    </row>
    <row r="227" spans="1:1" x14ac:dyDescent="0.25">
      <c r="A227" s="1">
        <v>2020</v>
      </c>
    </row>
    <row r="228" spans="1:1" x14ac:dyDescent="0.25">
      <c r="A228" s="1">
        <v>2020</v>
      </c>
    </row>
    <row r="229" spans="1:1" x14ac:dyDescent="0.25">
      <c r="A229" s="1">
        <v>2020</v>
      </c>
    </row>
    <row r="230" spans="1:1" x14ac:dyDescent="0.25">
      <c r="A230" s="1">
        <v>2020</v>
      </c>
    </row>
    <row r="231" spans="1:1" x14ac:dyDescent="0.25">
      <c r="A231" s="1">
        <v>2020</v>
      </c>
    </row>
    <row r="232" spans="1:1" x14ac:dyDescent="0.25">
      <c r="A232" s="1">
        <v>2020</v>
      </c>
    </row>
    <row r="233" spans="1:1" x14ac:dyDescent="0.25">
      <c r="A233" s="1">
        <v>2020</v>
      </c>
    </row>
    <row r="234" spans="1:1" x14ac:dyDescent="0.25">
      <c r="A234" s="1">
        <v>2020</v>
      </c>
    </row>
    <row r="235" spans="1:1" x14ac:dyDescent="0.25">
      <c r="A235" s="1">
        <v>2020</v>
      </c>
    </row>
    <row r="236" spans="1:1" x14ac:dyDescent="0.25">
      <c r="A236" s="1">
        <v>2020</v>
      </c>
    </row>
    <row r="237" spans="1:1" x14ac:dyDescent="0.25">
      <c r="A237" s="1">
        <v>2020</v>
      </c>
    </row>
    <row r="238" spans="1:1" x14ac:dyDescent="0.25">
      <c r="A238" s="1">
        <v>2020</v>
      </c>
    </row>
    <row r="239" spans="1:1" x14ac:dyDescent="0.25">
      <c r="A239" s="1">
        <v>2020</v>
      </c>
    </row>
    <row r="240" spans="1:1" x14ac:dyDescent="0.25">
      <c r="A240" s="1">
        <v>2020</v>
      </c>
    </row>
    <row r="241" spans="1:1" x14ac:dyDescent="0.25">
      <c r="A241" s="1">
        <v>2020</v>
      </c>
    </row>
    <row r="242" spans="1:1" x14ac:dyDescent="0.25">
      <c r="A242" s="1">
        <v>2020</v>
      </c>
    </row>
    <row r="243" spans="1:1" x14ac:dyDescent="0.25">
      <c r="A243" s="1">
        <v>2020</v>
      </c>
    </row>
    <row r="244" spans="1:1" x14ac:dyDescent="0.25">
      <c r="A244" s="1">
        <v>2020</v>
      </c>
    </row>
    <row r="245" spans="1:1" x14ac:dyDescent="0.25">
      <c r="A245" s="1">
        <v>2020</v>
      </c>
    </row>
    <row r="246" spans="1:1" x14ac:dyDescent="0.25">
      <c r="A246" s="1">
        <v>2020</v>
      </c>
    </row>
    <row r="247" spans="1:1" x14ac:dyDescent="0.25">
      <c r="A247" s="1">
        <v>2020</v>
      </c>
    </row>
    <row r="248" spans="1:1" x14ac:dyDescent="0.25">
      <c r="A248" s="1">
        <v>2020</v>
      </c>
    </row>
    <row r="249" spans="1:1" x14ac:dyDescent="0.25">
      <c r="A249" s="1">
        <v>2020</v>
      </c>
    </row>
    <row r="250" spans="1:1" x14ac:dyDescent="0.25">
      <c r="A250" s="1">
        <v>2020</v>
      </c>
    </row>
    <row r="251" spans="1:1" x14ac:dyDescent="0.25">
      <c r="A251" s="1">
        <v>2020</v>
      </c>
    </row>
    <row r="252" spans="1:1" x14ac:dyDescent="0.25">
      <c r="A252" s="1">
        <v>2020</v>
      </c>
    </row>
    <row r="253" spans="1:1" x14ac:dyDescent="0.25">
      <c r="A253" s="1">
        <v>2020</v>
      </c>
    </row>
    <row r="254" spans="1:1" x14ac:dyDescent="0.25">
      <c r="A254" s="1">
        <v>2020</v>
      </c>
    </row>
    <row r="255" spans="1:1" x14ac:dyDescent="0.25">
      <c r="A255" s="1">
        <v>2020</v>
      </c>
    </row>
    <row r="256" spans="1:1" x14ac:dyDescent="0.25">
      <c r="A256" s="1">
        <v>2020</v>
      </c>
    </row>
    <row r="257" spans="1:1" x14ac:dyDescent="0.25">
      <c r="A257" s="1">
        <v>2020</v>
      </c>
    </row>
    <row r="258" spans="1:1" x14ac:dyDescent="0.25">
      <c r="A258" s="1">
        <v>2020</v>
      </c>
    </row>
    <row r="259" spans="1:1" x14ac:dyDescent="0.25">
      <c r="A259" s="1">
        <v>2020</v>
      </c>
    </row>
    <row r="260" spans="1:1" x14ac:dyDescent="0.25">
      <c r="A260" s="1">
        <v>2020</v>
      </c>
    </row>
    <row r="261" spans="1:1" x14ac:dyDescent="0.25">
      <c r="A261" s="1">
        <v>2020</v>
      </c>
    </row>
    <row r="262" spans="1:1" x14ac:dyDescent="0.25">
      <c r="A262" s="1">
        <v>2020</v>
      </c>
    </row>
    <row r="263" spans="1:1" x14ac:dyDescent="0.25">
      <c r="A263" s="1">
        <v>2020</v>
      </c>
    </row>
    <row r="264" spans="1:1" x14ac:dyDescent="0.25">
      <c r="A264" s="1">
        <v>2020</v>
      </c>
    </row>
    <row r="265" spans="1:1" x14ac:dyDescent="0.25">
      <c r="A265" s="1">
        <v>2020</v>
      </c>
    </row>
    <row r="266" spans="1:1" x14ac:dyDescent="0.25">
      <c r="A266" s="1">
        <v>2020</v>
      </c>
    </row>
    <row r="267" spans="1:1" x14ac:dyDescent="0.25">
      <c r="A267" s="1">
        <v>2020</v>
      </c>
    </row>
    <row r="268" spans="1:1" x14ac:dyDescent="0.25">
      <c r="A268" s="1">
        <v>2020</v>
      </c>
    </row>
    <row r="269" spans="1:1" x14ac:dyDescent="0.25">
      <c r="A269" s="1">
        <v>2020</v>
      </c>
    </row>
    <row r="270" spans="1:1" x14ac:dyDescent="0.25">
      <c r="A270" s="1">
        <v>2020</v>
      </c>
    </row>
    <row r="271" spans="1:1" x14ac:dyDescent="0.25">
      <c r="A271" s="1">
        <v>2020</v>
      </c>
    </row>
    <row r="272" spans="1:1" x14ac:dyDescent="0.25">
      <c r="A272" s="1">
        <v>2020</v>
      </c>
    </row>
    <row r="273" spans="1:1" x14ac:dyDescent="0.25">
      <c r="A273" s="1">
        <v>2020</v>
      </c>
    </row>
    <row r="274" spans="1:1" x14ac:dyDescent="0.25">
      <c r="A274" s="1">
        <v>2020</v>
      </c>
    </row>
    <row r="275" spans="1:1" x14ac:dyDescent="0.25">
      <c r="A275" s="1">
        <v>2020</v>
      </c>
    </row>
    <row r="276" spans="1:1" x14ac:dyDescent="0.25">
      <c r="A276" s="1">
        <v>2020</v>
      </c>
    </row>
    <row r="277" spans="1:1" x14ac:dyDescent="0.25">
      <c r="A277" s="1">
        <v>2020</v>
      </c>
    </row>
    <row r="278" spans="1:1" x14ac:dyDescent="0.25">
      <c r="A278" s="1">
        <v>2020</v>
      </c>
    </row>
    <row r="279" spans="1:1" x14ac:dyDescent="0.25">
      <c r="A279" s="1">
        <v>2020</v>
      </c>
    </row>
    <row r="280" spans="1:1" x14ac:dyDescent="0.25">
      <c r="A280" s="1">
        <v>2020</v>
      </c>
    </row>
    <row r="281" spans="1:1" x14ac:dyDescent="0.25">
      <c r="A281" s="1">
        <v>2020</v>
      </c>
    </row>
    <row r="282" spans="1:1" x14ac:dyDescent="0.25">
      <c r="A282" s="1">
        <v>2020</v>
      </c>
    </row>
    <row r="283" spans="1:1" x14ac:dyDescent="0.25">
      <c r="A283" s="1">
        <v>2020</v>
      </c>
    </row>
    <row r="284" spans="1:1" x14ac:dyDescent="0.25">
      <c r="A284" s="1">
        <v>2020</v>
      </c>
    </row>
    <row r="285" spans="1:1" x14ac:dyDescent="0.25">
      <c r="A285" s="1">
        <v>2020</v>
      </c>
    </row>
    <row r="286" spans="1:1" x14ac:dyDescent="0.25">
      <c r="A286" s="1">
        <v>2020</v>
      </c>
    </row>
    <row r="287" spans="1:1" x14ac:dyDescent="0.25">
      <c r="A287" s="1">
        <v>2020</v>
      </c>
    </row>
    <row r="288" spans="1:1" x14ac:dyDescent="0.25">
      <c r="A288" s="1">
        <v>2020</v>
      </c>
    </row>
    <row r="289" spans="1:1" x14ac:dyDescent="0.25">
      <c r="A289" s="1">
        <v>2020</v>
      </c>
    </row>
    <row r="290" spans="1:1" x14ac:dyDescent="0.25">
      <c r="A290" s="1">
        <v>2020</v>
      </c>
    </row>
    <row r="291" spans="1:1" x14ac:dyDescent="0.25">
      <c r="A291" s="1">
        <v>2020</v>
      </c>
    </row>
    <row r="292" spans="1:1" x14ac:dyDescent="0.25">
      <c r="A292" s="1">
        <v>2020</v>
      </c>
    </row>
    <row r="293" spans="1:1" x14ac:dyDescent="0.25">
      <c r="A293" s="1">
        <v>2020</v>
      </c>
    </row>
    <row r="294" spans="1:1" x14ac:dyDescent="0.25">
      <c r="A294" s="1">
        <v>2020</v>
      </c>
    </row>
    <row r="295" spans="1:1" x14ac:dyDescent="0.25">
      <c r="A295" s="1">
        <v>2020</v>
      </c>
    </row>
    <row r="296" spans="1:1" x14ac:dyDescent="0.25">
      <c r="A296" s="1">
        <v>2020</v>
      </c>
    </row>
    <row r="297" spans="1:1" x14ac:dyDescent="0.25">
      <c r="A297" s="1">
        <v>2020</v>
      </c>
    </row>
    <row r="298" spans="1:1" x14ac:dyDescent="0.25">
      <c r="A298" s="1">
        <v>2020</v>
      </c>
    </row>
    <row r="299" spans="1:1" x14ac:dyDescent="0.25">
      <c r="A299" s="1">
        <v>2020</v>
      </c>
    </row>
    <row r="300" spans="1:1" x14ac:dyDescent="0.25">
      <c r="A300" s="1">
        <v>2020</v>
      </c>
    </row>
    <row r="301" spans="1:1" x14ac:dyDescent="0.25">
      <c r="A301" s="1">
        <v>2020</v>
      </c>
    </row>
    <row r="302" spans="1:1" x14ac:dyDescent="0.25">
      <c r="A302" s="1">
        <v>2020</v>
      </c>
    </row>
    <row r="303" spans="1:1" x14ac:dyDescent="0.25">
      <c r="A303" s="1">
        <v>2020</v>
      </c>
    </row>
    <row r="304" spans="1:1" x14ac:dyDescent="0.25">
      <c r="A304" s="1">
        <v>2020</v>
      </c>
    </row>
    <row r="305" spans="1:1" x14ac:dyDescent="0.25">
      <c r="A305" s="1">
        <v>2020</v>
      </c>
    </row>
    <row r="306" spans="1:1" x14ac:dyDescent="0.25">
      <c r="A306" s="1">
        <v>2020</v>
      </c>
    </row>
    <row r="307" spans="1:1" x14ac:dyDescent="0.25">
      <c r="A307" s="1">
        <v>2020</v>
      </c>
    </row>
    <row r="308" spans="1:1" x14ac:dyDescent="0.25">
      <c r="A308" s="1">
        <v>2020</v>
      </c>
    </row>
    <row r="309" spans="1:1" x14ac:dyDescent="0.25">
      <c r="A309" s="1">
        <v>2020</v>
      </c>
    </row>
    <row r="310" spans="1:1" x14ac:dyDescent="0.25">
      <c r="A310" s="1">
        <v>2020</v>
      </c>
    </row>
    <row r="311" spans="1:1" x14ac:dyDescent="0.25">
      <c r="A311" s="1">
        <v>2020</v>
      </c>
    </row>
    <row r="312" spans="1:1" x14ac:dyDescent="0.25">
      <c r="A312" s="1">
        <v>2020</v>
      </c>
    </row>
    <row r="313" spans="1:1" x14ac:dyDescent="0.25">
      <c r="A313" s="1">
        <v>2020</v>
      </c>
    </row>
    <row r="314" spans="1:1" x14ac:dyDescent="0.25">
      <c r="A314" s="1">
        <v>2020</v>
      </c>
    </row>
    <row r="315" spans="1:1" x14ac:dyDescent="0.25">
      <c r="A315" s="1">
        <v>2020</v>
      </c>
    </row>
    <row r="316" spans="1:1" x14ac:dyDescent="0.25">
      <c r="A316" s="1">
        <v>2020</v>
      </c>
    </row>
    <row r="317" spans="1:1" x14ac:dyDescent="0.25">
      <c r="A317" s="1">
        <v>2020</v>
      </c>
    </row>
    <row r="318" spans="1:1" x14ac:dyDescent="0.25">
      <c r="A318" s="1">
        <v>2020</v>
      </c>
    </row>
    <row r="319" spans="1:1" x14ac:dyDescent="0.25">
      <c r="A319" s="1">
        <v>2020</v>
      </c>
    </row>
    <row r="320" spans="1:1" x14ac:dyDescent="0.25">
      <c r="A320" s="1">
        <v>2020</v>
      </c>
    </row>
    <row r="321" spans="1:1" x14ac:dyDescent="0.25">
      <c r="A321" s="1">
        <v>2020</v>
      </c>
    </row>
    <row r="322" spans="1:1" x14ac:dyDescent="0.25">
      <c r="A322" s="1">
        <v>2020</v>
      </c>
    </row>
    <row r="323" spans="1:1" x14ac:dyDescent="0.25">
      <c r="A323" s="1">
        <v>2020</v>
      </c>
    </row>
    <row r="324" spans="1:1" x14ac:dyDescent="0.25">
      <c r="A324" s="1">
        <v>2020</v>
      </c>
    </row>
    <row r="325" spans="1:1" x14ac:dyDescent="0.25">
      <c r="A325" s="1">
        <v>2020</v>
      </c>
    </row>
    <row r="326" spans="1:1" x14ac:dyDescent="0.25">
      <c r="A326" s="1">
        <v>2020</v>
      </c>
    </row>
    <row r="327" spans="1:1" x14ac:dyDescent="0.25">
      <c r="A327" s="1">
        <v>2020</v>
      </c>
    </row>
    <row r="328" spans="1:1" x14ac:dyDescent="0.25">
      <c r="A328" s="1">
        <v>2020</v>
      </c>
    </row>
    <row r="329" spans="1:1" x14ac:dyDescent="0.25">
      <c r="A329" s="1">
        <v>2020</v>
      </c>
    </row>
    <row r="330" spans="1:1" x14ac:dyDescent="0.25">
      <c r="A330" s="1">
        <v>2020</v>
      </c>
    </row>
    <row r="331" spans="1:1" x14ac:dyDescent="0.25">
      <c r="A331" s="1">
        <v>2020</v>
      </c>
    </row>
    <row r="332" spans="1:1" x14ac:dyDescent="0.25">
      <c r="A332" s="1">
        <v>2020</v>
      </c>
    </row>
    <row r="333" spans="1:1" x14ac:dyDescent="0.25">
      <c r="A333" s="1">
        <v>2020</v>
      </c>
    </row>
    <row r="334" spans="1:1" x14ac:dyDescent="0.25">
      <c r="A334" s="1">
        <v>2020</v>
      </c>
    </row>
    <row r="335" spans="1:1" x14ac:dyDescent="0.25">
      <c r="A335" s="1">
        <v>2020</v>
      </c>
    </row>
    <row r="336" spans="1:1" x14ac:dyDescent="0.25">
      <c r="A336" s="1">
        <v>2020</v>
      </c>
    </row>
    <row r="337" spans="1:1" x14ac:dyDescent="0.25">
      <c r="A337" s="1">
        <v>2020</v>
      </c>
    </row>
    <row r="338" spans="1:1" x14ac:dyDescent="0.25">
      <c r="A338" s="1">
        <v>2020</v>
      </c>
    </row>
    <row r="339" spans="1:1" x14ac:dyDescent="0.25">
      <c r="A339" s="1">
        <v>2020</v>
      </c>
    </row>
    <row r="340" spans="1:1" x14ac:dyDescent="0.25">
      <c r="A340" s="1">
        <v>2020</v>
      </c>
    </row>
    <row r="341" spans="1:1" x14ac:dyDescent="0.25">
      <c r="A341" s="1">
        <v>2020</v>
      </c>
    </row>
    <row r="342" spans="1:1" x14ac:dyDescent="0.25">
      <c r="A342" s="1">
        <v>2020</v>
      </c>
    </row>
    <row r="343" spans="1:1" x14ac:dyDescent="0.25">
      <c r="A343" s="1">
        <v>2020</v>
      </c>
    </row>
    <row r="344" spans="1:1" x14ac:dyDescent="0.25">
      <c r="A344" s="1">
        <v>2020</v>
      </c>
    </row>
    <row r="345" spans="1:1" x14ac:dyDescent="0.25">
      <c r="A345" s="1">
        <v>2020</v>
      </c>
    </row>
    <row r="346" spans="1:1" x14ac:dyDescent="0.25">
      <c r="A346" s="1">
        <v>2020</v>
      </c>
    </row>
    <row r="347" spans="1:1" x14ac:dyDescent="0.25">
      <c r="A347" s="1">
        <v>2020</v>
      </c>
    </row>
    <row r="348" spans="1:1" x14ac:dyDescent="0.25">
      <c r="A348" s="1">
        <v>2020</v>
      </c>
    </row>
    <row r="349" spans="1:1" x14ac:dyDescent="0.25">
      <c r="A349" s="1">
        <v>2020</v>
      </c>
    </row>
    <row r="350" spans="1:1" x14ac:dyDescent="0.25">
      <c r="A350" s="1">
        <v>2020</v>
      </c>
    </row>
    <row r="351" spans="1:1" x14ac:dyDescent="0.25">
      <c r="A351" s="1">
        <v>2020</v>
      </c>
    </row>
    <row r="352" spans="1:1" x14ac:dyDescent="0.25">
      <c r="A352" s="1">
        <v>2020</v>
      </c>
    </row>
    <row r="353" spans="1:1" x14ac:dyDescent="0.25">
      <c r="A353" s="1">
        <v>2020</v>
      </c>
    </row>
    <row r="354" spans="1:1" x14ac:dyDescent="0.25">
      <c r="A354" s="1">
        <v>2020</v>
      </c>
    </row>
    <row r="355" spans="1:1" x14ac:dyDescent="0.25">
      <c r="A355" s="1">
        <v>2020</v>
      </c>
    </row>
    <row r="356" spans="1:1" x14ac:dyDescent="0.25">
      <c r="A356" s="1">
        <v>2020</v>
      </c>
    </row>
    <row r="357" spans="1:1" x14ac:dyDescent="0.25">
      <c r="A357" s="1">
        <v>2020</v>
      </c>
    </row>
    <row r="358" spans="1:1" x14ac:dyDescent="0.25">
      <c r="A358" s="1">
        <v>2020</v>
      </c>
    </row>
    <row r="359" spans="1:1" x14ac:dyDescent="0.25">
      <c r="A359" s="1">
        <v>2020</v>
      </c>
    </row>
    <row r="360" spans="1:1" x14ac:dyDescent="0.25">
      <c r="A360" s="1">
        <v>2020</v>
      </c>
    </row>
    <row r="361" spans="1:1" x14ac:dyDescent="0.25">
      <c r="A361" s="1">
        <v>2020</v>
      </c>
    </row>
    <row r="362" spans="1:1" x14ac:dyDescent="0.25">
      <c r="A362" s="1">
        <v>2020</v>
      </c>
    </row>
    <row r="363" spans="1:1" x14ac:dyDescent="0.25">
      <c r="A363" s="1">
        <v>2020</v>
      </c>
    </row>
    <row r="364" spans="1:1" x14ac:dyDescent="0.25">
      <c r="A364" s="1">
        <v>2020</v>
      </c>
    </row>
    <row r="365" spans="1:1" x14ac:dyDescent="0.25">
      <c r="A365" s="1">
        <v>2020</v>
      </c>
    </row>
    <row r="366" spans="1:1" x14ac:dyDescent="0.25">
      <c r="A366" s="1">
        <v>2020</v>
      </c>
    </row>
    <row r="367" spans="1:1" x14ac:dyDescent="0.25">
      <c r="A367" s="1">
        <v>2020</v>
      </c>
    </row>
    <row r="368" spans="1:1" x14ac:dyDescent="0.25">
      <c r="A368" s="1">
        <v>2020</v>
      </c>
    </row>
    <row r="369" spans="1:1" x14ac:dyDescent="0.25">
      <c r="A369" s="1">
        <v>2020</v>
      </c>
    </row>
    <row r="370" spans="1:1" x14ac:dyDescent="0.25">
      <c r="A370" s="1">
        <v>2020</v>
      </c>
    </row>
    <row r="371" spans="1:1" x14ac:dyDescent="0.25">
      <c r="A371" s="1">
        <v>2020</v>
      </c>
    </row>
    <row r="372" spans="1:1" x14ac:dyDescent="0.25">
      <c r="A372" s="1">
        <v>2020</v>
      </c>
    </row>
    <row r="373" spans="1:1" x14ac:dyDescent="0.25">
      <c r="A373" s="1">
        <v>2020</v>
      </c>
    </row>
    <row r="374" spans="1:1" x14ac:dyDescent="0.25">
      <c r="A374" s="1">
        <v>2020</v>
      </c>
    </row>
    <row r="375" spans="1:1" x14ac:dyDescent="0.25">
      <c r="A375" s="1">
        <v>2020</v>
      </c>
    </row>
    <row r="376" spans="1:1" x14ac:dyDescent="0.25">
      <c r="A376" s="1">
        <v>2020</v>
      </c>
    </row>
    <row r="377" spans="1:1" x14ac:dyDescent="0.25">
      <c r="A377" s="1">
        <v>2020</v>
      </c>
    </row>
    <row r="378" spans="1:1" x14ac:dyDescent="0.25">
      <c r="A378" s="1">
        <v>2020</v>
      </c>
    </row>
    <row r="379" spans="1:1" x14ac:dyDescent="0.25">
      <c r="A379" s="1">
        <v>2020</v>
      </c>
    </row>
    <row r="380" spans="1:1" x14ac:dyDescent="0.25">
      <c r="A380" s="1">
        <v>2020</v>
      </c>
    </row>
    <row r="381" spans="1:1" x14ac:dyDescent="0.25">
      <c r="A381" s="1">
        <v>2020</v>
      </c>
    </row>
    <row r="382" spans="1:1" x14ac:dyDescent="0.25">
      <c r="A382" s="1">
        <v>2020</v>
      </c>
    </row>
    <row r="383" spans="1:1" x14ac:dyDescent="0.25">
      <c r="A383" s="1">
        <v>2020</v>
      </c>
    </row>
    <row r="384" spans="1:1" x14ac:dyDescent="0.25">
      <c r="A384" s="1">
        <v>2020</v>
      </c>
    </row>
    <row r="385" spans="1:1" x14ac:dyDescent="0.25">
      <c r="A385" s="1">
        <v>2020</v>
      </c>
    </row>
    <row r="386" spans="1:1" x14ac:dyDescent="0.25">
      <c r="A386" s="1">
        <v>2020</v>
      </c>
    </row>
    <row r="387" spans="1:1" x14ac:dyDescent="0.25">
      <c r="A387" s="1">
        <v>2020</v>
      </c>
    </row>
    <row r="388" spans="1:1" x14ac:dyDescent="0.25">
      <c r="A388" s="1">
        <v>2020</v>
      </c>
    </row>
    <row r="389" spans="1:1" x14ac:dyDescent="0.25">
      <c r="A389" s="1">
        <v>2020</v>
      </c>
    </row>
    <row r="390" spans="1:1" x14ac:dyDescent="0.25">
      <c r="A390" s="1">
        <v>2020</v>
      </c>
    </row>
    <row r="391" spans="1:1" x14ac:dyDescent="0.25">
      <c r="A391" s="1">
        <v>2020</v>
      </c>
    </row>
    <row r="392" spans="1:1" x14ac:dyDescent="0.25">
      <c r="A392" s="1">
        <v>2020</v>
      </c>
    </row>
    <row r="393" spans="1:1" x14ac:dyDescent="0.25">
      <c r="A393" s="1">
        <v>2020</v>
      </c>
    </row>
    <row r="394" spans="1:1" x14ac:dyDescent="0.25">
      <c r="A394" s="1">
        <v>2020</v>
      </c>
    </row>
    <row r="395" spans="1:1" x14ac:dyDescent="0.25">
      <c r="A395" s="1">
        <v>2020</v>
      </c>
    </row>
    <row r="396" spans="1:1" x14ac:dyDescent="0.25">
      <c r="A396" s="1">
        <v>2020</v>
      </c>
    </row>
    <row r="397" spans="1:1" x14ac:dyDescent="0.25">
      <c r="A397" s="1">
        <v>2020</v>
      </c>
    </row>
    <row r="398" spans="1:1" x14ac:dyDescent="0.25">
      <c r="A398" s="1">
        <v>2020</v>
      </c>
    </row>
    <row r="399" spans="1:1" x14ac:dyDescent="0.25">
      <c r="A399" s="1">
        <v>2020</v>
      </c>
    </row>
    <row r="400" spans="1:1" x14ac:dyDescent="0.25">
      <c r="A400" s="1">
        <v>2020</v>
      </c>
    </row>
    <row r="401" spans="1:1" x14ac:dyDescent="0.25">
      <c r="A401" s="1">
        <v>2020</v>
      </c>
    </row>
    <row r="402" spans="1:1" x14ac:dyDescent="0.25">
      <c r="A402" s="1">
        <v>2020</v>
      </c>
    </row>
    <row r="403" spans="1:1" x14ac:dyDescent="0.25">
      <c r="A403" s="1">
        <v>2020</v>
      </c>
    </row>
    <row r="404" spans="1:1" x14ac:dyDescent="0.25">
      <c r="A404" s="1">
        <v>2020</v>
      </c>
    </row>
    <row r="405" spans="1:1" x14ac:dyDescent="0.25">
      <c r="A405" s="1">
        <v>2020</v>
      </c>
    </row>
    <row r="406" spans="1:1" x14ac:dyDescent="0.25">
      <c r="A406" s="1">
        <v>2020</v>
      </c>
    </row>
    <row r="407" spans="1:1" x14ac:dyDescent="0.25">
      <c r="A407" s="1">
        <v>2020</v>
      </c>
    </row>
    <row r="408" spans="1:1" x14ac:dyDescent="0.25">
      <c r="A408" s="1">
        <v>2020</v>
      </c>
    </row>
    <row r="409" spans="1:1" x14ac:dyDescent="0.25">
      <c r="A409" s="1">
        <v>2020</v>
      </c>
    </row>
    <row r="410" spans="1:1" x14ac:dyDescent="0.25">
      <c r="A410" s="1">
        <v>2020</v>
      </c>
    </row>
    <row r="411" spans="1:1" x14ac:dyDescent="0.25">
      <c r="A411" s="1">
        <v>2020</v>
      </c>
    </row>
    <row r="412" spans="1:1" x14ac:dyDescent="0.25">
      <c r="A412" s="1">
        <v>2020</v>
      </c>
    </row>
    <row r="413" spans="1:1" x14ac:dyDescent="0.25">
      <c r="A413" s="1">
        <v>2020</v>
      </c>
    </row>
    <row r="414" spans="1:1" x14ac:dyDescent="0.25">
      <c r="A414" s="1">
        <v>2020</v>
      </c>
    </row>
    <row r="415" spans="1:1" x14ac:dyDescent="0.25">
      <c r="A415" s="1">
        <v>2020</v>
      </c>
    </row>
    <row r="416" spans="1:1" x14ac:dyDescent="0.25">
      <c r="A416" s="1">
        <v>2020</v>
      </c>
    </row>
    <row r="417" spans="1:1" x14ac:dyDescent="0.25">
      <c r="A417" s="1">
        <v>2020</v>
      </c>
    </row>
  </sheetData>
  <mergeCells count="1">
    <mergeCell ref="A1:N2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paperSize="8" scale="47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A2CEBAC-716C-4DA3-BD76-7D5272EF42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Bons_Travail</vt:lpstr>
      <vt:lpstr>Param_Taux</vt:lpstr>
      <vt:lpstr>Data_Auto</vt:lpstr>
      <vt:lpstr>TCD</vt:lpstr>
      <vt:lpstr>Feuil1 (2)</vt:lpstr>
      <vt:lpstr>'Feuil1 (2)'!Tab_Cop_Machine</vt:lpstr>
      <vt:lpstr>Tab_Cop_Machine</vt:lpstr>
      <vt:lpstr>Bons_Travail!Zone_d_impression</vt:lpstr>
      <vt:lpstr>'Feuil1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HEBRANS Sébastien</dc:creator>
  <cp:lastModifiedBy>SEBASTIEN</cp:lastModifiedBy>
  <cp:lastPrinted>2020-03-27T07:53:08Z</cp:lastPrinted>
  <dcterms:created xsi:type="dcterms:W3CDTF">2020-02-03T10:09:05Z</dcterms:created>
  <dcterms:modified xsi:type="dcterms:W3CDTF">2020-04-10T05:34:51Z</dcterms:modified>
</cp:coreProperties>
</file>