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040" windowHeight="10575" activeTab="1"/>
  </bookViews>
  <sheets>
    <sheet name="Feuil1" sheetId="1" r:id="rId1"/>
    <sheet name="Lieu" sheetId="2" r:id="rId2"/>
    <sheet name="Feuil3" sheetId="3" r:id="rId3"/>
  </sheets>
  <externalReferences>
    <externalReference r:id="rId4"/>
  </externalReferences>
  <definedNames>
    <definedName name="Fériés2016">[1]Fériés!$D$2:$E$20</definedName>
    <definedName name="Lieu">OFFSET(Lieu!$A$2,0,0,COUNTA(Lieu!$A:$A)-1)</definedName>
  </definedNames>
  <calcPr calcId="125725"/>
</workbook>
</file>

<file path=xl/calcChain.xml><?xml version="1.0" encoding="utf-8"?>
<calcChain xmlns="http://schemas.openxmlformats.org/spreadsheetml/2006/main">
  <c r="M8" i="1"/>
  <c r="D9"/>
  <c r="D10" s="1"/>
  <c r="L10" s="1"/>
  <c r="E9"/>
  <c r="C9" s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L9" l="1"/>
  <c r="I40"/>
  <c r="I42" s="1"/>
  <c r="D11"/>
  <c r="L11" s="1"/>
  <c r="E10"/>
  <c r="E11" l="1"/>
  <c r="C10"/>
  <c r="D12"/>
  <c r="L12" s="1"/>
  <c r="E12" l="1"/>
  <c r="C11"/>
  <c r="D13"/>
  <c r="L13" s="1"/>
  <c r="E13" l="1"/>
  <c r="C12"/>
  <c r="D14"/>
  <c r="L14" s="1"/>
  <c r="E14" l="1"/>
  <c r="C13"/>
  <c r="D15"/>
  <c r="L15" s="1"/>
  <c r="E15" l="1"/>
  <c r="C14"/>
  <c r="D16"/>
  <c r="L16" s="1"/>
  <c r="E16" l="1"/>
  <c r="C15"/>
  <c r="D17"/>
  <c r="L17" s="1"/>
  <c r="E17" l="1"/>
  <c r="C16"/>
  <c r="D18"/>
  <c r="L18" s="1"/>
  <c r="E18" l="1"/>
  <c r="C17"/>
  <c r="D19"/>
  <c r="L19" s="1"/>
  <c r="E19" l="1"/>
  <c r="C18"/>
  <c r="D20"/>
  <c r="L20" s="1"/>
  <c r="E20" l="1"/>
  <c r="C19"/>
  <c r="D21"/>
  <c r="L21" s="1"/>
  <c r="E21" l="1"/>
  <c r="C20"/>
  <c r="D22"/>
  <c r="L22" s="1"/>
  <c r="N25" l="1"/>
  <c r="N12"/>
  <c r="N28"/>
  <c r="N11"/>
  <c r="N27"/>
  <c r="N10"/>
  <c r="N26"/>
  <c r="N21"/>
  <c r="N37"/>
  <c r="N24"/>
  <c r="N9"/>
  <c r="N23"/>
  <c r="N39"/>
  <c r="N22"/>
  <c r="N38"/>
  <c r="N17"/>
  <c r="N33"/>
  <c r="N20"/>
  <c r="N36"/>
  <c r="N19"/>
  <c r="N35"/>
  <c r="N18"/>
  <c r="N34"/>
  <c r="N13"/>
  <c r="N29"/>
  <c r="N16"/>
  <c r="N32"/>
  <c r="N15"/>
  <c r="N31"/>
  <c r="N14"/>
  <c r="N30"/>
  <c r="E22"/>
  <c r="C21"/>
  <c r="D23"/>
  <c r="L23" s="1"/>
  <c r="E23" l="1"/>
  <c r="C22"/>
  <c r="D24"/>
  <c r="L24" s="1"/>
  <c r="E24" l="1"/>
  <c r="C23"/>
  <c r="D25"/>
  <c r="L25" s="1"/>
  <c r="E25" l="1"/>
  <c r="C24"/>
  <c r="D26"/>
  <c r="L26" s="1"/>
  <c r="E26" l="1"/>
  <c r="C25"/>
  <c r="D27"/>
  <c r="L27" s="1"/>
  <c r="E27" l="1"/>
  <c r="C26"/>
  <c r="D28"/>
  <c r="L28" s="1"/>
  <c r="E28" l="1"/>
  <c r="C27"/>
  <c r="D29"/>
  <c r="L29" s="1"/>
  <c r="M9" l="1"/>
  <c r="E29"/>
  <c r="C28"/>
  <c r="D30"/>
  <c r="L30" s="1"/>
  <c r="N40" l="1"/>
  <c r="E30"/>
  <c r="C29"/>
  <c r="D31"/>
  <c r="L31" s="1"/>
  <c r="E31" l="1"/>
  <c r="C30"/>
  <c r="D32"/>
  <c r="L32" s="1"/>
  <c r="E32" l="1"/>
  <c r="C31"/>
  <c r="D33"/>
  <c r="L33" s="1"/>
  <c r="E33" l="1"/>
  <c r="C32"/>
  <c r="D34"/>
  <c r="L34" s="1"/>
  <c r="E34" l="1"/>
  <c r="C33"/>
  <c r="D35"/>
  <c r="L35" s="1"/>
  <c r="M15" l="1"/>
  <c r="M27"/>
  <c r="M36"/>
  <c r="M34"/>
  <c r="M32"/>
  <c r="M16"/>
  <c r="M37"/>
  <c r="M13"/>
  <c r="M26"/>
  <c r="M24"/>
  <c r="E35"/>
  <c r="C34"/>
  <c r="D36"/>
  <c r="L36" s="1"/>
  <c r="M10" l="1"/>
  <c r="M17"/>
  <c r="M39"/>
  <c r="M33"/>
  <c r="M18"/>
  <c r="M21"/>
  <c r="M23"/>
  <c r="M14"/>
  <c r="M31"/>
  <c r="M12"/>
  <c r="M19"/>
  <c r="M38"/>
  <c r="M28"/>
  <c r="M30"/>
  <c r="M11"/>
  <c r="M25"/>
  <c r="M35"/>
  <c r="M22"/>
  <c r="M29"/>
  <c r="M20"/>
  <c r="E36"/>
  <c r="C35"/>
  <c r="D37"/>
  <c r="L37" s="1"/>
  <c r="E37" l="1"/>
  <c r="C36"/>
  <c r="D38"/>
  <c r="L38" s="1"/>
  <c r="E38" l="1"/>
  <c r="C37"/>
  <c r="D39"/>
  <c r="L39" s="1"/>
  <c r="E39" l="1"/>
  <c r="C39" s="1"/>
  <c r="C38"/>
  <c r="L40"/>
  <c r="M40"/>
</calcChain>
</file>

<file path=xl/sharedStrings.xml><?xml version="1.0" encoding="utf-8"?>
<sst xmlns="http://schemas.openxmlformats.org/spreadsheetml/2006/main" count="76" uniqueCount="53">
  <si>
    <t>concernés.</t>
  </si>
  <si>
    <t>Ne compléter que les jours</t>
  </si>
  <si>
    <t xml:space="preserve">Cour </t>
  </si>
  <si>
    <t xml:space="preserve">Lycée </t>
  </si>
  <si>
    <t>RE</t>
  </si>
  <si>
    <t>Supp&gt;48</t>
  </si>
  <si>
    <t>Totaux</t>
  </si>
  <si>
    <t>à payer</t>
  </si>
  <si>
    <t>Pause</t>
  </si>
  <si>
    <t>Fin</t>
  </si>
  <si>
    <t>Début</t>
  </si>
  <si>
    <t>Taux/Heure</t>
  </si>
  <si>
    <t>Heures</t>
  </si>
  <si>
    <t>Heures Travail</t>
  </si>
  <si>
    <t>En centièmes d'heures</t>
  </si>
  <si>
    <t>Jours</t>
  </si>
  <si>
    <t>Indiquer le mois désiré (en chiffres) :</t>
  </si>
  <si>
    <t>Indiquer l'année :</t>
  </si>
  <si>
    <t>Numéro semaine</t>
  </si>
  <si>
    <t>Lieu de Travail</t>
  </si>
  <si>
    <t xml:space="preserve">Donc : Comment faire pour n'afficher qu'une seule fois les les heures par lieu.?  et non pas à tous les coup comme c'est le cas </t>
  </si>
  <si>
    <t>zzz</t>
  </si>
  <si>
    <t>Lieu</t>
  </si>
  <si>
    <t>aaa</t>
  </si>
  <si>
    <t>Cour comptes</t>
  </si>
  <si>
    <t>Centre Conf</t>
  </si>
  <si>
    <t>Lycée Vauban</t>
  </si>
  <si>
    <t>BEI</t>
  </si>
  <si>
    <t>Jardins d'Alyséa</t>
  </si>
  <si>
    <t>BGL BNP Paribas</t>
  </si>
  <si>
    <t>DZ Bank</t>
  </si>
  <si>
    <t>Hopital Kirchberg</t>
  </si>
  <si>
    <t>DEKA Bank</t>
  </si>
  <si>
    <t>Toit pour toi</t>
  </si>
  <si>
    <t>Belvédère</t>
  </si>
  <si>
    <t>An de Wisen</t>
  </si>
  <si>
    <t>Cour de Justice</t>
  </si>
  <si>
    <t>Hôtel Melia</t>
  </si>
  <si>
    <t>PWC</t>
  </si>
  <si>
    <t>MALADIE</t>
  </si>
  <si>
    <t>Ch. Commerce</t>
  </si>
  <si>
    <t>Hopital Stassen</t>
  </si>
  <si>
    <t>Mondercange</t>
  </si>
  <si>
    <t>REH</t>
  </si>
  <si>
    <t>Lycée Belval</t>
  </si>
  <si>
    <t>BGL+Centre Conf</t>
  </si>
  <si>
    <t>Arendt+Melia</t>
  </si>
  <si>
    <t>Parlement KAD</t>
  </si>
  <si>
    <t>Jean Monnet</t>
  </si>
  <si>
    <t>BEI JKI/LKI</t>
  </si>
  <si>
    <t>Delphi</t>
  </si>
  <si>
    <t>Formation IFSB</t>
  </si>
  <si>
    <t>REH+Melia</t>
  </si>
</sst>
</file>

<file path=xl/styles.xml><?xml version="1.0" encoding="utf-8"?>
<styleSheet xmlns="http://schemas.openxmlformats.org/spreadsheetml/2006/main">
  <numFmts count="4">
    <numFmt numFmtId="164" formatCode="#,##0.0000\ _€"/>
    <numFmt numFmtId="165" formatCode="dddd"/>
    <numFmt numFmtId="166" formatCode="dd\ mmmm\ yyyy"/>
    <numFmt numFmtId="167" formatCode="h:mm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FFF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78">
    <xf numFmtId="0" fontId="0" fillId="0" borderId="0" xfId="0"/>
    <xf numFmtId="0" fontId="1" fillId="0" borderId="0" xfId="1" applyProtection="1"/>
    <xf numFmtId="2" fontId="4" fillId="0" borderId="0" xfId="1" applyNumberFormat="1" applyFont="1" applyBorder="1" applyProtection="1"/>
    <xf numFmtId="2" fontId="4" fillId="0" borderId="1" xfId="1" applyNumberFormat="1" applyFont="1" applyBorder="1" applyProtection="1"/>
    <xf numFmtId="0" fontId="1" fillId="0" borderId="0" xfId="1" applyAlignment="1" applyProtection="1">
      <alignment horizontal="center"/>
    </xf>
    <xf numFmtId="0" fontId="3" fillId="0" borderId="0" xfId="1" applyFont="1" applyBorder="1" applyAlignment="1" applyProtection="1">
      <alignment horizontal="right"/>
    </xf>
    <xf numFmtId="0" fontId="1" fillId="0" borderId="0" xfId="1" applyBorder="1" applyProtection="1"/>
    <xf numFmtId="14" fontId="1" fillId="0" borderId="3" xfId="1" applyNumberFormat="1" applyBorder="1" applyProtection="1"/>
    <xf numFmtId="14" fontId="1" fillId="0" borderId="4" xfId="1" applyNumberFormat="1" applyBorder="1" applyProtection="1"/>
    <xf numFmtId="14" fontId="1" fillId="0" borderId="5" xfId="1" applyNumberFormat="1" applyBorder="1" applyProtection="1"/>
    <xf numFmtId="14" fontId="1" fillId="0" borderId="6" xfId="1" applyNumberFormat="1" applyBorder="1" applyProtection="1"/>
    <xf numFmtId="2" fontId="5" fillId="0" borderId="7" xfId="1" applyNumberFormat="1" applyFont="1" applyBorder="1" applyAlignment="1" applyProtection="1">
      <alignment horizontal="right" vertical="center"/>
    </xf>
    <xf numFmtId="2" fontId="5" fillId="0" borderId="8" xfId="1" applyNumberFormat="1" applyFont="1" applyBorder="1" applyAlignment="1" applyProtection="1">
      <alignment horizontal="right" vertical="center"/>
    </xf>
    <xf numFmtId="2" fontId="5" fillId="0" borderId="2" xfId="1" applyNumberFormat="1" applyFont="1" applyBorder="1" applyAlignment="1" applyProtection="1">
      <alignment horizontal="right" vertical="center"/>
    </xf>
    <xf numFmtId="2" fontId="5" fillId="0" borderId="1" xfId="1" applyNumberFormat="1" applyFont="1" applyBorder="1" applyAlignment="1" applyProtection="1">
      <alignment horizontal="right" vertical="center"/>
    </xf>
    <xf numFmtId="0" fontId="3" fillId="0" borderId="0" xfId="1" applyFont="1" applyBorder="1" applyAlignment="1" applyProtection="1">
      <alignment horizontal="center" vertical="center"/>
    </xf>
    <xf numFmtId="14" fontId="1" fillId="0" borderId="0" xfId="1" applyNumberFormat="1" applyProtection="1"/>
    <xf numFmtId="2" fontId="1" fillId="0" borderId="9" xfId="1" applyNumberFormat="1" applyBorder="1" applyAlignment="1" applyProtection="1">
      <alignment horizontal="right"/>
    </xf>
    <xf numFmtId="2" fontId="1" fillId="0" borderId="10" xfId="1" applyNumberFormat="1" applyBorder="1" applyAlignment="1" applyProtection="1">
      <alignment horizontal="right"/>
    </xf>
    <xf numFmtId="2" fontId="6" fillId="0" borderId="9" xfId="2" applyNumberFormat="1" applyBorder="1" applyAlignment="1" applyProtection="1">
      <alignment horizontal="center"/>
      <protection locked="0"/>
    </xf>
    <xf numFmtId="164" fontId="1" fillId="0" borderId="11" xfId="1" applyNumberFormat="1" applyBorder="1" applyAlignment="1" applyProtection="1">
      <alignment horizontal="right"/>
    </xf>
    <xf numFmtId="2" fontId="1" fillId="2" borderId="12" xfId="1" applyNumberFormat="1" applyFill="1" applyBorder="1" applyProtection="1"/>
    <xf numFmtId="2" fontId="6" fillId="0" borderId="10" xfId="2" applyNumberFormat="1" applyBorder="1" applyAlignment="1" applyProtection="1">
      <alignment horizontal="center"/>
      <protection locked="0"/>
    </xf>
    <xf numFmtId="165" fontId="7" fillId="3" borderId="13" xfId="1" applyNumberFormat="1" applyFont="1" applyFill="1" applyBorder="1" applyAlignment="1" applyProtection="1">
      <alignment horizontal="center"/>
    </xf>
    <xf numFmtId="166" fontId="8" fillId="4" borderId="14" xfId="1" applyNumberFormat="1" applyFont="1" applyFill="1" applyBorder="1" applyAlignment="1" applyProtection="1">
      <alignment horizontal="left"/>
    </xf>
    <xf numFmtId="165" fontId="8" fillId="4" borderId="15" xfId="1" applyNumberFormat="1" applyFont="1" applyFill="1" applyBorder="1" applyAlignment="1" applyProtection="1">
      <alignment horizontal="left" indent="1"/>
    </xf>
    <xf numFmtId="166" fontId="8" fillId="4" borderId="17" xfId="1" applyNumberFormat="1" applyFont="1" applyFill="1" applyBorder="1" applyAlignment="1" applyProtection="1">
      <alignment horizontal="left"/>
    </xf>
    <xf numFmtId="165" fontId="8" fillId="4" borderId="18" xfId="1" applyNumberFormat="1" applyFont="1" applyFill="1" applyBorder="1" applyAlignment="1" applyProtection="1">
      <alignment horizontal="left" indent="1"/>
    </xf>
    <xf numFmtId="166" fontId="8" fillId="4" borderId="19" xfId="1" applyNumberFormat="1" applyFont="1" applyFill="1" applyBorder="1" applyAlignment="1" applyProtection="1">
      <alignment horizontal="left"/>
    </xf>
    <xf numFmtId="165" fontId="8" fillId="4" borderId="13" xfId="1" applyNumberFormat="1" applyFont="1" applyFill="1" applyBorder="1" applyAlignment="1" applyProtection="1">
      <alignment horizontal="left" indent="1"/>
    </xf>
    <xf numFmtId="164" fontId="1" fillId="0" borderId="20" xfId="1" applyNumberFormat="1" applyBorder="1" applyAlignment="1" applyProtection="1">
      <alignment horizontal="right"/>
      <protection locked="0"/>
    </xf>
    <xf numFmtId="0" fontId="1" fillId="6" borderId="7" xfId="1" applyFont="1" applyFill="1" applyBorder="1" applyAlignment="1" applyProtection="1">
      <alignment horizontal="center"/>
    </xf>
    <xf numFmtId="0" fontId="1" fillId="7" borderId="8" xfId="1" applyFill="1" applyBorder="1" applyAlignment="1" applyProtection="1">
      <alignment horizontal="center"/>
    </xf>
    <xf numFmtId="0" fontId="6" fillId="8" borderId="4" xfId="2" applyFill="1" applyBorder="1" applyAlignment="1">
      <alignment horizontal="center" vertical="center"/>
    </xf>
    <xf numFmtId="0" fontId="1" fillId="9" borderId="24" xfId="1" applyFill="1" applyBorder="1" applyAlignment="1" applyProtection="1">
      <alignment horizontal="center"/>
    </xf>
    <xf numFmtId="0" fontId="1" fillId="10" borderId="25" xfId="1" applyFill="1" applyBorder="1" applyAlignment="1" applyProtection="1">
      <alignment horizontal="center"/>
    </xf>
    <xf numFmtId="0" fontId="1" fillId="8" borderId="26" xfId="1" applyFill="1" applyBorder="1" applyAlignment="1" applyProtection="1">
      <alignment horizontal="center" vertical="center"/>
    </xf>
    <xf numFmtId="0" fontId="1" fillId="8" borderId="27" xfId="1" applyFill="1" applyBorder="1" applyAlignment="1" applyProtection="1">
      <alignment horizontal="center" vertical="center"/>
    </xf>
    <xf numFmtId="0" fontId="1" fillId="8" borderId="28" xfId="1" applyFont="1" applyFill="1" applyBorder="1" applyAlignment="1" applyProtection="1">
      <alignment horizontal="center" vertical="center"/>
    </xf>
    <xf numFmtId="0" fontId="1" fillId="9" borderId="30" xfId="1" applyFont="1" applyFill="1" applyBorder="1" applyAlignment="1" applyProtection="1">
      <alignment horizontal="center" vertical="center"/>
    </xf>
    <xf numFmtId="0" fontId="1" fillId="0" borderId="35" xfId="1" applyFill="1" applyBorder="1" applyAlignment="1" applyProtection="1">
      <alignment horizontal="centerContinuous" vertical="center"/>
    </xf>
    <xf numFmtId="0" fontId="1" fillId="0" borderId="36" xfId="1" applyFill="1" applyBorder="1" applyAlignment="1" applyProtection="1">
      <alignment horizontal="centerContinuous" vertical="center"/>
    </xf>
    <xf numFmtId="0" fontId="1" fillId="12" borderId="37" xfId="1" applyFill="1" applyBorder="1" applyAlignment="1" applyProtection="1">
      <alignment horizontal="centerContinuous" vertical="center"/>
    </xf>
    <xf numFmtId="14" fontId="2" fillId="0" borderId="0" xfId="1" applyNumberFormat="1" applyFont="1" applyAlignment="1" applyProtection="1">
      <alignment horizontal="right"/>
    </xf>
    <xf numFmtId="0" fontId="1" fillId="5" borderId="0" xfId="1" applyFill="1" applyBorder="1" applyAlignment="1" applyProtection="1">
      <alignment horizontal="center"/>
    </xf>
    <xf numFmtId="14" fontId="2" fillId="0" borderId="0" xfId="1" applyNumberFormat="1" applyFont="1" applyProtection="1"/>
    <xf numFmtId="0" fontId="1" fillId="0" borderId="0" xfId="1" applyFill="1" applyBorder="1" applyProtection="1"/>
    <xf numFmtId="0" fontId="2" fillId="0" borderId="0" xfId="1" applyFont="1" applyAlignment="1" applyProtection="1">
      <alignment horizontal="right"/>
    </xf>
    <xf numFmtId="2" fontId="1" fillId="7" borderId="8" xfId="1" applyNumberFormat="1" applyFill="1" applyBorder="1" applyAlignment="1" applyProtection="1">
      <alignment horizontal="center"/>
    </xf>
    <xf numFmtId="0" fontId="1" fillId="12" borderId="37" xfId="1" applyFill="1" applyBorder="1" applyAlignment="1" applyProtection="1">
      <alignment horizontal="center" vertical="center"/>
    </xf>
    <xf numFmtId="0" fontId="1" fillId="12" borderId="38" xfId="1" applyFill="1" applyBorder="1" applyAlignment="1" applyProtection="1">
      <alignment horizontal="left" vertical="center"/>
    </xf>
    <xf numFmtId="0" fontId="0" fillId="0" borderId="0" xfId="0" applyBorder="1"/>
    <xf numFmtId="0" fontId="1" fillId="0" borderId="0" xfId="1" applyBorder="1" applyAlignment="1" applyProtection="1">
      <alignment horizontal="right"/>
    </xf>
    <xf numFmtId="0" fontId="9" fillId="0" borderId="0" xfId="0" applyFont="1" applyAlignment="1">
      <alignment horizontal="center"/>
    </xf>
    <xf numFmtId="1" fontId="7" fillId="3" borderId="13" xfId="1" applyNumberFormat="1" applyFont="1" applyFill="1" applyBorder="1" applyAlignment="1" applyProtection="1">
      <alignment horizontal="center"/>
    </xf>
    <xf numFmtId="0" fontId="10" fillId="14" borderId="0" xfId="0" applyFont="1" applyFill="1"/>
    <xf numFmtId="0" fontId="1" fillId="8" borderId="29" xfId="1" applyFont="1" applyFill="1" applyBorder="1" applyAlignment="1" applyProtection="1">
      <alignment horizontal="center" vertical="center"/>
    </xf>
    <xf numFmtId="0" fontId="6" fillId="8" borderId="23" xfId="2" applyFill="1" applyBorder="1" applyAlignment="1">
      <alignment horizontal="center" vertical="center"/>
    </xf>
    <xf numFmtId="14" fontId="0" fillId="11" borderId="39" xfId="1" applyNumberFormat="1" applyFont="1" applyFill="1" applyBorder="1" applyAlignment="1" applyProtection="1">
      <alignment horizontal="center" vertical="center" wrapText="1"/>
    </xf>
    <xf numFmtId="0" fontId="6" fillId="11" borderId="40" xfId="2" applyFill="1" applyBorder="1" applyAlignment="1">
      <alignment horizontal="center" vertical="center" wrapText="1"/>
    </xf>
    <xf numFmtId="0" fontId="6" fillId="11" borderId="23" xfId="2" applyFill="1" applyBorder="1" applyAlignment="1">
      <alignment horizontal="center" vertical="center" wrapText="1"/>
    </xf>
    <xf numFmtId="167" fontId="1" fillId="5" borderId="22" xfId="1" applyNumberFormat="1" applyFill="1" applyBorder="1" applyAlignment="1" applyProtection="1">
      <alignment horizontal="right"/>
    </xf>
    <xf numFmtId="167" fontId="1" fillId="5" borderId="21" xfId="1" applyNumberFormat="1" applyFill="1" applyBorder="1" applyAlignment="1" applyProtection="1">
      <alignment horizontal="right"/>
    </xf>
    <xf numFmtId="0" fontId="6" fillId="0" borderId="21" xfId="2" applyBorder="1" applyAlignment="1"/>
    <xf numFmtId="0" fontId="1" fillId="8" borderId="33" xfId="1" applyFont="1" applyFill="1" applyBorder="1" applyAlignment="1" applyProtection="1">
      <alignment horizontal="center"/>
    </xf>
    <xf numFmtId="0" fontId="1" fillId="8" borderId="32" xfId="1" applyFont="1" applyFill="1" applyBorder="1" applyAlignment="1" applyProtection="1">
      <alignment horizontal="center"/>
    </xf>
    <xf numFmtId="0" fontId="1" fillId="8" borderId="31" xfId="1" applyFont="1" applyFill="1" applyBorder="1" applyAlignment="1" applyProtection="1">
      <alignment horizontal="center"/>
    </xf>
    <xf numFmtId="14" fontId="0" fillId="11" borderId="6" xfId="1" applyNumberFormat="1" applyFont="1" applyFill="1" applyBorder="1" applyAlignment="1" applyProtection="1">
      <alignment horizontal="center" vertical="center"/>
    </xf>
    <xf numFmtId="0" fontId="6" fillId="11" borderId="16" xfId="2" applyFill="1" applyBorder="1" applyAlignment="1">
      <alignment horizontal="center" vertical="center"/>
    </xf>
    <xf numFmtId="0" fontId="6" fillId="11" borderId="4" xfId="2" applyFill="1" applyBorder="1" applyAlignment="1">
      <alignment horizontal="center" vertical="center"/>
    </xf>
    <xf numFmtId="14" fontId="1" fillId="13" borderId="6" xfId="1" applyNumberFormat="1" applyFill="1" applyBorder="1" applyAlignment="1" applyProtection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6" xfId="2" applyBorder="1" applyAlignment="1">
      <alignment horizontal="center" vertical="center"/>
    </xf>
    <xf numFmtId="0" fontId="6" fillId="0" borderId="34" xfId="2" applyBorder="1" applyAlignment="1">
      <alignment horizontal="center" vertical="center"/>
    </xf>
    <xf numFmtId="0" fontId="6" fillId="0" borderId="4" xfId="2" applyBorder="1" applyAlignment="1">
      <alignment horizontal="center" vertical="center"/>
    </xf>
    <xf numFmtId="0" fontId="6" fillId="0" borderId="3" xfId="2" applyBorder="1" applyAlignment="1">
      <alignment horizontal="center" vertical="center"/>
    </xf>
    <xf numFmtId="0" fontId="1" fillId="0" borderId="0" xfId="2" applyFont="1"/>
    <xf numFmtId="0" fontId="0" fillId="0" borderId="0" xfId="0" applyFill="1"/>
  </cellXfs>
  <cellStyles count="3">
    <cellStyle name="Normal" xfId="0" builtinId="0"/>
    <cellStyle name="Normal 2" xfId="1"/>
    <cellStyle name="Normal 3" xfId="2"/>
  </cellStyles>
  <dxfs count="2">
    <dxf>
      <fill>
        <patternFill>
          <bgColor theme="3" tint="0.79998168889431442"/>
        </patternFill>
      </fill>
    </dxf>
    <dxf>
      <font>
        <b val="0"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252488</xdr:colOff>
      <xdr:row>40</xdr:row>
      <xdr:rowOff>14763</xdr:rowOff>
    </xdr:from>
    <xdr:to>
      <xdr:col>5</xdr:col>
      <xdr:colOff>347254</xdr:colOff>
      <xdr:row>41</xdr:row>
      <xdr:rowOff>56067</xdr:rowOff>
    </xdr:to>
    <xdr:sp macro="" textlink="">
      <xdr:nvSpPr>
        <xdr:cNvPr id="2" name="Flèche gauche 1"/>
        <xdr:cNvSpPr/>
      </xdr:nvSpPr>
      <xdr:spPr>
        <a:xfrm rot="7579197" flipV="1">
          <a:off x="5154828" y="8006892"/>
          <a:ext cx="243711" cy="9476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535782</xdr:colOff>
      <xdr:row>9</xdr:row>
      <xdr:rowOff>23813</xdr:rowOff>
    </xdr:from>
    <xdr:to>
      <xdr:col>2</xdr:col>
      <xdr:colOff>416719</xdr:colOff>
      <xdr:row>20</xdr:row>
      <xdr:rowOff>178593</xdr:rowOff>
    </xdr:to>
    <xdr:cxnSp macro="">
      <xdr:nvCxnSpPr>
        <xdr:cNvPr id="6" name="Connecteur en angle 5"/>
        <xdr:cNvCxnSpPr/>
      </xdr:nvCxnSpPr>
      <xdr:spPr>
        <a:xfrm rot="5400000">
          <a:off x="285751" y="2381250"/>
          <a:ext cx="2440780" cy="1273968"/>
        </a:xfrm>
        <a:prstGeom prst="bentConnector3">
          <a:avLst>
            <a:gd name="adj1" fmla="val 50000"/>
          </a:avLst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11906</xdr:colOff>
      <xdr:row>21</xdr:row>
      <xdr:rowOff>47624</xdr:rowOff>
    </xdr:from>
    <xdr:to>
      <xdr:col>2</xdr:col>
      <xdr:colOff>523875</xdr:colOff>
      <xdr:row>24</xdr:row>
      <xdr:rowOff>2381</xdr:rowOff>
    </xdr:to>
    <xdr:sp macro="" textlink="">
      <xdr:nvSpPr>
        <xdr:cNvPr id="8" name="Rectangle 7"/>
        <xdr:cNvSpPr/>
      </xdr:nvSpPr>
      <xdr:spPr>
        <a:xfrm>
          <a:off x="345281" y="3548062"/>
          <a:ext cx="1905000" cy="4548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Quelle</a:t>
          </a:r>
          <a:r>
            <a:rPr lang="fr-FR" sz="1100" baseline="0"/>
            <a:t> formule pour mettre le numéro de semaine???</a:t>
          </a:r>
        </a:p>
        <a:p>
          <a:pPr algn="ctr"/>
          <a:endParaRPr lang="fr-FR" sz="1100"/>
        </a:p>
      </xdr:txBody>
    </xdr:sp>
    <xdr:clientData/>
  </xdr:twoCellAnchor>
  <xdr:twoCellAnchor>
    <xdr:from>
      <xdr:col>13</xdr:col>
      <xdr:colOff>107156</xdr:colOff>
      <xdr:row>11</xdr:row>
      <xdr:rowOff>23812</xdr:rowOff>
    </xdr:from>
    <xdr:to>
      <xdr:col>14</xdr:col>
      <xdr:colOff>595312</xdr:colOff>
      <xdr:row>11</xdr:row>
      <xdr:rowOff>154781</xdr:rowOff>
    </xdr:to>
    <xdr:cxnSp macro="">
      <xdr:nvCxnSpPr>
        <xdr:cNvPr id="11" name="Connecteur en angle 10"/>
        <xdr:cNvCxnSpPr/>
      </xdr:nvCxnSpPr>
      <xdr:spPr>
        <a:xfrm>
          <a:off x="11179969" y="1857375"/>
          <a:ext cx="1250156" cy="130969"/>
        </a:xfrm>
        <a:prstGeom prst="bentConnector3">
          <a:avLst>
            <a:gd name="adj1" fmla="val 50000"/>
          </a:avLst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738187</xdr:colOff>
      <xdr:row>10</xdr:row>
      <xdr:rowOff>71438</xdr:rowOff>
    </xdr:from>
    <xdr:to>
      <xdr:col>17</xdr:col>
      <xdr:colOff>440531</xdr:colOff>
      <xdr:row>16</xdr:row>
      <xdr:rowOff>35719</xdr:rowOff>
    </xdr:to>
    <xdr:sp macro="" textlink="">
      <xdr:nvSpPr>
        <xdr:cNvPr id="12" name="Rectangle 11"/>
        <xdr:cNvSpPr/>
      </xdr:nvSpPr>
      <xdr:spPr>
        <a:xfrm>
          <a:off x="12573000" y="1738313"/>
          <a:ext cx="1988344" cy="964406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Donc : Comment</a:t>
          </a:r>
          <a:r>
            <a:rPr lang="fr-FR" sz="1100" baseline="0"/>
            <a:t> faire pour n'afficher qu'une seule fois les les heures par lieu.?  et non pas à tous les coup comme c'est le cas</a:t>
          </a:r>
          <a:endParaRPr lang="fr-FR" sz="1100"/>
        </a:p>
      </xdr:txBody>
    </xdr:sp>
    <xdr:clientData/>
  </xdr:twoCellAnchor>
  <xdr:twoCellAnchor>
    <xdr:from>
      <xdr:col>13</xdr:col>
      <xdr:colOff>83343</xdr:colOff>
      <xdr:row>4</xdr:row>
      <xdr:rowOff>35719</xdr:rowOff>
    </xdr:from>
    <xdr:to>
      <xdr:col>14</xdr:col>
      <xdr:colOff>595312</xdr:colOff>
      <xdr:row>6</xdr:row>
      <xdr:rowOff>59531</xdr:rowOff>
    </xdr:to>
    <xdr:cxnSp macro="">
      <xdr:nvCxnSpPr>
        <xdr:cNvPr id="17" name="Connecteur en angle 16"/>
        <xdr:cNvCxnSpPr/>
      </xdr:nvCxnSpPr>
      <xdr:spPr>
        <a:xfrm flipV="1">
          <a:off x="11156156" y="702469"/>
          <a:ext cx="1273969" cy="357187"/>
        </a:xfrm>
        <a:prstGeom prst="bentConnector3">
          <a:avLst>
            <a:gd name="adj1" fmla="val 50000"/>
          </a:avLst>
        </a:prstGeom>
        <a:ln w="19050">
          <a:solidFill>
            <a:srgbClr val="00B05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726281</xdr:colOff>
      <xdr:row>2</xdr:row>
      <xdr:rowOff>47625</xdr:rowOff>
    </xdr:from>
    <xdr:to>
      <xdr:col>17</xdr:col>
      <xdr:colOff>416718</xdr:colOff>
      <xdr:row>6</xdr:row>
      <xdr:rowOff>107156</xdr:rowOff>
    </xdr:to>
    <xdr:sp macro="" textlink="">
      <xdr:nvSpPr>
        <xdr:cNvPr id="18" name="Rectangle 17"/>
        <xdr:cNvSpPr/>
      </xdr:nvSpPr>
      <xdr:spPr>
        <a:xfrm>
          <a:off x="12561094" y="381000"/>
          <a:ext cx="1976437" cy="726281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Mes heures supplémentaires  ne sont comptées qu'au delä</a:t>
          </a:r>
          <a:r>
            <a:rPr lang="fr-FR" sz="1100" baseline="0"/>
            <a:t> de </a:t>
          </a:r>
          <a:r>
            <a:rPr lang="fr-FR" sz="1100"/>
            <a:t> + de 48h</a:t>
          </a:r>
          <a:r>
            <a:rPr lang="fr-FR" sz="1100" baseline="0"/>
            <a:t> dans le même lieu  de travail</a:t>
          </a:r>
          <a:endParaRPr lang="fr-FR" sz="1100"/>
        </a:p>
      </xdr:txBody>
    </xdr:sp>
    <xdr:clientData/>
  </xdr:twoCellAnchor>
  <xdr:twoCellAnchor>
    <xdr:from>
      <xdr:col>16</xdr:col>
      <xdr:colOff>153987</xdr:colOff>
      <xdr:row>7</xdr:row>
      <xdr:rowOff>72231</xdr:rowOff>
    </xdr:from>
    <xdr:to>
      <xdr:col>16</xdr:col>
      <xdr:colOff>155575</xdr:colOff>
      <xdr:row>9</xdr:row>
      <xdr:rowOff>96044</xdr:rowOff>
    </xdr:to>
    <xdr:cxnSp macro="">
      <xdr:nvCxnSpPr>
        <xdr:cNvPr id="20" name="Connecteur droit avec flèche 19"/>
        <xdr:cNvCxnSpPr/>
      </xdr:nvCxnSpPr>
      <xdr:spPr>
        <a:xfrm rot="5400000">
          <a:off x="13335000" y="1416844"/>
          <a:ext cx="357188" cy="1588"/>
        </a:xfrm>
        <a:prstGeom prst="straightConnector1">
          <a:avLst/>
        </a:prstGeom>
        <a:ln w="57150">
          <a:solidFill>
            <a:schemeClr val="accent3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202407</xdr:colOff>
      <xdr:row>17</xdr:row>
      <xdr:rowOff>11906</xdr:rowOff>
    </xdr:from>
    <xdr:to>
      <xdr:col>16</xdr:col>
      <xdr:colOff>203995</xdr:colOff>
      <xdr:row>19</xdr:row>
      <xdr:rowOff>35719</xdr:rowOff>
    </xdr:to>
    <xdr:cxnSp macro="">
      <xdr:nvCxnSpPr>
        <xdr:cNvPr id="10" name="Connecteur droit avec flèche 9"/>
        <xdr:cNvCxnSpPr/>
      </xdr:nvCxnSpPr>
      <xdr:spPr>
        <a:xfrm rot="5400000">
          <a:off x="13383420" y="3023394"/>
          <a:ext cx="357188" cy="1588"/>
        </a:xfrm>
        <a:prstGeom prst="straightConnector1">
          <a:avLst/>
        </a:prstGeom>
        <a:ln w="57150">
          <a:solidFill>
            <a:schemeClr val="accent3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19</xdr:row>
      <xdr:rowOff>107156</xdr:rowOff>
    </xdr:from>
    <xdr:to>
      <xdr:col>17</xdr:col>
      <xdr:colOff>464344</xdr:colOff>
      <xdr:row>25</xdr:row>
      <xdr:rowOff>71437</xdr:rowOff>
    </xdr:to>
    <xdr:sp macro="" textlink="">
      <xdr:nvSpPr>
        <xdr:cNvPr id="13" name="Rectangle 12"/>
        <xdr:cNvSpPr/>
      </xdr:nvSpPr>
      <xdr:spPr>
        <a:xfrm>
          <a:off x="12596813" y="3274219"/>
          <a:ext cx="1988344" cy="96440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Au final il faudrait  qu'il y ait seulement 5h pour Cour et 3h</a:t>
          </a:r>
          <a:r>
            <a:rPr lang="fr-FR" sz="1100" baseline="0">
              <a:solidFill>
                <a:sysClr val="windowText" lastClr="000000"/>
              </a:solidFill>
            </a:rPr>
            <a:t> pour RE d'affichées.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14</xdr:col>
      <xdr:colOff>238126</xdr:colOff>
      <xdr:row>27</xdr:row>
      <xdr:rowOff>133349</xdr:rowOff>
    </xdr:from>
    <xdr:ext cx="7267574" cy="1642373"/>
    <xdr:sp macro="" textlink="">
      <xdr:nvSpPr>
        <xdr:cNvPr id="4" name="ZoneTexte 3"/>
        <xdr:cNvSpPr txBox="1"/>
      </xdr:nvSpPr>
      <xdr:spPr>
        <a:xfrm>
          <a:off x="12477751" y="4762499"/>
          <a:ext cx="7267574" cy="1642373"/>
        </a:xfrm>
        <a:prstGeom prst="rect">
          <a:avLst/>
        </a:prstGeom>
        <a:solidFill>
          <a:srgbClr val="00B0F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Formule en I9 incrémentée jusqu'en I39</a:t>
          </a:r>
        </a:p>
        <a:p>
          <a:r>
            <a:rPr lang="fr-FR" sz="1100"/>
            <a:t>=NO.SEMAINE.ISO(E9)</a:t>
          </a:r>
        </a:p>
        <a:p>
          <a:r>
            <a:rPr lang="fr-FR" sz="1100"/>
            <a:t>Formule en M9 incrémentée jusqu'en M39</a:t>
          </a:r>
        </a:p>
        <a:p>
          <a:r>
            <a:rPr lang="fr-FR" sz="1100"/>
            <a:t>=SI(ET(LIGNE()=SOMMEPROD(MAX(($C$9:$C$39=$C9)*($B$9:$B$39="RE")*(LIGNE($B$9:$B$39))));SOMMEPROD((JOURSEM($E$9:$E$39;1)=1)*($C$9:$C$39=$C9)*($L$9:$L$39&gt;48);$L$9:$L$39));SOMMEPROD(($B$9:$B$39="RE")*($C$9:$C$39=$C9)*($I$9:$I$39))-48;SI(ET(LIGNE()=SOMMEPROD(MAX(($C$9:$C$39=$C9)*($B$9:$B$39="Cour ")*(LIGNE($B$9:$B$39))));SOMMEPROD((JOURSEM($E$9:$E$39;1)=1)*($C$9:$C$39=$C9)*($L$9:$L$39&gt;48);$L$9:$L$39));SOMMEPROD(($B$9:$B$39="Cour ")*($C$9:$C$39=$C9)*($I$9:$I$39))-48;0))</a:t>
          </a:r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AppData/Roaming/Microsoft/Excel/loop_1%20A%20garder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TST"/>
      <sheetName val="modele"/>
      <sheetName val="Sept15"/>
      <sheetName val="Oct15"/>
      <sheetName val="Nov15"/>
      <sheetName val="Dec15"/>
      <sheetName val="Jan16"/>
      <sheetName val="Fev16"/>
      <sheetName val="Mars16"/>
      <sheetName val="Avril16"/>
      <sheetName val="Mai16"/>
      <sheetName val="Juin16"/>
      <sheetName val="Juil16"/>
      <sheetName val="Aout16"/>
      <sheetName val="Lieu"/>
      <sheetName val="Pause"/>
      <sheetName val="Fériés"/>
      <sheetName val="Mai16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Lieu</v>
          </cell>
        </row>
      </sheetData>
      <sheetData sheetId="15">
        <row r="1">
          <cell r="A1" t="str">
            <v>Pause</v>
          </cell>
        </row>
      </sheetData>
      <sheetData sheetId="16">
        <row r="2">
          <cell r="A2">
            <v>42309</v>
          </cell>
          <cell r="D2">
            <v>42370</v>
          </cell>
          <cell r="E2" t="str">
            <v>Nouvel an</v>
          </cell>
        </row>
        <row r="3">
          <cell r="D3">
            <v>42457</v>
          </cell>
          <cell r="E3" t="str">
            <v>Lundi de Pâques</v>
          </cell>
        </row>
        <row r="4">
          <cell r="D4">
            <v>42491</v>
          </cell>
          <cell r="E4" t="str">
            <v>Fête du travail</v>
          </cell>
        </row>
        <row r="5">
          <cell r="D5">
            <v>42495</v>
          </cell>
          <cell r="E5" t="str">
            <v>Ascension</v>
          </cell>
        </row>
        <row r="6">
          <cell r="D6">
            <v>42506</v>
          </cell>
          <cell r="E6" t="str">
            <v>Lundi de Pentecote</v>
          </cell>
        </row>
        <row r="7">
          <cell r="D7">
            <v>42544</v>
          </cell>
          <cell r="E7" t="str">
            <v>Fête nationale</v>
          </cell>
        </row>
        <row r="8">
          <cell r="D8">
            <v>42597</v>
          </cell>
          <cell r="E8" t="str">
            <v>Assomption</v>
          </cell>
        </row>
        <row r="9">
          <cell r="D9">
            <v>42675</v>
          </cell>
          <cell r="E9" t="str">
            <v>Toussaint</v>
          </cell>
        </row>
        <row r="10">
          <cell r="D10">
            <v>42729</v>
          </cell>
          <cell r="E10" t="str">
            <v>Noël</v>
          </cell>
        </row>
        <row r="11">
          <cell r="D11">
            <v>42730</v>
          </cell>
          <cell r="E11" t="str">
            <v>St Etienne</v>
          </cell>
        </row>
      </sheetData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2"/>
  <sheetViews>
    <sheetView topLeftCell="B2" zoomScale="80" zoomScaleNormal="80" workbookViewId="0">
      <selection activeCell="B16" sqref="B16"/>
    </sheetView>
  </sheetViews>
  <sheetFormatPr baseColWidth="10" defaultRowHeight="14.1" customHeight="1"/>
  <cols>
    <col min="1" max="1" width="5" customWidth="1"/>
    <col min="2" max="2" width="20.85546875" customWidth="1"/>
    <col min="4" max="4" width="19.85546875" customWidth="1"/>
    <col min="5" max="5" width="17.5703125" customWidth="1"/>
  </cols>
  <sheetData>
    <row r="1" spans="1:14" ht="14.1" customHeight="1">
      <c r="A1" s="1"/>
      <c r="B1" s="4"/>
      <c r="C1" s="4"/>
      <c r="D1" s="47"/>
      <c r="E1" s="47" t="s">
        <v>17</v>
      </c>
      <c r="F1" s="44">
        <v>2016</v>
      </c>
      <c r="G1" s="1"/>
      <c r="H1" s="4"/>
      <c r="I1" s="46"/>
      <c r="J1" s="51"/>
      <c r="K1" s="51"/>
      <c r="L1" s="51"/>
      <c r="M1" s="51"/>
    </row>
    <row r="2" spans="1:14" ht="14.1" customHeight="1">
      <c r="A2" s="1"/>
      <c r="B2" s="4"/>
      <c r="C2" s="4"/>
      <c r="D2" s="16"/>
      <c r="E2" s="16"/>
      <c r="F2" s="6"/>
      <c r="G2" s="1"/>
      <c r="H2" s="1"/>
      <c r="I2" s="46"/>
      <c r="J2" s="6"/>
      <c r="K2" s="6"/>
      <c r="L2" s="52"/>
      <c r="M2" s="6"/>
    </row>
    <row r="3" spans="1:14" ht="14.1" customHeight="1">
      <c r="A3" s="1"/>
      <c r="B3" s="4"/>
      <c r="C3" s="4"/>
      <c r="D3" s="45"/>
      <c r="E3" s="45"/>
      <c r="F3" s="43" t="s">
        <v>16</v>
      </c>
      <c r="G3" s="44">
        <v>8</v>
      </c>
      <c r="H3" s="1"/>
      <c r="I3" s="1"/>
      <c r="J3" s="1"/>
      <c r="K3" s="1"/>
      <c r="L3" s="1"/>
      <c r="M3" s="1"/>
    </row>
    <row r="4" spans="1:14" ht="14.1" customHeight="1" thickBot="1">
      <c r="A4" s="1"/>
      <c r="B4" s="4"/>
      <c r="C4" s="4"/>
      <c r="D4" s="16"/>
      <c r="E4" s="16"/>
      <c r="F4" s="1"/>
      <c r="G4" s="1"/>
      <c r="H4" s="1"/>
      <c r="I4" s="1"/>
      <c r="J4" s="1"/>
      <c r="K4" s="1"/>
      <c r="L4" s="1"/>
      <c r="M4" s="1"/>
    </row>
    <row r="5" spans="1:14" ht="14.1" customHeight="1">
      <c r="A5" s="1"/>
      <c r="B5" s="67" t="s">
        <v>19</v>
      </c>
      <c r="C5" s="58" t="s">
        <v>18</v>
      </c>
      <c r="D5" s="70" t="s">
        <v>15</v>
      </c>
      <c r="E5" s="71"/>
      <c r="F5" s="50" t="s">
        <v>14</v>
      </c>
      <c r="G5" s="49"/>
      <c r="H5" s="42"/>
      <c r="I5" s="41"/>
      <c r="J5" s="40"/>
      <c r="K5" s="40"/>
      <c r="L5" s="40"/>
      <c r="M5" s="40"/>
    </row>
    <row r="6" spans="1:14" ht="14.1" customHeight="1" thickBot="1">
      <c r="A6" s="1"/>
      <c r="B6" s="68"/>
      <c r="C6" s="59"/>
      <c r="D6" s="72"/>
      <c r="E6" s="73"/>
      <c r="F6" s="64" t="s">
        <v>13</v>
      </c>
      <c r="G6" s="65"/>
      <c r="H6" s="66"/>
      <c r="I6" s="39" t="s">
        <v>12</v>
      </c>
      <c r="J6" s="56" t="s">
        <v>11</v>
      </c>
      <c r="K6" s="38"/>
      <c r="L6" s="37"/>
      <c r="M6" s="36"/>
      <c r="N6" s="38"/>
    </row>
    <row r="7" spans="1:14" ht="14.1" customHeight="1" thickBot="1">
      <c r="A7" s="1"/>
      <c r="B7" s="69"/>
      <c r="C7" s="60"/>
      <c r="D7" s="74"/>
      <c r="E7" s="75"/>
      <c r="F7" s="35" t="s">
        <v>10</v>
      </c>
      <c r="G7" s="35" t="s">
        <v>9</v>
      </c>
      <c r="H7" s="35" t="s">
        <v>8</v>
      </c>
      <c r="I7" s="34" t="s">
        <v>7</v>
      </c>
      <c r="J7" s="57"/>
      <c r="K7" s="33"/>
      <c r="L7" s="32" t="s">
        <v>6</v>
      </c>
      <c r="M7" s="31" t="s">
        <v>5</v>
      </c>
      <c r="N7" s="33"/>
    </row>
    <row r="8" spans="1:14" ht="14.1" customHeight="1">
      <c r="A8" s="1"/>
      <c r="B8" s="61">
        <v>1</v>
      </c>
      <c r="C8" s="62"/>
      <c r="D8" s="63"/>
      <c r="E8" s="63"/>
      <c r="F8" s="63"/>
      <c r="G8" s="63"/>
      <c r="H8" s="63"/>
      <c r="I8" s="63"/>
      <c r="J8" s="30"/>
      <c r="K8" s="30"/>
      <c r="L8" s="18"/>
      <c r="M8" s="17" t="str">
        <f>IF($L8="","",IF(AND($L8&gt;0,$L8&gt;48),$L8-48,""))</f>
        <v/>
      </c>
      <c r="N8" s="30"/>
    </row>
    <row r="9" spans="1:14" ht="14.1" customHeight="1">
      <c r="A9" s="1"/>
      <c r="B9" s="23" t="s">
        <v>2</v>
      </c>
      <c r="C9" s="54">
        <f>_xlfn.ISOWEEKNUM(E9)</f>
        <v>31</v>
      </c>
      <c r="D9" s="29">
        <f>DATE(RIGHT($F$1,4)*1,$G$3,1)</f>
        <v>42583</v>
      </c>
      <c r="E9" s="28">
        <f>DATE(RIGHT($F$1,4)*1,$G$3,1)</f>
        <v>42583</v>
      </c>
      <c r="F9" s="22">
        <v>6</v>
      </c>
      <c r="G9" s="19">
        <v>23</v>
      </c>
      <c r="H9" s="19">
        <v>0</v>
      </c>
      <c r="I9" s="21">
        <f t="shared" ref="I9:I39" si="0">(G9-F9-H9)</f>
        <v>17</v>
      </c>
      <c r="J9" s="20"/>
      <c r="K9" s="19"/>
      <c r="L9" s="18" t="str">
        <f>IF(WEEKDAY($D9)=1,SUM(I9),"")</f>
        <v/>
      </c>
      <c r="M9">
        <f t="shared" ref="M9:M39" si="1">IF(AND(ROW()=SUMPRODUCT(MAX(($C$9:$C$39=$C9)*($B$9:$B$39="RE")*(ROW($B$9:$B$39)))),SUMPRODUCT((WEEKDAY($E$9:$E$39,1)=1)*($C$9:$C$39=$C9)*($L$9:$L$39&gt;48),$L$9:$L$39)),SUMPRODUCT(($B$9:$B$39="RE")*($C$9:$C$39=$C9)*($I$9:$I$39))-48,IF(AND(ROW()=SUMPRODUCT(MAX(($C$9:$C$39=$C9)*($B$9:$B$39="Cour ")*(ROW($B$9:$B$39)))),SUMPRODUCT((WEEKDAY($E$9:$E$39,1)=1)*($C$9:$C$39=$C9)*($L$9:$L$39&gt;48),$L$9:$L$39)),SUMPRODUCT(($B$9:$B$39="Cour ")*($C$9:$C$39=$C9)*($I$9:$I$39))-48,0))</f>
        <v>0</v>
      </c>
      <c r="N9">
        <f>MAX(IF(AND(ROW()=SUMPRODUCT(MAX(($C$9:$C$39=$C9)*($B$9:$B$39="RE")*(ROW($B$9:$B$39)))),SUMPRODUCT((WEEKDAY($E$9:$E$39,1)=1)*($C$9:$C$39=$C9)*($L$9:$L$39&gt;48),$L$9:$L$39)),SUMPRODUCT(($B$9:$B$39="RE")*($C$9:$C$39=$C9)*($I$9:$I$39))-48,IF(AND(ROW()=SUMPRODUCT(MAX(($C$9:$C$39=$C9)*($B$9:$B$39="Cour ")*(ROW($B$9:$B$39)))),SUMPRODUCT((WEEKDAY($E$9:$E$39,1)=1)*($C$9:$C$39=$C9)*($L$9:$L$39&gt;48),$L$9:$L$39)),SUMPRODUCT(($B$9:$B$39="Cour ")*($C$9:$C$39=$C9)*($I$9:$I$39))-48,IF(AND(ROW()=SUMPRODUCT(MAX(($C$9:$C$39=$C9)*($B$9:$B$39="zzz")*(ROW($B$9:$B$39)))),SUMPRODUCT((WEEKDAY($E$9:$E$39,1)=1)*($C$9:$C$39=$C9)*($L$9:$L$39&gt;48),$L$9:$L$39)),SUMPRODUCT(($B$9:$B$39="zzz")*($C$9:$C$39=$C9)*($I$9:$I$39))-48,0))),0)</f>
        <v>0</v>
      </c>
    </row>
    <row r="10" spans="1:14" ht="14.1" customHeight="1">
      <c r="A10" s="1"/>
      <c r="B10" s="23" t="s">
        <v>4</v>
      </c>
      <c r="C10" s="54">
        <f t="shared" ref="C10:C39" si="2">_xlfn.ISOWEEKNUM(E10)</f>
        <v>31</v>
      </c>
      <c r="D10" s="27">
        <f t="shared" ref="D10:D39" si="3">D9+1</f>
        <v>42584</v>
      </c>
      <c r="E10" s="26">
        <f t="shared" ref="E10:E39" si="4">E9+1</f>
        <v>42584</v>
      </c>
      <c r="F10" s="22">
        <v>6</v>
      </c>
      <c r="G10" s="19">
        <v>23</v>
      </c>
      <c r="H10" s="19">
        <v>0</v>
      </c>
      <c r="I10" s="21">
        <f t="shared" si="0"/>
        <v>17</v>
      </c>
      <c r="J10" s="20"/>
      <c r="K10" s="19"/>
      <c r="L10" s="18" t="str">
        <f t="shared" ref="L10:L14" si="5">IF(WEEKDAY($D10)=1,SUM(I10),"")</f>
        <v/>
      </c>
      <c r="M10">
        <f t="shared" si="1"/>
        <v>0</v>
      </c>
      <c r="N10">
        <f t="shared" ref="N10:N39" si="6">MAX(IF(AND(ROW()=SUMPRODUCT(MAX(($C$9:$C$39=$C10)*($B$9:$B$39="RE")*(ROW($B$9:$B$39)))),SUMPRODUCT((WEEKDAY($E$9:$E$39,1)=1)*($C$9:$C$39=$C10)*($L$9:$L$39&gt;48),$L$9:$L$39)),SUMPRODUCT(($B$9:$B$39="RE")*($C$9:$C$39=$C10)*($I$9:$I$39))-48,IF(AND(ROW()=SUMPRODUCT(MAX(($C$9:$C$39=$C10)*($B$9:$B$39="Cour ")*(ROW($B$9:$B$39)))),SUMPRODUCT((WEEKDAY($E$9:$E$39,1)=1)*($C$9:$C$39=$C10)*($L$9:$L$39&gt;48),$L$9:$L$39)),SUMPRODUCT(($B$9:$B$39="Cour ")*($C$9:$C$39=$C10)*($I$9:$I$39))-48,IF(AND(ROW()=SUMPRODUCT(MAX(($C$9:$C$39=$C10)*($B$9:$B$39="zzz")*(ROW($B$9:$B$39)))),SUMPRODUCT((WEEKDAY($E$9:$E$39,1)=1)*($C$9:$C$39=$C10)*($L$9:$L$39&gt;48),$L$9:$L$39)),SUMPRODUCT(($B$9:$B$39="zzz")*($C$9:$C$39=$C10)*($I$9:$I$39))-48,0))),0)</f>
        <v>0</v>
      </c>
    </row>
    <row r="11" spans="1:14" ht="14.1" customHeight="1">
      <c r="A11" s="1"/>
      <c r="B11" s="23" t="s">
        <v>2</v>
      </c>
      <c r="C11" s="54">
        <f t="shared" si="2"/>
        <v>31</v>
      </c>
      <c r="D11" s="27">
        <f t="shared" si="3"/>
        <v>42585</v>
      </c>
      <c r="E11" s="26">
        <f t="shared" si="4"/>
        <v>42585</v>
      </c>
      <c r="F11" s="22">
        <v>4</v>
      </c>
      <c r="G11" s="19">
        <v>23</v>
      </c>
      <c r="H11" s="19">
        <v>0</v>
      </c>
      <c r="I11" s="21">
        <f t="shared" si="0"/>
        <v>19</v>
      </c>
      <c r="J11" s="20"/>
      <c r="K11" s="19"/>
      <c r="L11" s="18" t="str">
        <f t="shared" si="5"/>
        <v/>
      </c>
      <c r="M11">
        <f t="shared" si="1"/>
        <v>0</v>
      </c>
      <c r="N11">
        <f t="shared" si="6"/>
        <v>0</v>
      </c>
    </row>
    <row r="12" spans="1:14" ht="14.1" customHeight="1">
      <c r="A12" s="1"/>
      <c r="B12" s="23" t="s">
        <v>4</v>
      </c>
      <c r="C12" s="54">
        <f t="shared" si="2"/>
        <v>31</v>
      </c>
      <c r="D12" s="27">
        <f t="shared" si="3"/>
        <v>42586</v>
      </c>
      <c r="E12" s="26">
        <f t="shared" si="4"/>
        <v>42586</v>
      </c>
      <c r="F12" s="22">
        <v>6</v>
      </c>
      <c r="G12" s="19">
        <v>23</v>
      </c>
      <c r="H12" s="19">
        <v>0</v>
      </c>
      <c r="I12" s="21">
        <f t="shared" si="0"/>
        <v>17</v>
      </c>
      <c r="J12" s="20"/>
      <c r="K12" s="19"/>
      <c r="L12" s="18" t="str">
        <f t="shared" si="5"/>
        <v/>
      </c>
      <c r="M12">
        <f t="shared" si="1"/>
        <v>0</v>
      </c>
      <c r="N12">
        <f t="shared" si="6"/>
        <v>0</v>
      </c>
    </row>
    <row r="13" spans="1:14" ht="14.1" customHeight="1">
      <c r="A13" s="1"/>
      <c r="B13" s="23" t="s">
        <v>4</v>
      </c>
      <c r="C13" s="54">
        <f t="shared" si="2"/>
        <v>31</v>
      </c>
      <c r="D13" s="27">
        <f t="shared" si="3"/>
        <v>42587</v>
      </c>
      <c r="E13" s="26">
        <f t="shared" si="4"/>
        <v>42587</v>
      </c>
      <c r="F13" s="22">
        <v>6</v>
      </c>
      <c r="G13" s="19">
        <v>23</v>
      </c>
      <c r="H13" s="19">
        <v>0</v>
      </c>
      <c r="I13" s="21">
        <f t="shared" si="0"/>
        <v>17</v>
      </c>
      <c r="J13" s="20"/>
      <c r="K13" s="19"/>
      <c r="L13" s="18" t="str">
        <f t="shared" si="5"/>
        <v/>
      </c>
      <c r="M13">
        <f t="shared" si="1"/>
        <v>3</v>
      </c>
      <c r="N13">
        <f t="shared" si="6"/>
        <v>3</v>
      </c>
    </row>
    <row r="14" spans="1:14" ht="14.1" customHeight="1" thickBot="1">
      <c r="A14" s="1"/>
      <c r="B14" s="23" t="s">
        <v>3</v>
      </c>
      <c r="C14" s="54">
        <f t="shared" si="2"/>
        <v>31</v>
      </c>
      <c r="D14" s="27">
        <f t="shared" si="3"/>
        <v>42588</v>
      </c>
      <c r="E14" s="26">
        <f t="shared" si="4"/>
        <v>42588</v>
      </c>
      <c r="F14" s="22">
        <v>17</v>
      </c>
      <c r="G14" s="19">
        <v>23</v>
      </c>
      <c r="H14" s="19">
        <v>0</v>
      </c>
      <c r="I14" s="21">
        <f t="shared" si="0"/>
        <v>6</v>
      </c>
      <c r="J14" s="20"/>
      <c r="K14" s="19"/>
      <c r="L14" s="18" t="str">
        <f t="shared" si="5"/>
        <v/>
      </c>
      <c r="M14">
        <f t="shared" si="1"/>
        <v>0</v>
      </c>
      <c r="N14">
        <f t="shared" si="6"/>
        <v>0</v>
      </c>
    </row>
    <row r="15" spans="1:14" ht="14.1" customHeight="1" thickBot="1">
      <c r="A15" s="1"/>
      <c r="B15" s="23" t="s">
        <v>2</v>
      </c>
      <c r="C15" s="54">
        <f t="shared" si="2"/>
        <v>31</v>
      </c>
      <c r="D15" s="27">
        <f t="shared" si="3"/>
        <v>42589</v>
      </c>
      <c r="E15" s="26">
        <f t="shared" si="4"/>
        <v>42589</v>
      </c>
      <c r="F15" s="22">
        <v>6</v>
      </c>
      <c r="G15" s="19">
        <v>23</v>
      </c>
      <c r="H15" s="19">
        <v>0</v>
      </c>
      <c r="I15" s="21">
        <f t="shared" si="0"/>
        <v>17</v>
      </c>
      <c r="J15" s="20"/>
      <c r="K15" s="19"/>
      <c r="L15" s="48">
        <f>IF(WEEKDAY($D15)=1,SUM($I9:$I15),"")</f>
        <v>110</v>
      </c>
      <c r="M15">
        <f t="shared" si="1"/>
        <v>5</v>
      </c>
      <c r="N15">
        <f t="shared" si="6"/>
        <v>5</v>
      </c>
    </row>
    <row r="16" spans="1:14" ht="14.1" customHeight="1">
      <c r="A16" s="1"/>
      <c r="B16" s="23" t="s">
        <v>2</v>
      </c>
      <c r="C16" s="54">
        <f t="shared" si="2"/>
        <v>32</v>
      </c>
      <c r="D16" s="27">
        <f t="shared" si="3"/>
        <v>42590</v>
      </c>
      <c r="E16" s="26">
        <f t="shared" si="4"/>
        <v>42590</v>
      </c>
      <c r="F16" s="22">
        <v>6</v>
      </c>
      <c r="G16" s="19">
        <v>23</v>
      </c>
      <c r="H16" s="19"/>
      <c r="I16" s="21">
        <f t="shared" si="0"/>
        <v>17</v>
      </c>
      <c r="J16" s="20"/>
      <c r="K16" s="19"/>
      <c r="L16" s="18" t="str">
        <f>IF(WEEKDAY($D16)=1,SUM(I16),"")</f>
        <v/>
      </c>
      <c r="M16">
        <f t="shared" si="1"/>
        <v>0</v>
      </c>
      <c r="N16">
        <f t="shared" si="6"/>
        <v>0</v>
      </c>
    </row>
    <row r="17" spans="1:17" ht="14.1" customHeight="1">
      <c r="A17" s="1"/>
      <c r="B17" s="23" t="s">
        <v>2</v>
      </c>
      <c r="C17" s="54">
        <f t="shared" si="2"/>
        <v>32</v>
      </c>
      <c r="D17" s="27">
        <f t="shared" si="3"/>
        <v>42591</v>
      </c>
      <c r="E17" s="26">
        <f t="shared" si="4"/>
        <v>42591</v>
      </c>
      <c r="F17" s="22"/>
      <c r="G17" s="19"/>
      <c r="H17" s="19"/>
      <c r="I17" s="21">
        <f t="shared" si="0"/>
        <v>0</v>
      </c>
      <c r="J17" s="20"/>
      <c r="K17" s="19"/>
      <c r="L17" s="18" t="str">
        <f t="shared" ref="L17:L21" si="7">IF(WEEKDAY($D17)=1,SUM(I17),"")</f>
        <v/>
      </c>
      <c r="M17">
        <f t="shared" si="1"/>
        <v>0</v>
      </c>
      <c r="N17">
        <f t="shared" si="6"/>
        <v>0</v>
      </c>
    </row>
    <row r="18" spans="1:17" ht="14.1" customHeight="1">
      <c r="A18" s="1"/>
      <c r="B18" s="23" t="s">
        <v>2</v>
      </c>
      <c r="C18" s="54">
        <f t="shared" si="2"/>
        <v>32</v>
      </c>
      <c r="D18" s="27">
        <f t="shared" si="3"/>
        <v>42592</v>
      </c>
      <c r="E18" s="26">
        <f t="shared" si="4"/>
        <v>42592</v>
      </c>
      <c r="F18" s="22">
        <v>6</v>
      </c>
      <c r="G18" s="19">
        <v>23</v>
      </c>
      <c r="H18" s="19">
        <v>0</v>
      </c>
      <c r="I18" s="21">
        <f t="shared" si="0"/>
        <v>17</v>
      </c>
      <c r="J18" s="20"/>
      <c r="K18" s="19"/>
      <c r="L18" s="18" t="str">
        <f t="shared" si="7"/>
        <v/>
      </c>
      <c r="M18">
        <f t="shared" si="1"/>
        <v>0</v>
      </c>
      <c r="N18">
        <f t="shared" si="6"/>
        <v>0</v>
      </c>
    </row>
    <row r="19" spans="1:17" ht="14.1" customHeight="1">
      <c r="A19" s="1"/>
      <c r="B19" s="23" t="s">
        <v>2</v>
      </c>
      <c r="C19" s="54">
        <f t="shared" si="2"/>
        <v>32</v>
      </c>
      <c r="D19" s="27">
        <f t="shared" si="3"/>
        <v>42593</v>
      </c>
      <c r="E19" s="26">
        <f t="shared" si="4"/>
        <v>42593</v>
      </c>
      <c r="F19" s="22">
        <v>5</v>
      </c>
      <c r="G19" s="19">
        <v>23</v>
      </c>
      <c r="H19" s="19">
        <v>0</v>
      </c>
      <c r="I19" s="21">
        <f t="shared" si="0"/>
        <v>18</v>
      </c>
      <c r="J19" s="20"/>
      <c r="K19" s="19"/>
      <c r="L19" s="18" t="str">
        <f t="shared" si="7"/>
        <v/>
      </c>
      <c r="M19">
        <f t="shared" si="1"/>
        <v>0</v>
      </c>
      <c r="N19">
        <f t="shared" si="6"/>
        <v>0</v>
      </c>
      <c r="Q19" s="53" t="s">
        <v>20</v>
      </c>
    </row>
    <row r="20" spans="1:17" ht="14.1" customHeight="1">
      <c r="A20" s="1"/>
      <c r="B20" s="23" t="s">
        <v>2</v>
      </c>
      <c r="C20" s="54">
        <f t="shared" si="2"/>
        <v>32</v>
      </c>
      <c r="D20" s="27">
        <f t="shared" si="3"/>
        <v>42594</v>
      </c>
      <c r="E20" s="26">
        <f t="shared" si="4"/>
        <v>42594</v>
      </c>
      <c r="F20" s="22">
        <v>6</v>
      </c>
      <c r="G20" s="19">
        <v>23</v>
      </c>
      <c r="H20" s="19">
        <v>0</v>
      </c>
      <c r="I20" s="21">
        <f t="shared" si="0"/>
        <v>17</v>
      </c>
      <c r="J20" s="20"/>
      <c r="K20" s="19"/>
      <c r="L20" s="18" t="str">
        <f t="shared" si="7"/>
        <v/>
      </c>
      <c r="M20">
        <f t="shared" si="1"/>
        <v>21</v>
      </c>
      <c r="N20">
        <f t="shared" si="6"/>
        <v>21</v>
      </c>
    </row>
    <row r="21" spans="1:17" ht="14.1" customHeight="1" thickBot="1">
      <c r="A21" s="1"/>
      <c r="B21" s="23"/>
      <c r="C21" s="54">
        <f t="shared" si="2"/>
        <v>32</v>
      </c>
      <c r="D21" s="27">
        <f t="shared" si="3"/>
        <v>42595</v>
      </c>
      <c r="E21" s="26">
        <f t="shared" si="4"/>
        <v>42595</v>
      </c>
      <c r="F21" s="22"/>
      <c r="G21" s="19"/>
      <c r="H21" s="19"/>
      <c r="I21" s="21">
        <f t="shared" si="0"/>
        <v>0</v>
      </c>
      <c r="J21" s="20"/>
      <c r="K21" s="19"/>
      <c r="L21" s="18" t="str">
        <f t="shared" si="7"/>
        <v/>
      </c>
      <c r="M21">
        <f t="shared" si="1"/>
        <v>0</v>
      </c>
      <c r="N21">
        <f t="shared" si="6"/>
        <v>0</v>
      </c>
    </row>
    <row r="22" spans="1:17" ht="14.1" customHeight="1" thickBot="1">
      <c r="A22" s="1"/>
      <c r="B22" s="23"/>
      <c r="C22" s="54">
        <f t="shared" si="2"/>
        <v>32</v>
      </c>
      <c r="D22" s="27">
        <f t="shared" si="3"/>
        <v>42596</v>
      </c>
      <c r="E22" s="26">
        <f t="shared" si="4"/>
        <v>42596</v>
      </c>
      <c r="F22" s="22"/>
      <c r="G22" s="19"/>
      <c r="H22" s="19"/>
      <c r="I22" s="21">
        <f t="shared" si="0"/>
        <v>0</v>
      </c>
      <c r="J22" s="20"/>
      <c r="K22" s="19"/>
      <c r="L22" s="48">
        <f>IF(WEEKDAY($D22)=1,SUM($I16:$I22),"")</f>
        <v>69</v>
      </c>
      <c r="M22">
        <f t="shared" si="1"/>
        <v>0</v>
      </c>
      <c r="N22">
        <f t="shared" si="6"/>
        <v>0</v>
      </c>
    </row>
    <row r="23" spans="1:17" ht="14.1" customHeight="1">
      <c r="A23" s="1"/>
      <c r="B23" s="23"/>
      <c r="C23" s="54">
        <f t="shared" si="2"/>
        <v>33</v>
      </c>
      <c r="D23" s="27">
        <f t="shared" si="3"/>
        <v>42597</v>
      </c>
      <c r="E23" s="26">
        <f t="shared" si="4"/>
        <v>42597</v>
      </c>
      <c r="F23" s="22"/>
      <c r="G23" s="19"/>
      <c r="H23" s="19"/>
      <c r="I23" s="21">
        <f t="shared" si="0"/>
        <v>0</v>
      </c>
      <c r="J23" s="20"/>
      <c r="K23" s="19"/>
      <c r="L23" s="18" t="str">
        <f>IF(WEEKDAY($D23)=1,SUM(I23),"")</f>
        <v/>
      </c>
      <c r="M23">
        <f t="shared" si="1"/>
        <v>0</v>
      </c>
      <c r="N23">
        <f t="shared" si="6"/>
        <v>0</v>
      </c>
    </row>
    <row r="24" spans="1:17" ht="14.1" customHeight="1">
      <c r="A24" s="1"/>
      <c r="B24" s="23"/>
      <c r="C24" s="54">
        <f t="shared" si="2"/>
        <v>33</v>
      </c>
      <c r="D24" s="27">
        <f t="shared" si="3"/>
        <v>42598</v>
      </c>
      <c r="E24" s="26">
        <f t="shared" si="4"/>
        <v>42598</v>
      </c>
      <c r="F24" s="22"/>
      <c r="G24" s="19"/>
      <c r="H24" s="19"/>
      <c r="I24" s="21">
        <f t="shared" si="0"/>
        <v>0</v>
      </c>
      <c r="J24" s="20"/>
      <c r="K24" s="19"/>
      <c r="L24" s="18" t="str">
        <f t="shared" ref="L24:L28" si="8">IF(WEEKDAY($D24)=1,SUM(I24),"")</f>
        <v/>
      </c>
      <c r="M24">
        <f t="shared" si="1"/>
        <v>0</v>
      </c>
      <c r="N24">
        <f t="shared" si="6"/>
        <v>0</v>
      </c>
      <c r="Q24" s="53" t="s">
        <v>20</v>
      </c>
    </row>
    <row r="25" spans="1:17" ht="14.1" customHeight="1">
      <c r="A25" s="1"/>
      <c r="B25" s="23" t="s">
        <v>4</v>
      </c>
      <c r="C25" s="54">
        <f t="shared" si="2"/>
        <v>33</v>
      </c>
      <c r="D25" s="27">
        <f t="shared" si="3"/>
        <v>42599</v>
      </c>
      <c r="E25" s="26">
        <f t="shared" si="4"/>
        <v>42599</v>
      </c>
      <c r="F25" s="22">
        <v>6</v>
      </c>
      <c r="G25" s="19">
        <v>23</v>
      </c>
      <c r="H25" s="19">
        <v>0</v>
      </c>
      <c r="I25" s="21">
        <f t="shared" si="0"/>
        <v>17</v>
      </c>
      <c r="J25" s="20"/>
      <c r="K25" s="19"/>
      <c r="L25" s="18" t="str">
        <f t="shared" si="8"/>
        <v/>
      </c>
      <c r="M25">
        <f t="shared" si="1"/>
        <v>0</v>
      </c>
      <c r="N25">
        <f t="shared" si="6"/>
        <v>0</v>
      </c>
    </row>
    <row r="26" spans="1:17" ht="14.1" customHeight="1">
      <c r="A26" s="1"/>
      <c r="B26" s="23" t="s">
        <v>4</v>
      </c>
      <c r="C26" s="54">
        <f t="shared" si="2"/>
        <v>33</v>
      </c>
      <c r="D26" s="27">
        <f t="shared" si="3"/>
        <v>42600</v>
      </c>
      <c r="E26" s="26">
        <f t="shared" si="4"/>
        <v>42600</v>
      </c>
      <c r="F26" s="22">
        <v>6</v>
      </c>
      <c r="G26" s="19">
        <v>23</v>
      </c>
      <c r="H26" s="19">
        <v>0</v>
      </c>
      <c r="I26" s="21">
        <f t="shared" si="0"/>
        <v>17</v>
      </c>
      <c r="J26" s="20"/>
      <c r="K26" s="19"/>
      <c r="L26" s="18" t="str">
        <f t="shared" si="8"/>
        <v/>
      </c>
      <c r="M26">
        <f t="shared" si="1"/>
        <v>0</v>
      </c>
      <c r="N26">
        <f t="shared" si="6"/>
        <v>0</v>
      </c>
    </row>
    <row r="27" spans="1:17" ht="14.1" customHeight="1">
      <c r="A27" s="1"/>
      <c r="B27" s="23" t="s">
        <v>4</v>
      </c>
      <c r="C27" s="54">
        <f t="shared" si="2"/>
        <v>33</v>
      </c>
      <c r="D27" s="27">
        <f t="shared" si="3"/>
        <v>42601</v>
      </c>
      <c r="E27" s="26">
        <f t="shared" si="4"/>
        <v>42601</v>
      </c>
      <c r="F27" s="22"/>
      <c r="G27" s="19"/>
      <c r="H27" s="19"/>
      <c r="I27" s="21">
        <f t="shared" si="0"/>
        <v>0</v>
      </c>
      <c r="J27" s="20"/>
      <c r="K27" s="19"/>
      <c r="L27" s="18" t="str">
        <f t="shared" si="8"/>
        <v/>
      </c>
      <c r="M27">
        <f t="shared" si="1"/>
        <v>0</v>
      </c>
      <c r="N27">
        <f t="shared" si="6"/>
        <v>0</v>
      </c>
    </row>
    <row r="28" spans="1:17" ht="14.1" customHeight="1" thickBot="1">
      <c r="A28" s="1"/>
      <c r="B28" s="23" t="s">
        <v>4</v>
      </c>
      <c r="C28" s="54">
        <f t="shared" si="2"/>
        <v>33</v>
      </c>
      <c r="D28" s="27">
        <f t="shared" si="3"/>
        <v>42602</v>
      </c>
      <c r="E28" s="26">
        <f t="shared" si="4"/>
        <v>42602</v>
      </c>
      <c r="F28" s="22"/>
      <c r="G28" s="19"/>
      <c r="H28" s="19"/>
      <c r="I28" s="21">
        <f t="shared" si="0"/>
        <v>0</v>
      </c>
      <c r="J28" s="20"/>
      <c r="K28" s="19"/>
      <c r="L28" s="18" t="str">
        <f t="shared" si="8"/>
        <v/>
      </c>
      <c r="M28">
        <f t="shared" si="1"/>
        <v>0</v>
      </c>
      <c r="N28">
        <f t="shared" si="6"/>
        <v>0</v>
      </c>
    </row>
    <row r="29" spans="1:17" ht="14.1" customHeight="1" thickBot="1">
      <c r="A29" s="1"/>
      <c r="B29" s="23"/>
      <c r="C29" s="54">
        <f t="shared" si="2"/>
        <v>33</v>
      </c>
      <c r="D29" s="27">
        <f t="shared" si="3"/>
        <v>42603</v>
      </c>
      <c r="E29" s="26">
        <f t="shared" si="4"/>
        <v>42603</v>
      </c>
      <c r="F29" s="22"/>
      <c r="G29" s="19"/>
      <c r="H29" s="19"/>
      <c r="I29" s="21">
        <f t="shared" si="0"/>
        <v>0</v>
      </c>
      <c r="J29" s="20"/>
      <c r="K29" s="19"/>
      <c r="L29" s="48">
        <f>IF(WEEKDAY($D29)=1,SUM($I23:$I29),"")</f>
        <v>34</v>
      </c>
      <c r="M29">
        <f t="shared" si="1"/>
        <v>0</v>
      </c>
      <c r="N29">
        <f t="shared" si="6"/>
        <v>0</v>
      </c>
    </row>
    <row r="30" spans="1:17" ht="14.1" customHeight="1">
      <c r="A30" s="1"/>
      <c r="B30" s="23" t="s">
        <v>2</v>
      </c>
      <c r="C30" s="54">
        <f t="shared" si="2"/>
        <v>34</v>
      </c>
      <c r="D30" s="27">
        <f t="shared" si="3"/>
        <v>42604</v>
      </c>
      <c r="E30" s="26">
        <f t="shared" si="4"/>
        <v>42604</v>
      </c>
      <c r="F30" s="22">
        <v>6</v>
      </c>
      <c r="G30" s="19">
        <v>23</v>
      </c>
      <c r="H30" s="19">
        <v>0</v>
      </c>
      <c r="I30" s="21">
        <f t="shared" si="0"/>
        <v>17</v>
      </c>
      <c r="J30" s="20"/>
      <c r="K30" s="19"/>
      <c r="L30" s="18" t="str">
        <f>IF(WEEKDAY($D30)=1,SUM(I30),"")</f>
        <v/>
      </c>
      <c r="M30">
        <f t="shared" si="1"/>
        <v>0</v>
      </c>
      <c r="N30">
        <f t="shared" si="6"/>
        <v>0</v>
      </c>
    </row>
    <row r="31" spans="1:17" ht="14.1" customHeight="1">
      <c r="A31" s="1"/>
      <c r="B31" s="23" t="s">
        <v>4</v>
      </c>
      <c r="C31" s="54">
        <f t="shared" si="2"/>
        <v>34</v>
      </c>
      <c r="D31" s="27">
        <f t="shared" si="3"/>
        <v>42605</v>
      </c>
      <c r="E31" s="26">
        <f t="shared" si="4"/>
        <v>42605</v>
      </c>
      <c r="F31" s="22">
        <v>6</v>
      </c>
      <c r="G31" s="19">
        <v>23</v>
      </c>
      <c r="H31" s="19">
        <v>0</v>
      </c>
      <c r="I31" s="21">
        <f t="shared" si="0"/>
        <v>17</v>
      </c>
      <c r="J31" s="20"/>
      <c r="K31" s="19"/>
      <c r="L31" s="18" t="str">
        <f t="shared" ref="L31:L35" si="9">IF(WEEKDAY($D31)=1,SUM(I31),"")</f>
        <v/>
      </c>
      <c r="M31">
        <f t="shared" si="1"/>
        <v>0</v>
      </c>
      <c r="N31">
        <f t="shared" si="6"/>
        <v>0</v>
      </c>
    </row>
    <row r="32" spans="1:17" ht="14.1" customHeight="1">
      <c r="A32" s="1"/>
      <c r="B32" s="23" t="s">
        <v>2</v>
      </c>
      <c r="C32" s="54">
        <f t="shared" si="2"/>
        <v>34</v>
      </c>
      <c r="D32" s="27">
        <f t="shared" si="3"/>
        <v>42606</v>
      </c>
      <c r="E32" s="26">
        <f t="shared" si="4"/>
        <v>42606</v>
      </c>
      <c r="F32" s="22">
        <v>4</v>
      </c>
      <c r="G32" s="19">
        <v>23</v>
      </c>
      <c r="H32" s="19">
        <v>0</v>
      </c>
      <c r="I32" s="21">
        <f t="shared" si="0"/>
        <v>19</v>
      </c>
      <c r="J32" s="20"/>
      <c r="K32" s="19"/>
      <c r="L32" s="18" t="str">
        <f t="shared" si="9"/>
        <v/>
      </c>
      <c r="M32">
        <f t="shared" si="1"/>
        <v>0</v>
      </c>
      <c r="N32">
        <f t="shared" si="6"/>
        <v>0</v>
      </c>
    </row>
    <row r="33" spans="1:14" ht="14.1" customHeight="1">
      <c r="A33" s="1"/>
      <c r="B33" s="23" t="s">
        <v>4</v>
      </c>
      <c r="C33" s="54">
        <f t="shared" si="2"/>
        <v>34</v>
      </c>
      <c r="D33" s="27">
        <f t="shared" si="3"/>
        <v>42607</v>
      </c>
      <c r="E33" s="26">
        <f t="shared" si="4"/>
        <v>42607</v>
      </c>
      <c r="F33" s="22">
        <v>6</v>
      </c>
      <c r="G33" s="19">
        <v>23</v>
      </c>
      <c r="H33" s="19">
        <v>0</v>
      </c>
      <c r="I33" s="21">
        <f t="shared" si="0"/>
        <v>17</v>
      </c>
      <c r="J33" s="20"/>
      <c r="K33" s="19"/>
      <c r="L33" s="18" t="str">
        <f t="shared" si="9"/>
        <v/>
      </c>
      <c r="M33">
        <f t="shared" si="1"/>
        <v>0</v>
      </c>
      <c r="N33">
        <f t="shared" si="6"/>
        <v>0</v>
      </c>
    </row>
    <row r="34" spans="1:14" ht="14.1" customHeight="1">
      <c r="A34" s="1"/>
      <c r="B34" s="23" t="s">
        <v>4</v>
      </c>
      <c r="C34" s="54">
        <f t="shared" si="2"/>
        <v>34</v>
      </c>
      <c r="D34" s="27">
        <f t="shared" si="3"/>
        <v>42608</v>
      </c>
      <c r="E34" s="26">
        <f t="shared" si="4"/>
        <v>42608</v>
      </c>
      <c r="F34" s="22">
        <v>6</v>
      </c>
      <c r="G34" s="19">
        <v>23</v>
      </c>
      <c r="H34" s="19">
        <v>0</v>
      </c>
      <c r="I34" s="21">
        <f t="shared" si="0"/>
        <v>17</v>
      </c>
      <c r="J34" s="20"/>
      <c r="K34" s="19"/>
      <c r="L34" s="18" t="str">
        <f t="shared" si="9"/>
        <v/>
      </c>
      <c r="M34">
        <f t="shared" si="1"/>
        <v>3</v>
      </c>
      <c r="N34">
        <f t="shared" si="6"/>
        <v>3</v>
      </c>
    </row>
    <row r="35" spans="1:14" ht="14.1" customHeight="1" thickBot="1">
      <c r="A35" s="1"/>
      <c r="B35" s="23" t="s">
        <v>3</v>
      </c>
      <c r="C35" s="54">
        <f t="shared" si="2"/>
        <v>34</v>
      </c>
      <c r="D35" s="27">
        <f t="shared" si="3"/>
        <v>42609</v>
      </c>
      <c r="E35" s="26">
        <f t="shared" si="4"/>
        <v>42609</v>
      </c>
      <c r="F35" s="22">
        <v>17</v>
      </c>
      <c r="G35" s="19">
        <v>23</v>
      </c>
      <c r="H35" s="19">
        <v>0</v>
      </c>
      <c r="I35" s="21">
        <f t="shared" si="0"/>
        <v>6</v>
      </c>
      <c r="J35" s="20"/>
      <c r="K35" s="19"/>
      <c r="L35" s="18" t="str">
        <f t="shared" si="9"/>
        <v/>
      </c>
      <c r="M35">
        <f t="shared" si="1"/>
        <v>0</v>
      </c>
      <c r="N35">
        <f t="shared" si="6"/>
        <v>0</v>
      </c>
    </row>
    <row r="36" spans="1:14" ht="14.1" customHeight="1" thickBot="1">
      <c r="A36" s="1"/>
      <c r="B36" s="23" t="s">
        <v>2</v>
      </c>
      <c r="C36" s="54">
        <f t="shared" si="2"/>
        <v>34</v>
      </c>
      <c r="D36" s="27">
        <f t="shared" si="3"/>
        <v>42610</v>
      </c>
      <c r="E36" s="26">
        <f t="shared" si="4"/>
        <v>42610</v>
      </c>
      <c r="F36" s="22">
        <v>6</v>
      </c>
      <c r="G36" s="19">
        <v>23</v>
      </c>
      <c r="H36" s="19">
        <v>0</v>
      </c>
      <c r="I36" s="21">
        <f t="shared" si="0"/>
        <v>17</v>
      </c>
      <c r="J36" s="20"/>
      <c r="K36" s="19"/>
      <c r="L36" s="48">
        <f>IF(WEEKDAY($D36)=1,SUM($I30:$I36),"")</f>
        <v>110</v>
      </c>
      <c r="M36">
        <f t="shared" si="1"/>
        <v>5</v>
      </c>
      <c r="N36">
        <f t="shared" si="6"/>
        <v>5</v>
      </c>
    </row>
    <row r="37" spans="1:14" ht="14.1" customHeight="1">
      <c r="A37" s="1"/>
      <c r="B37" s="23"/>
      <c r="C37" s="54">
        <f t="shared" si="2"/>
        <v>35</v>
      </c>
      <c r="D37" s="27">
        <f t="shared" si="3"/>
        <v>42611</v>
      </c>
      <c r="E37" s="26">
        <f t="shared" si="4"/>
        <v>42611</v>
      </c>
      <c r="F37" s="22"/>
      <c r="G37" s="19"/>
      <c r="H37" s="19"/>
      <c r="I37" s="21">
        <f t="shared" si="0"/>
        <v>0</v>
      </c>
      <c r="J37" s="20"/>
      <c r="K37" s="19"/>
      <c r="L37" s="18" t="str">
        <f>IF(WEEKDAY($D37)=1,SUM(I37),"")</f>
        <v/>
      </c>
      <c r="M37">
        <f t="shared" si="1"/>
        <v>0</v>
      </c>
      <c r="N37">
        <f t="shared" si="6"/>
        <v>0</v>
      </c>
    </row>
    <row r="38" spans="1:14" ht="14.1" customHeight="1">
      <c r="A38" s="1"/>
      <c r="B38" s="23"/>
      <c r="C38" s="54">
        <f t="shared" si="2"/>
        <v>35</v>
      </c>
      <c r="D38" s="27">
        <f t="shared" si="3"/>
        <v>42612</v>
      </c>
      <c r="E38" s="26">
        <f t="shared" si="4"/>
        <v>42612</v>
      </c>
      <c r="F38" s="22"/>
      <c r="G38" s="19"/>
      <c r="H38" s="19"/>
      <c r="I38" s="21">
        <f t="shared" si="0"/>
        <v>0</v>
      </c>
      <c r="J38" s="20"/>
      <c r="K38" s="19"/>
      <c r="L38" s="18" t="str">
        <f t="shared" ref="L38:L39" si="10">IF(WEEKDAY($D38)=1,SUM(I38),"")</f>
        <v/>
      </c>
      <c r="M38">
        <f t="shared" si="1"/>
        <v>0</v>
      </c>
      <c r="N38">
        <f t="shared" si="6"/>
        <v>0</v>
      </c>
    </row>
    <row r="39" spans="1:14" ht="14.1" customHeight="1" thickBot="1">
      <c r="A39" s="1"/>
      <c r="B39" s="23"/>
      <c r="C39" s="54">
        <f t="shared" si="2"/>
        <v>35</v>
      </c>
      <c r="D39" s="25">
        <f t="shared" si="3"/>
        <v>42613</v>
      </c>
      <c r="E39" s="24">
        <f t="shared" si="4"/>
        <v>42613</v>
      </c>
      <c r="F39" s="22"/>
      <c r="G39" s="19"/>
      <c r="H39" s="19"/>
      <c r="I39" s="21">
        <f t="shared" si="0"/>
        <v>0</v>
      </c>
      <c r="J39" s="20"/>
      <c r="K39" s="19"/>
      <c r="L39" s="18" t="str">
        <f t="shared" si="10"/>
        <v/>
      </c>
      <c r="M39">
        <f t="shared" si="1"/>
        <v>0</v>
      </c>
      <c r="N39">
        <f t="shared" si="6"/>
        <v>0</v>
      </c>
    </row>
    <row r="40" spans="1:14" ht="14.1" customHeight="1" thickBot="1">
      <c r="A40" s="1"/>
      <c r="B40" s="4"/>
      <c r="C40" s="4"/>
      <c r="D40" s="16"/>
      <c r="E40" s="16"/>
      <c r="F40" s="1"/>
      <c r="G40" s="6"/>
      <c r="H40" s="15"/>
      <c r="I40" s="14">
        <f>SUM(I8:I39)</f>
        <v>323</v>
      </c>
      <c r="J40" s="13"/>
      <c r="K40" s="13"/>
      <c r="L40" s="12">
        <f>SUM(L8:L39)</f>
        <v>323</v>
      </c>
      <c r="M40" s="11">
        <f>SUM(M8:M39)</f>
        <v>37</v>
      </c>
      <c r="N40" s="11">
        <f>SUM(N8:N39)</f>
        <v>37</v>
      </c>
    </row>
    <row r="41" spans="1:14" ht="14.1" customHeight="1" thickBot="1">
      <c r="A41" s="1"/>
      <c r="B41" s="4"/>
      <c r="C41" s="4"/>
      <c r="D41" s="10" t="s">
        <v>1</v>
      </c>
      <c r="E41" s="9"/>
      <c r="F41" s="6"/>
      <c r="G41" s="6"/>
      <c r="H41" s="1"/>
      <c r="I41" s="1"/>
      <c r="J41" s="1"/>
      <c r="K41" s="1"/>
      <c r="L41" s="1"/>
      <c r="M41" s="1"/>
    </row>
    <row r="42" spans="1:14" ht="14.1" customHeight="1" thickBot="1">
      <c r="A42" s="1"/>
      <c r="B42" s="4"/>
      <c r="C42" s="4"/>
      <c r="D42" s="8" t="s">
        <v>0</v>
      </c>
      <c r="E42" s="7"/>
      <c r="F42" s="6"/>
      <c r="G42" s="6"/>
      <c r="H42" s="5"/>
      <c r="I42" s="3">
        <f>I40-I8</f>
        <v>323</v>
      </c>
      <c r="J42" s="2"/>
      <c r="K42" s="2"/>
      <c r="L42" s="1"/>
      <c r="M42" s="1"/>
    </row>
  </sheetData>
  <mergeCells count="6">
    <mergeCell ref="J6:J7"/>
    <mergeCell ref="C5:C7"/>
    <mergeCell ref="B8:I8"/>
    <mergeCell ref="F6:H6"/>
    <mergeCell ref="B5:B7"/>
    <mergeCell ref="D5:E7"/>
  </mergeCells>
  <conditionalFormatting sqref="D9:D39">
    <cfRule type="expression" dxfId="1" priority="2">
      <formula>IF($D9="","",OR(WEEKDAY($D9,2)&gt;5))</formula>
    </cfRule>
  </conditionalFormatting>
  <conditionalFormatting sqref="D9:E39">
    <cfRule type="expression" dxfId="0" priority="1">
      <formula>AND(D9&lt;&gt;"",COUNTIF(Fériés2016,D9)&gt;0)</formula>
    </cfRule>
  </conditionalFormatting>
  <dataValidations count="1">
    <dataValidation type="list" allowBlank="1" showInputMessage="1" showErrorMessage="1" sqref="B9:B39">
      <formula1>Lieu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4"/>
  <sheetViews>
    <sheetView tabSelected="1" workbookViewId="0">
      <selection activeCell="D15" sqref="D15"/>
    </sheetView>
  </sheetViews>
  <sheetFormatPr baseColWidth="10" defaultRowHeight="15"/>
  <sheetData>
    <row r="1" spans="1:3">
      <c r="A1" s="55" t="s">
        <v>22</v>
      </c>
    </row>
    <row r="2" spans="1:3">
      <c r="A2" t="s">
        <v>2</v>
      </c>
    </row>
    <row r="3" spans="1:3">
      <c r="A3" t="s">
        <v>4</v>
      </c>
    </row>
    <row r="4" spans="1:3">
      <c r="A4" t="s">
        <v>21</v>
      </c>
    </row>
    <row r="5" spans="1:3">
      <c r="A5" t="s">
        <v>23</v>
      </c>
    </row>
    <row r="6" spans="1:3">
      <c r="A6" s="76" t="s">
        <v>24</v>
      </c>
    </row>
    <row r="7" spans="1:3">
      <c r="A7" s="76" t="s">
        <v>25</v>
      </c>
    </row>
    <row r="8" spans="1:3">
      <c r="A8" s="76" t="s">
        <v>26</v>
      </c>
      <c r="B8" s="77"/>
      <c r="C8" s="77"/>
    </row>
    <row r="9" spans="1:3">
      <c r="A9" s="76" t="s">
        <v>27</v>
      </c>
      <c r="B9" s="77"/>
      <c r="C9" s="77"/>
    </row>
    <row r="10" spans="1:3">
      <c r="A10" s="76" t="s">
        <v>28</v>
      </c>
    </row>
    <row r="11" spans="1:3">
      <c r="A11" s="76" t="s">
        <v>29</v>
      </c>
    </row>
    <row r="12" spans="1:3">
      <c r="A12" s="76" t="s">
        <v>30</v>
      </c>
    </row>
    <row r="13" spans="1:3">
      <c r="A13" s="76" t="s">
        <v>31</v>
      </c>
    </row>
    <row r="14" spans="1:3">
      <c r="A14" s="76" t="s">
        <v>32</v>
      </c>
    </row>
    <row r="15" spans="1:3">
      <c r="A15" s="76" t="s">
        <v>33</v>
      </c>
    </row>
    <row r="16" spans="1:3">
      <c r="A16" s="76" t="s">
        <v>34</v>
      </c>
    </row>
    <row r="17" spans="1:1">
      <c r="A17" s="76" t="s">
        <v>35</v>
      </c>
    </row>
    <row r="18" spans="1:1">
      <c r="A18" s="76" t="s">
        <v>36</v>
      </c>
    </row>
    <row r="19" spans="1:1">
      <c r="A19" s="76" t="s">
        <v>37</v>
      </c>
    </row>
    <row r="20" spans="1:1">
      <c r="A20" s="76" t="s">
        <v>38</v>
      </c>
    </row>
    <row r="21" spans="1:1">
      <c r="A21" s="76" t="s">
        <v>39</v>
      </c>
    </row>
    <row r="22" spans="1:1">
      <c r="A22" s="76" t="s">
        <v>40</v>
      </c>
    </row>
    <row r="23" spans="1:1">
      <c r="A23" s="76" t="s">
        <v>41</v>
      </c>
    </row>
    <row r="24" spans="1:1">
      <c r="A24" s="76" t="s">
        <v>42</v>
      </c>
    </row>
    <row r="25" spans="1:1">
      <c r="A25" s="76" t="s">
        <v>43</v>
      </c>
    </row>
    <row r="26" spans="1:1">
      <c r="A26" s="76" t="s">
        <v>44</v>
      </c>
    </row>
    <row r="27" spans="1:1">
      <c r="A27" s="76" t="s">
        <v>45</v>
      </c>
    </row>
    <row r="28" spans="1:1">
      <c r="A28" s="76" t="s">
        <v>46</v>
      </c>
    </row>
    <row r="29" spans="1:1">
      <c r="A29" s="76" t="s">
        <v>47</v>
      </c>
    </row>
    <row r="30" spans="1:1">
      <c r="A30" s="76" t="s">
        <v>48</v>
      </c>
    </row>
    <row r="31" spans="1:1">
      <c r="A31" s="76" t="s">
        <v>49</v>
      </c>
    </row>
    <row r="32" spans="1:1">
      <c r="A32" s="76" t="s">
        <v>50</v>
      </c>
    </row>
    <row r="33" spans="1:1">
      <c r="A33" s="76" t="s">
        <v>51</v>
      </c>
    </row>
    <row r="34" spans="1:1">
      <c r="A34" s="76" t="s">
        <v>52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Lieu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2016-08-12T21:08:53Z</dcterms:created>
  <dcterms:modified xsi:type="dcterms:W3CDTF">2016-08-14T19:33:12Z</dcterms:modified>
</cp:coreProperties>
</file>