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showSheetTabs="0" xWindow="0" yWindow="0" windowWidth="16815" windowHeight="8145" tabRatio="522"/>
  </bookViews>
  <sheets>
    <sheet name="MENU" sheetId="12" r:id="rId1"/>
    <sheet name="CAISSE" sheetId="2" r:id="rId2"/>
    <sheet name="CLIENT" sheetId="5" r:id="rId3"/>
    <sheet name="DONNEES" sheetId="1" r:id="rId4"/>
    <sheet name="STATS" sheetId="13" r:id="rId5"/>
    <sheet name="RECAPITULATIF" sheetId="16" r:id="rId6"/>
    <sheet name="Feuil2" sheetId="17" r:id="rId7"/>
    <sheet name="RECAP" sheetId="3" r:id="rId8"/>
    <sheet name="TABLEAU" sheetId="14" r:id="rId9"/>
  </sheets>
  <externalReferences>
    <externalReference r:id="rId10"/>
  </externalReferences>
  <definedNames>
    <definedName name="client">CLIENT!$C:$C</definedName>
    <definedName name="DONNEESPAIEMENTS">DONNEES!$A$9:$A$14</definedName>
    <definedName name="MODEPAIEMENTS" localSheetId="3">DONNEES!$A$9:$A$13</definedName>
    <definedName name="N°TICKET">DONNEES!$B$7:$B$51</definedName>
    <definedName name="RECAPARTICLES">#REF!</definedName>
    <definedName name="RECAPCATEGORIE">#REF!</definedName>
    <definedName name="RECAPCLIENTS">#REF!</definedName>
    <definedName name="RECAPPAIEMENT">#REF!</definedName>
    <definedName name="_xlnm.Print_Area" localSheetId="1">CAISSE!$C$1:$J$18</definedName>
  </definedNames>
  <calcPr calcId="171027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7" i="14" l="1"/>
  <c r="K57" i="14"/>
  <c r="J57" i="14"/>
  <c r="B57" i="14"/>
  <c r="L56" i="14"/>
  <c r="K56" i="14"/>
  <c r="J56" i="14"/>
  <c r="B56" i="14"/>
  <c r="L55" i="14"/>
  <c r="K55" i="14"/>
  <c r="J55" i="14"/>
  <c r="B55" i="14"/>
  <c r="L54" i="14"/>
  <c r="K54" i="14"/>
  <c r="J54" i="14"/>
  <c r="B54" i="14"/>
  <c r="L53" i="14"/>
  <c r="K53" i="14"/>
  <c r="J53" i="14"/>
  <c r="B53" i="14"/>
  <c r="L52" i="14"/>
  <c r="K52" i="14"/>
  <c r="J52" i="14"/>
  <c r="B52" i="14"/>
  <c r="L51" i="14"/>
  <c r="K51" i="14"/>
  <c r="J51" i="14"/>
  <c r="B51" i="14"/>
  <c r="L50" i="14"/>
  <c r="K50" i="14"/>
  <c r="J50" i="14"/>
  <c r="B50" i="14"/>
  <c r="L49" i="14"/>
  <c r="K49" i="14"/>
  <c r="J49" i="14"/>
  <c r="B49" i="14"/>
  <c r="L48" i="14"/>
  <c r="K48" i="14"/>
  <c r="J48" i="14"/>
  <c r="B48" i="14"/>
  <c r="L47" i="14"/>
  <c r="K47" i="14"/>
  <c r="J47" i="14"/>
  <c r="B47" i="14"/>
  <c r="L46" i="14"/>
  <c r="K46" i="14"/>
  <c r="J46" i="14"/>
  <c r="B46" i="14"/>
  <c r="L45" i="14"/>
  <c r="K45" i="14"/>
  <c r="J45" i="14"/>
  <c r="B45" i="14"/>
  <c r="L44" i="14"/>
  <c r="K44" i="14"/>
  <c r="J44" i="14"/>
  <c r="B44" i="14"/>
  <c r="L43" i="14"/>
  <c r="K43" i="14"/>
  <c r="J43" i="14"/>
  <c r="B43" i="14"/>
  <c r="L42" i="14"/>
  <c r="J42" i="14"/>
  <c r="L56" i="16"/>
  <c r="K56" i="16"/>
  <c r="J56" i="16"/>
  <c r="B56" i="16"/>
  <c r="L55" i="16"/>
  <c r="K55" i="16"/>
  <c r="J55" i="16"/>
  <c r="B55" i="16"/>
  <c r="L54" i="16"/>
  <c r="K54" i="16"/>
  <c r="J54" i="16"/>
  <c r="B54" i="16"/>
  <c r="L53" i="16"/>
  <c r="K53" i="16"/>
  <c r="J53" i="16"/>
  <c r="B53" i="16"/>
  <c r="L52" i="16"/>
  <c r="K52" i="16"/>
  <c r="J52" i="16"/>
  <c r="B52" i="16"/>
  <c r="L51" i="16"/>
  <c r="K51" i="16"/>
  <c r="J51" i="16"/>
  <c r="B51" i="16"/>
  <c r="L50" i="16"/>
  <c r="K50" i="16"/>
  <c r="J50" i="16"/>
  <c r="B50" i="16"/>
  <c r="L49" i="16"/>
  <c r="K49" i="16"/>
  <c r="J49" i="16"/>
  <c r="B49" i="16"/>
  <c r="L48" i="16"/>
  <c r="K48" i="16"/>
  <c r="J48" i="16"/>
  <c r="B48" i="16"/>
  <c r="L47" i="16"/>
  <c r="K47" i="16"/>
  <c r="J47" i="16"/>
  <c r="B47" i="16"/>
  <c r="L46" i="16"/>
  <c r="K46" i="16"/>
  <c r="J46" i="16"/>
  <c r="B46" i="16"/>
  <c r="L45" i="16"/>
  <c r="K45" i="16"/>
  <c r="J45" i="16"/>
  <c r="B45" i="16"/>
  <c r="L44" i="16"/>
  <c r="K44" i="16"/>
  <c r="J44" i="16"/>
  <c r="B44" i="16"/>
  <c r="L43" i="16"/>
  <c r="K43" i="16"/>
  <c r="J43" i="16"/>
  <c r="B43" i="16"/>
  <c r="L42" i="16"/>
  <c r="K42" i="16"/>
  <c r="J42" i="16"/>
  <c r="B42" i="16"/>
  <c r="L41" i="16"/>
  <c r="J41" i="16"/>
  <c r="K3" i="2"/>
  <c r="K4" i="2"/>
  <c r="K5" i="2"/>
  <c r="K6" i="2"/>
  <c r="K7" i="2"/>
  <c r="K8" i="2"/>
  <c r="K9" i="2"/>
  <c r="K10" i="2"/>
  <c r="K11" i="2"/>
  <c r="K12" i="2"/>
  <c r="K13" i="2"/>
  <c r="L41" i="14" l="1"/>
  <c r="J41" i="14"/>
  <c r="L40" i="16"/>
  <c r="J40" i="16"/>
  <c r="L40" i="14"/>
  <c r="J40" i="14"/>
  <c r="B40" i="14"/>
  <c r="L39" i="14"/>
  <c r="J39" i="14"/>
  <c r="L39" i="16"/>
  <c r="J39" i="16"/>
  <c r="B39" i="16"/>
  <c r="L38" i="16"/>
  <c r="J38" i="16"/>
  <c r="L38" i="14"/>
  <c r="J38" i="14"/>
  <c r="L37" i="16"/>
  <c r="J37" i="16"/>
  <c r="L37" i="14"/>
  <c r="J37" i="14"/>
  <c r="L36" i="16"/>
  <c r="J36" i="16"/>
  <c r="L36" i="14"/>
  <c r="J36" i="14"/>
  <c r="L35" i="16"/>
  <c r="J35" i="16"/>
  <c r="B5" i="2"/>
  <c r="B6" i="2"/>
  <c r="L17" i="14" l="1"/>
  <c r="L2" i="14"/>
  <c r="L3" i="14"/>
  <c r="L4" i="14"/>
  <c r="L5" i="14"/>
  <c r="L6" i="14"/>
  <c r="L7" i="14"/>
  <c r="L9" i="14"/>
  <c r="L10" i="14"/>
  <c r="L11" i="14"/>
  <c r="L13" i="14"/>
  <c r="L14" i="14"/>
  <c r="L15" i="14"/>
  <c r="L16" i="14"/>
  <c r="L18" i="14"/>
  <c r="L19" i="14"/>
  <c r="L20" i="14"/>
  <c r="L21" i="14"/>
  <c r="L22" i="14"/>
  <c r="L23" i="14"/>
  <c r="L24" i="14"/>
  <c r="L25" i="14"/>
  <c r="L26" i="14"/>
  <c r="L27" i="14"/>
  <c r="L28" i="14"/>
  <c r="L29" i="14"/>
  <c r="L30" i="14"/>
  <c r="L31" i="14"/>
  <c r="L32" i="14"/>
  <c r="L35" i="14"/>
  <c r="J35" i="14"/>
  <c r="L34" i="16"/>
  <c r="J34" i="16"/>
  <c r="L34" i="14" l="1"/>
  <c r="J34" i="14"/>
  <c r="L33" i="16"/>
  <c r="J33" i="16"/>
  <c r="L33" i="14"/>
  <c r="J33" i="14"/>
  <c r="L32" i="16"/>
  <c r="J32" i="16"/>
  <c r="B7" i="2"/>
  <c r="B8" i="2"/>
  <c r="B9" i="2"/>
  <c r="B10" i="2"/>
  <c r="B11" i="2"/>
  <c r="B12" i="2"/>
  <c r="B13" i="2"/>
  <c r="B14" i="2"/>
  <c r="B15" i="2"/>
  <c r="B16" i="2"/>
  <c r="B17" i="2"/>
  <c r="B4" i="2"/>
  <c r="L1" i="16" l="1"/>
  <c r="I1" i="16"/>
  <c r="J32" i="14"/>
  <c r="J31" i="16"/>
  <c r="K31" i="14"/>
  <c r="J31" i="14"/>
  <c r="B31" i="14"/>
  <c r="J30" i="14"/>
  <c r="K30" i="16"/>
  <c r="J30" i="16"/>
  <c r="B30" i="16"/>
  <c r="J29" i="16"/>
  <c r="J29" i="14"/>
  <c r="J28" i="16"/>
  <c r="K28" i="14"/>
  <c r="J28" i="14"/>
  <c r="B28" i="14"/>
  <c r="J27" i="14"/>
  <c r="K27" i="16"/>
  <c r="J27" i="16"/>
  <c r="B27" i="16"/>
  <c r="J26" i="16"/>
  <c r="S18" i="16" l="1"/>
  <c r="S19" i="16"/>
  <c r="S20" i="16"/>
  <c r="S21" i="16"/>
  <c r="S22" i="16"/>
  <c r="S23" i="16"/>
  <c r="S24" i="16"/>
  <c r="S25" i="16"/>
  <c r="S26" i="16"/>
  <c r="S27" i="16"/>
  <c r="S28" i="16"/>
  <c r="S29" i="16"/>
  <c r="S30" i="16"/>
  <c r="S31" i="16"/>
  <c r="S33" i="16"/>
  <c r="S34" i="16"/>
  <c r="S35" i="16"/>
  <c r="S36" i="16"/>
  <c r="S37" i="16"/>
  <c r="S38" i="16"/>
  <c r="S39" i="16"/>
  <c r="S40" i="16"/>
  <c r="S41" i="16"/>
  <c r="S42" i="16"/>
  <c r="S43" i="16"/>
  <c r="S44" i="16"/>
  <c r="S45" i="16"/>
  <c r="S46" i="16"/>
  <c r="S47" i="16"/>
  <c r="S48" i="16"/>
  <c r="S49" i="16"/>
  <c r="S50" i="16"/>
  <c r="S51" i="16"/>
  <c r="S52" i="16"/>
  <c r="S53" i="16"/>
  <c r="S54" i="16"/>
  <c r="S55" i="16"/>
  <c r="S56" i="16"/>
  <c r="S57" i="16"/>
  <c r="S58" i="16"/>
  <c r="S59" i="16"/>
  <c r="S60" i="16"/>
  <c r="S61" i="16"/>
  <c r="S62" i="16"/>
  <c r="S63" i="16"/>
  <c r="S64" i="16"/>
  <c r="S65" i="16"/>
  <c r="S66" i="16"/>
  <c r="S67" i="16"/>
  <c r="S68" i="16"/>
  <c r="S69" i="16"/>
  <c r="S70" i="16"/>
  <c r="S71" i="16"/>
  <c r="S72" i="16"/>
  <c r="S73" i="16"/>
  <c r="S74" i="16"/>
  <c r="S75" i="16"/>
  <c r="S76" i="16"/>
  <c r="S77" i="16"/>
  <c r="S78" i="16"/>
  <c r="S79" i="16"/>
  <c r="S80" i="16"/>
  <c r="S81" i="16"/>
  <c r="S82" i="16"/>
  <c r="S83" i="16"/>
  <c r="S84" i="16"/>
  <c r="S85" i="16"/>
  <c r="S86" i="16"/>
  <c r="S87" i="16"/>
  <c r="S88" i="16"/>
  <c r="S89" i="16"/>
  <c r="S90" i="16"/>
  <c r="S91" i="16"/>
  <c r="S92" i="16"/>
  <c r="S93" i="16"/>
  <c r="S94" i="16"/>
  <c r="S95" i="16"/>
  <c r="S96" i="16"/>
  <c r="S97" i="16"/>
  <c r="S98" i="16"/>
  <c r="S99" i="16"/>
  <c r="S100" i="16"/>
  <c r="S101" i="16"/>
  <c r="S102" i="16"/>
  <c r="S103" i="16"/>
  <c r="S104" i="16"/>
  <c r="S105" i="16"/>
  <c r="S106" i="16"/>
  <c r="S107" i="16"/>
  <c r="S108" i="16"/>
  <c r="S109" i="16"/>
  <c r="S110" i="16"/>
  <c r="S111" i="16"/>
  <c r="S112" i="16"/>
  <c r="S113" i="16"/>
  <c r="S114" i="16"/>
  <c r="S115" i="16"/>
  <c r="S116" i="16"/>
  <c r="S117" i="16"/>
  <c r="S118" i="16"/>
  <c r="S119" i="16"/>
  <c r="S120" i="16"/>
  <c r="S121" i="16"/>
  <c r="S122" i="16"/>
  <c r="S123" i="16"/>
  <c r="S124" i="16"/>
  <c r="S125" i="16"/>
  <c r="S126" i="16"/>
  <c r="S127" i="16"/>
  <c r="S128" i="16"/>
  <c r="S129" i="16"/>
  <c r="S130" i="16"/>
  <c r="S131" i="16"/>
  <c r="S132" i="16"/>
  <c r="S133" i="16"/>
  <c r="S134" i="16"/>
  <c r="S135" i="16"/>
  <c r="S136" i="16"/>
  <c r="S137" i="16"/>
  <c r="S138" i="16"/>
  <c r="S139" i="16"/>
  <c r="S140" i="16"/>
  <c r="S141" i="16"/>
  <c r="S142" i="16"/>
  <c r="S143" i="16"/>
  <c r="S144" i="16"/>
  <c r="S145" i="16"/>
  <c r="S146" i="16"/>
  <c r="S147" i="16"/>
  <c r="S148" i="16"/>
  <c r="S149" i="16"/>
  <c r="S150" i="16"/>
  <c r="S151" i="16"/>
  <c r="S152" i="16"/>
  <c r="S153" i="16"/>
  <c r="S154" i="16"/>
  <c r="S155" i="16"/>
  <c r="S156" i="16"/>
  <c r="S157" i="16"/>
  <c r="S158" i="16"/>
  <c r="S159" i="16"/>
  <c r="S160" i="16"/>
  <c r="S161" i="16"/>
  <c r="S162" i="16"/>
  <c r="S163" i="16"/>
  <c r="S164" i="16"/>
  <c r="S165" i="16"/>
  <c r="S166" i="16"/>
  <c r="S167" i="16"/>
  <c r="S168" i="16"/>
  <c r="S169" i="16"/>
  <c r="S170" i="16"/>
  <c r="S171" i="16"/>
  <c r="S172" i="16"/>
  <c r="S173" i="16"/>
  <c r="S174" i="16"/>
  <c r="S175" i="16"/>
  <c r="S176" i="16"/>
  <c r="S177" i="16"/>
  <c r="S178" i="16"/>
  <c r="S179" i="16"/>
  <c r="S180" i="16"/>
  <c r="S181" i="16"/>
  <c r="S182" i="16"/>
  <c r="S183" i="16"/>
  <c r="S184" i="16"/>
  <c r="S185" i="16"/>
  <c r="S186" i="16"/>
  <c r="S187" i="16"/>
  <c r="S188" i="16"/>
  <c r="S189" i="16"/>
  <c r="S190" i="16"/>
  <c r="S191" i="16"/>
  <c r="S192" i="16"/>
  <c r="S193" i="16"/>
  <c r="S194" i="16"/>
  <c r="S195" i="16"/>
  <c r="S196" i="16"/>
  <c r="S197" i="16"/>
  <c r="S198" i="16"/>
  <c r="S199" i="16"/>
  <c r="S200" i="16"/>
  <c r="S201" i="16"/>
  <c r="S202" i="16"/>
  <c r="S203" i="16"/>
  <c r="S204" i="16"/>
  <c r="S205" i="16"/>
  <c r="S206" i="16"/>
  <c r="S207" i="16"/>
  <c r="S208" i="16"/>
  <c r="S209" i="16"/>
  <c r="S210" i="16"/>
  <c r="S2" i="16"/>
  <c r="S3" i="16"/>
  <c r="S4" i="16"/>
  <c r="S5" i="16"/>
  <c r="S6" i="16"/>
  <c r="S7" i="16"/>
  <c r="S8" i="16"/>
  <c r="S9" i="16"/>
  <c r="S10" i="16"/>
  <c r="S11" i="16"/>
  <c r="S12" i="16"/>
  <c r="S13" i="16"/>
  <c r="S14" i="16"/>
  <c r="S15" i="16"/>
  <c r="S16" i="16"/>
  <c r="J10" i="16"/>
  <c r="N10" i="16" s="1"/>
  <c r="V10" i="16" s="1"/>
  <c r="J9" i="16"/>
  <c r="M9" i="16" s="1"/>
  <c r="U9" i="16" s="1"/>
  <c r="R2" i="16"/>
  <c r="R3" i="16"/>
  <c r="R4" i="16"/>
  <c r="R5" i="16"/>
  <c r="R6" i="16"/>
  <c r="R7" i="16"/>
  <c r="R8" i="16"/>
  <c r="R9" i="16"/>
  <c r="R10" i="16"/>
  <c r="R11" i="16"/>
  <c r="R12" i="16"/>
  <c r="W2" i="16"/>
  <c r="W3" i="16"/>
  <c r="W4" i="16"/>
  <c r="W5" i="16"/>
  <c r="W6" i="16"/>
  <c r="W7" i="16"/>
  <c r="W8" i="16"/>
  <c r="W9" i="16"/>
  <c r="W10" i="16"/>
  <c r="W11" i="16"/>
  <c r="W12" i="16"/>
  <c r="T2" i="16"/>
  <c r="T3" i="16"/>
  <c r="T4" i="16"/>
  <c r="T5" i="16"/>
  <c r="T6" i="16"/>
  <c r="T7" i="16"/>
  <c r="T8" i="16"/>
  <c r="T9" i="16"/>
  <c r="T10" i="16"/>
  <c r="T11" i="16"/>
  <c r="T12" i="16"/>
  <c r="N2" i="16"/>
  <c r="V2" i="16" s="1"/>
  <c r="N3" i="16"/>
  <c r="V3" i="16" s="1"/>
  <c r="N4" i="16"/>
  <c r="V4" i="16" s="1"/>
  <c r="N5" i="16"/>
  <c r="V5" i="16" s="1"/>
  <c r="N6" i="16"/>
  <c r="V6" i="16" s="1"/>
  <c r="N9" i="16"/>
  <c r="V9" i="16" s="1"/>
  <c r="N11" i="16"/>
  <c r="V11" i="16" s="1"/>
  <c r="N12" i="16"/>
  <c r="V12" i="16" s="1"/>
  <c r="O2" i="16"/>
  <c r="O3" i="16"/>
  <c r="O4" i="16"/>
  <c r="O5" i="16"/>
  <c r="O6" i="16"/>
  <c r="O7" i="16"/>
  <c r="O8" i="16"/>
  <c r="O9" i="16"/>
  <c r="O10" i="16"/>
  <c r="O11" i="16"/>
  <c r="O12" i="16"/>
  <c r="O13" i="16"/>
  <c r="Q3" i="16"/>
  <c r="Q4" i="16"/>
  <c r="Q11" i="16"/>
  <c r="Q12" i="16"/>
  <c r="M3" i="16"/>
  <c r="U3" i="16" s="1"/>
  <c r="M4" i="16"/>
  <c r="U4" i="16" s="1"/>
  <c r="M7" i="16"/>
  <c r="U7" i="16" s="1"/>
  <c r="M8" i="16"/>
  <c r="U8" i="16" s="1"/>
  <c r="M10" i="16"/>
  <c r="U10" i="16" s="1"/>
  <c r="M11" i="16"/>
  <c r="U11" i="16" s="1"/>
  <c r="M12" i="16"/>
  <c r="U12" i="16" s="1"/>
  <c r="J8" i="16"/>
  <c r="N8" i="16" s="1"/>
  <c r="V8" i="16" s="1"/>
  <c r="J7" i="16"/>
  <c r="J6" i="16"/>
  <c r="Q6" i="16" s="1"/>
  <c r="J5" i="16"/>
  <c r="W13" i="16"/>
  <c r="T13" i="16"/>
  <c r="Q13" i="16"/>
  <c r="N13" i="16"/>
  <c r="V13" i="16" s="1"/>
  <c r="J13" i="16"/>
  <c r="J14" i="16"/>
  <c r="M14" i="16" s="1"/>
  <c r="U14" i="16" s="1"/>
  <c r="N14" i="16"/>
  <c r="O14" i="16"/>
  <c r="Q14" i="16"/>
  <c r="T14" i="16"/>
  <c r="V14" i="16"/>
  <c r="W14" i="16"/>
  <c r="J13" i="14"/>
  <c r="J12" i="14"/>
  <c r="J11" i="14"/>
  <c r="J10" i="14"/>
  <c r="J9" i="14"/>
  <c r="J8" i="14"/>
  <c r="J7" i="14"/>
  <c r="J6" i="14"/>
  <c r="J5" i="14"/>
  <c r="J4" i="14"/>
  <c r="J3" i="14"/>
  <c r="J2" i="14"/>
  <c r="K96" i="14"/>
  <c r="J96" i="14"/>
  <c r="B96" i="14"/>
  <c r="K95" i="14"/>
  <c r="J95" i="14"/>
  <c r="B95" i="14"/>
  <c r="K94" i="14"/>
  <c r="J94" i="14"/>
  <c r="B94" i="14"/>
  <c r="K93" i="14"/>
  <c r="J93" i="14"/>
  <c r="B93" i="14"/>
  <c r="K92" i="14"/>
  <c r="J92" i="14"/>
  <c r="B92" i="14"/>
  <c r="K91" i="14"/>
  <c r="J91" i="14"/>
  <c r="B91" i="14"/>
  <c r="K90" i="14"/>
  <c r="J90" i="14"/>
  <c r="B90" i="14"/>
  <c r="K89" i="14"/>
  <c r="J89" i="14"/>
  <c r="B89" i="14"/>
  <c r="K88" i="14"/>
  <c r="J88" i="14"/>
  <c r="B88" i="14"/>
  <c r="K87" i="14"/>
  <c r="J87" i="14"/>
  <c r="B87" i="14"/>
  <c r="K86" i="14"/>
  <c r="J86" i="14"/>
  <c r="B86" i="14"/>
  <c r="K85" i="14"/>
  <c r="J85" i="14"/>
  <c r="B85" i="14"/>
  <c r="K84" i="14"/>
  <c r="J84" i="14"/>
  <c r="K83" i="14"/>
  <c r="J83" i="14"/>
  <c r="K82" i="14"/>
  <c r="J82" i="14"/>
  <c r="B82" i="14"/>
  <c r="J26" i="14"/>
  <c r="J25" i="16"/>
  <c r="K25" i="14"/>
  <c r="J25" i="14"/>
  <c r="B25" i="14"/>
  <c r="J24" i="14"/>
  <c r="K24" i="16"/>
  <c r="J24" i="16"/>
  <c r="B24" i="16"/>
  <c r="J23" i="16"/>
  <c r="J23" i="14"/>
  <c r="J22" i="16"/>
  <c r="K22" i="14"/>
  <c r="J22" i="14"/>
  <c r="B22" i="14"/>
  <c r="J21" i="14"/>
  <c r="K21" i="16"/>
  <c r="J21" i="16"/>
  <c r="B21" i="16"/>
  <c r="J20" i="16"/>
  <c r="Q9" i="16" l="1"/>
  <c r="M5" i="16"/>
  <c r="U5" i="16" s="1"/>
  <c r="Q7" i="16"/>
  <c r="Q5" i="16"/>
  <c r="N7" i="16"/>
  <c r="V7" i="16" s="1"/>
  <c r="R14" i="16"/>
  <c r="M6" i="16"/>
  <c r="U6" i="16" s="1"/>
  <c r="Q10" i="16"/>
  <c r="Q8" i="16"/>
  <c r="R13" i="16"/>
  <c r="M13" i="16"/>
  <c r="U13" i="16" s="1"/>
  <c r="J20" i="14"/>
  <c r="J19" i="16"/>
  <c r="J19" i="14"/>
  <c r="J18" i="16"/>
  <c r="J18" i="14"/>
  <c r="J17" i="16"/>
  <c r="J17" i="14"/>
  <c r="J16" i="16"/>
  <c r="J16" i="14"/>
  <c r="J15" i="16"/>
  <c r="J15" i="14"/>
  <c r="J14" i="14"/>
  <c r="M19" i="16"/>
  <c r="M20" i="16"/>
  <c r="M21" i="16"/>
  <c r="M22" i="16"/>
  <c r="M23" i="16"/>
  <c r="M24" i="16"/>
  <c r="M25" i="16"/>
  <c r="M26" i="16"/>
  <c r="M27" i="16"/>
  <c r="M28" i="16"/>
  <c r="M29" i="16"/>
  <c r="B3" i="2" l="1"/>
  <c r="K14" i="2"/>
  <c r="K15" i="2"/>
  <c r="K16" i="2"/>
  <c r="K17" i="2"/>
  <c r="M2" i="16" l="1"/>
  <c r="U2" i="16" s="1"/>
  <c r="W23" i="16"/>
  <c r="W24" i="16"/>
  <c r="W25" i="16"/>
  <c r="W26" i="16"/>
  <c r="W27" i="16"/>
  <c r="W28" i="16"/>
  <c r="W29" i="16"/>
  <c r="W30" i="16"/>
  <c r="W31" i="16"/>
  <c r="W32" i="16"/>
  <c r="W33" i="16"/>
  <c r="W34" i="16"/>
  <c r="W35" i="16"/>
  <c r="W36" i="16"/>
  <c r="W37" i="16"/>
  <c r="W38" i="16"/>
  <c r="W39" i="16"/>
  <c r="W40" i="16"/>
  <c r="W41" i="16"/>
  <c r="W42" i="16"/>
  <c r="W43" i="16"/>
  <c r="W44" i="16"/>
  <c r="W45" i="16"/>
  <c r="W46" i="16"/>
  <c r="W47" i="16"/>
  <c r="W48" i="16"/>
  <c r="W49" i="16"/>
  <c r="W50" i="16"/>
  <c r="W51" i="16"/>
  <c r="W52" i="16"/>
  <c r="W53" i="16"/>
  <c r="W54" i="16"/>
  <c r="W55" i="16"/>
  <c r="W56" i="16"/>
  <c r="W57" i="16"/>
  <c r="W58" i="16"/>
  <c r="W59" i="16"/>
  <c r="W60" i="16"/>
  <c r="W61" i="16"/>
  <c r="W62" i="16"/>
  <c r="W63" i="16"/>
  <c r="W64" i="16"/>
  <c r="W65" i="16"/>
  <c r="W66" i="16"/>
  <c r="W67" i="16"/>
  <c r="W68" i="16"/>
  <c r="W69" i="16"/>
  <c r="W70" i="16"/>
  <c r="W71" i="16"/>
  <c r="W72" i="16"/>
  <c r="W73" i="16"/>
  <c r="W74" i="16"/>
  <c r="W75" i="16"/>
  <c r="W76" i="16"/>
  <c r="W77" i="16"/>
  <c r="W78" i="16"/>
  <c r="W79" i="16"/>
  <c r="W80" i="16"/>
  <c r="W81" i="16"/>
  <c r="W82" i="16"/>
  <c r="W83" i="16"/>
  <c r="W84" i="16"/>
  <c r="W85" i="16"/>
  <c r="W86" i="16"/>
  <c r="W87" i="16"/>
  <c r="W88" i="16"/>
  <c r="W89" i="16"/>
  <c r="W90" i="16"/>
  <c r="W91" i="16"/>
  <c r="W92" i="16"/>
  <c r="W93" i="16"/>
  <c r="W94" i="16"/>
  <c r="W95" i="16"/>
  <c r="W96" i="16"/>
  <c r="W97" i="16"/>
  <c r="W98" i="16"/>
  <c r="W99" i="16"/>
  <c r="W100" i="16"/>
  <c r="W101" i="16"/>
  <c r="W102" i="16"/>
  <c r="W103" i="16"/>
  <c r="W104" i="16"/>
  <c r="W105" i="16"/>
  <c r="W106" i="16"/>
  <c r="W107" i="16"/>
  <c r="W108" i="16"/>
  <c r="W109" i="16"/>
  <c r="W110" i="16"/>
  <c r="W111" i="16"/>
  <c r="W112" i="16"/>
  <c r="W113" i="16"/>
  <c r="W114" i="16"/>
  <c r="W115" i="16"/>
  <c r="W116" i="16"/>
  <c r="W117" i="16"/>
  <c r="W118" i="16"/>
  <c r="W119" i="16"/>
  <c r="W120" i="16"/>
  <c r="W121" i="16"/>
  <c r="W122" i="16"/>
  <c r="W123" i="16"/>
  <c r="W124" i="16"/>
  <c r="W125" i="16"/>
  <c r="W126" i="16"/>
  <c r="W127" i="16"/>
  <c r="W128" i="16"/>
  <c r="W129" i="16"/>
  <c r="W130" i="16"/>
  <c r="W131" i="16"/>
  <c r="W132" i="16"/>
  <c r="W133" i="16"/>
  <c r="W134" i="16"/>
  <c r="W135" i="16"/>
  <c r="W136" i="16"/>
  <c r="W137" i="16"/>
  <c r="W138" i="16"/>
  <c r="W139" i="16"/>
  <c r="W140" i="16"/>
  <c r="W141" i="16"/>
  <c r="W142" i="16"/>
  <c r="W143" i="16"/>
  <c r="W144" i="16"/>
  <c r="W145" i="16"/>
  <c r="W146" i="16"/>
  <c r="W147" i="16"/>
  <c r="W148" i="16"/>
  <c r="W149" i="16"/>
  <c r="W150" i="16"/>
  <c r="W151" i="16"/>
  <c r="W152" i="16"/>
  <c r="W153" i="16"/>
  <c r="W154" i="16"/>
  <c r="W155" i="16"/>
  <c r="W156" i="16"/>
  <c r="W157" i="16"/>
  <c r="W158" i="16"/>
  <c r="W159" i="16"/>
  <c r="W160" i="16"/>
  <c r="W161" i="16"/>
  <c r="W162" i="16"/>
  <c r="W163" i="16"/>
  <c r="W164" i="16"/>
  <c r="W165" i="16"/>
  <c r="W166" i="16"/>
  <c r="W167" i="16"/>
  <c r="W168" i="16"/>
  <c r="W169" i="16"/>
  <c r="W170" i="16"/>
  <c r="W171" i="16"/>
  <c r="W172" i="16"/>
  <c r="W173" i="16"/>
  <c r="W174" i="16"/>
  <c r="W175" i="16"/>
  <c r="W176" i="16"/>
  <c r="W177" i="16"/>
  <c r="W178" i="16"/>
  <c r="W179" i="16"/>
  <c r="W180" i="16"/>
  <c r="W181" i="16"/>
  <c r="W182" i="16"/>
  <c r="W183" i="16"/>
  <c r="W184" i="16"/>
  <c r="W185" i="16"/>
  <c r="W186" i="16"/>
  <c r="W187" i="16"/>
  <c r="W188" i="16"/>
  <c r="W189" i="16"/>
  <c r="W190" i="16"/>
  <c r="W191" i="16"/>
  <c r="W192" i="16"/>
  <c r="W193" i="16"/>
  <c r="W194" i="16"/>
  <c r="W195" i="16"/>
  <c r="W196" i="16"/>
  <c r="W197" i="16"/>
  <c r="W198" i="16"/>
  <c r="W199" i="16"/>
  <c r="W200" i="16"/>
  <c r="W201" i="16"/>
  <c r="W202" i="16"/>
  <c r="W203" i="16"/>
  <c r="W204" i="16"/>
  <c r="W205" i="16"/>
  <c r="W206" i="16"/>
  <c r="W207" i="16"/>
  <c r="W208" i="16"/>
  <c r="W209" i="16"/>
  <c r="W210" i="16"/>
  <c r="W211" i="16"/>
  <c r="W212" i="16"/>
  <c r="W213" i="16"/>
  <c r="W15" i="16"/>
  <c r="W16" i="16"/>
  <c r="W17" i="16"/>
  <c r="W18" i="16"/>
  <c r="W19" i="16"/>
  <c r="W20" i="16"/>
  <c r="W21" i="16"/>
  <c r="W22" i="16"/>
  <c r="M15" i="16"/>
  <c r="M16" i="16"/>
  <c r="M17" i="16"/>
  <c r="S17" i="16" s="1"/>
  <c r="M18" i="16"/>
  <c r="M30" i="16"/>
  <c r="M31" i="16"/>
  <c r="M32" i="16"/>
  <c r="S32" i="16" s="1"/>
  <c r="M33" i="16"/>
  <c r="M34" i="16"/>
  <c r="M35" i="16"/>
  <c r="M36" i="16"/>
  <c r="M37" i="16"/>
  <c r="M38" i="16"/>
  <c r="M39" i="16"/>
  <c r="M40" i="16"/>
  <c r="M41" i="16"/>
  <c r="M42" i="16"/>
  <c r="M43" i="16"/>
  <c r="M44" i="16"/>
  <c r="M45" i="16"/>
  <c r="M46" i="16"/>
  <c r="M47" i="16"/>
  <c r="M48" i="16"/>
  <c r="M49" i="16"/>
  <c r="M50" i="16"/>
  <c r="M51" i="16"/>
  <c r="M52" i="16"/>
  <c r="M53" i="16"/>
  <c r="M54" i="16"/>
  <c r="M55" i="16"/>
  <c r="M56" i="16"/>
  <c r="M57" i="16"/>
  <c r="M58" i="16"/>
  <c r="M59" i="16"/>
  <c r="M60" i="16"/>
  <c r="M61" i="16"/>
  <c r="M62" i="16"/>
  <c r="M63" i="16"/>
  <c r="M64" i="16"/>
  <c r="M65" i="16"/>
  <c r="M66" i="16"/>
  <c r="M67" i="16"/>
  <c r="M68" i="16"/>
  <c r="M69" i="16"/>
  <c r="M70" i="16"/>
  <c r="M71" i="16"/>
  <c r="M72" i="16"/>
  <c r="M73" i="16"/>
  <c r="M74" i="16"/>
  <c r="M75" i="16"/>
  <c r="M76" i="16"/>
  <c r="M77" i="16"/>
  <c r="M78" i="16"/>
  <c r="M79" i="16"/>
  <c r="M80" i="16"/>
  <c r="M81" i="16"/>
  <c r="M82" i="16"/>
  <c r="M83" i="16"/>
  <c r="M84" i="16"/>
  <c r="M85" i="16"/>
  <c r="M86" i="16"/>
  <c r="M87" i="16"/>
  <c r="M88" i="16"/>
  <c r="M89" i="16"/>
  <c r="M90" i="16"/>
  <c r="M91" i="16"/>
  <c r="M92" i="16"/>
  <c r="M93" i="16"/>
  <c r="M94" i="16"/>
  <c r="M95" i="16"/>
  <c r="M96" i="16"/>
  <c r="M97" i="16"/>
  <c r="M98" i="16"/>
  <c r="M99" i="16"/>
  <c r="M100" i="16"/>
  <c r="M101" i="16"/>
  <c r="M102" i="16"/>
  <c r="M103" i="16"/>
  <c r="M104" i="16"/>
  <c r="M105" i="16"/>
  <c r="M106" i="16"/>
  <c r="M107" i="16"/>
  <c r="M108" i="16"/>
  <c r="M109" i="16"/>
  <c r="M110" i="16"/>
  <c r="M111" i="16"/>
  <c r="M112" i="16"/>
  <c r="M113" i="16"/>
  <c r="M114" i="16"/>
  <c r="M115" i="16"/>
  <c r="M116" i="16"/>
  <c r="M117" i="16"/>
  <c r="M118" i="16"/>
  <c r="M119" i="16"/>
  <c r="M120" i="16"/>
  <c r="M121" i="16"/>
  <c r="M122" i="16"/>
  <c r="M123" i="16"/>
  <c r="M124" i="16"/>
  <c r="M125" i="16"/>
  <c r="M126" i="16"/>
  <c r="M127" i="16"/>
  <c r="M128" i="16"/>
  <c r="M129" i="16"/>
  <c r="M130" i="16"/>
  <c r="M131" i="16"/>
  <c r="M132" i="16"/>
  <c r="M133" i="16"/>
  <c r="M134" i="16"/>
  <c r="M135" i="16"/>
  <c r="M136" i="16"/>
  <c r="M137" i="16"/>
  <c r="M138" i="16"/>
  <c r="M139" i="16"/>
  <c r="M140" i="16"/>
  <c r="M141" i="16"/>
  <c r="M142" i="16"/>
  <c r="M143" i="16"/>
  <c r="M144" i="16"/>
  <c r="M145" i="16"/>
  <c r="M146" i="16"/>
  <c r="M147" i="16"/>
  <c r="M148" i="16"/>
  <c r="M149" i="16"/>
  <c r="M150" i="16"/>
  <c r="M151" i="16"/>
  <c r="M152" i="16"/>
  <c r="M153" i="16"/>
  <c r="M154" i="16"/>
  <c r="M155" i="16"/>
  <c r="M156" i="16"/>
  <c r="M157" i="16"/>
  <c r="M158" i="16"/>
  <c r="M159" i="16"/>
  <c r="M160" i="16"/>
  <c r="M161" i="16"/>
  <c r="M162" i="16"/>
  <c r="M163" i="16"/>
  <c r="M164" i="16"/>
  <c r="M165" i="16"/>
  <c r="M166" i="16"/>
  <c r="M167" i="16"/>
  <c r="M168" i="16"/>
  <c r="M169" i="16"/>
  <c r="M170" i="16"/>
  <c r="M171" i="16"/>
  <c r="M172" i="16"/>
  <c r="M173" i="16"/>
  <c r="M174" i="16"/>
  <c r="M175" i="16"/>
  <c r="M176" i="16"/>
  <c r="M177" i="16"/>
  <c r="M178" i="16"/>
  <c r="M179" i="16"/>
  <c r="M180" i="16"/>
  <c r="M181" i="16"/>
  <c r="M182" i="16"/>
  <c r="M183" i="16"/>
  <c r="M184" i="16"/>
  <c r="M185" i="16"/>
  <c r="M186" i="16"/>
  <c r="M187" i="16"/>
  <c r="M188" i="16"/>
  <c r="M189" i="16"/>
  <c r="M190" i="16"/>
  <c r="M191" i="16"/>
  <c r="M192" i="16"/>
  <c r="M193" i="16"/>
  <c r="M194" i="16"/>
  <c r="M195" i="16"/>
  <c r="M196" i="16"/>
  <c r="M197" i="16"/>
  <c r="M198" i="16"/>
  <c r="M199" i="16"/>
  <c r="M200" i="16"/>
  <c r="M201" i="16"/>
  <c r="M202" i="16"/>
  <c r="M203" i="16"/>
  <c r="M204" i="16"/>
  <c r="M205" i="16"/>
  <c r="M206" i="16"/>
  <c r="M207" i="16"/>
  <c r="M208" i="16"/>
  <c r="M209" i="16"/>
  <c r="M210" i="16"/>
  <c r="M211" i="16"/>
  <c r="U16" i="16" l="1"/>
  <c r="U18" i="16"/>
  <c r="U20" i="16"/>
  <c r="U22" i="16"/>
  <c r="U24" i="16"/>
  <c r="U26" i="16"/>
  <c r="U28" i="16"/>
  <c r="U29" i="16"/>
  <c r="U30" i="16"/>
  <c r="U31" i="16"/>
  <c r="U32" i="16"/>
  <c r="U33" i="16"/>
  <c r="U34" i="16"/>
  <c r="U35" i="16"/>
  <c r="U36" i="16"/>
  <c r="U37" i="16"/>
  <c r="U38" i="16"/>
  <c r="U39" i="16"/>
  <c r="U40" i="16"/>
  <c r="U41" i="16"/>
  <c r="U42" i="16"/>
  <c r="U43" i="16"/>
  <c r="U44" i="16"/>
  <c r="U45" i="16"/>
  <c r="U46" i="16"/>
  <c r="U47" i="16"/>
  <c r="U48" i="16"/>
  <c r="U49" i="16"/>
  <c r="U50" i="16"/>
  <c r="U51" i="16"/>
  <c r="U52" i="16"/>
  <c r="U53" i="16"/>
  <c r="U54" i="16"/>
  <c r="U55" i="16"/>
  <c r="U56" i="16"/>
  <c r="U57" i="16"/>
  <c r="U58" i="16"/>
  <c r="U59" i="16"/>
  <c r="U60" i="16"/>
  <c r="U61" i="16"/>
  <c r="U62" i="16"/>
  <c r="U63" i="16"/>
  <c r="U64" i="16"/>
  <c r="U65" i="16"/>
  <c r="U66" i="16"/>
  <c r="U67" i="16"/>
  <c r="U68" i="16"/>
  <c r="U69" i="16"/>
  <c r="U70" i="16"/>
  <c r="U71" i="16"/>
  <c r="U72" i="16"/>
  <c r="U73" i="16"/>
  <c r="U74" i="16"/>
  <c r="U75" i="16"/>
  <c r="U76" i="16"/>
  <c r="U77" i="16"/>
  <c r="U78" i="16"/>
  <c r="U79" i="16"/>
  <c r="U80" i="16"/>
  <c r="U81" i="16"/>
  <c r="U82" i="16"/>
  <c r="U83" i="16"/>
  <c r="U84" i="16"/>
  <c r="U85" i="16"/>
  <c r="U86" i="16"/>
  <c r="U87" i="16"/>
  <c r="U88" i="16"/>
  <c r="U89" i="16"/>
  <c r="U90" i="16"/>
  <c r="U91" i="16"/>
  <c r="U92" i="16"/>
  <c r="U93" i="16"/>
  <c r="U94" i="16"/>
  <c r="U95" i="16"/>
  <c r="U96" i="16"/>
  <c r="U97" i="16"/>
  <c r="U98" i="16"/>
  <c r="U99" i="16"/>
  <c r="U100" i="16"/>
  <c r="U101" i="16"/>
  <c r="U102" i="16"/>
  <c r="U103" i="16"/>
  <c r="U104" i="16"/>
  <c r="U105" i="16"/>
  <c r="U106" i="16"/>
  <c r="U107" i="16"/>
  <c r="U108" i="16"/>
  <c r="U109" i="16"/>
  <c r="U110" i="16"/>
  <c r="U111" i="16"/>
  <c r="U112" i="16"/>
  <c r="U113" i="16"/>
  <c r="U114" i="16"/>
  <c r="U115" i="16"/>
  <c r="U116" i="16"/>
  <c r="U117" i="16"/>
  <c r="U118" i="16"/>
  <c r="U119" i="16"/>
  <c r="U120" i="16"/>
  <c r="U121" i="16"/>
  <c r="U122" i="16"/>
  <c r="U123" i="16"/>
  <c r="U124" i="16"/>
  <c r="U125" i="16"/>
  <c r="U126" i="16"/>
  <c r="U127" i="16"/>
  <c r="U128" i="16"/>
  <c r="U129" i="16"/>
  <c r="U130" i="16"/>
  <c r="U131" i="16"/>
  <c r="U132" i="16"/>
  <c r="U133" i="16"/>
  <c r="U134" i="16"/>
  <c r="U135" i="16"/>
  <c r="U136" i="16"/>
  <c r="U137" i="16"/>
  <c r="U138" i="16"/>
  <c r="U139" i="16"/>
  <c r="U140" i="16"/>
  <c r="U141" i="16"/>
  <c r="U142" i="16"/>
  <c r="U143" i="16"/>
  <c r="U144" i="16"/>
  <c r="U145" i="16"/>
  <c r="U146" i="16"/>
  <c r="U147" i="16"/>
  <c r="U148" i="16"/>
  <c r="U149" i="16"/>
  <c r="U150" i="16"/>
  <c r="U151" i="16"/>
  <c r="U152" i="16"/>
  <c r="U153" i="16"/>
  <c r="U154" i="16"/>
  <c r="U155" i="16"/>
  <c r="U156" i="16"/>
  <c r="U157" i="16"/>
  <c r="U158" i="16"/>
  <c r="U159" i="16"/>
  <c r="U160" i="16"/>
  <c r="U161" i="16"/>
  <c r="U162" i="16"/>
  <c r="U163" i="16"/>
  <c r="U164" i="16"/>
  <c r="U165" i="16"/>
  <c r="U166" i="16"/>
  <c r="U167" i="16"/>
  <c r="U168" i="16"/>
  <c r="U169" i="16"/>
  <c r="U170" i="16"/>
  <c r="U171" i="16"/>
  <c r="U172" i="16"/>
  <c r="U173" i="16"/>
  <c r="U174" i="16"/>
  <c r="U175" i="16"/>
  <c r="U176" i="16"/>
  <c r="U177" i="16"/>
  <c r="U178" i="16"/>
  <c r="U179" i="16"/>
  <c r="U180" i="16"/>
  <c r="U181" i="16"/>
  <c r="U182" i="16"/>
  <c r="U183" i="16"/>
  <c r="U184" i="16"/>
  <c r="U185" i="16"/>
  <c r="U186" i="16"/>
  <c r="U187" i="16"/>
  <c r="U188" i="16"/>
  <c r="U189" i="16"/>
  <c r="U190" i="16"/>
  <c r="U191" i="16"/>
  <c r="U192" i="16"/>
  <c r="U193" i="16"/>
  <c r="U194" i="16"/>
  <c r="U195" i="16"/>
  <c r="U196" i="16"/>
  <c r="U197" i="16"/>
  <c r="U198" i="16"/>
  <c r="U199" i="16"/>
  <c r="U200" i="16"/>
  <c r="U201" i="16"/>
  <c r="U202" i="16"/>
  <c r="U203" i="16"/>
  <c r="U204" i="16"/>
  <c r="U205" i="16"/>
  <c r="U206" i="16"/>
  <c r="U207" i="16"/>
  <c r="U208" i="16"/>
  <c r="U209" i="16"/>
  <c r="U210" i="16"/>
  <c r="U211" i="16"/>
  <c r="T15" i="16"/>
  <c r="T16" i="16"/>
  <c r="T17" i="16"/>
  <c r="T18" i="16"/>
  <c r="T19" i="16"/>
  <c r="T20" i="16"/>
  <c r="T21" i="16"/>
  <c r="T22" i="16"/>
  <c r="T23" i="16"/>
  <c r="T24" i="16"/>
  <c r="T25" i="16"/>
  <c r="T26" i="16"/>
  <c r="T27" i="16"/>
  <c r="T28" i="16"/>
  <c r="T29" i="16"/>
  <c r="T30" i="16"/>
  <c r="T31" i="16"/>
  <c r="T32" i="16"/>
  <c r="T33" i="16"/>
  <c r="T34" i="16"/>
  <c r="T35" i="16"/>
  <c r="T36" i="16"/>
  <c r="T37" i="16"/>
  <c r="T38" i="16"/>
  <c r="T39" i="16"/>
  <c r="T40" i="16"/>
  <c r="T41" i="16"/>
  <c r="T42" i="16"/>
  <c r="T43" i="16"/>
  <c r="T44" i="16"/>
  <c r="T45" i="16"/>
  <c r="T46" i="16"/>
  <c r="T47" i="16"/>
  <c r="T48" i="16"/>
  <c r="T49" i="16"/>
  <c r="T50" i="16"/>
  <c r="T51" i="16"/>
  <c r="T52" i="16"/>
  <c r="T53" i="16"/>
  <c r="T54" i="16"/>
  <c r="T55" i="16"/>
  <c r="T56" i="16"/>
  <c r="T57" i="16"/>
  <c r="T58" i="16"/>
  <c r="T59" i="16"/>
  <c r="T60" i="16"/>
  <c r="T61" i="16"/>
  <c r="T62" i="16"/>
  <c r="T63" i="16"/>
  <c r="T64" i="16"/>
  <c r="T65" i="16"/>
  <c r="T66" i="16"/>
  <c r="T67" i="16"/>
  <c r="T68" i="16"/>
  <c r="T69" i="16"/>
  <c r="T70" i="16"/>
  <c r="T71" i="16"/>
  <c r="T72" i="16"/>
  <c r="T73" i="16"/>
  <c r="T74" i="16"/>
  <c r="T75" i="16"/>
  <c r="T76" i="16"/>
  <c r="T77" i="16"/>
  <c r="T78" i="16"/>
  <c r="T79" i="16"/>
  <c r="T80" i="16"/>
  <c r="T81" i="16"/>
  <c r="T82" i="16"/>
  <c r="T83" i="16"/>
  <c r="T84" i="16"/>
  <c r="T85" i="16"/>
  <c r="T86" i="16"/>
  <c r="T87" i="16"/>
  <c r="T88" i="16"/>
  <c r="T89" i="16"/>
  <c r="T90" i="16"/>
  <c r="T91" i="16"/>
  <c r="T92" i="16"/>
  <c r="T93" i="16"/>
  <c r="T94" i="16"/>
  <c r="T95" i="16"/>
  <c r="T96" i="16"/>
  <c r="T97" i="16"/>
  <c r="T98" i="16"/>
  <c r="T99" i="16"/>
  <c r="T100" i="16"/>
  <c r="T101" i="16"/>
  <c r="T102" i="16"/>
  <c r="T103" i="16"/>
  <c r="T104" i="16"/>
  <c r="T105" i="16"/>
  <c r="T106" i="16"/>
  <c r="T107" i="16"/>
  <c r="T108" i="16"/>
  <c r="T109" i="16"/>
  <c r="T110" i="16"/>
  <c r="T111" i="16"/>
  <c r="T112" i="16"/>
  <c r="T113" i="16"/>
  <c r="T114" i="16"/>
  <c r="T115" i="16"/>
  <c r="T116" i="16"/>
  <c r="T117" i="16"/>
  <c r="T118" i="16"/>
  <c r="T119" i="16"/>
  <c r="T120" i="16"/>
  <c r="T121" i="16"/>
  <c r="T122" i="16"/>
  <c r="T123" i="16"/>
  <c r="T124" i="16"/>
  <c r="T125" i="16"/>
  <c r="T126" i="16"/>
  <c r="T127" i="16"/>
  <c r="T128" i="16"/>
  <c r="T129" i="16"/>
  <c r="T130" i="16"/>
  <c r="T131" i="16"/>
  <c r="T132" i="16"/>
  <c r="T133" i="16"/>
  <c r="T134" i="16"/>
  <c r="T135" i="16"/>
  <c r="T136" i="16"/>
  <c r="T137" i="16"/>
  <c r="T138" i="16"/>
  <c r="T139" i="16"/>
  <c r="T140" i="16"/>
  <c r="T141" i="16"/>
  <c r="T142" i="16"/>
  <c r="T143" i="16"/>
  <c r="T144" i="16"/>
  <c r="T145" i="16"/>
  <c r="T146" i="16"/>
  <c r="T147" i="16"/>
  <c r="T148" i="16"/>
  <c r="T149" i="16"/>
  <c r="T150" i="16"/>
  <c r="T151" i="16"/>
  <c r="T152" i="16"/>
  <c r="T153" i="16"/>
  <c r="T154" i="16"/>
  <c r="T155" i="16"/>
  <c r="T156" i="16"/>
  <c r="T157" i="16"/>
  <c r="T158" i="16"/>
  <c r="T159" i="16"/>
  <c r="T160" i="16"/>
  <c r="T161" i="16"/>
  <c r="T162" i="16"/>
  <c r="T163" i="16"/>
  <c r="T164" i="16"/>
  <c r="T165" i="16"/>
  <c r="T166" i="16"/>
  <c r="T167" i="16"/>
  <c r="T168" i="16"/>
  <c r="T169" i="16"/>
  <c r="T170" i="16"/>
  <c r="T171" i="16"/>
  <c r="T172" i="16"/>
  <c r="T173" i="16"/>
  <c r="T174" i="16"/>
  <c r="T175" i="16"/>
  <c r="T176" i="16"/>
  <c r="T177" i="16"/>
  <c r="T178" i="16"/>
  <c r="T179" i="16"/>
  <c r="T180" i="16"/>
  <c r="T181" i="16"/>
  <c r="T182" i="16"/>
  <c r="T183" i="16"/>
  <c r="T184" i="16"/>
  <c r="T185" i="16"/>
  <c r="T186" i="16"/>
  <c r="T187" i="16"/>
  <c r="T188" i="16"/>
  <c r="T189" i="16"/>
  <c r="T190" i="16"/>
  <c r="T191" i="16"/>
  <c r="T192" i="16"/>
  <c r="T193" i="16"/>
  <c r="T194" i="16"/>
  <c r="T195" i="16"/>
  <c r="T196" i="16"/>
  <c r="T197" i="16"/>
  <c r="T198" i="16"/>
  <c r="T199" i="16"/>
  <c r="T200" i="16"/>
  <c r="T201" i="16"/>
  <c r="T202" i="16"/>
  <c r="T203" i="16"/>
  <c r="T204" i="16"/>
  <c r="T205" i="16"/>
  <c r="T206" i="16"/>
  <c r="T207" i="16"/>
  <c r="T208" i="16"/>
  <c r="T209" i="16"/>
  <c r="T210" i="16"/>
  <c r="T211" i="16"/>
  <c r="T212" i="16"/>
  <c r="S211" i="16"/>
  <c r="S212" i="16"/>
  <c r="R15" i="16"/>
  <c r="R16" i="16"/>
  <c r="R17" i="16"/>
  <c r="R18" i="16"/>
  <c r="R19" i="16"/>
  <c r="R20" i="16"/>
  <c r="R21" i="16"/>
  <c r="R22" i="16"/>
  <c r="R23" i="16"/>
  <c r="R24" i="16"/>
  <c r="R25" i="16"/>
  <c r="R26" i="16"/>
  <c r="R27" i="16"/>
  <c r="R28" i="16"/>
  <c r="R29" i="16"/>
  <c r="R30" i="16"/>
  <c r="R31" i="16"/>
  <c r="R32" i="16"/>
  <c r="R33" i="16"/>
  <c r="R34" i="16"/>
  <c r="R35" i="16"/>
  <c r="R36" i="16"/>
  <c r="R37" i="16"/>
  <c r="R38" i="16"/>
  <c r="R39" i="16"/>
  <c r="R40" i="16"/>
  <c r="R41" i="16"/>
  <c r="R42" i="16"/>
  <c r="R43" i="16"/>
  <c r="R44" i="16"/>
  <c r="R45" i="16"/>
  <c r="R46" i="16"/>
  <c r="R47" i="16"/>
  <c r="R48" i="16"/>
  <c r="R49" i="16"/>
  <c r="R50" i="16"/>
  <c r="R51" i="16"/>
  <c r="R52" i="16"/>
  <c r="R53" i="16"/>
  <c r="R54" i="16"/>
  <c r="R55" i="16"/>
  <c r="R56" i="16"/>
  <c r="R57" i="16"/>
  <c r="R58" i="16"/>
  <c r="R59" i="16"/>
  <c r="R60" i="16"/>
  <c r="R61" i="16"/>
  <c r="R62" i="16"/>
  <c r="R63" i="16"/>
  <c r="R64" i="16"/>
  <c r="R65" i="16"/>
  <c r="R66" i="16"/>
  <c r="R67" i="16"/>
  <c r="R68" i="16"/>
  <c r="R69" i="16"/>
  <c r="R70" i="16"/>
  <c r="R71" i="16"/>
  <c r="R72" i="16"/>
  <c r="R73" i="16"/>
  <c r="R74" i="16"/>
  <c r="R75" i="16"/>
  <c r="R76" i="16"/>
  <c r="R77" i="16"/>
  <c r="R78" i="16"/>
  <c r="R79" i="16"/>
  <c r="R80" i="16"/>
  <c r="R81" i="16"/>
  <c r="R82" i="16"/>
  <c r="R83" i="16"/>
  <c r="R84" i="16"/>
  <c r="R85" i="16"/>
  <c r="R86" i="16"/>
  <c r="R87" i="16"/>
  <c r="R88" i="16"/>
  <c r="R89" i="16"/>
  <c r="R90" i="16"/>
  <c r="R91" i="16"/>
  <c r="R92" i="16"/>
  <c r="R93" i="16"/>
  <c r="R94" i="16"/>
  <c r="R95" i="16"/>
  <c r="R96" i="16"/>
  <c r="R97" i="16"/>
  <c r="R98" i="16"/>
  <c r="R99" i="16"/>
  <c r="R100" i="16"/>
  <c r="R101" i="16"/>
  <c r="R102" i="16"/>
  <c r="R103" i="16"/>
  <c r="R104" i="16"/>
  <c r="R105" i="16"/>
  <c r="R106" i="16"/>
  <c r="R107" i="16"/>
  <c r="R108" i="16"/>
  <c r="R109" i="16"/>
  <c r="R110" i="16"/>
  <c r="R111" i="16"/>
  <c r="R112" i="16"/>
  <c r="R113" i="16"/>
  <c r="R114" i="16"/>
  <c r="R115" i="16"/>
  <c r="R116" i="16"/>
  <c r="R117" i="16"/>
  <c r="R118" i="16"/>
  <c r="R119" i="16"/>
  <c r="R120" i="16"/>
  <c r="R121" i="16"/>
  <c r="R122" i="16"/>
  <c r="R123" i="16"/>
  <c r="R124" i="16"/>
  <c r="R125" i="16"/>
  <c r="R126" i="16"/>
  <c r="R127" i="16"/>
  <c r="R128" i="16"/>
  <c r="R129" i="16"/>
  <c r="R130" i="16"/>
  <c r="R131" i="16"/>
  <c r="R132" i="16"/>
  <c r="R133" i="16"/>
  <c r="R134" i="16"/>
  <c r="R135" i="16"/>
  <c r="R136" i="16"/>
  <c r="R137" i="16"/>
  <c r="R138" i="16"/>
  <c r="R139" i="16"/>
  <c r="R140" i="16"/>
  <c r="R141" i="16"/>
  <c r="R142" i="16"/>
  <c r="R143" i="16"/>
  <c r="R144" i="16"/>
  <c r="R145" i="16"/>
  <c r="R146" i="16"/>
  <c r="R147" i="16"/>
  <c r="R148" i="16"/>
  <c r="R149" i="16"/>
  <c r="R150" i="16"/>
  <c r="R151" i="16"/>
  <c r="R152" i="16"/>
  <c r="R153" i="16"/>
  <c r="R154" i="16"/>
  <c r="R155" i="16"/>
  <c r="R156" i="16"/>
  <c r="R157" i="16"/>
  <c r="R158" i="16"/>
  <c r="R159" i="16"/>
  <c r="R160" i="16"/>
  <c r="R161" i="16"/>
  <c r="R162" i="16"/>
  <c r="R163" i="16"/>
  <c r="R164" i="16"/>
  <c r="R165" i="16"/>
  <c r="R166" i="16"/>
  <c r="R167" i="16"/>
  <c r="R168" i="16"/>
  <c r="R169" i="16"/>
  <c r="R170" i="16"/>
  <c r="R171" i="16"/>
  <c r="R172" i="16"/>
  <c r="R173" i="16"/>
  <c r="R174" i="16"/>
  <c r="R175" i="16"/>
  <c r="R176" i="16"/>
  <c r="R177" i="16"/>
  <c r="R178" i="16"/>
  <c r="R179" i="16"/>
  <c r="R180" i="16"/>
  <c r="R181" i="16"/>
  <c r="R182" i="16"/>
  <c r="R183" i="16"/>
  <c r="R184" i="16"/>
  <c r="R185" i="16"/>
  <c r="R186" i="16"/>
  <c r="R187" i="16"/>
  <c r="R188" i="16"/>
  <c r="R189" i="16"/>
  <c r="R190" i="16"/>
  <c r="R191" i="16"/>
  <c r="R192" i="16"/>
  <c r="R193" i="16"/>
  <c r="R194" i="16"/>
  <c r="R195" i="16"/>
  <c r="R196" i="16"/>
  <c r="R197" i="16"/>
  <c r="R198" i="16"/>
  <c r="R199" i="16"/>
  <c r="R200" i="16"/>
  <c r="R201" i="16"/>
  <c r="R202" i="16"/>
  <c r="R203" i="16"/>
  <c r="R204" i="16"/>
  <c r="R205" i="16"/>
  <c r="R206" i="16"/>
  <c r="R207" i="16"/>
  <c r="R208" i="16"/>
  <c r="R209" i="16"/>
  <c r="R210" i="16"/>
  <c r="R211" i="16"/>
  <c r="R212" i="16"/>
  <c r="Q2" i="16"/>
  <c r="Q211" i="16"/>
  <c r="Q16" i="16"/>
  <c r="Q17" i="16"/>
  <c r="Q18" i="16"/>
  <c r="Q19" i="16"/>
  <c r="Q20" i="16"/>
  <c r="Q21" i="16"/>
  <c r="Q22" i="16"/>
  <c r="Q23" i="16"/>
  <c r="Q24" i="16"/>
  <c r="Q25" i="16"/>
  <c r="Q26" i="16"/>
  <c r="Q27" i="16"/>
  <c r="Q28" i="16"/>
  <c r="Q29" i="16"/>
  <c r="Q30" i="16"/>
  <c r="Q31" i="16"/>
  <c r="Q32" i="16"/>
  <c r="Q33" i="16"/>
  <c r="Q34" i="16"/>
  <c r="Q35" i="16"/>
  <c r="Q36" i="16"/>
  <c r="Q37" i="16"/>
  <c r="Q38" i="16"/>
  <c r="Q39" i="16"/>
  <c r="Q40" i="16"/>
  <c r="Q41" i="16"/>
  <c r="Q42" i="16"/>
  <c r="Q43" i="16"/>
  <c r="Q44" i="16"/>
  <c r="Q45" i="16"/>
  <c r="Q46" i="16"/>
  <c r="Q47" i="16"/>
  <c r="Q48" i="16"/>
  <c r="Q49" i="16"/>
  <c r="Q50" i="16"/>
  <c r="Q51" i="16"/>
  <c r="Q52" i="16"/>
  <c r="Q53" i="16"/>
  <c r="Q54" i="16"/>
  <c r="Q55" i="16"/>
  <c r="Q56" i="16"/>
  <c r="Q57" i="16"/>
  <c r="Q58" i="16"/>
  <c r="Q59" i="16"/>
  <c r="Q60" i="16"/>
  <c r="Q61" i="16"/>
  <c r="Q62" i="16"/>
  <c r="Q63" i="16"/>
  <c r="Q64" i="16"/>
  <c r="Q65" i="16"/>
  <c r="Q66" i="16"/>
  <c r="Q67" i="16"/>
  <c r="Q68" i="16"/>
  <c r="Q69" i="16"/>
  <c r="Q70" i="16"/>
  <c r="Q71" i="16"/>
  <c r="Q72" i="16"/>
  <c r="Q73" i="16"/>
  <c r="Q74" i="16"/>
  <c r="Q75" i="16"/>
  <c r="Q76" i="16"/>
  <c r="Q77" i="16"/>
  <c r="Q78" i="16"/>
  <c r="Q79" i="16"/>
  <c r="Q80" i="16"/>
  <c r="Q81" i="16"/>
  <c r="Q82" i="16"/>
  <c r="Q83" i="16"/>
  <c r="Q84" i="16"/>
  <c r="Q85" i="16"/>
  <c r="Q86" i="16"/>
  <c r="Q87" i="16"/>
  <c r="Q88" i="16"/>
  <c r="Q89" i="16"/>
  <c r="Q90" i="16"/>
  <c r="Q91" i="16"/>
  <c r="Q92" i="16"/>
  <c r="Q93" i="16"/>
  <c r="Q94" i="16"/>
  <c r="Q95" i="16"/>
  <c r="Q96" i="16"/>
  <c r="Q97" i="16"/>
  <c r="Q98" i="16"/>
  <c r="Q99" i="16"/>
  <c r="Q100" i="16"/>
  <c r="Q101" i="16"/>
  <c r="Q102" i="16"/>
  <c r="Q103" i="16"/>
  <c r="Q104" i="16"/>
  <c r="Q105" i="16"/>
  <c r="Q106" i="16"/>
  <c r="Q107" i="16"/>
  <c r="Q108" i="16"/>
  <c r="Q109" i="16"/>
  <c r="Q110" i="16"/>
  <c r="Q111" i="16"/>
  <c r="Q112" i="16"/>
  <c r="Q113" i="16"/>
  <c r="Q114" i="16"/>
  <c r="Q115" i="16"/>
  <c r="Q116" i="16"/>
  <c r="Q117" i="16"/>
  <c r="Q118" i="16"/>
  <c r="Q119" i="16"/>
  <c r="Q120" i="16"/>
  <c r="Q121" i="16"/>
  <c r="Q122" i="16"/>
  <c r="Q123" i="16"/>
  <c r="Q124" i="16"/>
  <c r="Q125" i="16"/>
  <c r="Q126" i="16"/>
  <c r="Q127" i="16"/>
  <c r="Q128" i="16"/>
  <c r="Q129" i="16"/>
  <c r="Q130" i="16"/>
  <c r="Q131" i="16"/>
  <c r="Q132" i="16"/>
  <c r="Q133" i="16"/>
  <c r="Q134" i="16"/>
  <c r="Q135" i="16"/>
  <c r="Q136" i="16"/>
  <c r="Q137" i="16"/>
  <c r="Q138" i="16"/>
  <c r="Q139" i="16"/>
  <c r="Q140" i="16"/>
  <c r="Q141" i="16"/>
  <c r="Q142" i="16"/>
  <c r="Q143" i="16"/>
  <c r="Q144" i="16"/>
  <c r="Q145" i="16"/>
  <c r="Q146" i="16"/>
  <c r="Q147" i="16"/>
  <c r="Q148" i="16"/>
  <c r="Q149" i="16"/>
  <c r="Q150" i="16"/>
  <c r="Q151" i="16"/>
  <c r="Q152" i="16"/>
  <c r="Q153" i="16"/>
  <c r="Q154" i="16"/>
  <c r="Q155" i="16"/>
  <c r="Q156" i="16"/>
  <c r="Q157" i="16"/>
  <c r="Q158" i="16"/>
  <c r="Q159" i="16"/>
  <c r="Q160" i="16"/>
  <c r="Q161" i="16"/>
  <c r="Q162" i="16"/>
  <c r="Q163" i="16"/>
  <c r="Q164" i="16"/>
  <c r="Q165" i="16"/>
  <c r="Q166" i="16"/>
  <c r="Q167" i="16"/>
  <c r="Q168" i="16"/>
  <c r="Q169" i="16"/>
  <c r="Q170" i="16"/>
  <c r="Q171" i="16"/>
  <c r="Q172" i="16"/>
  <c r="Q173" i="16"/>
  <c r="Q174" i="16"/>
  <c r="Q175" i="16"/>
  <c r="Q176" i="16"/>
  <c r="Q177" i="16"/>
  <c r="Q178" i="16"/>
  <c r="Q179" i="16"/>
  <c r="Q180" i="16"/>
  <c r="Q181" i="16"/>
  <c r="Q182" i="16"/>
  <c r="Q183" i="16"/>
  <c r="Q184" i="16"/>
  <c r="Q185" i="16"/>
  <c r="Q186" i="16"/>
  <c r="Q187" i="16"/>
  <c r="Q188" i="16"/>
  <c r="Q189" i="16"/>
  <c r="Q190" i="16"/>
  <c r="Q191" i="16"/>
  <c r="Q192" i="16"/>
  <c r="Q193" i="16"/>
  <c r="Q194" i="16"/>
  <c r="Q195" i="16"/>
  <c r="Q196" i="16"/>
  <c r="Q197" i="16"/>
  <c r="Q198" i="16"/>
  <c r="Q199" i="16"/>
  <c r="Q200" i="16"/>
  <c r="Q201" i="16"/>
  <c r="Q202" i="16"/>
  <c r="Q203" i="16"/>
  <c r="Q204" i="16"/>
  <c r="Q205" i="16"/>
  <c r="Q206" i="16"/>
  <c r="Q207" i="16"/>
  <c r="Q208" i="16"/>
  <c r="Q209" i="16"/>
  <c r="Q210" i="16"/>
  <c r="Q15" i="16"/>
  <c r="O15" i="16"/>
  <c r="O16" i="16"/>
  <c r="O17" i="16"/>
  <c r="O18" i="16"/>
  <c r="O19" i="16"/>
  <c r="O20" i="16"/>
  <c r="O21" i="16"/>
  <c r="O22" i="16"/>
  <c r="O23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O41" i="16"/>
  <c r="O42" i="16"/>
  <c r="O43" i="16"/>
  <c r="O44" i="16"/>
  <c r="O45" i="16"/>
  <c r="O46" i="16"/>
  <c r="O47" i="16"/>
  <c r="O48" i="16"/>
  <c r="O49" i="16"/>
  <c r="O50" i="16"/>
  <c r="O51" i="16"/>
  <c r="O52" i="16"/>
  <c r="O53" i="16"/>
  <c r="O54" i="16"/>
  <c r="O55" i="16"/>
  <c r="O56" i="16"/>
  <c r="O57" i="16"/>
  <c r="O58" i="16"/>
  <c r="O59" i="16"/>
  <c r="O60" i="16"/>
  <c r="O61" i="16"/>
  <c r="O62" i="16"/>
  <c r="O63" i="16"/>
  <c r="O64" i="16"/>
  <c r="O65" i="16"/>
  <c r="O66" i="16"/>
  <c r="O67" i="16"/>
  <c r="O68" i="16"/>
  <c r="O69" i="16"/>
  <c r="O70" i="16"/>
  <c r="O71" i="16"/>
  <c r="O72" i="16"/>
  <c r="O73" i="16"/>
  <c r="O74" i="16"/>
  <c r="O75" i="16"/>
  <c r="O76" i="16"/>
  <c r="O77" i="16"/>
  <c r="O78" i="16"/>
  <c r="O79" i="16"/>
  <c r="O80" i="16"/>
  <c r="O81" i="16"/>
  <c r="O82" i="16"/>
  <c r="O83" i="16"/>
  <c r="O84" i="16"/>
  <c r="O85" i="16"/>
  <c r="O86" i="16"/>
  <c r="O87" i="16"/>
  <c r="O88" i="16"/>
  <c r="O89" i="16"/>
  <c r="O90" i="16"/>
  <c r="O91" i="16"/>
  <c r="O92" i="16"/>
  <c r="O93" i="16"/>
  <c r="O94" i="16"/>
  <c r="O95" i="16"/>
  <c r="O96" i="16"/>
  <c r="O97" i="16"/>
  <c r="O98" i="16"/>
  <c r="O99" i="16"/>
  <c r="O100" i="16"/>
  <c r="O101" i="16"/>
  <c r="O102" i="16"/>
  <c r="O103" i="16"/>
  <c r="O104" i="16"/>
  <c r="O105" i="16"/>
  <c r="O106" i="16"/>
  <c r="O107" i="16"/>
  <c r="O108" i="16"/>
  <c r="O109" i="16"/>
  <c r="O110" i="16"/>
  <c r="O111" i="16"/>
  <c r="O112" i="16"/>
  <c r="O113" i="16"/>
  <c r="O114" i="16"/>
  <c r="O115" i="16"/>
  <c r="O116" i="16"/>
  <c r="O117" i="16"/>
  <c r="O118" i="16"/>
  <c r="O119" i="16"/>
  <c r="O120" i="16"/>
  <c r="O121" i="16"/>
  <c r="O122" i="16"/>
  <c r="O123" i="16"/>
  <c r="O124" i="16"/>
  <c r="O125" i="16"/>
  <c r="O126" i="16"/>
  <c r="O127" i="16"/>
  <c r="O128" i="16"/>
  <c r="O129" i="16"/>
  <c r="O130" i="16"/>
  <c r="O131" i="16"/>
  <c r="O132" i="16"/>
  <c r="O133" i="16"/>
  <c r="O134" i="16"/>
  <c r="O135" i="16"/>
  <c r="O136" i="16"/>
  <c r="O137" i="16"/>
  <c r="O138" i="16"/>
  <c r="O139" i="16"/>
  <c r="O140" i="16"/>
  <c r="O141" i="16"/>
  <c r="O142" i="16"/>
  <c r="O143" i="16"/>
  <c r="O144" i="16"/>
  <c r="O145" i="16"/>
  <c r="O146" i="16"/>
  <c r="O147" i="16"/>
  <c r="O148" i="16"/>
  <c r="O149" i="16"/>
  <c r="O150" i="16"/>
  <c r="O151" i="16"/>
  <c r="O152" i="16"/>
  <c r="O153" i="16"/>
  <c r="O154" i="16"/>
  <c r="O155" i="16"/>
  <c r="O156" i="16"/>
  <c r="O157" i="16"/>
  <c r="O158" i="16"/>
  <c r="O159" i="16"/>
  <c r="O160" i="16"/>
  <c r="O161" i="16"/>
  <c r="O162" i="16"/>
  <c r="O163" i="16"/>
  <c r="O164" i="16"/>
  <c r="O165" i="16"/>
  <c r="O166" i="16"/>
  <c r="O167" i="16"/>
  <c r="O168" i="16"/>
  <c r="O169" i="16"/>
  <c r="O170" i="16"/>
  <c r="O171" i="16"/>
  <c r="O172" i="16"/>
  <c r="O173" i="16"/>
  <c r="O174" i="16"/>
  <c r="O175" i="16"/>
  <c r="O176" i="16"/>
  <c r="O177" i="16"/>
  <c r="O178" i="16"/>
  <c r="O179" i="16"/>
  <c r="O180" i="16"/>
  <c r="O181" i="16"/>
  <c r="O182" i="16"/>
  <c r="O183" i="16"/>
  <c r="O184" i="16"/>
  <c r="O185" i="16"/>
  <c r="O186" i="16"/>
  <c r="O187" i="16"/>
  <c r="O188" i="16"/>
  <c r="O189" i="16"/>
  <c r="O190" i="16"/>
  <c r="O191" i="16"/>
  <c r="O192" i="16"/>
  <c r="O193" i="16"/>
  <c r="O194" i="16"/>
  <c r="O195" i="16"/>
  <c r="O196" i="16"/>
  <c r="O197" i="16"/>
  <c r="O198" i="16"/>
  <c r="O199" i="16"/>
  <c r="O200" i="16"/>
  <c r="O201" i="16"/>
  <c r="O202" i="16"/>
  <c r="O203" i="16"/>
  <c r="O204" i="16"/>
  <c r="O205" i="16"/>
  <c r="O206" i="16"/>
  <c r="O207" i="16"/>
  <c r="O208" i="16"/>
  <c r="O209" i="16"/>
  <c r="O210" i="16"/>
  <c r="O211" i="16"/>
  <c r="O212" i="16"/>
  <c r="O213" i="16"/>
  <c r="N15" i="16"/>
  <c r="V15" i="16" s="1"/>
  <c r="N16" i="16"/>
  <c r="V16" i="16" s="1"/>
  <c r="N17" i="16"/>
  <c r="V17" i="16" s="1"/>
  <c r="N18" i="16"/>
  <c r="V18" i="16" s="1"/>
  <c r="N19" i="16"/>
  <c r="V19" i="16" s="1"/>
  <c r="N20" i="16"/>
  <c r="V20" i="16" s="1"/>
  <c r="N21" i="16"/>
  <c r="V21" i="16" s="1"/>
  <c r="N22" i="16"/>
  <c r="V22" i="16" s="1"/>
  <c r="N23" i="16"/>
  <c r="V23" i="16" s="1"/>
  <c r="N24" i="16"/>
  <c r="V24" i="16" s="1"/>
  <c r="N25" i="16"/>
  <c r="V25" i="16" s="1"/>
  <c r="N26" i="16"/>
  <c r="V26" i="16" s="1"/>
  <c r="N27" i="16"/>
  <c r="V27" i="16" s="1"/>
  <c r="N28" i="16"/>
  <c r="V28" i="16" s="1"/>
  <c r="N29" i="16"/>
  <c r="V29" i="16" s="1"/>
  <c r="N30" i="16"/>
  <c r="V30" i="16" s="1"/>
  <c r="N31" i="16"/>
  <c r="V31" i="16" s="1"/>
  <c r="N32" i="16"/>
  <c r="V32" i="16" s="1"/>
  <c r="N33" i="16"/>
  <c r="V33" i="16" s="1"/>
  <c r="N34" i="16"/>
  <c r="V34" i="16" s="1"/>
  <c r="N35" i="16"/>
  <c r="V35" i="16" s="1"/>
  <c r="N36" i="16"/>
  <c r="V36" i="16" s="1"/>
  <c r="N37" i="16"/>
  <c r="V37" i="16" s="1"/>
  <c r="N38" i="16"/>
  <c r="V38" i="16" s="1"/>
  <c r="N39" i="16"/>
  <c r="V39" i="16" s="1"/>
  <c r="N40" i="16"/>
  <c r="V40" i="16" s="1"/>
  <c r="N41" i="16"/>
  <c r="V41" i="16" s="1"/>
  <c r="N42" i="16"/>
  <c r="V42" i="16" s="1"/>
  <c r="N43" i="16"/>
  <c r="V43" i="16" s="1"/>
  <c r="N44" i="16"/>
  <c r="V44" i="16" s="1"/>
  <c r="N45" i="16"/>
  <c r="V45" i="16" s="1"/>
  <c r="N46" i="16"/>
  <c r="V46" i="16" s="1"/>
  <c r="N47" i="16"/>
  <c r="V47" i="16" s="1"/>
  <c r="N48" i="16"/>
  <c r="V48" i="16" s="1"/>
  <c r="N49" i="16"/>
  <c r="V49" i="16" s="1"/>
  <c r="N50" i="16"/>
  <c r="V50" i="16" s="1"/>
  <c r="N51" i="16"/>
  <c r="V51" i="16" s="1"/>
  <c r="N52" i="16"/>
  <c r="V52" i="16" s="1"/>
  <c r="N53" i="16"/>
  <c r="V53" i="16" s="1"/>
  <c r="N54" i="16"/>
  <c r="V54" i="16" s="1"/>
  <c r="N55" i="16"/>
  <c r="V55" i="16" s="1"/>
  <c r="N56" i="16"/>
  <c r="V56" i="16" s="1"/>
  <c r="N57" i="16"/>
  <c r="V57" i="16" s="1"/>
  <c r="N58" i="16"/>
  <c r="V58" i="16" s="1"/>
  <c r="N59" i="16"/>
  <c r="V59" i="16" s="1"/>
  <c r="N60" i="16"/>
  <c r="V60" i="16" s="1"/>
  <c r="N61" i="16"/>
  <c r="V61" i="16" s="1"/>
  <c r="N62" i="16"/>
  <c r="V62" i="16" s="1"/>
  <c r="N63" i="16"/>
  <c r="V63" i="16" s="1"/>
  <c r="N64" i="16"/>
  <c r="V64" i="16" s="1"/>
  <c r="N65" i="16"/>
  <c r="V65" i="16" s="1"/>
  <c r="N66" i="16"/>
  <c r="V66" i="16" s="1"/>
  <c r="N67" i="16"/>
  <c r="V67" i="16" s="1"/>
  <c r="N68" i="16"/>
  <c r="V68" i="16" s="1"/>
  <c r="N69" i="16"/>
  <c r="V69" i="16" s="1"/>
  <c r="N70" i="16"/>
  <c r="V70" i="16" s="1"/>
  <c r="N71" i="16"/>
  <c r="V71" i="16" s="1"/>
  <c r="N72" i="16"/>
  <c r="V72" i="16" s="1"/>
  <c r="N73" i="16"/>
  <c r="V73" i="16" s="1"/>
  <c r="N74" i="16"/>
  <c r="V74" i="16" s="1"/>
  <c r="N75" i="16"/>
  <c r="V75" i="16" s="1"/>
  <c r="N76" i="16"/>
  <c r="V76" i="16" s="1"/>
  <c r="N77" i="16"/>
  <c r="V77" i="16" s="1"/>
  <c r="N78" i="16"/>
  <c r="V78" i="16" s="1"/>
  <c r="N79" i="16"/>
  <c r="V79" i="16" s="1"/>
  <c r="N80" i="16"/>
  <c r="V80" i="16" s="1"/>
  <c r="N81" i="16"/>
  <c r="V81" i="16" s="1"/>
  <c r="N82" i="16"/>
  <c r="V82" i="16" s="1"/>
  <c r="N83" i="16"/>
  <c r="V83" i="16" s="1"/>
  <c r="N84" i="16"/>
  <c r="V84" i="16" s="1"/>
  <c r="N85" i="16"/>
  <c r="V85" i="16" s="1"/>
  <c r="N86" i="16"/>
  <c r="V86" i="16" s="1"/>
  <c r="N87" i="16"/>
  <c r="V87" i="16" s="1"/>
  <c r="N88" i="16"/>
  <c r="V88" i="16" s="1"/>
  <c r="N89" i="16"/>
  <c r="V89" i="16" s="1"/>
  <c r="N90" i="16"/>
  <c r="V90" i="16" s="1"/>
  <c r="N91" i="16"/>
  <c r="V91" i="16" s="1"/>
  <c r="N92" i="16"/>
  <c r="V92" i="16" s="1"/>
  <c r="N93" i="16"/>
  <c r="V93" i="16" s="1"/>
  <c r="N94" i="16"/>
  <c r="V94" i="16" s="1"/>
  <c r="N95" i="16"/>
  <c r="V95" i="16" s="1"/>
  <c r="N96" i="16"/>
  <c r="V96" i="16" s="1"/>
  <c r="N97" i="16"/>
  <c r="V97" i="16" s="1"/>
  <c r="N98" i="16"/>
  <c r="V98" i="16" s="1"/>
  <c r="N99" i="16"/>
  <c r="V99" i="16" s="1"/>
  <c r="N100" i="16"/>
  <c r="V100" i="16" s="1"/>
  <c r="N101" i="16"/>
  <c r="V101" i="16" s="1"/>
  <c r="N102" i="16"/>
  <c r="V102" i="16" s="1"/>
  <c r="N103" i="16"/>
  <c r="V103" i="16" s="1"/>
  <c r="N104" i="16"/>
  <c r="V104" i="16" s="1"/>
  <c r="N105" i="16"/>
  <c r="V105" i="16" s="1"/>
  <c r="N106" i="16"/>
  <c r="V106" i="16" s="1"/>
  <c r="N107" i="16"/>
  <c r="V107" i="16" s="1"/>
  <c r="N108" i="16"/>
  <c r="V108" i="16" s="1"/>
  <c r="N109" i="16"/>
  <c r="V109" i="16" s="1"/>
  <c r="N110" i="16"/>
  <c r="V110" i="16" s="1"/>
  <c r="N111" i="16"/>
  <c r="V111" i="16" s="1"/>
  <c r="N112" i="16"/>
  <c r="V112" i="16" s="1"/>
  <c r="N113" i="16"/>
  <c r="V113" i="16" s="1"/>
  <c r="N114" i="16"/>
  <c r="V114" i="16" s="1"/>
  <c r="N115" i="16"/>
  <c r="V115" i="16" s="1"/>
  <c r="N116" i="16"/>
  <c r="V116" i="16" s="1"/>
  <c r="N117" i="16"/>
  <c r="V117" i="16" s="1"/>
  <c r="N118" i="16"/>
  <c r="V118" i="16" s="1"/>
  <c r="N119" i="16"/>
  <c r="V119" i="16" s="1"/>
  <c r="N120" i="16"/>
  <c r="V120" i="16" s="1"/>
  <c r="N121" i="16"/>
  <c r="V121" i="16" s="1"/>
  <c r="N122" i="16"/>
  <c r="V122" i="16" s="1"/>
  <c r="N123" i="16"/>
  <c r="V123" i="16" s="1"/>
  <c r="N124" i="16"/>
  <c r="V124" i="16" s="1"/>
  <c r="N125" i="16"/>
  <c r="V125" i="16" s="1"/>
  <c r="N126" i="16"/>
  <c r="V126" i="16" s="1"/>
  <c r="N127" i="16"/>
  <c r="V127" i="16" s="1"/>
  <c r="N128" i="16"/>
  <c r="V128" i="16" s="1"/>
  <c r="N129" i="16"/>
  <c r="V129" i="16" s="1"/>
  <c r="N130" i="16"/>
  <c r="V130" i="16" s="1"/>
  <c r="N131" i="16"/>
  <c r="V131" i="16" s="1"/>
  <c r="N132" i="16"/>
  <c r="V132" i="16" s="1"/>
  <c r="N133" i="16"/>
  <c r="V133" i="16" s="1"/>
  <c r="N134" i="16"/>
  <c r="V134" i="16" s="1"/>
  <c r="N135" i="16"/>
  <c r="V135" i="16" s="1"/>
  <c r="N136" i="16"/>
  <c r="V136" i="16" s="1"/>
  <c r="N137" i="16"/>
  <c r="V137" i="16" s="1"/>
  <c r="N138" i="16"/>
  <c r="V138" i="16" s="1"/>
  <c r="N139" i="16"/>
  <c r="V139" i="16" s="1"/>
  <c r="N140" i="16"/>
  <c r="V140" i="16" s="1"/>
  <c r="N141" i="16"/>
  <c r="V141" i="16" s="1"/>
  <c r="N142" i="16"/>
  <c r="V142" i="16" s="1"/>
  <c r="N143" i="16"/>
  <c r="V143" i="16" s="1"/>
  <c r="N144" i="16"/>
  <c r="V144" i="16" s="1"/>
  <c r="N145" i="16"/>
  <c r="V145" i="16" s="1"/>
  <c r="N146" i="16"/>
  <c r="V146" i="16" s="1"/>
  <c r="N147" i="16"/>
  <c r="V147" i="16" s="1"/>
  <c r="N148" i="16"/>
  <c r="V148" i="16" s="1"/>
  <c r="N149" i="16"/>
  <c r="V149" i="16" s="1"/>
  <c r="N150" i="16"/>
  <c r="V150" i="16" s="1"/>
  <c r="N151" i="16"/>
  <c r="V151" i="16" s="1"/>
  <c r="N152" i="16"/>
  <c r="V152" i="16" s="1"/>
  <c r="N153" i="16"/>
  <c r="V153" i="16" s="1"/>
  <c r="N154" i="16"/>
  <c r="V154" i="16" s="1"/>
  <c r="N155" i="16"/>
  <c r="V155" i="16" s="1"/>
  <c r="N156" i="16"/>
  <c r="V156" i="16" s="1"/>
  <c r="N157" i="16"/>
  <c r="V157" i="16" s="1"/>
  <c r="N158" i="16"/>
  <c r="V158" i="16" s="1"/>
  <c r="N159" i="16"/>
  <c r="V159" i="16" s="1"/>
  <c r="N160" i="16"/>
  <c r="V160" i="16" s="1"/>
  <c r="N161" i="16"/>
  <c r="V161" i="16" s="1"/>
  <c r="N162" i="16"/>
  <c r="V162" i="16" s="1"/>
  <c r="N163" i="16"/>
  <c r="V163" i="16" s="1"/>
  <c r="N164" i="16"/>
  <c r="V164" i="16" s="1"/>
  <c r="N165" i="16"/>
  <c r="V165" i="16" s="1"/>
  <c r="N166" i="16"/>
  <c r="V166" i="16" s="1"/>
  <c r="N167" i="16"/>
  <c r="V167" i="16" s="1"/>
  <c r="N168" i="16"/>
  <c r="V168" i="16" s="1"/>
  <c r="N169" i="16"/>
  <c r="V169" i="16" s="1"/>
  <c r="N170" i="16"/>
  <c r="V170" i="16" s="1"/>
  <c r="N171" i="16"/>
  <c r="V171" i="16" s="1"/>
  <c r="N172" i="16"/>
  <c r="V172" i="16" s="1"/>
  <c r="N173" i="16"/>
  <c r="V173" i="16" s="1"/>
  <c r="N174" i="16"/>
  <c r="V174" i="16" s="1"/>
  <c r="N175" i="16"/>
  <c r="V175" i="16" s="1"/>
  <c r="N176" i="16"/>
  <c r="V176" i="16" s="1"/>
  <c r="N177" i="16"/>
  <c r="V177" i="16" s="1"/>
  <c r="N178" i="16"/>
  <c r="V178" i="16" s="1"/>
  <c r="N179" i="16"/>
  <c r="V179" i="16" s="1"/>
  <c r="N180" i="16"/>
  <c r="V180" i="16" s="1"/>
  <c r="N181" i="16"/>
  <c r="V181" i="16" s="1"/>
  <c r="N182" i="16"/>
  <c r="V182" i="16" s="1"/>
  <c r="N183" i="16"/>
  <c r="V183" i="16" s="1"/>
  <c r="N184" i="16"/>
  <c r="V184" i="16" s="1"/>
  <c r="N185" i="16"/>
  <c r="V185" i="16" s="1"/>
  <c r="N186" i="16"/>
  <c r="V186" i="16" s="1"/>
  <c r="N187" i="16"/>
  <c r="V187" i="16" s="1"/>
  <c r="N188" i="16"/>
  <c r="V188" i="16" s="1"/>
  <c r="N189" i="16"/>
  <c r="V189" i="16" s="1"/>
  <c r="N190" i="16"/>
  <c r="V190" i="16" s="1"/>
  <c r="N191" i="16"/>
  <c r="V191" i="16" s="1"/>
  <c r="N192" i="16"/>
  <c r="V192" i="16" s="1"/>
  <c r="N193" i="16"/>
  <c r="V193" i="16" s="1"/>
  <c r="N194" i="16"/>
  <c r="V194" i="16" s="1"/>
  <c r="N195" i="16"/>
  <c r="V195" i="16" s="1"/>
  <c r="N196" i="16"/>
  <c r="V196" i="16" s="1"/>
  <c r="N197" i="16"/>
  <c r="V197" i="16" s="1"/>
  <c r="N198" i="16"/>
  <c r="V198" i="16" s="1"/>
  <c r="N199" i="16"/>
  <c r="V199" i="16" s="1"/>
  <c r="N200" i="16"/>
  <c r="V200" i="16" s="1"/>
  <c r="N201" i="16"/>
  <c r="V201" i="16" s="1"/>
  <c r="N202" i="16"/>
  <c r="V202" i="16" s="1"/>
  <c r="N203" i="16"/>
  <c r="V203" i="16" s="1"/>
  <c r="N204" i="16"/>
  <c r="V204" i="16" s="1"/>
  <c r="N205" i="16"/>
  <c r="V205" i="16" s="1"/>
  <c r="N206" i="16"/>
  <c r="V206" i="16" s="1"/>
  <c r="N207" i="16"/>
  <c r="V207" i="16" s="1"/>
  <c r="N208" i="16"/>
  <c r="V208" i="16" s="1"/>
  <c r="N209" i="16"/>
  <c r="V209" i="16" s="1"/>
  <c r="N210" i="16"/>
  <c r="V210" i="16" s="1"/>
  <c r="N211" i="16"/>
  <c r="V211" i="16" s="1"/>
  <c r="N212" i="16"/>
  <c r="V212" i="16" s="1"/>
  <c r="U15" i="16"/>
  <c r="U17" i="16"/>
  <c r="U19" i="16"/>
  <c r="U21" i="16"/>
  <c r="U23" i="16"/>
  <c r="U25" i="16"/>
  <c r="U27" i="16"/>
  <c r="M212" i="16"/>
  <c r="U212" i="16" s="1"/>
  <c r="M213" i="16"/>
  <c r="J1" i="16"/>
  <c r="R1" i="16" l="1"/>
  <c r="S1" i="16"/>
  <c r="T1" i="16"/>
  <c r="U1" i="16"/>
  <c r="V1" i="16"/>
  <c r="W1" i="16"/>
  <c r="M1" i="16"/>
  <c r="O1" i="16"/>
  <c r="P1" i="16" s="1"/>
  <c r="N1" i="16"/>
  <c r="Q1" i="16"/>
  <c r="L2" i="2"/>
  <c r="L82" i="14" l="1"/>
  <c r="L83" i="14"/>
  <c r="L84" i="14"/>
  <c r="L85" i="14"/>
  <c r="L86" i="14"/>
  <c r="L87" i="14"/>
  <c r="L88" i="14"/>
  <c r="L89" i="14"/>
  <c r="L90" i="14"/>
  <c r="L91" i="14"/>
  <c r="L92" i="14"/>
  <c r="L93" i="14"/>
  <c r="L94" i="14"/>
  <c r="L95" i="14"/>
  <c r="L96" i="14"/>
  <c r="L97" i="14"/>
  <c r="L98" i="14"/>
  <c r="L99" i="14"/>
  <c r="L100" i="14"/>
  <c r="L101" i="14"/>
  <c r="L102" i="14"/>
  <c r="L103" i="14"/>
  <c r="L104" i="14"/>
  <c r="L105" i="14"/>
  <c r="L106" i="14"/>
  <c r="L107" i="14"/>
  <c r="L108" i="14"/>
  <c r="L109" i="14"/>
  <c r="L110" i="14"/>
  <c r="L111" i="14"/>
  <c r="L112" i="14"/>
  <c r="L113" i="14"/>
  <c r="L114" i="14"/>
  <c r="L115" i="14"/>
  <c r="L116" i="14"/>
  <c r="L117" i="14"/>
  <c r="L118" i="14"/>
  <c r="L119" i="14"/>
  <c r="L120" i="14"/>
  <c r="L121" i="14"/>
  <c r="L122" i="14"/>
  <c r="L123" i="14"/>
  <c r="L124" i="14"/>
  <c r="L125" i="14"/>
  <c r="L126" i="14"/>
  <c r="L127" i="14"/>
  <c r="L128" i="14"/>
  <c r="L129" i="14"/>
  <c r="L130" i="14"/>
  <c r="L131" i="14"/>
  <c r="L132" i="14"/>
  <c r="L133" i="14"/>
  <c r="L134" i="14"/>
  <c r="L135" i="14"/>
  <c r="L136" i="14"/>
  <c r="L137" i="14"/>
  <c r="L138" i="14"/>
  <c r="L139" i="14"/>
  <c r="L140" i="14"/>
  <c r="L141" i="14"/>
  <c r="L142" i="14"/>
  <c r="L143" i="14"/>
  <c r="L144" i="14"/>
  <c r="L145" i="14"/>
  <c r="L146" i="14"/>
  <c r="L147" i="14"/>
  <c r="L148" i="14"/>
  <c r="L149" i="14"/>
  <c r="L150" i="14"/>
  <c r="L151" i="14"/>
  <c r="L152" i="14"/>
  <c r="L153" i="14"/>
  <c r="L154" i="14"/>
  <c r="L155" i="14"/>
  <c r="L156" i="14"/>
  <c r="L157" i="14"/>
  <c r="L158" i="14"/>
  <c r="L159" i="14"/>
  <c r="L160" i="14"/>
  <c r="L161" i="14"/>
  <c r="L162" i="14"/>
  <c r="L163" i="14"/>
  <c r="L164" i="14"/>
  <c r="L165" i="14"/>
  <c r="L166" i="14"/>
  <c r="L167" i="14"/>
  <c r="L168" i="14"/>
  <c r="L169" i="14"/>
  <c r="L170" i="14"/>
  <c r="L171" i="14"/>
  <c r="L172" i="14"/>
  <c r="L173" i="14"/>
  <c r="L174" i="14"/>
  <c r="L175" i="14"/>
  <c r="L176" i="14"/>
  <c r="L177" i="14"/>
  <c r="L178" i="14"/>
  <c r="L179" i="14"/>
  <c r="L180" i="14"/>
  <c r="L181" i="14"/>
  <c r="L182" i="14"/>
  <c r="L183" i="14"/>
  <c r="L184" i="14"/>
  <c r="L185" i="14"/>
  <c r="L186" i="14"/>
  <c r="L187" i="14"/>
  <c r="L188" i="14"/>
  <c r="L189" i="14"/>
  <c r="L190" i="14"/>
  <c r="L191" i="14"/>
  <c r="L192" i="14"/>
  <c r="L193" i="14"/>
  <c r="L194" i="14"/>
  <c r="L195" i="14"/>
  <c r="L196" i="14"/>
  <c r="L197" i="14"/>
  <c r="L198" i="14"/>
  <c r="L199" i="14"/>
  <c r="L200" i="14"/>
  <c r="L201" i="14"/>
  <c r="L202" i="14"/>
  <c r="L203" i="14"/>
  <c r="L204" i="14"/>
  <c r="L205" i="14"/>
  <c r="L206" i="14"/>
  <c r="L207" i="14"/>
  <c r="L208" i="14"/>
  <c r="L209" i="14"/>
  <c r="L210" i="14"/>
  <c r="L211" i="14"/>
  <c r="L212" i="14"/>
  <c r="L213" i="14"/>
  <c r="L214" i="14"/>
  <c r="L215" i="14"/>
  <c r="L216" i="14"/>
  <c r="L217" i="14"/>
  <c r="L218" i="14"/>
  <c r="L219" i="14"/>
  <c r="L220" i="14"/>
  <c r="L221" i="14"/>
  <c r="L222" i="14"/>
  <c r="L223" i="14"/>
  <c r="L224" i="14"/>
  <c r="L225" i="14"/>
  <c r="L226" i="14"/>
  <c r="L227" i="14"/>
  <c r="L228" i="14"/>
  <c r="L229" i="14"/>
  <c r="L230" i="14"/>
  <c r="L231" i="14"/>
  <c r="L232" i="14"/>
  <c r="L233" i="14"/>
  <c r="L234" i="14"/>
  <c r="L235" i="14"/>
  <c r="L236" i="14"/>
  <c r="L237" i="14"/>
  <c r="L238" i="14"/>
  <c r="L239" i="14"/>
  <c r="L240" i="14"/>
  <c r="L241" i="14"/>
  <c r="L242" i="14"/>
  <c r="L243" i="14"/>
  <c r="L244" i="14"/>
  <c r="L245" i="14"/>
  <c r="L246" i="14"/>
  <c r="L247" i="14"/>
  <c r="L248" i="14"/>
  <c r="L249" i="14"/>
  <c r="L250" i="14"/>
  <c r="L251" i="14"/>
  <c r="L252" i="14"/>
  <c r="L253" i="14"/>
  <c r="L254" i="14"/>
  <c r="L255" i="14"/>
  <c r="L256" i="14"/>
  <c r="L257" i="14"/>
  <c r="L258" i="14"/>
  <c r="L259" i="14"/>
  <c r="L260" i="14"/>
  <c r="L261" i="14"/>
  <c r="L262" i="14"/>
  <c r="L263" i="14"/>
  <c r="L264" i="14"/>
  <c r="L265" i="14"/>
  <c r="L266" i="14"/>
  <c r="L267" i="14"/>
  <c r="L268" i="14"/>
  <c r="L269" i="14"/>
  <c r="L270" i="14"/>
  <c r="L271" i="14"/>
  <c r="L272" i="14"/>
  <c r="L273" i="14"/>
  <c r="L274" i="14"/>
  <c r="L275" i="14"/>
  <c r="L276" i="14"/>
  <c r="L277" i="14"/>
  <c r="L278" i="14"/>
  <c r="L279" i="14"/>
  <c r="L280" i="14"/>
  <c r="L281" i="14"/>
  <c r="L282" i="14"/>
  <c r="L283" i="14"/>
  <c r="L284" i="14"/>
  <c r="L285" i="14"/>
  <c r="L286" i="14"/>
  <c r="L287" i="14"/>
  <c r="L288" i="14"/>
  <c r="L289" i="14"/>
  <c r="L290" i="14"/>
  <c r="L291" i="14"/>
  <c r="L292" i="14"/>
  <c r="L293" i="14"/>
  <c r="L294" i="14"/>
  <c r="L295" i="14"/>
  <c r="L296" i="14"/>
  <c r="L297" i="14"/>
  <c r="L298" i="14"/>
  <c r="L299" i="14"/>
  <c r="L300" i="14"/>
  <c r="L301" i="14"/>
  <c r="L302" i="14"/>
  <c r="L303" i="14"/>
  <c r="L304" i="14"/>
  <c r="L305" i="14"/>
  <c r="L306" i="14"/>
  <c r="L307" i="14"/>
  <c r="L308" i="14"/>
  <c r="L309" i="14"/>
  <c r="L310" i="14"/>
  <c r="L311" i="14"/>
  <c r="L312" i="14"/>
  <c r="L313" i="14"/>
  <c r="L314" i="14"/>
  <c r="L315" i="14"/>
  <c r="L316" i="14"/>
  <c r="L317" i="14"/>
  <c r="L318" i="14"/>
  <c r="L319" i="14"/>
  <c r="L320" i="14"/>
  <c r="L321" i="14"/>
  <c r="L322" i="14"/>
  <c r="L323" i="14"/>
  <c r="L324" i="14"/>
  <c r="L325" i="14"/>
  <c r="L326" i="14"/>
  <c r="L327" i="14"/>
  <c r="L328" i="14"/>
  <c r="L329" i="14"/>
  <c r="L330" i="14"/>
  <c r="L331" i="14"/>
  <c r="L332" i="14"/>
  <c r="L333" i="14"/>
  <c r="L334" i="14"/>
  <c r="L335" i="14"/>
  <c r="L336" i="14"/>
  <c r="L337" i="14"/>
  <c r="L338" i="14"/>
  <c r="L339" i="14"/>
  <c r="L340" i="14"/>
  <c r="L341" i="14"/>
  <c r="L342" i="14"/>
  <c r="L343" i="14"/>
  <c r="L344" i="14"/>
  <c r="L345" i="14"/>
  <c r="L346" i="14"/>
  <c r="L347" i="14"/>
  <c r="L348" i="14"/>
  <c r="L349" i="14"/>
  <c r="L350" i="14"/>
  <c r="L351" i="14"/>
  <c r="L352" i="14"/>
  <c r="L353" i="14"/>
  <c r="L354" i="14"/>
  <c r="L355" i="14"/>
  <c r="L356" i="14"/>
  <c r="L357" i="14"/>
  <c r="L358" i="14"/>
  <c r="L359" i="14"/>
  <c r="L360" i="14"/>
  <c r="L361" i="14"/>
  <c r="L362" i="14"/>
  <c r="L363" i="14"/>
  <c r="L364" i="14"/>
  <c r="L365" i="14"/>
  <c r="L366" i="14"/>
  <c r="L367" i="14"/>
  <c r="L368" i="14"/>
  <c r="L369" i="14"/>
  <c r="L370" i="14"/>
  <c r="L371" i="14"/>
  <c r="L372" i="14"/>
  <c r="L373" i="14"/>
  <c r="L374" i="14"/>
  <c r="L375" i="14"/>
  <c r="L376" i="14"/>
  <c r="L377" i="14"/>
  <c r="L378" i="14"/>
  <c r="L379" i="14"/>
  <c r="L380" i="14"/>
  <c r="L381" i="14"/>
  <c r="L382" i="14"/>
  <c r="L383" i="14"/>
  <c r="L384" i="14"/>
  <c r="L385" i="14"/>
  <c r="L386" i="14"/>
  <c r="L387" i="14"/>
  <c r="L388" i="14"/>
  <c r="L389" i="14"/>
  <c r="L390" i="14"/>
  <c r="L391" i="14"/>
  <c r="L392" i="14"/>
  <c r="L393" i="14"/>
  <c r="L394" i="14"/>
  <c r="L395" i="14"/>
  <c r="L396" i="14"/>
  <c r="L397" i="14"/>
  <c r="L398" i="14"/>
  <c r="L399" i="14"/>
  <c r="L400" i="14"/>
  <c r="L401" i="14"/>
  <c r="L402" i="14"/>
  <c r="L403" i="14"/>
  <c r="L404" i="14"/>
  <c r="L405" i="14"/>
  <c r="L406" i="14"/>
  <c r="L407" i="14"/>
  <c r="L408" i="14"/>
  <c r="L409" i="14"/>
  <c r="L410" i="14"/>
  <c r="L411" i="14"/>
  <c r="L412" i="14"/>
  <c r="L413" i="14"/>
  <c r="L414" i="14"/>
  <c r="L415" i="14"/>
  <c r="L416" i="14"/>
  <c r="L417" i="14"/>
  <c r="L418" i="14"/>
  <c r="L419" i="14"/>
  <c r="L420" i="14"/>
  <c r="L421" i="14"/>
  <c r="L422" i="14"/>
  <c r="L423" i="14"/>
  <c r="L424" i="14"/>
  <c r="L425" i="14"/>
  <c r="L426" i="14"/>
  <c r="L427" i="14"/>
  <c r="L428" i="14"/>
  <c r="L429" i="14"/>
  <c r="L430" i="14"/>
  <c r="L431" i="14"/>
  <c r="L432" i="14"/>
  <c r="L433" i="14"/>
  <c r="L434" i="14"/>
  <c r="L435" i="14"/>
  <c r="L436" i="14"/>
  <c r="L437" i="14"/>
  <c r="L438" i="14"/>
  <c r="L439" i="14"/>
  <c r="L440" i="14"/>
  <c r="L441" i="14"/>
  <c r="L442" i="14"/>
  <c r="L443" i="14"/>
  <c r="L444" i="14"/>
  <c r="L445" i="14"/>
  <c r="L446" i="14"/>
  <c r="L447" i="14"/>
  <c r="L448" i="14"/>
  <c r="L449" i="14"/>
  <c r="L450" i="14"/>
  <c r="L451" i="14"/>
  <c r="L452" i="14"/>
  <c r="L453" i="14"/>
  <c r="L454" i="14"/>
  <c r="L455" i="14"/>
  <c r="L456" i="14"/>
  <c r="L457" i="14"/>
  <c r="L458" i="14"/>
  <c r="L459" i="14"/>
  <c r="L460" i="14"/>
  <c r="L461" i="14"/>
  <c r="L462" i="14"/>
  <c r="L463" i="14"/>
  <c r="L464" i="14"/>
  <c r="L465" i="14"/>
  <c r="L466" i="14"/>
  <c r="L467" i="14"/>
  <c r="L468" i="14"/>
  <c r="L469" i="14"/>
  <c r="L470" i="14"/>
  <c r="L471" i="14"/>
  <c r="L472" i="14"/>
  <c r="L473" i="14"/>
  <c r="L474" i="14"/>
  <c r="L475" i="14"/>
  <c r="L476" i="14"/>
  <c r="L477" i="14"/>
  <c r="L478" i="14"/>
  <c r="L479" i="14"/>
  <c r="L480" i="14"/>
  <c r="L481" i="14"/>
  <c r="L482" i="14"/>
  <c r="L483" i="14"/>
  <c r="L484" i="14"/>
  <c r="L485" i="14"/>
  <c r="L486" i="14"/>
  <c r="L487" i="14"/>
  <c r="L488" i="14"/>
  <c r="L489" i="14"/>
  <c r="L490" i="14"/>
  <c r="L491" i="14"/>
  <c r="L492" i="14"/>
  <c r="L493" i="14"/>
  <c r="L494" i="14"/>
  <c r="L495" i="14"/>
  <c r="L496" i="14"/>
  <c r="L497" i="14"/>
  <c r="L498" i="14"/>
  <c r="L499" i="14"/>
  <c r="L500" i="14"/>
  <c r="L501" i="14"/>
  <c r="L502" i="14"/>
  <c r="L503" i="14"/>
  <c r="L504" i="14"/>
  <c r="L505" i="14"/>
  <c r="L506" i="14"/>
  <c r="L507" i="14"/>
  <c r="L508" i="14"/>
  <c r="L509" i="14"/>
  <c r="L510" i="14"/>
  <c r="L511" i="14"/>
  <c r="L512" i="14"/>
  <c r="L513" i="14"/>
  <c r="L514" i="14"/>
  <c r="L515" i="14"/>
  <c r="D9" i="1" l="1"/>
  <c r="L1" i="14" l="1"/>
  <c r="J5" i="2" l="1"/>
  <c r="J6" i="2"/>
  <c r="J7" i="2"/>
  <c r="J8" i="2"/>
  <c r="J9" i="2"/>
  <c r="J10" i="2"/>
  <c r="J11" i="2"/>
  <c r="J12" i="2"/>
  <c r="J13" i="2"/>
  <c r="J14" i="2"/>
  <c r="J15" i="2"/>
  <c r="J16" i="2"/>
  <c r="J17" i="2"/>
  <c r="J3" i="2"/>
  <c r="J4" i="2"/>
  <c r="L3" i="2" l="1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O2" i="2"/>
  <c r="M2" i="2" l="1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J2" i="2" l="1"/>
  <c r="J56" i="3" l="1"/>
  <c r="J57" i="3"/>
  <c r="J58" i="3"/>
  <c r="J59" i="3"/>
  <c r="J60" i="3"/>
  <c r="J61" i="3"/>
  <c r="J62" i="3"/>
  <c r="J63" i="3"/>
  <c r="J64" i="3"/>
  <c r="J65" i="3"/>
  <c r="J55" i="3"/>
  <c r="J54" i="3"/>
  <c r="J53" i="3"/>
  <c r="J52" i="3"/>
  <c r="L1" i="2" l="1"/>
  <c r="D18" i="2" l="1"/>
  <c r="F18" i="2" s="1"/>
  <c r="J18" i="2"/>
  <c r="J51" i="3"/>
  <c r="J34" i="3" l="1"/>
  <c r="J47" i="3" l="1"/>
  <c r="J48" i="3"/>
  <c r="J49" i="3"/>
  <c r="J50" i="3"/>
  <c r="J46" i="3"/>
  <c r="M26" i="3"/>
  <c r="J27" i="3"/>
  <c r="J26" i="3"/>
  <c r="J25" i="3" l="1"/>
  <c r="J28" i="3"/>
  <c r="J31" i="3"/>
  <c r="J32" i="3"/>
  <c r="J33" i="3"/>
  <c r="J35" i="3"/>
  <c r="J36" i="3"/>
  <c r="J37" i="3"/>
  <c r="J38" i="3"/>
  <c r="J39" i="3"/>
  <c r="J40" i="3"/>
  <c r="J41" i="3"/>
  <c r="J42" i="3"/>
  <c r="J43" i="3"/>
  <c r="J44" i="3"/>
  <c r="J45" i="3"/>
  <c r="L2" i="3" l="1"/>
  <c r="L26" i="3"/>
  <c r="Y1" i="2" l="1"/>
  <c r="N3" i="2" l="1"/>
  <c r="N4" i="2" l="1"/>
  <c r="N6" i="2" s="1"/>
  <c r="N5" i="2" s="1"/>
  <c r="O18" i="2"/>
</calcChain>
</file>

<file path=xl/sharedStrings.xml><?xml version="1.0" encoding="utf-8"?>
<sst xmlns="http://schemas.openxmlformats.org/spreadsheetml/2006/main" count="1135" uniqueCount="468">
  <si>
    <t>bouton annule 41</t>
  </si>
  <si>
    <t>Pieces</t>
  </si>
  <si>
    <t>Total ttc</t>
  </si>
  <si>
    <t>TVA</t>
  </si>
  <si>
    <t>Total ht</t>
  </si>
  <si>
    <t>Mant/imper norm</t>
  </si>
  <si>
    <t>Petit haut</t>
  </si>
  <si>
    <t>DIVERS</t>
  </si>
  <si>
    <t>CHANTAL</t>
  </si>
  <si>
    <t>RENDRE</t>
  </si>
  <si>
    <t>Paiement</t>
  </si>
  <si>
    <t>DELAI</t>
  </si>
  <si>
    <t>PRIS</t>
  </si>
  <si>
    <t>SAM 18</t>
  </si>
  <si>
    <t>MERC 15</t>
  </si>
  <si>
    <t>00</t>
  </si>
  <si>
    <t>01</t>
  </si>
  <si>
    <t>DIM 12</t>
  </si>
  <si>
    <t>ESPECES</t>
  </si>
  <si>
    <t>002</t>
  </si>
  <si>
    <t>CHEQUE</t>
  </si>
  <si>
    <t>MmeDASSA</t>
  </si>
  <si>
    <t>Mr COUSSEAU</t>
  </si>
  <si>
    <t>Heure</t>
  </si>
  <si>
    <t>003</t>
  </si>
  <si>
    <t>Mme Bouvier</t>
  </si>
  <si>
    <t>004</t>
  </si>
  <si>
    <t>MERC 22</t>
  </si>
  <si>
    <t xml:space="preserve">DIM 12      </t>
  </si>
  <si>
    <t xml:space="preserve">DIM 12 </t>
  </si>
  <si>
    <t>MER 15 JUIN</t>
  </si>
  <si>
    <t>005</t>
  </si>
  <si>
    <t>DIMA 19</t>
  </si>
  <si>
    <t>Mr MERCIER</t>
  </si>
  <si>
    <t>Gilet laine</t>
  </si>
  <si>
    <t>ENCAISSE</t>
  </si>
  <si>
    <t>006</t>
  </si>
  <si>
    <t>Gasparac</t>
  </si>
  <si>
    <t xml:space="preserve">Mer 22 </t>
  </si>
  <si>
    <t>007</t>
  </si>
  <si>
    <t>NGOMBEE</t>
  </si>
  <si>
    <t>2 Draps</t>
  </si>
  <si>
    <t>1 Tailleur</t>
  </si>
  <si>
    <t>2 Vestes</t>
  </si>
  <si>
    <t>2 costumes</t>
  </si>
  <si>
    <t>1 Costume</t>
  </si>
  <si>
    <t>2 Chemi 1 Pant</t>
  </si>
  <si>
    <t>1 Couette</t>
  </si>
  <si>
    <t>008</t>
  </si>
  <si>
    <t>SAM  18 Juin</t>
  </si>
  <si>
    <t>De la Raitrie</t>
  </si>
  <si>
    <t>1 cost 1 pan</t>
  </si>
  <si>
    <t>009</t>
  </si>
  <si>
    <t>Gourvil</t>
  </si>
  <si>
    <t>1 cost 2 veste</t>
  </si>
  <si>
    <t>010</t>
  </si>
  <si>
    <t>011</t>
  </si>
  <si>
    <t>012</t>
  </si>
  <si>
    <t>Corps</t>
  </si>
  <si>
    <t>SAM 25</t>
  </si>
  <si>
    <t>1 pant</t>
  </si>
  <si>
    <t>RYBA</t>
  </si>
  <si>
    <t>1 robe Bapteme et manteau</t>
  </si>
  <si>
    <t>DIM 19 juin</t>
  </si>
  <si>
    <t xml:space="preserve">DIM 26 </t>
  </si>
  <si>
    <t>1 parka 1 Manteau</t>
  </si>
  <si>
    <t>ENREGISTRER</t>
  </si>
  <si>
    <t>LIBRE</t>
  </si>
  <si>
    <t>013</t>
  </si>
  <si>
    <t>CLIENT</t>
  </si>
  <si>
    <t>Mant/ imper long</t>
  </si>
  <si>
    <t>Manteau enfant</t>
  </si>
  <si>
    <t>Couv 1P Acry</t>
  </si>
  <si>
    <t>Couv 1P Laine</t>
  </si>
  <si>
    <t>SAM  25 Juin</t>
  </si>
  <si>
    <t>PERRICHON</t>
  </si>
  <si>
    <t>1 Mant 1 crava</t>
  </si>
  <si>
    <t>SAM 2 JUILLET</t>
  </si>
  <si>
    <t>014</t>
  </si>
  <si>
    <t>(-</t>
  </si>
  <si>
    <t>Paulet Boucher</t>
  </si>
  <si>
    <t>17:37</t>
  </si>
  <si>
    <t>Dim 3 Juil</t>
  </si>
  <si>
    <t>1 Veste 1 cravat</t>
  </si>
  <si>
    <t>015</t>
  </si>
  <si>
    <t xml:space="preserve"> </t>
  </si>
  <si>
    <t>DASSA</t>
  </si>
  <si>
    <t>10:40</t>
  </si>
  <si>
    <t>3 mant 1 mant enf 1 veste</t>
  </si>
  <si>
    <t>016</t>
  </si>
  <si>
    <t>Dim  26 Juin</t>
  </si>
  <si>
    <t>Petit</t>
  </si>
  <si>
    <t>11:32</t>
  </si>
  <si>
    <t>1 tailleur blanc 1 vestte</t>
  </si>
  <si>
    <t>017</t>
  </si>
  <si>
    <t>Chaussure</t>
  </si>
  <si>
    <t>2</t>
  </si>
  <si>
    <t>Merc 29 JUIN</t>
  </si>
  <si>
    <t>16:04</t>
  </si>
  <si>
    <t>2 manteaux</t>
  </si>
  <si>
    <t>018</t>
  </si>
  <si>
    <t>1</t>
  </si>
  <si>
    <t>UBERTI</t>
  </si>
  <si>
    <t>16:30</t>
  </si>
  <si>
    <t>019</t>
  </si>
  <si>
    <t>de la Raitrie</t>
  </si>
  <si>
    <t>16:36</t>
  </si>
  <si>
    <t>1 Pantalon</t>
  </si>
  <si>
    <t>020</t>
  </si>
  <si>
    <t>021</t>
  </si>
  <si>
    <t>MALGRAS</t>
  </si>
  <si>
    <t>17:29</t>
  </si>
  <si>
    <t>1 Couette 1P AC</t>
  </si>
  <si>
    <t>022</t>
  </si>
  <si>
    <t>BOUVIER</t>
  </si>
  <si>
    <t>1 ROBE</t>
  </si>
  <si>
    <t>SAM 9 JUILLET</t>
  </si>
  <si>
    <t>CA JUILLET</t>
  </si>
  <si>
    <t>PIECES</t>
  </si>
  <si>
    <t>1 manteau  1 couette A 1P</t>
  </si>
  <si>
    <t>GOURVIL</t>
  </si>
  <si>
    <t>023</t>
  </si>
  <si>
    <t>N°</t>
  </si>
  <si>
    <t>JUIN</t>
  </si>
  <si>
    <t>475,80</t>
  </si>
  <si>
    <t>JUILLET</t>
  </si>
  <si>
    <t>21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</si>
  <si>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</si>
  <si>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</si>
  <si>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</si>
  <si>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</si>
  <si>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</si>
  <si>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</si>
  <si>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</si>
  <si>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</si>
  <si>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</si>
  <si>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</si>
  <si>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</si>
  <si>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</si>
  <si>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</si>
  <si>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024</t>
  </si>
  <si>
    <t>GASSA</t>
  </si>
  <si>
    <t>Chemisier/soie lin</t>
  </si>
  <si>
    <t>MAHAUD</t>
  </si>
  <si>
    <t>MERC 6 JUILLET</t>
  </si>
  <si>
    <t>DIM 3 Juillet</t>
  </si>
  <si>
    <t>1 COUETTE AC 2P</t>
  </si>
  <si>
    <t>MALCUY</t>
  </si>
  <si>
    <t>025</t>
  </si>
  <si>
    <t>mer 6 Juillet</t>
  </si>
  <si>
    <t>026</t>
  </si>
  <si>
    <t>027</t>
  </si>
  <si>
    <t>1 mant 1 robe + mante Devis</t>
  </si>
  <si>
    <t>Matias</t>
  </si>
  <si>
    <t>06 87 46 90 00</t>
  </si>
  <si>
    <t>1 manteau 2 DRAPS</t>
  </si>
  <si>
    <t>Pasquier</t>
  </si>
  <si>
    <t>MER 13 Juillet</t>
  </si>
  <si>
    <t>028</t>
  </si>
  <si>
    <t>1 Veste</t>
  </si>
  <si>
    <t>1 PULL</t>
  </si>
  <si>
    <t>Meira</t>
  </si>
  <si>
    <t>029</t>
  </si>
  <si>
    <t>Moutot</t>
  </si>
  <si>
    <t>Sam 16 Juillet</t>
  </si>
  <si>
    <t>4 costumes</t>
  </si>
  <si>
    <t>030</t>
  </si>
  <si>
    <t>GROSS</t>
  </si>
  <si>
    <t>1 MAT</t>
  </si>
  <si>
    <t>031</t>
  </si>
  <si>
    <t>MAT Détach</t>
  </si>
  <si>
    <t>3 Manteaux + REIMPER+1MAT</t>
  </si>
  <si>
    <t>OURLET Machine</t>
  </si>
  <si>
    <t>Ourlet Costume</t>
  </si>
  <si>
    <t>Sam 23 Juillet</t>
  </si>
  <si>
    <t>prix commercant 25</t>
  </si>
  <si>
    <t>032</t>
  </si>
  <si>
    <t>1 OURLET</t>
  </si>
  <si>
    <t>Bachelard</t>
  </si>
  <si>
    <t>033</t>
  </si>
  <si>
    <t>BREUVART</t>
  </si>
  <si>
    <t>034</t>
  </si>
  <si>
    <t>DIM 10 JUILLET</t>
  </si>
  <si>
    <t>36</t>
  </si>
  <si>
    <t>DUROT</t>
  </si>
  <si>
    <t>1 pant 1crav 1 gile 1 rob 1 jup 2 couettes</t>
  </si>
  <si>
    <t>035</t>
  </si>
  <si>
    <t>Merc 20 Juil</t>
  </si>
  <si>
    <t>merce 13 Juilet</t>
  </si>
  <si>
    <t>1 Jupe et 1 cirage incolore</t>
  </si>
  <si>
    <t>Touchard</t>
  </si>
  <si>
    <t>036</t>
  </si>
  <si>
    <t>Diman 17 Juill</t>
  </si>
  <si>
    <t>1 Couette A 2P</t>
  </si>
  <si>
    <t>FAIT</t>
  </si>
  <si>
    <t>Diman 17 Juillet</t>
  </si>
  <si>
    <t>Same 23 JUi</t>
  </si>
  <si>
    <t>PETIT</t>
  </si>
  <si>
    <t>2 vestes dont 1 blanche</t>
  </si>
  <si>
    <t>037</t>
  </si>
  <si>
    <t>038</t>
  </si>
  <si>
    <t>Bridonneau</t>
  </si>
  <si>
    <t>1 KG  nettoyage a sec   6 pieces</t>
  </si>
  <si>
    <t>Merc 20 Juillet</t>
  </si>
  <si>
    <t>039</t>
  </si>
  <si>
    <t>BREMOND</t>
  </si>
  <si>
    <t>1 veste</t>
  </si>
  <si>
    <t>1 COUV ACRY 2 P</t>
  </si>
  <si>
    <t>DELEVOIE</t>
  </si>
  <si>
    <t>040</t>
  </si>
  <si>
    <t>041</t>
  </si>
  <si>
    <t>042</t>
  </si>
  <si>
    <t>043</t>
  </si>
  <si>
    <t>044</t>
  </si>
  <si>
    <t>045</t>
  </si>
  <si>
    <t>046</t>
  </si>
  <si>
    <t>2 Pant 1 Robe 1 echarpe</t>
  </si>
  <si>
    <t>Le Lay</t>
  </si>
  <si>
    <t>Cheque 31,80</t>
  </si>
  <si>
    <t>1 couverture</t>
  </si>
  <si>
    <t>Sam 30 Juillet</t>
  </si>
  <si>
    <t>Dimanche 24</t>
  </si>
  <si>
    <t>BERGER</t>
  </si>
  <si>
    <t>CORPS</t>
  </si>
  <si>
    <t>2 oreil plu 1 couet Plu 1 Couet acry</t>
  </si>
  <si>
    <t>MOUTOT</t>
  </si>
  <si>
    <t>MASSY Boucherie</t>
  </si>
  <si>
    <t>1 Couette Plume</t>
  </si>
  <si>
    <t>MERCREDI 27</t>
  </si>
  <si>
    <t>047</t>
  </si>
  <si>
    <t>BOUCAUD</t>
  </si>
  <si>
    <t>048</t>
  </si>
  <si>
    <t>049</t>
  </si>
  <si>
    <t>Couv Acry 1p</t>
  </si>
  <si>
    <t>Couette ACR 1 P</t>
  </si>
  <si>
    <t>Couette ACR 2P</t>
  </si>
  <si>
    <t>PRESSING</t>
  </si>
  <si>
    <t>LAVERIE</t>
  </si>
  <si>
    <t>CB</t>
  </si>
  <si>
    <t>TOTAL</t>
  </si>
  <si>
    <t>PU</t>
  </si>
  <si>
    <t>Pantalon</t>
  </si>
  <si>
    <t>Costume</t>
  </si>
  <si>
    <t>Veste</t>
  </si>
  <si>
    <t>Cravate</t>
  </si>
  <si>
    <t>Gilet Costume</t>
  </si>
  <si>
    <t>Robe</t>
  </si>
  <si>
    <t>Jupe</t>
  </si>
  <si>
    <t>Chemisier</t>
  </si>
  <si>
    <t>Tour de cou</t>
  </si>
  <si>
    <t>Reimper</t>
  </si>
  <si>
    <t>Blouson de ville</t>
  </si>
  <si>
    <t>Parka/Anor Syn</t>
  </si>
  <si>
    <t>Parka/Anor Plume</t>
  </si>
  <si>
    <t>Pull</t>
  </si>
  <si>
    <t>Couv Acr 2P</t>
  </si>
  <si>
    <t>Couv 2P Laine</t>
  </si>
  <si>
    <t>Bouti 1P</t>
  </si>
  <si>
    <t>Bouti 2P</t>
  </si>
  <si>
    <t>Bouti lin soie</t>
  </si>
  <si>
    <t>Drap</t>
  </si>
  <si>
    <t>Alese</t>
  </si>
  <si>
    <t>Couette Duvet 1P</t>
  </si>
  <si>
    <t>Couette Duvet 2P</t>
  </si>
  <si>
    <t>Oreiller plume</t>
  </si>
  <si>
    <t>Robe Longue</t>
  </si>
  <si>
    <t>Thoiry</t>
  </si>
  <si>
    <t>103</t>
  </si>
  <si>
    <t>Colonne1</t>
  </si>
  <si>
    <t>DIMANBRO</t>
  </si>
  <si>
    <t>0,00</t>
  </si>
  <si>
    <t>050</t>
  </si>
  <si>
    <t>JAMMET</t>
  </si>
  <si>
    <t>1 veste  1 robe</t>
  </si>
  <si>
    <t>1 costume</t>
  </si>
  <si>
    <t>051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</si>
  <si>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</si>
  <si>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</si>
  <si>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</si>
  <si>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</si>
  <si>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</si>
  <si>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</si>
  <si>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</si>
  <si>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</si>
  <si>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</si>
  <si>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</si>
  <si>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06 07 51 83 02</t>
  </si>
  <si>
    <t>Jeu 4 Aout</t>
  </si>
  <si>
    <t>DUPAIN</t>
  </si>
  <si>
    <t xml:space="preserve">same 30 </t>
  </si>
  <si>
    <t>3 chemises passera a septeuil jeudi 4</t>
  </si>
  <si>
    <t>Cache sommier</t>
  </si>
  <si>
    <t>BLANCHISSERIE</t>
  </si>
  <si>
    <t>06 15 19 33 24</t>
  </si>
  <si>
    <t xml:space="preserve"> 1 Pantalon passera a septeuil jeudi 4</t>
  </si>
  <si>
    <t>COLIN</t>
  </si>
  <si>
    <t>052</t>
  </si>
  <si>
    <t>same 30 Juill</t>
  </si>
  <si>
    <t>COUTURE</t>
  </si>
  <si>
    <t>LICAL</t>
  </si>
  <si>
    <t>1 Couette ACR 2P</t>
  </si>
  <si>
    <t>SAM 25 AOUT</t>
  </si>
  <si>
    <t>053</t>
  </si>
  <si>
    <t>Housse couette 1 P</t>
  </si>
  <si>
    <t>Drap 1 P</t>
  </si>
  <si>
    <t>Repassage chemise</t>
  </si>
  <si>
    <t>Chemise / C</t>
  </si>
  <si>
    <t>Chemise Pliée</t>
  </si>
  <si>
    <t>Jupe Longue</t>
  </si>
  <si>
    <t>H OUSSE Couette 2P</t>
  </si>
  <si>
    <t>Taie Oreiller</t>
  </si>
  <si>
    <t>Taie Traversin</t>
  </si>
  <si>
    <t>Oreiller Acry</t>
  </si>
  <si>
    <t>Chemise/cintre</t>
  </si>
  <si>
    <t>Chemise/pliée</t>
  </si>
  <si>
    <t>Cheque</t>
  </si>
  <si>
    <t>Espèces</t>
  </si>
  <si>
    <t>Pas payé</t>
  </si>
  <si>
    <t>XXXXX</t>
  </si>
  <si>
    <t>2 Costumes</t>
  </si>
  <si>
    <t>François</t>
  </si>
  <si>
    <t>054</t>
  </si>
  <si>
    <t xml:space="preserve">     </t>
  </si>
  <si>
    <t>ARTICLES</t>
  </si>
  <si>
    <t>CODE CLIENT</t>
  </si>
  <si>
    <t>CIVILITE</t>
  </si>
  <si>
    <t>NOM</t>
  </si>
  <si>
    <t>VILLE</t>
  </si>
  <si>
    <t>TELEPHONE</t>
  </si>
  <si>
    <t>Client</t>
  </si>
  <si>
    <t>QUANT</t>
  </si>
  <si>
    <t>N° TICKET</t>
  </si>
  <si>
    <t>tableau</t>
  </si>
  <si>
    <t>ADRESSE</t>
  </si>
  <si>
    <t>TAPIS</t>
  </si>
  <si>
    <t>DATE</t>
  </si>
  <si>
    <t>0059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</si>
  <si>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</si>
  <si>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</si>
  <si>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</si>
  <si>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</si>
  <si>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</si>
  <si>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</si>
  <si>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</si>
  <si>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</si>
  <si>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</si>
  <si>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</si>
  <si>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</si>
  <si>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</si>
  <si>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</si>
  <si>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</si>
  <si>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</si>
  <si>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</si>
  <si>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</si>
  <si>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</si>
  <si>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</si>
  <si>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</si>
  <si>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</si>
  <si>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</si>
  <si>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</si>
  <si>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</si>
  <si>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</si>
  <si>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</si>
  <si>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</si>
  <si>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</si>
  <si>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</si>
  <si>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</si>
  <si>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</si>
  <si>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</si>
  <si>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Couette Soie</t>
  </si>
  <si>
    <t>Co</t>
  </si>
  <si>
    <t>TAPIS m2</t>
  </si>
  <si>
    <t>BRIDONNEAU</t>
  </si>
  <si>
    <t>DE LA RAITRIE</t>
  </si>
  <si>
    <t>GASPARAC</t>
  </si>
  <si>
    <t>LA LAY</t>
  </si>
  <si>
    <t>MATIAS</t>
  </si>
  <si>
    <t>MEIRA</t>
  </si>
  <si>
    <t>PASQUIER</t>
  </si>
  <si>
    <t>PAULET BOUCHER</t>
  </si>
  <si>
    <t>REGINE</t>
  </si>
  <si>
    <t>TOUCHARD</t>
  </si>
  <si>
    <t>N° Ticket</t>
  </si>
  <si>
    <t>Quant</t>
  </si>
  <si>
    <t>VETEMENT</t>
  </si>
  <si>
    <t>PAIEMENT</t>
  </si>
  <si>
    <t>CATEG</t>
  </si>
  <si>
    <t>Date</t>
  </si>
  <si>
    <t>Divers</t>
  </si>
  <si>
    <t>REIMPER</t>
  </si>
  <si>
    <t>HT</t>
  </si>
  <si>
    <t xml:space="preserve">Mr </t>
  </si>
  <si>
    <t>DUCHAUSSOY</t>
  </si>
  <si>
    <t>06 88 61 68 32</t>
  </si>
  <si>
    <t>SAGE</t>
  </si>
  <si>
    <t xml:space="preserve">06 71 01 73 78 </t>
  </si>
  <si>
    <t>SMS le 07/09/2016  couture 15,50  colorant 16,00</t>
  </si>
  <si>
    <t>TOUSSU LE NOBLE</t>
  </si>
  <si>
    <t>SMS le 07/09/2016 Talons 17,50</t>
  </si>
  <si>
    <t>TTC</t>
  </si>
  <si>
    <t xml:space="preserve">Mme </t>
  </si>
  <si>
    <t>Mme</t>
  </si>
  <si>
    <t>SIRVENT</t>
  </si>
  <si>
    <t>THOIRY</t>
  </si>
  <si>
    <t>mme</t>
  </si>
  <si>
    <t>JACQ</t>
  </si>
  <si>
    <t>LOIRET</t>
  </si>
  <si>
    <t>BRONNER</t>
  </si>
  <si>
    <t>TVA20%</t>
  </si>
  <si>
    <t>0063</t>
  </si>
  <si>
    <t>BLANCHARD</t>
  </si>
  <si>
    <t>0064</t>
  </si>
  <si>
    <t>SIMANTOV</t>
  </si>
  <si>
    <t>0066</t>
  </si>
  <si>
    <t>SERGE</t>
  </si>
  <si>
    <t>0067</t>
  </si>
  <si>
    <t>0061</t>
  </si>
  <si>
    <t>0062</t>
  </si>
  <si>
    <t>0065</t>
  </si>
  <si>
    <t>06 71 01 73 78</t>
  </si>
  <si>
    <t>devis sac a main</t>
  </si>
  <si>
    <t xml:space="preserve">devis sac </t>
  </si>
  <si>
    <t>BAROUX</t>
  </si>
  <si>
    <t>MER 31 Aout</t>
  </si>
  <si>
    <t>0055</t>
  </si>
  <si>
    <t>0056</t>
  </si>
  <si>
    <t>SAM 3 SEPT</t>
  </si>
  <si>
    <t>COUPIN</t>
  </si>
  <si>
    <t>en soie</t>
  </si>
  <si>
    <t>SAM 3 SEP</t>
  </si>
  <si>
    <t>0057</t>
  </si>
  <si>
    <t>cheque</t>
  </si>
  <si>
    <t>0058</t>
  </si>
  <si>
    <t>xxx</t>
  </si>
  <si>
    <t>0060</t>
  </si>
  <si>
    <t>Chaussure Talon</t>
  </si>
  <si>
    <t>pas payé</t>
  </si>
  <si>
    <t>055</t>
  </si>
  <si>
    <t>couetteAcr1P</t>
  </si>
  <si>
    <t>056</t>
  </si>
  <si>
    <t>Couette Duvet 2P soie</t>
  </si>
  <si>
    <t>057</t>
  </si>
  <si>
    <t>058</t>
  </si>
  <si>
    <t>059</t>
  </si>
  <si>
    <t>060</t>
  </si>
  <si>
    <t xml:space="preserve">Mer 14/09 </t>
  </si>
  <si>
    <t>COLLETTE</t>
  </si>
  <si>
    <t>Sam 10/09</t>
  </si>
  <si>
    <t>SAM 17/09</t>
  </si>
  <si>
    <t>DASSIN</t>
  </si>
  <si>
    <t>MER 14/09</t>
  </si>
  <si>
    <t>DIM 18/09</t>
  </si>
  <si>
    <t>TACHES PARTOUT</t>
  </si>
  <si>
    <t>BLIAH</t>
  </si>
  <si>
    <t>MER  21/09</t>
  </si>
  <si>
    <t>quant</t>
  </si>
  <si>
    <t>DASILVA</t>
  </si>
  <si>
    <t>NICOLINO</t>
  </si>
  <si>
    <t>Mr</t>
  </si>
  <si>
    <t>MATHIEU</t>
  </si>
  <si>
    <t>A LIVRER</t>
  </si>
  <si>
    <t>5 Chemin Creux Goupillers</t>
  </si>
  <si>
    <t>FAST EVENT</t>
  </si>
  <si>
    <t>MER  21/10</t>
  </si>
  <si>
    <t>Faire facture</t>
  </si>
  <si>
    <t>GOUPILLIERES</t>
  </si>
  <si>
    <t>MARCQ</t>
  </si>
  <si>
    <t>CHEVALIER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</si>
</sst>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h&quot; h &quot;mm;@"/>
    <numFmt numFmtId="166" formatCode="[$-F800]dddd\,\ mmmm\ dd\,\ yyyy"/>
  </numFmts>
  <fonts count="7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Arial Black"/>
      <family val="2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33CC33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Arial"/>
      <family val="2"/>
    </font>
    <font>
      <i/>
      <sz val="9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b/>
      <sz val="18"/>
      <color theme="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0"/>
      <color rgb="FFFF0000"/>
      <name val="Arial"/>
      <family val="2"/>
    </font>
    <font>
      <b/>
      <i/>
      <sz val="12"/>
      <color rgb="FFFF000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2"/>
      <color theme="1"/>
      <name val="Arial"/>
      <family val="2"/>
    </font>
    <font>
      <sz val="11"/>
      <color theme="0"/>
      <name val="Arial"/>
      <family val="2"/>
    </font>
    <font>
      <b/>
      <sz val="14"/>
      <color theme="0"/>
      <name val="Arial"/>
      <family val="2"/>
    </font>
    <font>
      <sz val="16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00B050"/>
      <name val="Arial"/>
      <family val="2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2"/>
      <color theme="8" tint="-0.499984740745262"/>
      <name val="Calibri"/>
      <family val="2"/>
      <scheme val="minor"/>
    </font>
    <font>
      <sz val="11"/>
      <color rgb="FFFF3300"/>
      <name val="Arial"/>
      <family val="2"/>
    </font>
    <font>
      <sz val="11"/>
      <color theme="1"/>
      <name val="Arial Rounded MT Bold"/>
      <family val="2"/>
    </font>
    <font>
      <b/>
      <i/>
      <sz val="11"/>
      <color theme="0"/>
      <name val="Arial"/>
      <family val="2"/>
    </font>
    <font>
      <sz val="11"/>
      <color theme="1"/>
      <name val="Arial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504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6" fillId="2" borderId="0" xfId="0" applyFont="1" applyFill="1" applyAlignment="1">
      <alignment horizontal="center"/>
    </xf>
    <xf numFmtId="2" fontId="6" fillId="2" borderId="0" xfId="0" applyNumberFormat="1" applyFont="1" applyFill="1" applyAlignment="1">
      <alignment horizontal="center"/>
    </xf>
    <xf numFmtId="0" fontId="6" fillId="2" borderId="0" xfId="0" applyFont="1" applyFill="1"/>
    <xf numFmtId="0" fontId="0" fillId="5" borderId="0" xfId="0" applyFill="1"/>
    <xf numFmtId="0" fontId="0" fillId="8" borderId="0" xfId="0" applyFill="1"/>
    <xf numFmtId="49" fontId="7" fillId="0" borderId="0" xfId="0" applyNumberFormat="1" applyFont="1" applyAlignment="1">
      <alignment horizontal="center"/>
    </xf>
    <xf numFmtId="0" fontId="7" fillId="0" borderId="0" xfId="0" applyFont="1"/>
    <xf numFmtId="0" fontId="6" fillId="2" borderId="0" xfId="0" applyFont="1" applyFill="1" applyAlignment="1"/>
    <xf numFmtId="0" fontId="16" fillId="0" borderId="0" xfId="0" applyFont="1" applyAlignment="1">
      <alignment horizontal="center"/>
    </xf>
    <xf numFmtId="0" fontId="7" fillId="8" borderId="0" xfId="0" applyFont="1" applyFill="1"/>
    <xf numFmtId="0" fontId="16" fillId="2" borderId="0" xfId="0" applyFont="1" applyFill="1"/>
    <xf numFmtId="0" fontId="7" fillId="8" borderId="0" xfId="0" applyFont="1" applyFill="1" applyAlignment="1">
      <alignment horizontal="center"/>
    </xf>
    <xf numFmtId="0" fontId="0" fillId="9" borderId="0" xfId="0" applyFill="1"/>
    <xf numFmtId="2" fontId="17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2" fontId="18" fillId="2" borderId="0" xfId="0" applyNumberFormat="1" applyFont="1" applyFill="1" applyAlignment="1">
      <alignment horizontal="center"/>
    </xf>
    <xf numFmtId="49" fontId="7" fillId="9" borderId="10" xfId="0" applyNumberFormat="1" applyFont="1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10" xfId="0" applyFill="1" applyBorder="1"/>
    <xf numFmtId="0" fontId="7" fillId="9" borderId="10" xfId="0" applyFont="1" applyFill="1" applyBorder="1"/>
    <xf numFmtId="20" fontId="0" fillId="9" borderId="10" xfId="0" applyNumberFormat="1" applyFill="1" applyBorder="1"/>
    <xf numFmtId="49" fontId="7" fillId="0" borderId="10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7" fillId="0" borderId="10" xfId="0" applyFont="1" applyBorder="1"/>
    <xf numFmtId="20" fontId="0" fillId="0" borderId="10" xfId="0" applyNumberFormat="1" applyBorder="1"/>
    <xf numFmtId="0" fontId="0" fillId="8" borderId="10" xfId="0" applyFill="1" applyBorder="1"/>
    <xf numFmtId="20" fontId="0" fillId="9" borderId="10" xfId="0" applyNumberFormat="1" applyFill="1" applyBorder="1" applyAlignment="1">
      <alignment horizontal="center"/>
    </xf>
    <xf numFmtId="49" fontId="0" fillId="0" borderId="0" xfId="0" applyNumberFormat="1"/>
    <xf numFmtId="0" fontId="6" fillId="0" borderId="0" xfId="0" applyFont="1" applyAlignment="1"/>
    <xf numFmtId="0" fontId="7" fillId="0" borderId="10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left"/>
    </xf>
    <xf numFmtId="49" fontId="7" fillId="0" borderId="11" xfId="0" applyNumberFormat="1" applyFont="1" applyBorder="1" applyAlignment="1">
      <alignment horizontal="left"/>
    </xf>
    <xf numFmtId="49" fontId="7" fillId="9" borderId="10" xfId="0" applyNumberFormat="1" applyFont="1" applyFill="1" applyBorder="1" applyAlignment="1">
      <alignment horizontal="left"/>
    </xf>
    <xf numFmtId="0" fontId="21" fillId="8" borderId="0" xfId="0" applyFont="1" applyFill="1" applyAlignment="1">
      <alignment horizontal="left"/>
    </xf>
    <xf numFmtId="16" fontId="21" fillId="0" borderId="10" xfId="0" applyNumberFormat="1" applyFont="1" applyBorder="1" applyAlignment="1">
      <alignment horizontal="left" vertical="top"/>
    </xf>
    <xf numFmtId="0" fontId="21" fillId="0" borderId="10" xfId="0" applyFont="1" applyBorder="1" applyAlignment="1">
      <alignment horizontal="left"/>
    </xf>
    <xf numFmtId="166" fontId="21" fillId="9" borderId="10" xfId="0" applyNumberFormat="1" applyFont="1" applyFill="1" applyBorder="1" applyAlignment="1">
      <alignment horizontal="left"/>
    </xf>
    <xf numFmtId="166" fontId="21" fillId="0" borderId="0" xfId="0" applyNumberFormat="1" applyFont="1" applyAlignment="1">
      <alignment horizontal="left"/>
    </xf>
    <xf numFmtId="0" fontId="21" fillId="0" borderId="0" xfId="0" applyFont="1" applyAlignment="1">
      <alignment horizontal="left"/>
    </xf>
    <xf numFmtId="49" fontId="21" fillId="0" borderId="0" xfId="0" applyNumberFormat="1" applyFont="1" applyAlignment="1">
      <alignment horizontal="left"/>
    </xf>
    <xf numFmtId="0" fontId="22" fillId="0" borderId="0" xfId="0" applyFont="1" applyAlignment="1">
      <alignment horizontal="left"/>
    </xf>
    <xf numFmtId="0" fontId="7" fillId="0" borderId="10" xfId="0" applyFont="1" applyBorder="1" applyAlignment="1">
      <alignment horizontal="center"/>
    </xf>
    <xf numFmtId="0" fontId="7" fillId="9" borderId="10" xfId="0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165" fontId="7" fillId="0" borderId="10" xfId="0" applyNumberFormat="1" applyFont="1" applyBorder="1"/>
    <xf numFmtId="20" fontId="7" fillId="0" borderId="10" xfId="0" applyNumberFormat="1" applyFont="1" applyBorder="1"/>
    <xf numFmtId="0" fontId="23" fillId="0" borderId="10" xfId="0" applyFont="1" applyBorder="1"/>
    <xf numFmtId="0" fontId="7" fillId="6" borderId="0" xfId="0" applyFont="1" applyFill="1" applyAlignment="1">
      <alignment horizontal="center"/>
    </xf>
    <xf numFmtId="49" fontId="7" fillId="6" borderId="10" xfId="0" applyNumberFormat="1" applyFon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6" fillId="9" borderId="0" xfId="0" applyFont="1" applyFill="1" applyAlignment="1">
      <alignment horizontal="center"/>
    </xf>
    <xf numFmtId="0" fontId="21" fillId="7" borderId="0" xfId="0" applyFont="1" applyFill="1" applyAlignment="1">
      <alignment horizontal="left"/>
    </xf>
    <xf numFmtId="0" fontId="7" fillId="7" borderId="10" xfId="0" applyFont="1" applyFill="1" applyBorder="1"/>
    <xf numFmtId="0" fontId="7" fillId="7" borderId="10" xfId="0" applyFont="1" applyFill="1" applyBorder="1" applyAlignment="1">
      <alignment horizontal="center"/>
    </xf>
    <xf numFmtId="49" fontId="7" fillId="7" borderId="10" xfId="0" applyNumberFormat="1" applyFont="1" applyFill="1" applyBorder="1" applyAlignment="1">
      <alignment horizontal="center"/>
    </xf>
    <xf numFmtId="0" fontId="7" fillId="7" borderId="0" xfId="0" applyFont="1" applyFill="1" applyAlignment="1">
      <alignment horizontal="center"/>
    </xf>
    <xf numFmtId="0" fontId="0" fillId="7" borderId="0" xfId="0" applyFill="1"/>
    <xf numFmtId="2" fontId="7" fillId="7" borderId="10" xfId="0" applyNumberFormat="1" applyFont="1" applyFill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20" fillId="0" borderId="0" xfId="0" applyFont="1" applyAlignment="1">
      <alignment horizontal="left"/>
    </xf>
    <xf numFmtId="0" fontId="21" fillId="10" borderId="12" xfId="0" applyFont="1" applyFill="1" applyBorder="1" applyAlignment="1">
      <alignment horizontal="left"/>
    </xf>
    <xf numFmtId="49" fontId="25" fillId="0" borderId="10" xfId="0" applyNumberFormat="1" applyFont="1" applyBorder="1" applyAlignment="1">
      <alignment horizontal="center"/>
    </xf>
    <xf numFmtId="0" fontId="26" fillId="0" borderId="0" xfId="0" applyFont="1" applyBorder="1" applyAlignment="1">
      <alignment horizontal="left"/>
    </xf>
    <xf numFmtId="0" fontId="0" fillId="8" borderId="0" xfId="0" applyFont="1" applyFill="1" applyAlignment="1">
      <alignment horizontal="left"/>
    </xf>
    <xf numFmtId="0" fontId="0" fillId="0" borderId="10" xfId="0" applyFont="1" applyBorder="1" applyAlignment="1">
      <alignment horizontal="left"/>
    </xf>
    <xf numFmtId="0" fontId="0" fillId="9" borderId="1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0" fontId="0" fillId="9" borderId="0" xfId="0" applyFont="1" applyFill="1" applyBorder="1" applyAlignment="1">
      <alignment horizontal="left"/>
    </xf>
    <xf numFmtId="49" fontId="0" fillId="0" borderId="0" xfId="0" applyNumberFormat="1" applyFont="1" applyAlignment="1">
      <alignment horizontal="left"/>
    </xf>
    <xf numFmtId="49" fontId="0" fillId="7" borderId="0" xfId="0" applyNumberFormat="1" applyFont="1" applyFill="1" applyAlignment="1">
      <alignment horizontal="left"/>
    </xf>
    <xf numFmtId="49" fontId="0" fillId="9" borderId="0" xfId="0" applyNumberFormat="1" applyFont="1" applyFill="1" applyAlignment="1">
      <alignment horizontal="left"/>
    </xf>
    <xf numFmtId="0" fontId="27" fillId="6" borderId="0" xfId="0" applyFont="1" applyFill="1" applyAlignment="1">
      <alignment horizontal="center"/>
    </xf>
    <xf numFmtId="49" fontId="0" fillId="0" borderId="10" xfId="0" applyNumberFormat="1" applyFont="1" applyBorder="1" applyAlignment="1">
      <alignment horizontal="center"/>
    </xf>
    <xf numFmtId="49" fontId="0" fillId="9" borderId="10" xfId="0" applyNumberFormat="1" applyFont="1" applyFill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49" fontId="0" fillId="0" borderId="0" xfId="0" applyNumberFormat="1" applyFont="1" applyAlignment="1">
      <alignment horizontal="center"/>
    </xf>
    <xf numFmtId="49" fontId="0" fillId="7" borderId="0" xfId="0" applyNumberFormat="1" applyFont="1" applyFill="1" applyAlignment="1">
      <alignment horizontal="center"/>
    </xf>
    <xf numFmtId="0" fontId="0" fillId="0" borderId="0" xfId="0" applyFont="1"/>
    <xf numFmtId="0" fontId="6" fillId="8" borderId="0" xfId="0" applyFont="1" applyFill="1" applyAlignment="1">
      <alignment horizontal="center"/>
    </xf>
    <xf numFmtId="16" fontId="6" fillId="0" borderId="10" xfId="0" applyNumberFormat="1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20" fontId="6" fillId="0" borderId="10" xfId="0" applyNumberFormat="1" applyFont="1" applyBorder="1" applyAlignment="1">
      <alignment horizontal="center"/>
    </xf>
    <xf numFmtId="20" fontId="6" fillId="9" borderId="10" xfId="0" applyNumberFormat="1" applyFont="1" applyFill="1" applyBorder="1" applyAlignment="1">
      <alignment horizontal="center"/>
    </xf>
    <xf numFmtId="20" fontId="6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9" borderId="0" xfId="0" applyNumberFormat="1" applyFont="1" applyFill="1" applyAlignment="1">
      <alignment horizontal="center"/>
    </xf>
    <xf numFmtId="20" fontId="6" fillId="7" borderId="0" xfId="0" applyNumberFormat="1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10" borderId="0" xfId="0" applyFont="1" applyFill="1" applyAlignment="1">
      <alignment horizontal="left"/>
    </xf>
    <xf numFmtId="0" fontId="0" fillId="10" borderId="10" xfId="0" applyFont="1" applyFill="1" applyBorder="1" applyAlignment="1">
      <alignment horizontal="left"/>
    </xf>
    <xf numFmtId="0" fontId="11" fillId="10" borderId="10" xfId="0" applyFont="1" applyFill="1" applyBorder="1" applyAlignment="1">
      <alignment horizontal="left"/>
    </xf>
    <xf numFmtId="14" fontId="0" fillId="10" borderId="10" xfId="0" applyNumberFormat="1" applyFont="1" applyFill="1" applyBorder="1" applyAlignment="1">
      <alignment horizontal="left"/>
    </xf>
    <xf numFmtId="49" fontId="11" fillId="0" borderId="12" xfId="0" applyNumberFormat="1" applyFont="1" applyBorder="1" applyAlignment="1">
      <alignment horizontal="left"/>
    </xf>
    <xf numFmtId="0" fontId="11" fillId="10" borderId="12" xfId="0" applyFont="1" applyFill="1" applyBorder="1" applyAlignment="1">
      <alignment horizontal="left"/>
    </xf>
    <xf numFmtId="0" fontId="0" fillId="10" borderId="12" xfId="0" applyFont="1" applyFill="1" applyBorder="1" applyAlignment="1">
      <alignment horizontal="left"/>
    </xf>
    <xf numFmtId="0" fontId="0" fillId="7" borderId="12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0" fillId="8" borderId="0" xfId="0" applyFont="1" applyFill="1"/>
    <xf numFmtId="0" fontId="0" fillId="0" borderId="10" xfId="0" applyFont="1" applyBorder="1"/>
    <xf numFmtId="0" fontId="0" fillId="9" borderId="10" xfId="0" applyFont="1" applyFill="1" applyBorder="1"/>
    <xf numFmtId="0" fontId="0" fillId="0" borderId="0" xfId="0" applyFont="1" applyBorder="1"/>
    <xf numFmtId="0" fontId="0" fillId="7" borderId="10" xfId="0" applyFont="1" applyFill="1" applyBorder="1"/>
    <xf numFmtId="0" fontId="21" fillId="9" borderId="0" xfId="0" applyFont="1" applyFill="1" applyAlignment="1">
      <alignment horizontal="left"/>
    </xf>
    <xf numFmtId="0" fontId="7" fillId="9" borderId="0" xfId="0" applyFont="1" applyFill="1" applyAlignment="1">
      <alignment horizontal="center"/>
    </xf>
    <xf numFmtId="20" fontId="6" fillId="9" borderId="0" xfId="0" applyNumberFormat="1" applyFont="1" applyFill="1" applyAlignment="1">
      <alignment horizontal="center"/>
    </xf>
    <xf numFmtId="2" fontId="28" fillId="6" borderId="0" xfId="1" applyNumberFormat="1" applyFont="1" applyFill="1" applyAlignment="1">
      <alignment horizontal="center"/>
    </xf>
    <xf numFmtId="2" fontId="9" fillId="0" borderId="10" xfId="1" applyNumberFormat="1" applyFont="1" applyBorder="1" applyAlignment="1">
      <alignment horizontal="center"/>
    </xf>
    <xf numFmtId="2" fontId="9" fillId="9" borderId="10" xfId="1" applyNumberFormat="1" applyFont="1" applyFill="1" applyBorder="1" applyAlignment="1">
      <alignment horizontal="center"/>
    </xf>
    <xf numFmtId="2" fontId="9" fillId="0" borderId="8" xfId="1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2" fontId="0" fillId="0" borderId="10" xfId="0" applyNumberFormat="1" applyFont="1" applyBorder="1" applyAlignment="1">
      <alignment horizontal="center"/>
    </xf>
    <xf numFmtId="2" fontId="0" fillId="7" borderId="10" xfId="0" applyNumberFormat="1" applyFont="1" applyFill="1" applyBorder="1" applyAlignment="1">
      <alignment horizontal="center"/>
    </xf>
    <xf numFmtId="164" fontId="9" fillId="0" borderId="10" xfId="1" applyFont="1" applyBorder="1" applyAlignment="1">
      <alignment horizontal="center" vertical="center"/>
    </xf>
    <xf numFmtId="164" fontId="9" fillId="9" borderId="10" xfId="1" applyFont="1" applyFill="1" applyBorder="1" applyAlignment="1">
      <alignment horizontal="center" vertical="center"/>
    </xf>
    <xf numFmtId="164" fontId="6" fillId="9" borderId="10" xfId="1" applyFont="1" applyFill="1" applyBorder="1" applyAlignment="1">
      <alignment horizontal="center" vertical="center"/>
    </xf>
    <xf numFmtId="164" fontId="9" fillId="0" borderId="8" xfId="1" applyFont="1" applyBorder="1" applyAlignment="1">
      <alignment horizontal="center" vertical="center"/>
    </xf>
    <xf numFmtId="164" fontId="9" fillId="0" borderId="0" xfId="1" applyFon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2" fontId="0" fillId="0" borderId="10" xfId="0" applyNumberFormat="1" applyFont="1" applyBorder="1" applyAlignment="1">
      <alignment horizontal="center" vertical="center"/>
    </xf>
    <xf numFmtId="164" fontId="28" fillId="6" borderId="0" xfId="1" applyFont="1" applyFill="1" applyAlignment="1">
      <alignment horizontal="center" vertical="center"/>
    </xf>
    <xf numFmtId="164" fontId="6" fillId="2" borderId="0" xfId="1" applyFont="1" applyFill="1" applyAlignment="1">
      <alignment horizontal="center" vertical="center"/>
    </xf>
    <xf numFmtId="0" fontId="21" fillId="8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0" fontId="11" fillId="9" borderId="0" xfId="0" applyFont="1" applyFill="1" applyAlignment="1">
      <alignment horizontal="left"/>
    </xf>
    <xf numFmtId="49" fontId="0" fillId="9" borderId="0" xfId="0" applyNumberFormat="1" applyFont="1" applyFill="1" applyAlignment="1">
      <alignment horizontal="center"/>
    </xf>
    <xf numFmtId="0" fontId="0" fillId="9" borderId="0" xfId="0" applyFont="1" applyFill="1" applyAlignment="1">
      <alignment horizontal="left"/>
    </xf>
    <xf numFmtId="0" fontId="20" fillId="9" borderId="0" xfId="0" applyFont="1" applyFill="1" applyBorder="1" applyAlignment="1">
      <alignment horizontal="left"/>
    </xf>
    <xf numFmtId="0" fontId="20" fillId="9" borderId="0" xfId="0" applyFont="1" applyFill="1" applyAlignment="1">
      <alignment horizontal="left"/>
    </xf>
    <xf numFmtId="0" fontId="6" fillId="9" borderId="0" xfId="0" applyFont="1" applyFill="1" applyAlignment="1">
      <alignment horizontal="left"/>
    </xf>
    <xf numFmtId="0" fontId="0" fillId="9" borderId="12" xfId="0" applyFont="1" applyFill="1" applyBorder="1" applyAlignment="1">
      <alignment horizontal="left"/>
    </xf>
    <xf numFmtId="0" fontId="21" fillId="11" borderId="0" xfId="0" applyFont="1" applyFill="1" applyAlignment="1">
      <alignment horizontal="center"/>
    </xf>
    <xf numFmtId="0" fontId="21" fillId="11" borderId="0" xfId="0" applyFont="1" applyFill="1" applyBorder="1" applyAlignment="1">
      <alignment horizontal="center"/>
    </xf>
    <xf numFmtId="0" fontId="23" fillId="9" borderId="10" xfId="0" applyFont="1" applyFill="1" applyBorder="1"/>
    <xf numFmtId="0" fontId="6" fillId="9" borderId="12" xfId="0" applyFont="1" applyFill="1" applyBorder="1" applyAlignment="1">
      <alignment horizontal="left"/>
    </xf>
    <xf numFmtId="0" fontId="7" fillId="0" borderId="0" xfId="0" applyFont="1" applyAlignment="1">
      <alignment horizontal="left"/>
    </xf>
    <xf numFmtId="0" fontId="21" fillId="14" borderId="0" xfId="0" applyFont="1" applyFill="1" applyAlignment="1">
      <alignment horizontal="center"/>
    </xf>
    <xf numFmtId="0" fontId="22" fillId="11" borderId="0" xfId="0" applyFont="1" applyFill="1" applyAlignment="1">
      <alignment horizontal="center"/>
    </xf>
    <xf numFmtId="2" fontId="11" fillId="9" borderId="0" xfId="0" applyNumberFormat="1" applyFont="1" applyFill="1" applyAlignment="1">
      <alignment horizontal="center"/>
    </xf>
    <xf numFmtId="0" fontId="21" fillId="14" borderId="0" xfId="0" applyFont="1" applyFill="1" applyBorder="1" applyAlignment="1">
      <alignment horizontal="center"/>
    </xf>
    <xf numFmtId="2" fontId="11" fillId="9" borderId="10" xfId="1" applyNumberFormat="1" applyFont="1" applyFill="1" applyBorder="1" applyAlignment="1">
      <alignment horizontal="center"/>
    </xf>
    <xf numFmtId="2" fontId="0" fillId="0" borderId="0" xfId="0" applyNumberFormat="1" applyFont="1" applyBorder="1" applyAlignment="1">
      <alignment horizontal="center"/>
    </xf>
    <xf numFmtId="2" fontId="0" fillId="9" borderId="0" xfId="0" applyNumberFormat="1" applyFont="1" applyFill="1" applyBorder="1" applyAlignment="1">
      <alignment horizontal="center"/>
    </xf>
    <xf numFmtId="49" fontId="21" fillId="14" borderId="0" xfId="0" applyNumberFormat="1" applyFont="1" applyFill="1" applyAlignment="1">
      <alignment horizontal="center"/>
    </xf>
    <xf numFmtId="166" fontId="21" fillId="14" borderId="0" xfId="0" applyNumberFormat="1" applyFont="1" applyFill="1" applyAlignment="1">
      <alignment horizontal="center"/>
    </xf>
    <xf numFmtId="16" fontId="21" fillId="14" borderId="10" xfId="0" applyNumberFormat="1" applyFont="1" applyFill="1" applyBorder="1" applyAlignment="1">
      <alignment horizontal="center" vertical="top"/>
    </xf>
    <xf numFmtId="0" fontId="21" fillId="14" borderId="10" xfId="0" applyFont="1" applyFill="1" applyBorder="1" applyAlignment="1">
      <alignment horizontal="center"/>
    </xf>
    <xf numFmtId="166" fontId="21" fillId="14" borderId="10" xfId="0" applyNumberFormat="1" applyFont="1" applyFill="1" applyBorder="1" applyAlignment="1">
      <alignment horizontal="center"/>
    </xf>
    <xf numFmtId="2" fontId="0" fillId="6" borderId="0" xfId="0" applyNumberFormat="1" applyFill="1" applyAlignment="1">
      <alignment horizontal="center"/>
    </xf>
    <xf numFmtId="164" fontId="0" fillId="6" borderId="0" xfId="1" applyFont="1" applyFill="1" applyAlignment="1">
      <alignment horizontal="center"/>
    </xf>
    <xf numFmtId="0" fontId="0" fillId="6" borderId="0" xfId="0" applyFill="1" applyAlignment="1">
      <alignment horizontal="center" vertical="top"/>
    </xf>
    <xf numFmtId="0" fontId="0" fillId="6" borderId="0" xfId="0" applyFill="1" applyAlignment="1">
      <alignment horizontal="center"/>
    </xf>
    <xf numFmtId="0" fontId="0" fillId="8" borderId="10" xfId="0" applyFill="1" applyBorder="1" applyAlignment="1">
      <alignment horizontal="center"/>
    </xf>
    <xf numFmtId="0" fontId="16" fillId="8" borderId="0" xfId="0" applyFont="1" applyFill="1"/>
    <xf numFmtId="0" fontId="0" fillId="15" borderId="0" xfId="0" applyFill="1"/>
    <xf numFmtId="2" fontId="29" fillId="9" borderId="0" xfId="0" applyNumberFormat="1" applyFont="1" applyFill="1" applyAlignment="1">
      <alignment horizontal="center"/>
    </xf>
    <xf numFmtId="0" fontId="7" fillId="9" borderId="0" xfId="0" applyFont="1" applyFill="1"/>
    <xf numFmtId="0" fontId="22" fillId="14" borderId="0" xfId="0" applyFont="1" applyFill="1" applyAlignment="1">
      <alignment horizontal="center"/>
    </xf>
    <xf numFmtId="0" fontId="32" fillId="3" borderId="0" xfId="0" applyFont="1" applyFill="1" applyAlignment="1">
      <alignment horizontal="center"/>
    </xf>
    <xf numFmtId="0" fontId="32" fillId="4" borderId="0" xfId="0" applyFont="1" applyFill="1" applyAlignment="1">
      <alignment horizontal="center" vertical="top"/>
    </xf>
    <xf numFmtId="0" fontId="32" fillId="4" borderId="0" xfId="0" applyFont="1" applyFill="1" applyAlignment="1">
      <alignment horizontal="center"/>
    </xf>
    <xf numFmtId="2" fontId="0" fillId="17" borderId="0" xfId="0" applyNumberFormat="1" applyFill="1" applyBorder="1" applyAlignment="1">
      <alignment horizontal="center" vertical="center"/>
    </xf>
    <xf numFmtId="2" fontId="0" fillId="17" borderId="0" xfId="0" applyNumberFormat="1" applyFill="1" applyAlignment="1">
      <alignment horizontal="center"/>
    </xf>
    <xf numFmtId="0" fontId="0" fillId="17" borderId="0" xfId="0" applyFill="1"/>
    <xf numFmtId="0" fontId="19" fillId="17" borderId="14" xfId="0" applyFont="1" applyFill="1" applyBorder="1" applyAlignment="1">
      <alignment horizontal="left"/>
    </xf>
    <xf numFmtId="0" fontId="0" fillId="17" borderId="0" xfId="0" applyFill="1" applyBorder="1"/>
    <xf numFmtId="2" fontId="11" fillId="18" borderId="15" xfId="0" applyNumberFormat="1" applyFont="1" applyFill="1" applyBorder="1" applyAlignment="1">
      <alignment horizontal="center"/>
    </xf>
    <xf numFmtId="2" fontId="11" fillId="18" borderId="16" xfId="0" applyNumberFormat="1" applyFont="1" applyFill="1" applyBorder="1" applyAlignment="1">
      <alignment horizontal="center"/>
    </xf>
    <xf numFmtId="2" fontId="0" fillId="18" borderId="17" xfId="0" applyNumberFormat="1" applyFill="1" applyBorder="1" applyAlignment="1">
      <alignment horizontal="center"/>
    </xf>
    <xf numFmtId="0" fontId="0" fillId="17" borderId="0" xfId="0" applyFill="1" applyAlignment="1">
      <alignment horizontal="center"/>
    </xf>
    <xf numFmtId="0" fontId="17" fillId="8" borderId="0" xfId="0" applyFont="1" applyFill="1" applyAlignment="1">
      <alignment horizontal="center"/>
    </xf>
    <xf numFmtId="2" fontId="20" fillId="9" borderId="13" xfId="0" applyNumberFormat="1" applyFont="1" applyFill="1" applyBorder="1" applyAlignment="1">
      <alignment horizontal="center"/>
    </xf>
    <xf numFmtId="2" fontId="0" fillId="9" borderId="10" xfId="0" applyNumberFormat="1" applyFont="1" applyFill="1" applyBorder="1" applyAlignment="1">
      <alignment horizontal="center" vertical="center"/>
    </xf>
    <xf numFmtId="2" fontId="0" fillId="9" borderId="0" xfId="0" applyNumberFormat="1" applyFill="1" applyAlignment="1">
      <alignment horizontal="center"/>
    </xf>
    <xf numFmtId="2" fontId="17" fillId="9" borderId="0" xfId="0" applyNumberFormat="1" applyFont="1" applyFill="1" applyAlignment="1">
      <alignment horizontal="center"/>
    </xf>
    <xf numFmtId="49" fontId="7" fillId="9" borderId="0" xfId="0" applyNumberFormat="1" applyFont="1" applyFill="1" applyAlignment="1">
      <alignment horizontal="center"/>
    </xf>
    <xf numFmtId="0" fontId="0" fillId="8" borderId="0" xfId="0" applyFill="1" applyAlignment="1">
      <alignment horizontal="center"/>
    </xf>
    <xf numFmtId="0" fontId="32" fillId="2" borderId="0" xfId="0" applyFont="1" applyFill="1" applyAlignment="1">
      <alignment horizontal="center"/>
    </xf>
    <xf numFmtId="0" fontId="33" fillId="0" borderId="0" xfId="0" applyFont="1" applyAlignment="1">
      <alignment horizontal="center"/>
    </xf>
    <xf numFmtId="0" fontId="32" fillId="16" borderId="0" xfId="0" applyFont="1" applyFill="1" applyAlignment="1">
      <alignment horizontal="center"/>
    </xf>
    <xf numFmtId="0" fontId="32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39" fillId="9" borderId="0" xfId="0" applyFont="1" applyFill="1" applyAlignment="1">
      <alignment horizontal="center"/>
    </xf>
    <xf numFmtId="0" fontId="39" fillId="0" borderId="0" xfId="0" applyFont="1" applyBorder="1" applyAlignment="1">
      <alignment horizontal="center"/>
    </xf>
    <xf numFmtId="0" fontId="40" fillId="2" borderId="0" xfId="0" applyFont="1" applyFill="1" applyAlignment="1">
      <alignment horizontal="center"/>
    </xf>
    <xf numFmtId="2" fontId="17" fillId="9" borderId="0" xfId="0" applyNumberFormat="1" applyFont="1" applyFill="1" applyBorder="1" applyAlignment="1">
      <alignment horizontal="center"/>
    </xf>
    <xf numFmtId="2" fontId="17" fillId="0" borderId="0" xfId="0" applyNumberFormat="1" applyFont="1" applyBorder="1" applyAlignment="1">
      <alignment horizontal="center"/>
    </xf>
    <xf numFmtId="2" fontId="18" fillId="2" borderId="0" xfId="0" applyNumberFormat="1" applyFont="1" applyFill="1" applyBorder="1" applyAlignment="1">
      <alignment horizontal="center"/>
    </xf>
    <xf numFmtId="2" fontId="37" fillId="0" borderId="0" xfId="0" applyNumberFormat="1" applyFont="1" applyAlignment="1">
      <alignment horizontal="center"/>
    </xf>
    <xf numFmtId="2" fontId="37" fillId="9" borderId="0" xfId="0" applyNumberFormat="1" applyFont="1" applyFill="1" applyAlignment="1">
      <alignment horizontal="center"/>
    </xf>
    <xf numFmtId="2" fontId="38" fillId="2" borderId="0" xfId="0" applyNumberFormat="1" applyFont="1" applyFill="1" applyAlignment="1">
      <alignment horizontal="center"/>
    </xf>
    <xf numFmtId="0" fontId="41" fillId="13" borderId="0" xfId="0" applyFont="1" applyFill="1" applyAlignment="1">
      <alignment horizontal="center" vertical="center"/>
    </xf>
    <xf numFmtId="0" fontId="42" fillId="13" borderId="0" xfId="0" applyFont="1" applyFill="1" applyAlignment="1">
      <alignment horizontal="center" vertical="center"/>
    </xf>
    <xf numFmtId="2" fontId="13" fillId="13" borderId="0" xfId="0" applyNumberFormat="1" applyFont="1" applyFill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44" fillId="6" borderId="0" xfId="0" applyNumberFormat="1" applyFont="1" applyFill="1" applyBorder="1" applyAlignment="1">
      <alignment horizontal="center" vertical="center"/>
    </xf>
    <xf numFmtId="2" fontId="13" fillId="19" borderId="3" xfId="0" applyNumberFormat="1" applyFont="1" applyFill="1" applyBorder="1" applyAlignment="1">
      <alignment horizontal="center" vertical="center"/>
    </xf>
    <xf numFmtId="2" fontId="15" fillId="19" borderId="4" xfId="0" applyNumberFormat="1" applyFont="1" applyFill="1" applyBorder="1" applyAlignment="1">
      <alignment horizontal="center" vertical="center"/>
    </xf>
    <xf numFmtId="2" fontId="15" fillId="11" borderId="6" xfId="0" applyNumberFormat="1" applyFont="1" applyFill="1" applyBorder="1" applyAlignment="1">
      <alignment horizontal="center" vertical="center"/>
    </xf>
    <xf numFmtId="0" fontId="14" fillId="11" borderId="5" xfId="0" applyFont="1" applyFill="1" applyBorder="1" applyAlignment="1">
      <alignment horizontal="center" vertical="center"/>
    </xf>
    <xf numFmtId="0" fontId="37" fillId="0" borderId="0" xfId="0" applyFont="1" applyAlignment="1">
      <alignment horizontal="left"/>
    </xf>
    <xf numFmtId="0" fontId="36" fillId="9" borderId="0" xfId="0" applyFont="1" applyFill="1" applyAlignment="1">
      <alignment horizontal="left"/>
    </xf>
    <xf numFmtId="0" fontId="36" fillId="0" borderId="0" xfId="0" applyFont="1" applyAlignment="1">
      <alignment horizontal="left"/>
    </xf>
    <xf numFmtId="0" fontId="36" fillId="0" borderId="0" xfId="0" applyFont="1" applyBorder="1" applyAlignment="1">
      <alignment horizontal="left"/>
    </xf>
    <xf numFmtId="0" fontId="38" fillId="2" borderId="0" xfId="0" applyFont="1" applyFill="1" applyAlignment="1">
      <alignment horizontal="left"/>
    </xf>
    <xf numFmtId="0" fontId="6" fillId="11" borderId="0" xfId="0" applyFont="1" applyFill="1"/>
    <xf numFmtId="2" fontId="42" fillId="20" borderId="0" xfId="0" applyNumberFormat="1" applyFont="1" applyFill="1" applyAlignment="1">
      <alignment horizontal="center" vertical="center"/>
    </xf>
    <xf numFmtId="0" fontId="0" fillId="10" borderId="0" xfId="0" applyFont="1" applyFill="1" applyBorder="1" applyAlignment="1">
      <alignment horizontal="left"/>
    </xf>
    <xf numFmtId="0" fontId="11" fillId="10" borderId="0" xfId="0" applyFont="1" applyFill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6" fillId="9" borderId="0" xfId="0" applyFont="1" applyFill="1" applyBorder="1" applyAlignment="1">
      <alignment horizontal="left"/>
    </xf>
    <xf numFmtId="49" fontId="0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NumberFormat="1" applyFont="1" applyBorder="1" applyAlignment="1">
      <alignment horizontal="center"/>
    </xf>
    <xf numFmtId="0" fontId="30" fillId="0" borderId="0" xfId="0" applyFont="1" applyBorder="1" applyAlignment="1">
      <alignment horizontal="left"/>
    </xf>
    <xf numFmtId="0" fontId="21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7" fillId="0" borderId="0" xfId="0" applyFont="1" applyBorder="1"/>
    <xf numFmtId="2" fontId="9" fillId="0" borderId="0" xfId="1" applyNumberFormat="1" applyFont="1" applyBorder="1" applyAlignment="1">
      <alignment horizontal="center"/>
    </xf>
    <xf numFmtId="20" fontId="6" fillId="0" borderId="0" xfId="0" applyNumberFormat="1" applyFont="1" applyBorder="1" applyAlignment="1">
      <alignment horizontal="center"/>
    </xf>
    <xf numFmtId="0" fontId="22" fillId="11" borderId="0" xfId="0" applyFont="1" applyFill="1" applyBorder="1" applyAlignment="1">
      <alignment horizontal="center"/>
    </xf>
    <xf numFmtId="0" fontId="30" fillId="9" borderId="0" xfId="0" applyFont="1" applyFill="1" applyBorder="1" applyAlignment="1">
      <alignment horizontal="left"/>
    </xf>
    <xf numFmtId="0" fontId="7" fillId="9" borderId="0" xfId="0" applyFont="1" applyFill="1" applyBorder="1" applyAlignment="1">
      <alignment horizontal="left"/>
    </xf>
    <xf numFmtId="0" fontId="22" fillId="14" borderId="0" xfId="0" applyFont="1" applyFill="1" applyBorder="1" applyAlignment="1">
      <alignment horizontal="center"/>
    </xf>
    <xf numFmtId="2" fontId="45" fillId="17" borderId="0" xfId="0" applyNumberFormat="1" applyFont="1" applyFill="1" applyAlignment="1">
      <alignment horizontal="center" vertical="center"/>
    </xf>
    <xf numFmtId="0" fontId="0" fillId="0" borderId="19" xfId="0" applyFont="1" applyBorder="1"/>
    <xf numFmtId="2" fontId="9" fillId="0" borderId="19" xfId="1" applyNumberFormat="1" applyFont="1" applyBorder="1" applyAlignment="1">
      <alignment horizontal="center"/>
    </xf>
    <xf numFmtId="0" fontId="22" fillId="21" borderId="0" xfId="0" applyFont="1" applyFill="1" applyBorder="1" applyAlignment="1">
      <alignment horizontal="center"/>
    </xf>
    <xf numFmtId="49" fontId="21" fillId="21" borderId="0" xfId="0" applyNumberFormat="1" applyFont="1" applyFill="1" applyAlignment="1"/>
    <xf numFmtId="0" fontId="21" fillId="21" borderId="0" xfId="0" applyFont="1" applyFill="1" applyAlignment="1">
      <alignment horizontal="center"/>
    </xf>
    <xf numFmtId="0" fontId="16" fillId="0" borderId="0" xfId="0" applyFont="1"/>
    <xf numFmtId="0" fontId="22" fillId="12" borderId="0" xfId="0" applyFont="1" applyFill="1" applyAlignment="1">
      <alignment horizontal="center"/>
    </xf>
    <xf numFmtId="0" fontId="0" fillId="0" borderId="0" xfId="0" applyBorder="1"/>
    <xf numFmtId="0" fontId="0" fillId="22" borderId="0" xfId="0" applyFill="1" applyAlignment="1">
      <alignment horizontal="center"/>
    </xf>
    <xf numFmtId="2" fontId="0" fillId="8" borderId="0" xfId="0" applyNumberFormat="1" applyFont="1" applyFill="1" applyBorder="1" applyAlignment="1">
      <alignment horizontal="center"/>
    </xf>
    <xf numFmtId="0" fontId="0" fillId="8" borderId="0" xfId="0" applyFont="1" applyFill="1" applyBorder="1" applyAlignment="1">
      <alignment horizontal="left"/>
    </xf>
    <xf numFmtId="0" fontId="7" fillId="8" borderId="0" xfId="0" applyFont="1" applyFill="1" applyBorder="1"/>
    <xf numFmtId="0" fontId="7" fillId="8" borderId="0" xfId="0" applyFont="1" applyFill="1" applyBorder="1" applyAlignment="1">
      <alignment horizontal="center"/>
    </xf>
    <xf numFmtId="20" fontId="6" fillId="8" borderId="0" xfId="0" applyNumberFormat="1" applyFont="1" applyFill="1" applyBorder="1" applyAlignment="1">
      <alignment horizontal="center"/>
    </xf>
    <xf numFmtId="0" fontId="33" fillId="23" borderId="0" xfId="0" applyFont="1" applyFill="1" applyAlignment="1">
      <alignment horizontal="center"/>
    </xf>
    <xf numFmtId="0" fontId="32" fillId="24" borderId="0" xfId="0" applyFont="1" applyFill="1" applyAlignment="1">
      <alignment horizontal="center"/>
    </xf>
    <xf numFmtId="0" fontId="32" fillId="23" borderId="0" xfId="0" applyFont="1" applyFill="1" applyAlignment="1">
      <alignment horizontal="center"/>
    </xf>
    <xf numFmtId="0" fontId="32" fillId="21" borderId="0" xfId="0" applyFont="1" applyFill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0" fillId="9" borderId="0" xfId="0" applyFill="1" applyBorder="1"/>
    <xf numFmtId="0" fontId="6" fillId="2" borderId="0" xfId="0" applyFont="1" applyFill="1" applyBorder="1"/>
    <xf numFmtId="0" fontId="0" fillId="17" borderId="2" xfId="0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12" fillId="17" borderId="0" xfId="0" applyFont="1" applyFill="1" applyBorder="1"/>
    <xf numFmtId="0" fontId="7" fillId="17" borderId="0" xfId="0" applyFont="1" applyFill="1" applyBorder="1"/>
    <xf numFmtId="0" fontId="6" fillId="17" borderId="0" xfId="0" applyFont="1" applyFill="1"/>
    <xf numFmtId="2" fontId="11" fillId="18" borderId="20" xfId="0" applyNumberFormat="1" applyFont="1" applyFill="1" applyBorder="1" applyAlignment="1">
      <alignment horizontal="center"/>
    </xf>
    <xf numFmtId="2" fontId="0" fillId="18" borderId="21" xfId="0" applyNumberFormat="1" applyFill="1" applyBorder="1" applyAlignment="1">
      <alignment horizontal="center"/>
    </xf>
    <xf numFmtId="2" fontId="0" fillId="18" borderId="22" xfId="0" applyNumberFormat="1" applyFill="1" applyBorder="1" applyAlignment="1">
      <alignment horizontal="center"/>
    </xf>
    <xf numFmtId="0" fontId="0" fillId="17" borderId="0" xfId="0" applyNumberFormat="1" applyFill="1" applyBorder="1" applyAlignment="1">
      <alignment horizontal="center" vertical="center"/>
    </xf>
    <xf numFmtId="0" fontId="0" fillId="9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0" fontId="6" fillId="2" borderId="0" xfId="0" applyNumberFormat="1" applyFont="1" applyFill="1" applyAlignment="1">
      <alignment horizontal="center"/>
    </xf>
    <xf numFmtId="0" fontId="22" fillId="21" borderId="0" xfId="0" applyFont="1" applyFill="1" applyAlignment="1">
      <alignment horizontal="center"/>
    </xf>
    <xf numFmtId="0" fontId="43" fillId="13" borderId="23" xfId="0" applyFont="1" applyFill="1" applyBorder="1" applyAlignment="1">
      <alignment horizontal="center" vertical="center"/>
    </xf>
    <xf numFmtId="0" fontId="37" fillId="9" borderId="0" xfId="0" applyFont="1" applyFill="1" applyBorder="1" applyAlignment="1">
      <alignment horizontal="left"/>
    </xf>
    <xf numFmtId="0" fontId="39" fillId="9" borderId="0" xfId="0" applyFont="1" applyFill="1" applyBorder="1" applyAlignment="1">
      <alignment horizontal="center"/>
    </xf>
    <xf numFmtId="2" fontId="20" fillId="9" borderId="0" xfId="0" applyNumberFormat="1" applyFont="1" applyFill="1" applyBorder="1" applyAlignment="1">
      <alignment horizontal="center"/>
    </xf>
    <xf numFmtId="2" fontId="37" fillId="9" borderId="0" xfId="0" applyNumberFormat="1" applyFont="1" applyFill="1" applyBorder="1" applyAlignment="1">
      <alignment horizontal="center"/>
    </xf>
    <xf numFmtId="0" fontId="47" fillId="9" borderId="0" xfId="0" applyNumberFormat="1" applyFont="1" applyFill="1" applyBorder="1" applyAlignment="1">
      <alignment horizontal="center"/>
    </xf>
    <xf numFmtId="0" fontId="48" fillId="9" borderId="0" xfId="0" applyNumberFormat="1" applyFont="1" applyFill="1" applyAlignment="1">
      <alignment horizontal="right"/>
    </xf>
    <xf numFmtId="0" fontId="48" fillId="0" borderId="0" xfId="0" applyNumberFormat="1" applyFont="1" applyAlignment="1">
      <alignment horizontal="right"/>
    </xf>
    <xf numFmtId="0" fontId="48" fillId="2" borderId="0" xfId="0" applyNumberFormat="1" applyFont="1" applyFill="1" applyAlignment="1">
      <alignment horizontal="right"/>
    </xf>
    <xf numFmtId="0" fontId="42" fillId="25" borderId="0" xfId="0" applyFont="1" applyFill="1" applyAlignment="1">
      <alignment horizontal="center" vertical="center"/>
    </xf>
    <xf numFmtId="0" fontId="46" fillId="6" borderId="0" xfId="0" applyNumberFormat="1" applyFont="1" applyFill="1" applyAlignment="1">
      <alignment horizontal="center" vertical="center"/>
    </xf>
    <xf numFmtId="0" fontId="0" fillId="20" borderId="24" xfId="0" applyFill="1" applyBorder="1"/>
    <xf numFmtId="0" fontId="0" fillId="20" borderId="0" xfId="0" applyFill="1"/>
    <xf numFmtId="0" fontId="0" fillId="20" borderId="20" xfId="0" applyFill="1" applyBorder="1"/>
    <xf numFmtId="0" fontId="0" fillId="20" borderId="25" xfId="0" applyFill="1" applyBorder="1"/>
    <xf numFmtId="0" fontId="0" fillId="20" borderId="0" xfId="0" applyFill="1" applyBorder="1"/>
    <xf numFmtId="0" fontId="0" fillId="20" borderId="26" xfId="0" applyFill="1" applyBorder="1"/>
    <xf numFmtId="0" fontId="0" fillId="20" borderId="27" xfId="0" applyFill="1" applyBorder="1"/>
    <xf numFmtId="0" fontId="6" fillId="20" borderId="0" xfId="0" applyFont="1" applyFill="1"/>
    <xf numFmtId="0" fontId="0" fillId="6" borderId="0" xfId="0" applyFill="1"/>
    <xf numFmtId="0" fontId="0" fillId="6" borderId="0" xfId="0" applyNumberFormat="1" applyFill="1" applyAlignment="1">
      <alignment horizontal="center"/>
    </xf>
    <xf numFmtId="0" fontId="15" fillId="6" borderId="0" xfId="0" applyNumberFormat="1" applyFont="1" applyFill="1" applyBorder="1" applyAlignment="1">
      <alignment horizontal="center"/>
    </xf>
    <xf numFmtId="0" fontId="0" fillId="6" borderId="0" xfId="0" applyFill="1" applyBorder="1"/>
    <xf numFmtId="0" fontId="19" fillId="6" borderId="0" xfId="0" applyNumberFormat="1" applyFont="1" applyFill="1" applyBorder="1" applyAlignment="1">
      <alignment horizontal="left"/>
    </xf>
    <xf numFmtId="0" fontId="17" fillId="6" borderId="0" xfId="0" applyNumberFormat="1" applyFont="1" applyFill="1" applyBorder="1" applyAlignment="1">
      <alignment horizontal="left"/>
    </xf>
    <xf numFmtId="2" fontId="0" fillId="6" borderId="0" xfId="0" applyNumberFormat="1" applyFill="1" applyBorder="1" applyAlignment="1">
      <alignment horizontal="center"/>
    </xf>
    <xf numFmtId="0" fontId="36" fillId="6" borderId="0" xfId="0" applyFont="1" applyFill="1" applyAlignment="1">
      <alignment horizontal="left"/>
    </xf>
    <xf numFmtId="2" fontId="17" fillId="6" borderId="0" xfId="0" applyNumberFormat="1" applyFont="1" applyFill="1" applyAlignment="1">
      <alignment horizontal="center"/>
    </xf>
    <xf numFmtId="0" fontId="39" fillId="6" borderId="0" xfId="0" applyFont="1" applyFill="1" applyAlignment="1">
      <alignment horizontal="center"/>
    </xf>
    <xf numFmtId="0" fontId="48" fillId="6" borderId="0" xfId="0" applyNumberFormat="1" applyFont="1" applyFill="1" applyAlignment="1">
      <alignment horizontal="right"/>
    </xf>
    <xf numFmtId="2" fontId="37" fillId="6" borderId="0" xfId="0" applyNumberFormat="1" applyFont="1" applyFill="1" applyAlignment="1">
      <alignment horizontal="center"/>
    </xf>
    <xf numFmtId="2" fontId="17" fillId="6" borderId="0" xfId="0" applyNumberFormat="1" applyFont="1" applyFill="1" applyBorder="1" applyAlignment="1">
      <alignment horizontal="center"/>
    </xf>
    <xf numFmtId="0" fontId="19" fillId="17" borderId="23" xfId="0" applyFont="1" applyFill="1" applyBorder="1" applyAlignment="1">
      <alignment horizontal="left"/>
    </xf>
    <xf numFmtId="0" fontId="19" fillId="6" borderId="0" xfId="0" applyFont="1" applyFill="1" applyBorder="1" applyAlignment="1">
      <alignment horizontal="left"/>
    </xf>
    <xf numFmtId="0" fontId="35" fillId="6" borderId="0" xfId="0" applyFont="1" applyFill="1" applyBorder="1" applyAlignment="1">
      <alignment horizontal="left"/>
    </xf>
    <xf numFmtId="0" fontId="39" fillId="6" borderId="0" xfId="0" applyFont="1" applyFill="1" applyBorder="1" applyAlignment="1">
      <alignment horizontal="center"/>
    </xf>
    <xf numFmtId="2" fontId="20" fillId="6" borderId="0" xfId="0" applyNumberFormat="1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47" fillId="6" borderId="0" xfId="0" applyNumberFormat="1" applyFont="1" applyFill="1" applyBorder="1" applyAlignment="1">
      <alignment horizontal="right"/>
    </xf>
    <xf numFmtId="2" fontId="34" fillId="6" borderId="0" xfId="0" applyNumberFormat="1" applyFont="1" applyFill="1" applyBorder="1" applyAlignment="1">
      <alignment horizontal="center"/>
    </xf>
    <xf numFmtId="0" fontId="48" fillId="6" borderId="0" xfId="0" applyNumberFormat="1" applyFont="1" applyFill="1" applyBorder="1" applyAlignment="1">
      <alignment horizontal="right"/>
    </xf>
    <xf numFmtId="2" fontId="37" fillId="6" borderId="0" xfId="0" applyNumberFormat="1" applyFont="1" applyFill="1" applyBorder="1" applyAlignment="1">
      <alignment horizontal="center"/>
    </xf>
    <xf numFmtId="0" fontId="17" fillId="6" borderId="0" xfId="0" applyFont="1" applyFill="1" applyBorder="1" applyAlignment="1">
      <alignment horizontal="left"/>
    </xf>
    <xf numFmtId="2" fontId="38" fillId="6" borderId="0" xfId="0" applyNumberFormat="1" applyFont="1" applyFill="1" applyBorder="1" applyAlignment="1">
      <alignment horizontal="center"/>
    </xf>
    <xf numFmtId="0" fontId="0" fillId="0" borderId="25" xfId="0" applyBorder="1"/>
    <xf numFmtId="0" fontId="0" fillId="0" borderId="28" xfId="0" applyBorder="1" applyAlignment="1">
      <alignment horizontal="center"/>
    </xf>
    <xf numFmtId="0" fontId="6" fillId="11" borderId="28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8" xfId="0" applyBorder="1"/>
    <xf numFmtId="0" fontId="6" fillId="11" borderId="28" xfId="0" applyFont="1" applyFill="1" applyBorder="1"/>
    <xf numFmtId="0" fontId="20" fillId="16" borderId="0" xfId="0" applyFont="1" applyFill="1" applyAlignment="1">
      <alignment horizontal="center"/>
    </xf>
    <xf numFmtId="0" fontId="5" fillId="9" borderId="0" xfId="0" applyFont="1" applyFill="1" applyBorder="1" applyAlignment="1">
      <alignment horizontal="left"/>
    </xf>
    <xf numFmtId="0" fontId="7" fillId="0" borderId="0" xfId="0" applyFont="1" applyAlignment="1">
      <alignment horizontal="center" vertical="center"/>
    </xf>
    <xf numFmtId="0" fontId="0" fillId="0" borderId="26" xfId="0" applyBorder="1" applyAlignment="1">
      <alignment horizontal="center"/>
    </xf>
    <xf numFmtId="0" fontId="4" fillId="9" borderId="25" xfId="0" applyNumberFormat="1" applyFont="1" applyFill="1" applyBorder="1" applyAlignment="1">
      <alignment horizontal="left"/>
    </xf>
    <xf numFmtId="0" fontId="4" fillId="0" borderId="25" xfId="0" applyNumberFormat="1" applyFont="1" applyBorder="1" applyAlignment="1">
      <alignment horizontal="left"/>
    </xf>
    <xf numFmtId="0" fontId="4" fillId="0" borderId="25" xfId="0" applyNumberFormat="1" applyFont="1" applyBorder="1"/>
    <xf numFmtId="0" fontId="4" fillId="0" borderId="25" xfId="0" applyNumberFormat="1" applyFont="1" applyFill="1" applyBorder="1" applyAlignment="1">
      <alignment horizontal="left"/>
    </xf>
    <xf numFmtId="49" fontId="0" fillId="27" borderId="0" xfId="0" applyNumberFormat="1" applyFill="1"/>
    <xf numFmtId="0" fontId="3" fillId="0" borderId="25" xfId="0" applyNumberFormat="1" applyFont="1" applyBorder="1"/>
    <xf numFmtId="0" fontId="3" fillId="9" borderId="25" xfId="0" applyNumberFormat="1" applyFont="1" applyFill="1" applyBorder="1" applyAlignment="1">
      <alignment horizontal="left"/>
    </xf>
    <xf numFmtId="2" fontId="34" fillId="9" borderId="0" xfId="0" applyNumberFormat="1" applyFont="1" applyFill="1" applyBorder="1" applyAlignment="1">
      <alignment horizontal="center"/>
    </xf>
    <xf numFmtId="0" fontId="7" fillId="0" borderId="0" xfId="0" applyNumberFormat="1" applyFont="1"/>
    <xf numFmtId="0" fontId="32" fillId="0" borderId="0" xfId="0" applyFont="1"/>
    <xf numFmtId="0" fontId="54" fillId="0" borderId="26" xfId="0" applyFont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2" fillId="0" borderId="25" xfId="0" applyNumberFormat="1" applyFont="1" applyBorder="1" applyAlignment="1">
      <alignment horizontal="left"/>
    </xf>
    <xf numFmtId="0" fontId="2" fillId="9" borderId="25" xfId="0" applyNumberFormat="1" applyFont="1" applyFill="1" applyBorder="1" applyAlignment="1">
      <alignment horizontal="left"/>
    </xf>
    <xf numFmtId="0" fontId="2" fillId="0" borderId="25" xfId="0" applyNumberFormat="1" applyFont="1" applyBorder="1"/>
    <xf numFmtId="14" fontId="0" fillId="0" borderId="0" xfId="0" applyNumberFormat="1"/>
    <xf numFmtId="14" fontId="42" fillId="26" borderId="0" xfId="0" applyNumberFormat="1" applyFont="1" applyFill="1" applyAlignment="1">
      <alignment horizontal="center" vertical="center"/>
    </xf>
    <xf numFmtId="14" fontId="34" fillId="6" borderId="0" xfId="0" applyNumberFormat="1" applyFont="1" applyFill="1" applyBorder="1" applyAlignment="1">
      <alignment horizontal="center"/>
    </xf>
    <xf numFmtId="14" fontId="37" fillId="6" borderId="0" xfId="0" applyNumberFormat="1" applyFont="1" applyFill="1" applyBorder="1" applyAlignment="1">
      <alignment horizontal="center"/>
    </xf>
    <xf numFmtId="14" fontId="38" fillId="6" borderId="0" xfId="0" applyNumberFormat="1" applyFont="1" applyFill="1" applyBorder="1" applyAlignment="1">
      <alignment horizontal="center"/>
    </xf>
    <xf numFmtId="14" fontId="37" fillId="6" borderId="0" xfId="0" applyNumberFormat="1" applyFont="1" applyFill="1" applyAlignment="1">
      <alignment horizontal="center"/>
    </xf>
    <xf numFmtId="14" fontId="37" fillId="9" borderId="0" xfId="0" applyNumberFormat="1" applyFont="1" applyFill="1" applyAlignment="1">
      <alignment horizontal="center"/>
    </xf>
    <xf numFmtId="14" fontId="37" fillId="0" borderId="0" xfId="0" applyNumberFormat="1" applyFont="1" applyAlignment="1">
      <alignment horizontal="center"/>
    </xf>
    <xf numFmtId="14" fontId="38" fillId="2" borderId="0" xfId="0" applyNumberFormat="1" applyFont="1" applyFill="1" applyAlignment="1">
      <alignment horizontal="center"/>
    </xf>
    <xf numFmtId="0" fontId="53" fillId="26" borderId="0" xfId="0" applyFont="1" applyFill="1" applyAlignment="1">
      <alignment horizontal="center" vertical="center"/>
    </xf>
    <xf numFmtId="0" fontId="49" fillId="26" borderId="0" xfId="0" applyFont="1" applyFill="1" applyAlignment="1">
      <alignment horizontal="center"/>
    </xf>
    <xf numFmtId="0" fontId="52" fillId="26" borderId="0" xfId="0" applyFont="1" applyFill="1" applyAlignment="1">
      <alignment horizontal="center"/>
    </xf>
    <xf numFmtId="0" fontId="51" fillId="26" borderId="0" xfId="0" applyFont="1" applyFill="1" applyAlignment="1">
      <alignment horizontal="center"/>
    </xf>
    <xf numFmtId="0" fontId="45" fillId="26" borderId="0" xfId="0" applyNumberFormat="1" applyFont="1" applyFill="1" applyAlignment="1">
      <alignment horizontal="center" vertical="center"/>
    </xf>
    <xf numFmtId="0" fontId="45" fillId="26" borderId="0" xfId="0" applyNumberFormat="1" applyFont="1" applyFill="1" applyBorder="1" applyAlignment="1">
      <alignment horizontal="center" vertical="center"/>
    </xf>
    <xf numFmtId="0" fontId="0" fillId="26" borderId="0" xfId="0" applyFill="1"/>
    <xf numFmtId="0" fontId="47" fillId="9" borderId="13" xfId="0" applyNumberFormat="1" applyFont="1" applyFill="1" applyBorder="1" applyAlignment="1">
      <alignment horizontal="center"/>
    </xf>
    <xf numFmtId="0" fontId="0" fillId="9" borderId="13" xfId="0" applyFill="1" applyBorder="1"/>
    <xf numFmtId="0" fontId="50" fillId="9" borderId="13" xfId="0" applyFont="1" applyFill="1" applyBorder="1" applyAlignment="1">
      <alignment horizontal="center"/>
    </xf>
    <xf numFmtId="0" fontId="37" fillId="9" borderId="13" xfId="0" applyFont="1" applyFill="1" applyBorder="1" applyAlignment="1">
      <alignment horizontal="left"/>
    </xf>
    <xf numFmtId="2" fontId="17" fillId="9" borderId="13" xfId="0" applyNumberFormat="1" applyFont="1" applyFill="1" applyBorder="1" applyAlignment="1">
      <alignment horizontal="center"/>
    </xf>
    <xf numFmtId="0" fontId="39" fillId="9" borderId="13" xfId="0" applyFont="1" applyFill="1" applyBorder="1" applyAlignment="1">
      <alignment horizontal="center"/>
    </xf>
    <xf numFmtId="2" fontId="37" fillId="9" borderId="13" xfId="0" applyNumberFormat="1" applyFont="1" applyFill="1" applyBorder="1" applyAlignment="1">
      <alignment horizontal="center"/>
    </xf>
    <xf numFmtId="14" fontId="37" fillId="9" borderId="13" xfId="0" applyNumberFormat="1" applyFont="1" applyFill="1" applyBorder="1" applyAlignment="1">
      <alignment horizontal="center"/>
    </xf>
    <xf numFmtId="14" fontId="0" fillId="9" borderId="13" xfId="0" applyNumberFormat="1" applyFill="1" applyBorder="1"/>
    <xf numFmtId="49" fontId="50" fillId="9" borderId="13" xfId="0" applyNumberFormat="1" applyFont="1" applyFill="1" applyBorder="1" applyAlignment="1">
      <alignment horizontal="center"/>
    </xf>
    <xf numFmtId="0" fontId="0" fillId="26" borderId="13" xfId="0" applyFill="1" applyBorder="1"/>
    <xf numFmtId="0" fontId="0" fillId="0" borderId="13" xfId="0" applyBorder="1"/>
    <xf numFmtId="0" fontId="0" fillId="28" borderId="0" xfId="0" applyFill="1"/>
    <xf numFmtId="14" fontId="1" fillId="9" borderId="13" xfId="0" applyNumberFormat="1" applyFont="1" applyFill="1" applyBorder="1" applyAlignment="1">
      <alignment horizontal="center"/>
    </xf>
    <xf numFmtId="2" fontId="39" fillId="22" borderId="0" xfId="0" applyNumberFormat="1" applyFont="1" applyFill="1" applyBorder="1" applyAlignment="1">
      <alignment horizontal="right"/>
    </xf>
    <xf numFmtId="2" fontId="20" fillId="22" borderId="0" xfId="0" applyNumberFormat="1" applyFont="1" applyFill="1" applyBorder="1" applyAlignment="1">
      <alignment horizontal="center"/>
    </xf>
    <xf numFmtId="2" fontId="39" fillId="22" borderId="0" xfId="0" applyNumberFormat="1" applyFont="1" applyFill="1" applyBorder="1" applyAlignment="1">
      <alignment horizontal="center"/>
    </xf>
    <xf numFmtId="0" fontId="0" fillId="22" borderId="0" xfId="0" applyFill="1" applyBorder="1"/>
    <xf numFmtId="2" fontId="55" fillId="22" borderId="0" xfId="0" applyNumberFormat="1" applyFont="1" applyFill="1" applyBorder="1" applyAlignment="1">
      <alignment horizontal="center"/>
    </xf>
    <xf numFmtId="0" fontId="35" fillId="22" borderId="0" xfId="0" applyFont="1" applyFill="1" applyBorder="1" applyAlignment="1">
      <alignment horizontal="left"/>
    </xf>
    <xf numFmtId="2" fontId="17" fillId="22" borderId="0" xfId="0" applyNumberFormat="1" applyFont="1" applyFill="1" applyBorder="1" applyAlignment="1">
      <alignment horizontal="center"/>
    </xf>
    <xf numFmtId="0" fontId="39" fillId="22" borderId="0" xfId="0" applyFont="1" applyFill="1" applyBorder="1" applyAlignment="1">
      <alignment horizontal="center"/>
    </xf>
    <xf numFmtId="0" fontId="47" fillId="22" borderId="0" xfId="0" applyNumberFormat="1" applyFont="1" applyFill="1" applyBorder="1" applyAlignment="1">
      <alignment horizontal="right"/>
    </xf>
    <xf numFmtId="2" fontId="34" fillId="22" borderId="0" xfId="0" applyNumberFormat="1" applyFont="1" applyFill="1" applyBorder="1" applyAlignment="1">
      <alignment horizontal="center"/>
    </xf>
    <xf numFmtId="14" fontId="34" fillId="22" borderId="0" xfId="0" applyNumberFormat="1" applyFont="1" applyFill="1" applyBorder="1" applyAlignment="1">
      <alignment horizontal="center"/>
    </xf>
    <xf numFmtId="0" fontId="42" fillId="28" borderId="0" xfId="0" applyFont="1" applyFill="1" applyAlignment="1">
      <alignment horizontal="center"/>
    </xf>
    <xf numFmtId="0" fontId="56" fillId="28" borderId="0" xfId="0" applyFont="1" applyFill="1" applyAlignment="1">
      <alignment horizontal="center"/>
    </xf>
    <xf numFmtId="0" fontId="57" fillId="28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2" fontId="45" fillId="28" borderId="0" xfId="0" applyNumberFormat="1" applyFont="1" applyFill="1" applyAlignment="1">
      <alignment horizontal="center"/>
    </xf>
    <xf numFmtId="2" fontId="15" fillId="28" borderId="0" xfId="0" applyNumberFormat="1" applyFont="1" applyFill="1" applyAlignment="1">
      <alignment horizontal="center"/>
    </xf>
    <xf numFmtId="2" fontId="0" fillId="0" borderId="0" xfId="0" applyNumberFormat="1" applyAlignment="1"/>
    <xf numFmtId="2" fontId="0" fillId="29" borderId="0" xfId="0" applyNumberFormat="1" applyFill="1" applyAlignment="1">
      <alignment horizontal="center"/>
    </xf>
    <xf numFmtId="2" fontId="0" fillId="12" borderId="0" xfId="0" applyNumberFormat="1" applyFill="1" applyAlignment="1">
      <alignment horizontal="center"/>
    </xf>
    <xf numFmtId="2" fontId="25" fillId="22" borderId="0" xfId="0" applyNumberFormat="1" applyFont="1" applyFill="1" applyBorder="1" applyAlignment="1">
      <alignment horizontal="right"/>
    </xf>
    <xf numFmtId="0" fontId="58" fillId="28" borderId="0" xfId="0" applyFont="1" applyFill="1" applyAlignment="1">
      <alignment horizontal="center"/>
    </xf>
    <xf numFmtId="2" fontId="0" fillId="30" borderId="0" xfId="0" applyNumberFormat="1" applyFill="1" applyAlignment="1">
      <alignment horizontal="center"/>
    </xf>
    <xf numFmtId="2" fontId="0" fillId="30" borderId="25" xfId="0" applyNumberFormat="1" applyFill="1" applyBorder="1" applyAlignment="1">
      <alignment horizontal="center"/>
    </xf>
    <xf numFmtId="0" fontId="0" fillId="30" borderId="0" xfId="0" applyFill="1" applyAlignment="1">
      <alignment horizontal="center"/>
    </xf>
    <xf numFmtId="0" fontId="20" fillId="31" borderId="26" xfId="0" applyFont="1" applyFill="1" applyBorder="1" applyAlignment="1">
      <alignment horizontal="center"/>
    </xf>
    <xf numFmtId="0" fontId="20" fillId="31" borderId="28" xfId="0" applyFont="1" applyFill="1" applyBorder="1" applyAlignment="1">
      <alignment horizontal="center"/>
    </xf>
    <xf numFmtId="0" fontId="4" fillId="31" borderId="25" xfId="0" applyNumberFormat="1" applyFont="1" applyFill="1" applyBorder="1" applyAlignment="1">
      <alignment horizontal="center"/>
    </xf>
    <xf numFmtId="0" fontId="20" fillId="31" borderId="25" xfId="0" applyFont="1" applyFill="1" applyBorder="1" applyAlignment="1">
      <alignment horizontal="center"/>
    </xf>
    <xf numFmtId="0" fontId="20" fillId="31" borderId="0" xfId="0" applyFont="1" applyFill="1" applyAlignment="1">
      <alignment horizontal="center"/>
    </xf>
    <xf numFmtId="0" fontId="1" fillId="0" borderId="25" xfId="0" applyNumberFormat="1" applyFont="1" applyBorder="1"/>
    <xf numFmtId="0" fontId="0" fillId="9" borderId="13" xfId="0" applyFill="1" applyBorder="1" applyAlignment="1">
      <alignment horizontal="center"/>
    </xf>
    <xf numFmtId="2" fontId="15" fillId="20" borderId="0" xfId="0" applyNumberFormat="1" applyFont="1" applyFill="1" applyAlignment="1">
      <alignment horizontal="center"/>
    </xf>
    <xf numFmtId="0" fontId="19" fillId="9" borderId="13" xfId="0" applyFont="1" applyFill="1" applyBorder="1"/>
    <xf numFmtId="0" fontId="49" fillId="26" borderId="0" xfId="0" applyNumberFormat="1" applyFont="1" applyFill="1" applyAlignment="1">
      <alignment horizontal="center"/>
    </xf>
    <xf numFmtId="49" fontId="59" fillId="9" borderId="13" xfId="0" applyNumberFormat="1" applyFont="1" applyFill="1" applyBorder="1" applyAlignment="1">
      <alignment horizontal="center"/>
    </xf>
    <xf numFmtId="0" fontId="19" fillId="9" borderId="0" xfId="0" applyNumberFormat="1" applyFont="1" applyFill="1" applyAlignment="1">
      <alignment horizontal="center"/>
    </xf>
    <xf numFmtId="0" fontId="59" fillId="9" borderId="13" xfId="0" applyFont="1" applyFill="1" applyBorder="1" applyAlignment="1">
      <alignment horizontal="center"/>
    </xf>
    <xf numFmtId="0" fontId="19" fillId="0" borderId="0" xfId="0" applyFont="1"/>
    <xf numFmtId="0" fontId="19" fillId="9" borderId="0" xfId="0" applyFont="1" applyFill="1" applyBorder="1"/>
    <xf numFmtId="0" fontId="0" fillId="22" borderId="0" xfId="0" applyFill="1"/>
    <xf numFmtId="0" fontId="1" fillId="9" borderId="0" xfId="0" applyFont="1" applyFill="1" applyBorder="1" applyAlignment="1">
      <alignment horizontal="left"/>
    </xf>
    <xf numFmtId="2" fontId="1" fillId="9" borderId="0" xfId="0" applyNumberFormat="1" applyFont="1" applyFill="1" applyBorder="1" applyAlignment="1">
      <alignment horizontal="center"/>
    </xf>
    <xf numFmtId="0" fontId="55" fillId="9" borderId="0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left"/>
    </xf>
    <xf numFmtId="0" fontId="60" fillId="9" borderId="0" xfId="0" applyFont="1" applyFill="1" applyBorder="1" applyAlignment="1">
      <alignment horizontal="center"/>
    </xf>
    <xf numFmtId="49" fontId="61" fillId="9" borderId="0" xfId="0" applyNumberFormat="1" applyFont="1" applyFill="1" applyBorder="1" applyAlignment="1">
      <alignment horizontal="center"/>
    </xf>
    <xf numFmtId="49" fontId="59" fillId="9" borderId="0" xfId="0" applyNumberFormat="1" applyFont="1" applyFill="1" applyBorder="1" applyAlignment="1">
      <alignment horizontal="center"/>
    </xf>
    <xf numFmtId="0" fontId="1" fillId="9" borderId="30" xfId="0" applyFont="1" applyFill="1" applyBorder="1" applyAlignment="1">
      <alignment horizontal="left"/>
    </xf>
    <xf numFmtId="2" fontId="20" fillId="9" borderId="30" xfId="0" applyNumberFormat="1" applyFont="1" applyFill="1" applyBorder="1" applyAlignment="1">
      <alignment horizontal="center"/>
    </xf>
    <xf numFmtId="49" fontId="50" fillId="9" borderId="21" xfId="0" applyNumberFormat="1" applyFont="1" applyFill="1" applyBorder="1" applyAlignment="1">
      <alignment horizontal="center"/>
    </xf>
    <xf numFmtId="0" fontId="50" fillId="9" borderId="23" xfId="0" applyFont="1" applyFill="1" applyBorder="1" applyAlignment="1">
      <alignment horizontal="center"/>
    </xf>
    <xf numFmtId="0" fontId="50" fillId="9" borderId="29" xfId="0" applyFont="1" applyFill="1" applyBorder="1" applyAlignment="1">
      <alignment horizontal="center"/>
    </xf>
    <xf numFmtId="0" fontId="50" fillId="9" borderId="0" xfId="0" applyFont="1" applyFill="1" applyBorder="1" applyAlignment="1">
      <alignment horizontal="center"/>
    </xf>
    <xf numFmtId="0" fontId="62" fillId="9" borderId="0" xfId="0" applyFont="1" applyFill="1" applyBorder="1" applyAlignment="1">
      <alignment horizontal="center"/>
    </xf>
    <xf numFmtId="0" fontId="63" fillId="9" borderId="13" xfId="0" applyFont="1" applyFill="1" applyBorder="1" applyAlignment="1">
      <alignment horizontal="left"/>
    </xf>
    <xf numFmtId="14" fontId="0" fillId="10" borderId="13" xfId="0" applyNumberFormat="1" applyFill="1" applyBorder="1"/>
    <xf numFmtId="49" fontId="50" fillId="10" borderId="13" xfId="0" applyNumberFormat="1" applyFont="1" applyFill="1" applyBorder="1" applyAlignment="1">
      <alignment horizontal="center"/>
    </xf>
    <xf numFmtId="0" fontId="50" fillId="10" borderId="13" xfId="0" applyFont="1" applyFill="1" applyBorder="1" applyAlignment="1">
      <alignment horizontal="center"/>
    </xf>
    <xf numFmtId="0" fontId="37" fillId="10" borderId="13" xfId="0" applyFont="1" applyFill="1" applyBorder="1" applyAlignment="1">
      <alignment horizontal="left"/>
    </xf>
    <xf numFmtId="2" fontId="17" fillId="10" borderId="13" xfId="0" applyNumberFormat="1" applyFont="1" applyFill="1" applyBorder="1" applyAlignment="1">
      <alignment horizontal="center"/>
    </xf>
    <xf numFmtId="0" fontId="39" fillId="10" borderId="13" xfId="0" applyFont="1" applyFill="1" applyBorder="1" applyAlignment="1">
      <alignment horizontal="center"/>
    </xf>
    <xf numFmtId="0" fontId="47" fillId="10" borderId="13" xfId="0" applyNumberFormat="1" applyFont="1" applyFill="1" applyBorder="1" applyAlignment="1">
      <alignment horizontal="center"/>
    </xf>
    <xf numFmtId="2" fontId="20" fillId="10" borderId="13" xfId="0" applyNumberFormat="1" applyFont="1" applyFill="1" applyBorder="1" applyAlignment="1">
      <alignment horizontal="center"/>
    </xf>
    <xf numFmtId="0" fontId="0" fillId="10" borderId="13" xfId="0" applyFill="1" applyBorder="1"/>
    <xf numFmtId="2" fontId="37" fillId="10" borderId="13" xfId="0" applyNumberFormat="1" applyFont="1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8" borderId="0" xfId="0" applyFill="1"/>
    <xf numFmtId="0" fontId="36" fillId="18" borderId="0" xfId="0" applyFont="1" applyFill="1" applyBorder="1" applyAlignment="1">
      <alignment horizontal="left"/>
    </xf>
    <xf numFmtId="14" fontId="1" fillId="9" borderId="0" xfId="0" applyNumberFormat="1" applyFont="1" applyFill="1" applyBorder="1" applyAlignment="1">
      <alignment horizontal="center"/>
    </xf>
    <xf numFmtId="0" fontId="47" fillId="9" borderId="0" xfId="0" applyNumberFormat="1" applyFont="1" applyFill="1" applyBorder="1" applyAlignment="1">
      <alignment horizontal="center" vertical="center"/>
    </xf>
    <xf numFmtId="0" fontId="64" fillId="6" borderId="0" xfId="0" applyNumberFormat="1" applyFont="1" applyFill="1" applyBorder="1" applyAlignment="1">
      <alignment horizontal="center"/>
    </xf>
    <xf numFmtId="0" fontId="64" fillId="6" borderId="0" xfId="0" applyNumberFormat="1" applyFont="1" applyFill="1" applyAlignment="1">
      <alignment horizontal="center"/>
    </xf>
    <xf numFmtId="0" fontId="64" fillId="9" borderId="0" xfId="0" applyNumberFormat="1" applyFont="1" applyFill="1" applyAlignment="1">
      <alignment horizontal="center"/>
    </xf>
    <xf numFmtId="0" fontId="64" fillId="0" borderId="0" xfId="0" applyNumberFormat="1" applyFont="1" applyAlignment="1">
      <alignment horizontal="center"/>
    </xf>
    <xf numFmtId="0" fontId="65" fillId="2" borderId="0" xfId="0" applyNumberFormat="1" applyFont="1" applyFill="1" applyAlignment="1">
      <alignment horizontal="center"/>
    </xf>
    <xf numFmtId="0" fontId="0" fillId="32" borderId="13" xfId="0" applyFill="1" applyBorder="1"/>
    <xf numFmtId="0" fontId="50" fillId="32" borderId="13" xfId="0" applyFont="1" applyFill="1" applyBorder="1" applyAlignment="1">
      <alignment horizontal="center"/>
    </xf>
    <xf numFmtId="0" fontId="37" fillId="32" borderId="13" xfId="0" applyFont="1" applyFill="1" applyBorder="1" applyAlignment="1">
      <alignment horizontal="left"/>
    </xf>
    <xf numFmtId="2" fontId="17" fillId="32" borderId="13" xfId="0" applyNumberFormat="1" applyFont="1" applyFill="1" applyBorder="1" applyAlignment="1">
      <alignment horizontal="center"/>
    </xf>
    <xf numFmtId="0" fontId="39" fillId="32" borderId="13" xfId="0" applyFont="1" applyFill="1" applyBorder="1" applyAlignment="1">
      <alignment horizontal="center"/>
    </xf>
    <xf numFmtId="0" fontId="47" fillId="32" borderId="13" xfId="0" applyNumberFormat="1" applyFont="1" applyFill="1" applyBorder="1" applyAlignment="1">
      <alignment horizontal="center"/>
    </xf>
    <xf numFmtId="2" fontId="20" fillId="32" borderId="13" xfId="0" applyNumberFormat="1" applyFont="1" applyFill="1" applyBorder="1" applyAlignment="1">
      <alignment horizontal="center"/>
    </xf>
    <xf numFmtId="2" fontId="37" fillId="32" borderId="13" xfId="0" applyNumberFormat="1" applyFont="1" applyFill="1" applyBorder="1" applyAlignment="1">
      <alignment horizontal="center"/>
    </xf>
    <xf numFmtId="0" fontId="47" fillId="32" borderId="0" xfId="0" applyNumberFormat="1" applyFont="1" applyFill="1" applyBorder="1" applyAlignment="1">
      <alignment horizontal="center" vertical="center"/>
    </xf>
    <xf numFmtId="0" fontId="66" fillId="9" borderId="0" xfId="0" applyNumberFormat="1" applyFont="1" applyFill="1" applyBorder="1" applyAlignment="1">
      <alignment horizontal="center"/>
    </xf>
    <xf numFmtId="0" fontId="66" fillId="9" borderId="13" xfId="0" applyNumberFormat="1" applyFont="1" applyFill="1" applyBorder="1" applyAlignment="1">
      <alignment horizontal="center"/>
    </xf>
    <xf numFmtId="20" fontId="0" fillId="0" borderId="13" xfId="0" applyNumberFormat="1" applyBorder="1"/>
    <xf numFmtId="49" fontId="50" fillId="32" borderId="13" xfId="0" applyNumberFormat="1" applyFont="1" applyFill="1" applyBorder="1" applyAlignment="1">
      <alignment horizontal="center"/>
    </xf>
    <xf numFmtId="0" fontId="37" fillId="9" borderId="13" xfId="0" applyNumberFormat="1" applyFont="1" applyFill="1" applyBorder="1" applyAlignment="1">
      <alignment horizontal="center"/>
    </xf>
    <xf numFmtId="14" fontId="0" fillId="33" borderId="13" xfId="0" applyNumberFormat="1" applyFill="1" applyBorder="1"/>
    <xf numFmtId="49" fontId="50" fillId="33" borderId="13" xfId="0" applyNumberFormat="1" applyFont="1" applyFill="1" applyBorder="1" applyAlignment="1">
      <alignment horizontal="center"/>
    </xf>
    <xf numFmtId="0" fontId="50" fillId="33" borderId="13" xfId="0" applyFont="1" applyFill="1" applyBorder="1" applyAlignment="1">
      <alignment horizontal="center"/>
    </xf>
    <xf numFmtId="0" fontId="37" fillId="33" borderId="13" xfId="0" applyFont="1" applyFill="1" applyBorder="1" applyAlignment="1">
      <alignment horizontal="left"/>
    </xf>
    <xf numFmtId="2" fontId="17" fillId="33" borderId="13" xfId="0" applyNumberFormat="1" applyFont="1" applyFill="1" applyBorder="1" applyAlignment="1">
      <alignment horizontal="center"/>
    </xf>
    <xf numFmtId="0" fontId="39" fillId="33" borderId="13" xfId="0" applyFont="1" applyFill="1" applyBorder="1" applyAlignment="1">
      <alignment horizontal="center"/>
    </xf>
    <xf numFmtId="0" fontId="47" fillId="33" borderId="13" xfId="0" applyNumberFormat="1" applyFont="1" applyFill="1" applyBorder="1" applyAlignment="1">
      <alignment horizontal="center"/>
    </xf>
    <xf numFmtId="2" fontId="20" fillId="33" borderId="13" xfId="0" applyNumberFormat="1" applyFont="1" applyFill="1" applyBorder="1" applyAlignment="1">
      <alignment horizontal="center"/>
    </xf>
    <xf numFmtId="0" fontId="0" fillId="33" borderId="13" xfId="0" applyFill="1" applyBorder="1"/>
    <xf numFmtId="2" fontId="37" fillId="33" borderId="13" xfId="0" applyNumberFormat="1" applyFont="1" applyFill="1" applyBorder="1" applyAlignment="1">
      <alignment horizontal="center"/>
    </xf>
    <xf numFmtId="14" fontId="1" fillId="33" borderId="13" xfId="0" applyNumberFormat="1" applyFont="1" applyFill="1" applyBorder="1" applyAlignment="1">
      <alignment horizontal="center"/>
    </xf>
    <xf numFmtId="14" fontId="0" fillId="29" borderId="13" xfId="0" applyNumberFormat="1" applyFill="1" applyBorder="1"/>
    <xf numFmtId="49" fontId="50" fillId="29" borderId="13" xfId="0" applyNumberFormat="1" applyFont="1" applyFill="1" applyBorder="1" applyAlignment="1">
      <alignment horizontal="center"/>
    </xf>
    <xf numFmtId="0" fontId="50" fillId="29" borderId="13" xfId="0" applyFont="1" applyFill="1" applyBorder="1" applyAlignment="1">
      <alignment horizontal="center"/>
    </xf>
    <xf numFmtId="0" fontId="37" fillId="29" borderId="13" xfId="0" applyFont="1" applyFill="1" applyBorder="1" applyAlignment="1">
      <alignment horizontal="left"/>
    </xf>
    <xf numFmtId="2" fontId="17" fillId="29" borderId="13" xfId="0" applyNumberFormat="1" applyFont="1" applyFill="1" applyBorder="1" applyAlignment="1">
      <alignment horizontal="center"/>
    </xf>
    <xf numFmtId="0" fontId="39" fillId="29" borderId="13" xfId="0" applyFont="1" applyFill="1" applyBorder="1" applyAlignment="1">
      <alignment horizontal="center"/>
    </xf>
    <xf numFmtId="0" fontId="47" fillId="29" borderId="13" xfId="0" applyNumberFormat="1" applyFont="1" applyFill="1" applyBorder="1" applyAlignment="1">
      <alignment horizontal="center"/>
    </xf>
    <xf numFmtId="2" fontId="20" fillId="29" borderId="13" xfId="0" applyNumberFormat="1" applyFont="1" applyFill="1" applyBorder="1" applyAlignment="1">
      <alignment horizontal="center"/>
    </xf>
    <xf numFmtId="0" fontId="0" fillId="29" borderId="13" xfId="0" applyFill="1" applyBorder="1"/>
    <xf numFmtId="2" fontId="37" fillId="29" borderId="13" xfId="0" applyNumberFormat="1" applyFont="1" applyFill="1" applyBorder="1" applyAlignment="1">
      <alignment horizontal="center"/>
    </xf>
    <xf numFmtId="14" fontId="1" fillId="29" borderId="13" xfId="0" applyNumberFormat="1" applyFont="1" applyFill="1" applyBorder="1" applyAlignment="1">
      <alignment horizontal="center"/>
    </xf>
    <xf numFmtId="0" fontId="47" fillId="29" borderId="0" xfId="0" applyNumberFormat="1" applyFont="1" applyFill="1" applyBorder="1" applyAlignment="1">
      <alignment horizontal="center" vertical="center"/>
    </xf>
    <xf numFmtId="0" fontId="0" fillId="29" borderId="0" xfId="0" applyFill="1"/>
    <xf numFmtId="0" fontId="13" fillId="26" borderId="0" xfId="0" applyFont="1" applyFill="1" applyAlignment="1">
      <alignment vertical="center"/>
    </xf>
    <xf numFmtId="0" fontId="0" fillId="9" borderId="0" xfId="0" applyFill="1" applyBorder="1" applyAlignment="1"/>
    <xf numFmtId="0" fontId="0" fillId="9" borderId="13" xfId="0" applyFill="1" applyBorder="1" applyAlignment="1"/>
    <xf numFmtId="0" fontId="0" fillId="29" borderId="13" xfId="0" applyFill="1" applyBorder="1" applyAlignment="1"/>
    <xf numFmtId="0" fontId="0" fillId="0" borderId="0" xfId="0" applyAlignment="1"/>
    <xf numFmtId="14" fontId="68" fillId="9" borderId="13" xfId="0" applyNumberFormat="1" applyFont="1" applyFill="1" applyBorder="1" applyAlignment="1">
      <alignment horizontal="center"/>
    </xf>
    <xf numFmtId="0" fontId="69" fillId="28" borderId="0" xfId="0" applyFont="1" applyFill="1" applyAlignment="1">
      <alignment horizontal="center"/>
    </xf>
    <xf numFmtId="14" fontId="32" fillId="9" borderId="13" xfId="0" applyNumberFormat="1" applyFont="1" applyFill="1" applyBorder="1" applyAlignment="1">
      <alignment horizontal="center"/>
    </xf>
    <xf numFmtId="2" fontId="32" fillId="9" borderId="0" xfId="0" applyNumberFormat="1" applyFont="1" applyFill="1" applyBorder="1" applyAlignment="1">
      <alignment horizontal="center"/>
    </xf>
    <xf numFmtId="14" fontId="32" fillId="10" borderId="13" xfId="0" applyNumberFormat="1" applyFont="1" applyFill="1" applyBorder="1" applyAlignment="1">
      <alignment horizontal="center"/>
    </xf>
    <xf numFmtId="14" fontId="32" fillId="32" borderId="13" xfId="0" applyNumberFormat="1" applyFont="1" applyFill="1" applyBorder="1" applyAlignment="1">
      <alignment horizontal="center"/>
    </xf>
    <xf numFmtId="0" fontId="64" fillId="0" borderId="0" xfId="0" applyFont="1"/>
    <xf numFmtId="0" fontId="64" fillId="5" borderId="0" xfId="0" applyFont="1" applyFill="1"/>
    <xf numFmtId="2" fontId="57" fillId="34" borderId="0" xfId="0" applyNumberFormat="1" applyFont="1" applyFill="1" applyAlignment="1">
      <alignment horizontal="center"/>
    </xf>
    <xf numFmtId="14" fontId="37" fillId="33" borderId="13" xfId="0" applyNumberFormat="1" applyFont="1" applyFill="1" applyBorder="1" applyAlignment="1">
      <alignment horizontal="center"/>
    </xf>
    <xf numFmtId="0" fontId="67" fillId="33" borderId="13" xfId="0" applyFont="1" applyFill="1" applyBorder="1" applyAlignment="1">
      <alignment horizontal="left"/>
    </xf>
    <xf numFmtId="0" fontId="0" fillId="33" borderId="13" xfId="0" applyFill="1" applyBorder="1" applyAlignment="1"/>
    <xf numFmtId="2" fontId="8" fillId="17" borderId="1" xfId="0" applyNumberFormat="1" applyFont="1" applyFill="1" applyBorder="1" applyAlignment="1">
      <alignment horizontal="center" vertical="center"/>
    </xf>
    <xf numFmtId="2" fontId="8" fillId="17" borderId="18" xfId="0" applyNumberFormat="1" applyFont="1" applyFill="1" applyBorder="1" applyAlignment="1">
      <alignment horizontal="center" vertical="center"/>
    </xf>
    <xf numFmtId="0" fontId="70" fillId="0" borderId="25" xfId="0" applyNumberFormat="1" applyFont="1" applyBorder="1"/>
  </cellXfs>
  <cellStyles count="2">
    <cellStyle name="Milliers" xfId="1" builtinId="3"/>
    <cellStyle name="Normal" xfId="0" builtinId="0"/>
  </cellStyles>
  <dxfs count="28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66FF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left" vertical="bottom" textRotation="0" wrapText="0" indent="0" justifyLastLine="0" shrinkToFit="0" readingOrder="0"/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C000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C000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C000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C00000"/>
        </patternFill>
      </fill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-0.49998474074526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1" defaultTableStyle="TableStyleMedium2" defaultPivotStyle="PivotStyleLight16">
    <tableStyle name="Table Style 1" pivot="0" count="0"/>
  </tableStyles>
  <colors>
    <mruColors>
      <color rgb="FFFF3300"/>
      <color rgb="FFFF66FF"/>
      <color rgb="FFFF99FF"/>
      <color rgb="FF9966FF"/>
      <color rgb="FF33CC33"/>
      <color rgb="FFE9D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DONNEES!A1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RECAPITULATIF!Z1"/><Relationship Id="rId1" Type="http://schemas.openxmlformats.org/officeDocument/2006/relationships/hyperlink" Target="#RECAPITULATIF!A1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image" Target="../media/image14.emf"/><Relationship Id="rId3" Type="http://schemas.openxmlformats.org/officeDocument/2006/relationships/image" Target="../media/image8.emf"/><Relationship Id="rId7" Type="http://schemas.openxmlformats.org/officeDocument/2006/relationships/image" Target="../media/image4.emf"/><Relationship Id="rId12" Type="http://schemas.openxmlformats.org/officeDocument/2006/relationships/image" Target="../media/image13.emf"/><Relationship Id="rId2" Type="http://schemas.openxmlformats.org/officeDocument/2006/relationships/image" Target="../media/image10.emf"/><Relationship Id="rId1" Type="http://schemas.openxmlformats.org/officeDocument/2006/relationships/image" Target="../media/image9.emf"/><Relationship Id="rId6" Type="http://schemas.openxmlformats.org/officeDocument/2006/relationships/image" Target="../media/image5.emf"/><Relationship Id="rId11" Type="http://schemas.openxmlformats.org/officeDocument/2006/relationships/image" Target="../media/image12.emf"/><Relationship Id="rId5" Type="http://schemas.openxmlformats.org/officeDocument/2006/relationships/image" Target="../media/image6.emf"/><Relationship Id="rId10" Type="http://schemas.openxmlformats.org/officeDocument/2006/relationships/image" Target="../media/image11.emf"/><Relationship Id="rId4" Type="http://schemas.openxmlformats.org/officeDocument/2006/relationships/image" Target="../media/image7.emf"/><Relationship Id="rId9" Type="http://schemas.openxmlformats.org/officeDocument/2006/relationships/image" Target="../media/image2.emf"/><Relationship Id="rId14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266699</xdr:colOff>
      <xdr:row>1</xdr:row>
      <xdr:rowOff>66675</xdr:rowOff>
    </xdr:from>
    <xdr:to>
      <xdr:col>13</xdr:col>
      <xdr:colOff>476250</xdr:colOff>
      <xdr:row>27</xdr:row>
      <xdr:rowOff>323850</xdr:rowOff>
    </xdr:to>
    <xdr:sp macro="" textlink="">
      <xdr:nvSpPr>
        <xdr:cNvPr id="2" name="Rectangle : coins arrondis 1"/>
        <xdr:cNvSpPr/>
      </xdr:nvSpPr>
      <xdr:spPr>
        <a:xfrm>
          <a:off x="1028699" y="257175"/>
          <a:ext cx="9353551" cy="5210175"/>
        </a:xfrm>
        <a:prstGeom prst="roundRect">
          <a:avLst/>
        </a:prstGeom>
        <a:solidFill>
          <a:srgbClr val="002060"/>
        </a:solidFill>
        <a:ln>
          <a:solidFill>
            <a:srgbClr val="002060"/>
          </a:solidFill>
        </a:ln>
        <a:scene3d>
          <a:camera prst="orthographicFront"/>
          <a:lightRig rig="threePt" dir="t"/>
        </a:scene3d>
        <a:sp3d extrusionH="158750">
          <a:bevelT w="260350" h="342900" prst="coolSlant"/>
          <a:bevelB w="241300" prst="riblet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>
            <a:spcBef>
              <a:spcPts val="3600"/>
            </a:spcBef>
          </a:pPr>
          <a:r>
            <a:rPr lang="fr-FR" sz="4000" b="1">
              <a:solidFill>
                <a:schemeClr val="bg1"/>
              </a:solidFill>
              <a:effectLst/>
            </a:rPr>
            <a:t>   </a:t>
          </a:r>
          <a:r>
            <a:rPr lang="fr-FR" sz="4000" b="1" baseline="0">
              <a:solidFill>
                <a:schemeClr val="bg1"/>
              </a:solidFill>
              <a:effectLst/>
            </a:rPr>
            <a:t> </a:t>
          </a:r>
          <a:endParaRPr lang="fr-FR" sz="4000" b="1">
            <a:solidFill>
              <a:schemeClr val="bg1">
                <a:alpha val="10000"/>
              </a:schemeClr>
            </a:solidFill>
            <a:effectLst/>
          </a:endParaRPr>
        </a:p>
      </xdr:txBody>
    </xdr:sp>
    <xdr:clientData/>
  </xdr:twoCellAnchor>
  <xdr:twoCellAnchor>
    <xdr:from>
      <xdr:col>6</xdr:col>
      <xdr:colOff>190500</xdr:colOff>
      <xdr:row>4</xdr:row>
      <xdr:rowOff>19049</xdr:rowOff>
    </xdr:from>
    <xdr:to>
      <xdr:col>9</xdr:col>
      <xdr:colOff>333375</xdr:colOff>
      <xdr:row>9</xdr:row>
      <xdr:rowOff>123825</xdr:rowOff>
    </xdr:to>
    <xdr:sp macro="[0]!Formulaire" textlink="">
      <xdr:nvSpPr>
        <xdr:cNvPr id="4" name="Rectangle : coins arrondis 3"/>
        <xdr:cNvSpPr/>
      </xdr:nvSpPr>
      <xdr:spPr>
        <a:xfrm>
          <a:off x="4762500" y="781049"/>
          <a:ext cx="2428875" cy="1057276"/>
        </a:xfrm>
        <a:prstGeom prst="roundRect">
          <a:avLst/>
        </a:prstGeom>
        <a:ln/>
        <a:effectLst>
          <a:reflection blurRad="152400" stA="94000" endPos="23000" dir="5400000" sy="-100000" algn="bl" rotWithShape="0"/>
        </a:effectLst>
        <a:scene3d>
          <a:camera prst="orthographicFront"/>
          <a:lightRig rig="threePt" dir="t"/>
        </a:scene3d>
        <a:sp3d>
          <a:bevelT/>
          <a:bevelB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3600" b="1">
              <a:solidFill>
                <a:srgbClr val="FF0000"/>
              </a:solidFill>
              <a:effectLst>
                <a:reflection stA="45000" endPos="57000" dist="50800" dir="5400000" sy="-100000" algn="bl" rotWithShape="0"/>
              </a:effectLst>
            </a:rPr>
            <a:t>NOUVEAU</a:t>
          </a:r>
          <a:r>
            <a:rPr lang="fr-FR" sz="2800" b="1">
              <a:solidFill>
                <a:srgbClr val="FF0000"/>
              </a:solidFill>
              <a:effectLst>
                <a:reflection stA="45000" endPos="57000" dist="50800" dir="5400000" sy="-100000" algn="bl" rotWithShape="0"/>
              </a:effectLst>
            </a:rPr>
            <a:t> </a:t>
          </a:r>
        </a:p>
      </xdr:txBody>
    </xdr:sp>
    <xdr:clientData/>
  </xdr:twoCellAnchor>
  <xdr:twoCellAnchor>
    <xdr:from>
      <xdr:col>6</xdr:col>
      <xdr:colOff>228600</xdr:colOff>
      <xdr:row>11</xdr:row>
      <xdr:rowOff>123825</xdr:rowOff>
    </xdr:from>
    <xdr:to>
      <xdr:col>9</xdr:col>
      <xdr:colOff>381000</xdr:colOff>
      <xdr:row>17</xdr:row>
      <xdr:rowOff>57150</xdr:rowOff>
    </xdr:to>
    <xdr:sp macro="[0]!Rectanglecoinsarrondis9_Cliquer" textlink="">
      <xdr:nvSpPr>
        <xdr:cNvPr id="10" name="Rectangle : coins arrondis 9"/>
        <xdr:cNvSpPr/>
      </xdr:nvSpPr>
      <xdr:spPr>
        <a:xfrm>
          <a:off x="4800600" y="2219325"/>
          <a:ext cx="2438400" cy="1076325"/>
        </a:xfrm>
        <a:prstGeom prst="roundRect">
          <a:avLst/>
        </a:prstGeom>
        <a:ln/>
        <a:effectLst>
          <a:reflection blurRad="25400" stA="64000" endPos="30000" dir="5400000" sy="-100000" algn="bl" rotWithShape="0"/>
        </a:effectLst>
        <a:scene3d>
          <a:camera prst="orthographicFront"/>
          <a:lightRig rig="threePt" dir="t"/>
        </a:scene3d>
        <a:sp3d>
          <a:bevelT/>
          <a:bevelB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3200" b="1">
              <a:solidFill>
                <a:srgbClr val="002060"/>
              </a:solidFill>
              <a:effectLst>
                <a:reflection stA="45000" endPos="57000" dist="50800" dir="5400000" sy="-100000" algn="bl" rotWithShape="0"/>
              </a:effectLst>
            </a:rPr>
            <a:t>CAISSE</a:t>
          </a:r>
        </a:p>
      </xdr:txBody>
    </xdr:sp>
    <xdr:clientData/>
  </xdr:twoCellAnchor>
  <xdr:twoCellAnchor>
    <xdr:from>
      <xdr:col>10</xdr:col>
      <xdr:colOff>361950</xdr:colOff>
      <xdr:row>19</xdr:row>
      <xdr:rowOff>152399</xdr:rowOff>
    </xdr:from>
    <xdr:to>
      <xdr:col>13</xdr:col>
      <xdr:colOff>123825</xdr:colOff>
      <xdr:row>23</xdr:row>
      <xdr:rowOff>85724</xdr:rowOff>
    </xdr:to>
    <xdr:sp macro="[0]!Rectanglecoinsarrondis10_Cliquer" textlink="">
      <xdr:nvSpPr>
        <xdr:cNvPr id="11" name="Rectangle : coins arrondis 10"/>
        <xdr:cNvSpPr/>
      </xdr:nvSpPr>
      <xdr:spPr>
        <a:xfrm>
          <a:off x="7981950" y="3771899"/>
          <a:ext cx="2047875" cy="695325"/>
        </a:xfrm>
        <a:prstGeom prst="roundRect">
          <a:avLst/>
        </a:prstGeom>
        <a:ln/>
        <a:effectLst>
          <a:reflection stA="94000" endPos="46000" dir="5400000" sy="-100000" algn="bl" rotWithShape="0"/>
        </a:effectLst>
        <a:scene3d>
          <a:camera prst="orthographicFront"/>
          <a:lightRig rig="threePt" dir="t"/>
        </a:scene3d>
        <a:sp3d>
          <a:bevelT/>
          <a:bevelB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3200" b="1">
              <a:solidFill>
                <a:srgbClr val="002060"/>
              </a:solidFill>
              <a:effectLst>
                <a:reflection stA="45000" endPos="57000" dist="50800" dir="5400000" sy="-100000" algn="bl" rotWithShape="0"/>
              </a:effectLst>
            </a:rPr>
            <a:t>DONNEES</a:t>
          </a:r>
        </a:p>
      </xdr:txBody>
    </xdr:sp>
    <xdr:clientData/>
  </xdr:twoCellAnchor>
  <xdr:twoCellAnchor>
    <xdr:from>
      <xdr:col>2</xdr:col>
      <xdr:colOff>19050</xdr:colOff>
      <xdr:row>19</xdr:row>
      <xdr:rowOff>142875</xdr:rowOff>
    </xdr:from>
    <xdr:to>
      <xdr:col>4</xdr:col>
      <xdr:colOff>704850</xdr:colOff>
      <xdr:row>23</xdr:row>
      <xdr:rowOff>85725</xdr:rowOff>
    </xdr:to>
    <xdr:sp macro="[0]!Rectanglecoinsarrondis11_Cliquer" textlink="">
      <xdr:nvSpPr>
        <xdr:cNvPr id="12" name="Rectangle : coins arrondis 11"/>
        <xdr:cNvSpPr/>
      </xdr:nvSpPr>
      <xdr:spPr>
        <a:xfrm>
          <a:off x="1543050" y="3762375"/>
          <a:ext cx="2209800" cy="704850"/>
        </a:xfrm>
        <a:prstGeom prst="roundRect">
          <a:avLst/>
        </a:prstGeom>
        <a:ln/>
        <a:effectLst>
          <a:reflection stA="94000" endPos="46000" dir="5400000" sy="-100000" algn="bl" rotWithShape="0"/>
        </a:effectLst>
        <a:scene3d>
          <a:camera prst="orthographicFront"/>
          <a:lightRig rig="threePt" dir="t"/>
        </a:scene3d>
        <a:sp3d>
          <a:bevelT/>
          <a:bevelB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3200" b="1">
              <a:solidFill>
                <a:srgbClr val="002060"/>
              </a:solidFill>
              <a:effectLst>
                <a:reflection stA="45000" endPos="57000" dist="50800" dir="5400000" sy="-100000" algn="bl" rotWithShape="0"/>
              </a:effectLst>
            </a:rPr>
            <a:t>ENREGISTRE</a:t>
          </a:r>
        </a:p>
      </xdr:txBody>
    </xdr:sp>
    <xdr:clientData/>
  </xdr:twoCellAnchor>
  <xdr:twoCellAnchor>
    <xdr:from>
      <xdr:col>8</xdr:col>
      <xdr:colOff>247650</xdr:colOff>
      <xdr:row>19</xdr:row>
      <xdr:rowOff>133349</xdr:rowOff>
    </xdr:from>
    <xdr:to>
      <xdr:col>10</xdr:col>
      <xdr:colOff>257176</xdr:colOff>
      <xdr:row>23</xdr:row>
      <xdr:rowOff>66674</xdr:rowOff>
    </xdr:to>
    <xdr:sp macro="[0]!Rectanglecoinsarrondis12_Cliquer" textlink="">
      <xdr:nvSpPr>
        <xdr:cNvPr id="13" name="Rectangle : coins arrondis 12"/>
        <xdr:cNvSpPr/>
      </xdr:nvSpPr>
      <xdr:spPr>
        <a:xfrm>
          <a:off x="6343650" y="3752849"/>
          <a:ext cx="1533526" cy="695325"/>
        </a:xfrm>
        <a:prstGeom prst="roundRect">
          <a:avLst/>
        </a:prstGeom>
        <a:ln/>
        <a:effectLst>
          <a:reflection stA="94000" endPos="46000" dir="5400000" sy="-100000" algn="bl" rotWithShape="0"/>
        </a:effectLst>
        <a:scene3d>
          <a:camera prst="orthographicFront"/>
          <a:lightRig rig="threePt" dir="t"/>
        </a:scene3d>
        <a:sp3d>
          <a:bevelT/>
          <a:bevelB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3200" b="1">
              <a:solidFill>
                <a:srgbClr val="002060"/>
              </a:solidFill>
              <a:effectLst>
                <a:reflection stA="45000" endPos="57000" dist="50800" dir="5400000" sy="-100000" algn="bl" rotWithShape="0"/>
              </a:effectLst>
            </a:rPr>
            <a:t>STATS</a:t>
          </a:r>
        </a:p>
      </xdr:txBody>
    </xdr:sp>
    <xdr:clientData/>
  </xdr:twoCellAnchor>
  <xdr:twoCellAnchor>
    <xdr:from>
      <xdr:col>5</xdr:col>
      <xdr:colOff>57150</xdr:colOff>
      <xdr:row>19</xdr:row>
      <xdr:rowOff>152399</xdr:rowOff>
    </xdr:from>
    <xdr:to>
      <xdr:col>8</xdr:col>
      <xdr:colOff>161925</xdr:colOff>
      <xdr:row>23</xdr:row>
      <xdr:rowOff>85724</xdr:rowOff>
    </xdr:to>
    <xdr:sp macro="[0]!Rectanglecoinsarrondis13_Cliquer" textlink="">
      <xdr:nvSpPr>
        <xdr:cNvPr id="9" name="Rectangle : coins arrondis 8"/>
        <xdr:cNvSpPr/>
      </xdr:nvSpPr>
      <xdr:spPr>
        <a:xfrm>
          <a:off x="3867150" y="3771899"/>
          <a:ext cx="2390775" cy="695325"/>
        </a:xfrm>
        <a:prstGeom prst="roundRect">
          <a:avLst/>
        </a:prstGeom>
        <a:ln/>
        <a:effectLst>
          <a:reflection stA="94000" endPos="46000" dir="5400000" sy="-100000" algn="bl" rotWithShape="0"/>
        </a:effectLst>
        <a:scene3d>
          <a:camera prst="orthographicFront"/>
          <a:lightRig rig="threePt" dir="t"/>
        </a:scene3d>
        <a:sp3d>
          <a:bevelT/>
          <a:bevelB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3200" b="1">
              <a:solidFill>
                <a:srgbClr val="002060"/>
              </a:solidFill>
              <a:effectLst>
                <a:reflection stA="45000" endPos="57000" dist="50800" dir="5400000" sy="-100000" algn="bl" rotWithShape="0"/>
              </a:effectLst>
            </a:rPr>
            <a:t>TABLEAU</a:t>
          </a:r>
        </a:p>
      </xdr:txBody>
    </xdr:sp>
    <xdr:clientData/>
  </xdr:twoCellAnchor>
  <xdr:twoCellAnchor>
    <xdr:from>
      <xdr:col>2</xdr:col>
      <xdr:colOff>180974</xdr:colOff>
      <xdr:row>7</xdr:row>
      <xdr:rowOff>114300</xdr:rowOff>
    </xdr:from>
    <xdr:to>
      <xdr:col>5</xdr:col>
      <xdr:colOff>295275</xdr:colOff>
      <xdr:row>11</xdr:row>
      <xdr:rowOff>104776</xdr:rowOff>
    </xdr:to>
    <xdr:sp macro="" textlink="">
      <xdr:nvSpPr>
        <xdr:cNvPr id="3" name="ZoneTexte 2"/>
        <xdr:cNvSpPr txBox="1"/>
      </xdr:nvSpPr>
      <xdr:spPr>
        <a:xfrm>
          <a:off x="1704974" y="1447800"/>
          <a:ext cx="2400301" cy="752476"/>
        </a:xfrm>
        <a:prstGeom prst="rect">
          <a:avLst/>
        </a:prstGeom>
        <a:solidFill>
          <a:srgbClr val="00206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DANIE PRESSING</a:t>
          </a:r>
        </a:p>
        <a:p>
          <a:pPr algn="ctr"/>
          <a:r>
            <a:rPr lang="fr-FR" sz="20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07/09/2016</a:t>
          </a:r>
        </a:p>
      </xdr:txBody>
    </xdr:sp>
    <xdr:clientData/>
  </xdr:twoCellAnchor>
  <xdr:twoCellAnchor>
    <xdr:from>
      <xdr:col>10</xdr:col>
      <xdr:colOff>628650</xdr:colOff>
      <xdr:row>13</xdr:row>
      <xdr:rowOff>28575</xdr:rowOff>
    </xdr:from>
    <xdr:to>
      <xdr:col>11</xdr:col>
      <xdr:colOff>581025</xdr:colOff>
      <xdr:row>16</xdr:row>
      <xdr:rowOff>95250</xdr:rowOff>
    </xdr:to>
    <xdr:sp macro="[0]!Émoticône6_Cliquer" textlink="">
      <xdr:nvSpPr>
        <xdr:cNvPr id="7" name="Émoticône 6"/>
        <xdr:cNvSpPr/>
      </xdr:nvSpPr>
      <xdr:spPr>
        <a:xfrm>
          <a:off x="8248650" y="2505075"/>
          <a:ext cx="714375" cy="638175"/>
        </a:xfrm>
        <a:prstGeom prst="smileyFace">
          <a:avLst/>
        </a:prstGeom>
        <a:solidFill>
          <a:srgbClr val="002060"/>
        </a:solidFill>
        <a:ln/>
        <a:effectLst>
          <a:innerShdw blurRad="63500" dist="50800" dir="13500000">
            <a:prstClr val="black">
              <a:alpha val="0"/>
            </a:prstClr>
          </a:inn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>
            <a:spcBef>
              <a:spcPts val="3600"/>
            </a:spcBef>
          </a:pPr>
          <a:endParaRPr lang="fr-FR" sz="1100" b="1">
            <a:solidFill>
              <a:schemeClr val="bg1"/>
            </a:solidFill>
            <a:effectLst/>
          </a:endParaRPr>
        </a:p>
      </xdr:txBody>
    </xdr:sp>
    <xdr:clientData/>
  </xdr:twoCellAnchor>
  <xdr:twoCellAnchor editAs="oneCell">
    <xdr:from>
      <xdr:col>10</xdr:col>
      <xdr:colOff>390524</xdr:colOff>
      <xdr:row>9</xdr:row>
      <xdr:rowOff>28575</xdr:rowOff>
    </xdr:from>
    <xdr:to>
      <xdr:col>12</xdr:col>
      <xdr:colOff>180975</xdr:colOff>
      <xdr:row>10</xdr:row>
      <xdr:rowOff>171451</xdr:rowOff>
    </xdr:to>
    <xdr:pic>
      <xdr:nvPicPr>
        <xdr:cNvPr id="15" name="Image 1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3513" t="22785" r="11891" b="39241"/>
        <a:stretch/>
      </xdr:blipFill>
      <xdr:spPr>
        <a:xfrm>
          <a:off x="8010524" y="1743075"/>
          <a:ext cx="1314451" cy="333376"/>
        </a:xfrm>
        <a:prstGeom prst="rect">
          <a:avLst/>
        </a:prstGeom>
        <a:solidFill>
          <a:schemeClr val="accent5">
            <a:lumMod val="50000"/>
          </a:schemeClr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466725</xdr:colOff>
          <xdr:row>11</xdr:row>
          <xdr:rowOff>95250</xdr:rowOff>
        </xdr:from>
        <xdr:to>
          <xdr:col>21</xdr:col>
          <xdr:colOff>552450</xdr:colOff>
          <xdr:row>13</xdr:row>
          <xdr:rowOff>47625</xdr:rowOff>
        </xdr:to>
        <xdr:sp macro="" textlink="">
          <xdr:nvSpPr>
            <xdr:cNvPr id="1058" name="CommandButton30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514350</xdr:colOff>
          <xdr:row>7</xdr:row>
          <xdr:rowOff>38100</xdr:rowOff>
        </xdr:from>
        <xdr:to>
          <xdr:col>12</xdr:col>
          <xdr:colOff>152400</xdr:colOff>
          <xdr:row>8</xdr:row>
          <xdr:rowOff>180975</xdr:rowOff>
        </xdr:to>
        <xdr:sp macro="" textlink="">
          <xdr:nvSpPr>
            <xdr:cNvPr id="1075" name="CommandButton43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</xdr:row>
          <xdr:rowOff>38100</xdr:rowOff>
        </xdr:from>
        <xdr:to>
          <xdr:col>12</xdr:col>
          <xdr:colOff>609600</xdr:colOff>
          <xdr:row>8</xdr:row>
          <xdr:rowOff>171450</xdr:rowOff>
        </xdr:to>
        <xdr:sp macro="" textlink="">
          <xdr:nvSpPr>
            <xdr:cNvPr id="1076" name="CommandButton44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647700</xdr:colOff>
          <xdr:row>7</xdr:row>
          <xdr:rowOff>38100</xdr:rowOff>
        </xdr:from>
        <xdr:to>
          <xdr:col>13</xdr:col>
          <xdr:colOff>381000</xdr:colOff>
          <xdr:row>8</xdr:row>
          <xdr:rowOff>180975</xdr:rowOff>
        </xdr:to>
        <xdr:sp macro="" textlink="">
          <xdr:nvSpPr>
            <xdr:cNvPr id="1078" name="CommandButton45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447675</xdr:colOff>
          <xdr:row>7</xdr:row>
          <xdr:rowOff>28575</xdr:rowOff>
        </xdr:from>
        <xdr:to>
          <xdr:col>15</xdr:col>
          <xdr:colOff>38100</xdr:colOff>
          <xdr:row>8</xdr:row>
          <xdr:rowOff>171450</xdr:rowOff>
        </xdr:to>
        <xdr:sp macro="" textlink="">
          <xdr:nvSpPr>
            <xdr:cNvPr id="1079" name="CommandButton46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504825</xdr:colOff>
          <xdr:row>8</xdr:row>
          <xdr:rowOff>200025</xdr:rowOff>
        </xdr:from>
        <xdr:to>
          <xdr:col>12</xdr:col>
          <xdr:colOff>152400</xdr:colOff>
          <xdr:row>10</xdr:row>
          <xdr:rowOff>114300</xdr:rowOff>
        </xdr:to>
        <xdr:sp macro="" textlink="">
          <xdr:nvSpPr>
            <xdr:cNvPr id="1080" name="CommandButton47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8</xdr:row>
          <xdr:rowOff>209550</xdr:rowOff>
        </xdr:from>
        <xdr:to>
          <xdr:col>12</xdr:col>
          <xdr:colOff>609600</xdr:colOff>
          <xdr:row>10</xdr:row>
          <xdr:rowOff>114300</xdr:rowOff>
        </xdr:to>
        <xdr:sp macro="" textlink="">
          <xdr:nvSpPr>
            <xdr:cNvPr id="1081" name="CommandButton48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638175</xdr:colOff>
          <xdr:row>8</xdr:row>
          <xdr:rowOff>209550</xdr:rowOff>
        </xdr:from>
        <xdr:to>
          <xdr:col>13</xdr:col>
          <xdr:colOff>381000</xdr:colOff>
          <xdr:row>10</xdr:row>
          <xdr:rowOff>114300</xdr:rowOff>
        </xdr:to>
        <xdr:sp macro="" textlink="">
          <xdr:nvSpPr>
            <xdr:cNvPr id="1082" name="CommandButton49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466725</xdr:colOff>
          <xdr:row>8</xdr:row>
          <xdr:rowOff>209550</xdr:rowOff>
        </xdr:from>
        <xdr:to>
          <xdr:col>15</xdr:col>
          <xdr:colOff>28575</xdr:colOff>
          <xdr:row>10</xdr:row>
          <xdr:rowOff>114300</xdr:rowOff>
        </xdr:to>
        <xdr:sp macro="" textlink="">
          <xdr:nvSpPr>
            <xdr:cNvPr id="1083" name="CommandButton50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514350</xdr:colOff>
          <xdr:row>10</xdr:row>
          <xdr:rowOff>142875</xdr:rowOff>
        </xdr:from>
        <xdr:to>
          <xdr:col>12</xdr:col>
          <xdr:colOff>171450</xdr:colOff>
          <xdr:row>12</xdr:row>
          <xdr:rowOff>47625</xdr:rowOff>
        </xdr:to>
        <xdr:sp macro="" textlink="">
          <xdr:nvSpPr>
            <xdr:cNvPr id="1084" name="CommandButton51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10</xdr:row>
          <xdr:rowOff>152400</xdr:rowOff>
        </xdr:from>
        <xdr:to>
          <xdr:col>12</xdr:col>
          <xdr:colOff>609600</xdr:colOff>
          <xdr:row>12</xdr:row>
          <xdr:rowOff>57150</xdr:rowOff>
        </xdr:to>
        <xdr:sp macro="" textlink="">
          <xdr:nvSpPr>
            <xdr:cNvPr id="1085" name="CommandButton52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533400</xdr:colOff>
          <xdr:row>17</xdr:row>
          <xdr:rowOff>114300</xdr:rowOff>
        </xdr:from>
        <xdr:to>
          <xdr:col>21</xdr:col>
          <xdr:colOff>381000</xdr:colOff>
          <xdr:row>18</xdr:row>
          <xdr:rowOff>133350</xdr:rowOff>
        </xdr:to>
        <xdr:sp macro="" textlink="">
          <xdr:nvSpPr>
            <xdr:cNvPr id="1087" name="CommandButton54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17</xdr:row>
          <xdr:rowOff>133350</xdr:rowOff>
        </xdr:from>
        <xdr:to>
          <xdr:col>17</xdr:col>
          <xdr:colOff>38100</xdr:colOff>
          <xdr:row>18</xdr:row>
          <xdr:rowOff>228600</xdr:rowOff>
        </xdr:to>
        <xdr:sp macro="" textlink="">
          <xdr:nvSpPr>
            <xdr:cNvPr id="1099" name="CommandButton64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104775</xdr:colOff>
          <xdr:row>17</xdr:row>
          <xdr:rowOff>142875</xdr:rowOff>
        </xdr:from>
        <xdr:to>
          <xdr:col>18</xdr:col>
          <xdr:colOff>190500</xdr:colOff>
          <xdr:row>18</xdr:row>
          <xdr:rowOff>161925</xdr:rowOff>
        </xdr:to>
        <xdr:sp macro="" textlink="">
          <xdr:nvSpPr>
            <xdr:cNvPr id="1100" name="CommandButton65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38100</xdr:colOff>
          <xdr:row>20</xdr:row>
          <xdr:rowOff>76200</xdr:rowOff>
        </xdr:from>
        <xdr:to>
          <xdr:col>21</xdr:col>
          <xdr:colOff>47625</xdr:colOff>
          <xdr:row>22</xdr:row>
          <xdr:rowOff>57150</xdr:rowOff>
        </xdr:to>
        <xdr:sp macro="" textlink="">
          <xdr:nvSpPr>
            <xdr:cNvPr id="1106" name="Button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&lt;&lt;&lt;&lt;&lt;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1495425</xdr:colOff>
          <xdr:row>0</xdr:row>
          <xdr:rowOff>0</xdr:rowOff>
        </xdr:from>
        <xdr:to>
          <xdr:col>22</xdr:col>
          <xdr:colOff>609600</xdr:colOff>
          <xdr:row>0</xdr:row>
          <xdr:rowOff>371475</xdr:rowOff>
        </xdr:to>
        <xdr:sp macro="" textlink="">
          <xdr:nvSpPr>
            <xdr:cNvPr id="1107" name="Button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&lt;&lt;&lt;&lt;&lt;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19</xdr:row>
          <xdr:rowOff>600075</xdr:rowOff>
        </xdr:from>
        <xdr:to>
          <xdr:col>16</xdr:col>
          <xdr:colOff>257175</xdr:colOff>
          <xdr:row>21</xdr:row>
          <xdr:rowOff>38100</xdr:rowOff>
        </xdr:to>
        <xdr:sp macro="" textlink="">
          <xdr:nvSpPr>
            <xdr:cNvPr id="1108" name="Button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 Black"/>
                </a:rPr>
                <a:t>RECAP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47625</xdr:colOff>
          <xdr:row>20</xdr:row>
          <xdr:rowOff>200025</xdr:rowOff>
        </xdr:from>
        <xdr:to>
          <xdr:col>18</xdr:col>
          <xdr:colOff>695325</xdr:colOff>
          <xdr:row>22</xdr:row>
          <xdr:rowOff>47625</xdr:rowOff>
        </xdr:to>
        <xdr:sp macro="" textlink="">
          <xdr:nvSpPr>
            <xdr:cNvPr id="1109" name="Button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&gt;&gt;&gt;&gt;&gt;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15</xdr:col>
      <xdr:colOff>25676</xdr:colOff>
      <xdr:row>0</xdr:row>
      <xdr:rowOff>49695</xdr:rowOff>
    </xdr:from>
    <xdr:to>
      <xdr:col>16</xdr:col>
      <xdr:colOff>708163</xdr:colOff>
      <xdr:row>1</xdr:row>
      <xdr:rowOff>56412</xdr:rowOff>
    </xdr:to>
    <xdr:sp macro="[0]!CAISSE_Rectangle7_Cliquer" textlink="">
      <xdr:nvSpPr>
        <xdr:cNvPr id="8" name="Rectangle 7"/>
        <xdr:cNvSpPr/>
      </xdr:nvSpPr>
      <xdr:spPr>
        <a:xfrm>
          <a:off x="5376241" y="49695"/>
          <a:ext cx="939248" cy="39600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PANTALON</a:t>
          </a:r>
        </a:p>
      </xdr:txBody>
    </xdr:sp>
    <xdr:clientData/>
  </xdr:twoCellAnchor>
  <xdr:twoCellAnchor>
    <xdr:from>
      <xdr:col>17</xdr:col>
      <xdr:colOff>7455</xdr:colOff>
      <xdr:row>0</xdr:row>
      <xdr:rowOff>57978</xdr:rowOff>
    </xdr:from>
    <xdr:to>
      <xdr:col>18</xdr:col>
      <xdr:colOff>176420</xdr:colOff>
      <xdr:row>1</xdr:row>
      <xdr:rowOff>64695</xdr:rowOff>
    </xdr:to>
    <xdr:sp macro="[0]!Rectangle80_Cliquer" textlink="">
      <xdr:nvSpPr>
        <xdr:cNvPr id="81" name="Rectangle 80"/>
        <xdr:cNvSpPr/>
      </xdr:nvSpPr>
      <xdr:spPr>
        <a:xfrm>
          <a:off x="6335368" y="57978"/>
          <a:ext cx="1113182" cy="39600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COSTUME</a:t>
          </a:r>
          <a:r>
            <a:rPr lang="fr-FR" sz="1200" b="1" baseline="0">
              <a:solidFill>
                <a:schemeClr val="bg1"/>
              </a:solidFill>
              <a:effectLst/>
            </a:rPr>
            <a:t>    TA</a:t>
          </a:r>
          <a:r>
            <a:rPr lang="fr-FR" sz="1200" b="1">
              <a:solidFill>
                <a:schemeClr val="bg1"/>
              </a:solidFill>
              <a:effectLst/>
            </a:rPr>
            <a:t>ILLEUR</a:t>
          </a:r>
        </a:p>
      </xdr:txBody>
    </xdr:sp>
    <xdr:clientData/>
  </xdr:twoCellAnchor>
  <xdr:twoCellAnchor>
    <xdr:from>
      <xdr:col>15</xdr:col>
      <xdr:colOff>21122</xdr:colOff>
      <xdr:row>1</xdr:row>
      <xdr:rowOff>91106</xdr:rowOff>
    </xdr:from>
    <xdr:to>
      <xdr:col>16</xdr:col>
      <xdr:colOff>703609</xdr:colOff>
      <xdr:row>2</xdr:row>
      <xdr:rowOff>182721</xdr:rowOff>
    </xdr:to>
    <xdr:sp macro="[0]!Rectangle81_Cliquer" textlink="">
      <xdr:nvSpPr>
        <xdr:cNvPr id="82" name="Rectangle 81"/>
        <xdr:cNvSpPr/>
      </xdr:nvSpPr>
      <xdr:spPr>
        <a:xfrm>
          <a:off x="5371687" y="480389"/>
          <a:ext cx="939248" cy="398071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VESTE</a:t>
          </a:r>
        </a:p>
      </xdr:txBody>
    </xdr:sp>
    <xdr:clientData/>
  </xdr:twoCellAnchor>
  <xdr:twoCellAnchor>
    <xdr:from>
      <xdr:col>17</xdr:col>
      <xdr:colOff>7456</xdr:colOff>
      <xdr:row>1</xdr:row>
      <xdr:rowOff>88625</xdr:rowOff>
    </xdr:from>
    <xdr:to>
      <xdr:col>18</xdr:col>
      <xdr:colOff>181391</xdr:colOff>
      <xdr:row>2</xdr:row>
      <xdr:rowOff>176099</xdr:rowOff>
    </xdr:to>
    <xdr:sp macro="[0]!Rectangle82_Cliquer" textlink="">
      <xdr:nvSpPr>
        <xdr:cNvPr id="83" name="Rectangle 82"/>
        <xdr:cNvSpPr/>
      </xdr:nvSpPr>
      <xdr:spPr>
        <a:xfrm>
          <a:off x="6376782" y="477908"/>
          <a:ext cx="935935" cy="39393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ROBE</a:t>
          </a:r>
          <a:r>
            <a:rPr lang="fr-FR" sz="1100" b="1" baseline="0">
              <a:solidFill>
                <a:schemeClr val="bg1"/>
              </a:solidFill>
              <a:effectLst/>
            </a:rPr>
            <a:t> </a:t>
          </a:r>
          <a:endParaRPr lang="fr-FR" sz="1100" b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18</xdr:col>
      <xdr:colOff>201266</xdr:colOff>
      <xdr:row>0</xdr:row>
      <xdr:rowOff>49694</xdr:rowOff>
    </xdr:from>
    <xdr:to>
      <xdr:col>19</xdr:col>
      <xdr:colOff>375616</xdr:colOff>
      <xdr:row>1</xdr:row>
      <xdr:rowOff>56411</xdr:rowOff>
    </xdr:to>
    <xdr:sp macro="[0]!Rectangle86_Cliquer" textlink="">
      <xdr:nvSpPr>
        <xdr:cNvPr id="87" name="Rectangle 86"/>
        <xdr:cNvSpPr/>
      </xdr:nvSpPr>
      <xdr:spPr>
        <a:xfrm>
          <a:off x="7473396" y="49694"/>
          <a:ext cx="936350" cy="39600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CRAVATE</a:t>
          </a:r>
        </a:p>
      </xdr:txBody>
    </xdr:sp>
    <xdr:clientData/>
  </xdr:twoCellAnchor>
  <xdr:oneCellAnchor>
    <xdr:from>
      <xdr:col>18</xdr:col>
      <xdr:colOff>203751</xdr:colOff>
      <xdr:row>1</xdr:row>
      <xdr:rowOff>66093</xdr:rowOff>
    </xdr:from>
    <xdr:ext cx="935935" cy="437556"/>
    <xdr:sp macro="[0]!Rectangle87_Cliquer" textlink="">
      <xdr:nvSpPr>
        <xdr:cNvPr id="88" name="Rectangle 87"/>
        <xdr:cNvSpPr/>
      </xdr:nvSpPr>
      <xdr:spPr>
        <a:xfrm>
          <a:off x="11041084" y="457676"/>
          <a:ext cx="935935" cy="437556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4572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ROBE</a:t>
          </a:r>
          <a:r>
            <a:rPr lang="fr-FR" sz="1100" b="1">
              <a:solidFill>
                <a:schemeClr val="bg1"/>
              </a:solidFill>
              <a:effectLst/>
            </a:rPr>
            <a:t>       Longue</a:t>
          </a:r>
          <a:r>
            <a:rPr lang="fr-FR" sz="1100" b="1" baseline="0">
              <a:solidFill>
                <a:schemeClr val="bg1"/>
              </a:solidFill>
              <a:effectLst/>
            </a:rPr>
            <a:t> </a:t>
          </a:r>
          <a:endParaRPr lang="fr-FR" sz="1100" b="1">
            <a:solidFill>
              <a:schemeClr val="bg1"/>
            </a:solidFill>
            <a:effectLst/>
          </a:endParaRPr>
        </a:p>
      </xdr:txBody>
    </xdr:sp>
    <xdr:clientData/>
  </xdr:oneCellAnchor>
  <xdr:twoCellAnchor editAs="oneCell">
    <xdr:from>
      <xdr:col>17</xdr:col>
      <xdr:colOff>12251</xdr:colOff>
      <xdr:row>2</xdr:row>
      <xdr:rowOff>204625</xdr:rowOff>
    </xdr:from>
    <xdr:to>
      <xdr:col>18</xdr:col>
      <xdr:colOff>179296</xdr:colOff>
      <xdr:row>4</xdr:row>
      <xdr:rowOff>99884</xdr:rowOff>
    </xdr:to>
    <xdr:sp macro="[0]!Rectangle88_Cliquer" textlink="">
      <xdr:nvSpPr>
        <xdr:cNvPr id="89" name="Rectangle 88"/>
        <xdr:cNvSpPr/>
      </xdr:nvSpPr>
      <xdr:spPr>
        <a:xfrm>
          <a:off x="6340164" y="900364"/>
          <a:ext cx="1111260" cy="401968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 i="1">
              <a:solidFill>
                <a:schemeClr val="bg1"/>
              </a:solidFill>
              <a:effectLst/>
            </a:rPr>
            <a:t>JUPE</a:t>
          </a:r>
        </a:p>
      </xdr:txBody>
    </xdr:sp>
    <xdr:clientData/>
  </xdr:twoCellAnchor>
  <xdr:twoCellAnchor editAs="oneCell">
    <xdr:from>
      <xdr:col>18</xdr:col>
      <xdr:colOff>208134</xdr:colOff>
      <xdr:row>2</xdr:row>
      <xdr:rowOff>214150</xdr:rowOff>
    </xdr:from>
    <xdr:to>
      <xdr:col>19</xdr:col>
      <xdr:colOff>382482</xdr:colOff>
      <xdr:row>4</xdr:row>
      <xdr:rowOff>109409</xdr:rowOff>
    </xdr:to>
    <xdr:sp macro="[0]!Rectangle89_Cliquer" textlink="">
      <xdr:nvSpPr>
        <xdr:cNvPr id="90" name="Rectangle 89"/>
        <xdr:cNvSpPr/>
      </xdr:nvSpPr>
      <xdr:spPr>
        <a:xfrm>
          <a:off x="7480264" y="909889"/>
          <a:ext cx="936350" cy="401968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JUPE</a:t>
          </a:r>
          <a:r>
            <a:rPr lang="fr-FR" sz="1100" b="1">
              <a:solidFill>
                <a:schemeClr val="bg1"/>
              </a:solidFill>
              <a:effectLst/>
            </a:rPr>
            <a:t> Longue</a:t>
          </a:r>
        </a:p>
      </xdr:txBody>
    </xdr:sp>
    <xdr:clientData/>
  </xdr:twoCellAnchor>
  <xdr:twoCellAnchor>
    <xdr:from>
      <xdr:col>17</xdr:col>
      <xdr:colOff>18881</xdr:colOff>
      <xdr:row>4</xdr:row>
      <xdr:rowOff>95032</xdr:rowOff>
    </xdr:from>
    <xdr:to>
      <xdr:col>18</xdr:col>
      <xdr:colOff>192816</xdr:colOff>
      <xdr:row>6</xdr:row>
      <xdr:rowOff>17583</xdr:rowOff>
    </xdr:to>
    <xdr:sp macro="[0]!Rectangle90_Cliquer" textlink="">
      <xdr:nvSpPr>
        <xdr:cNvPr id="91" name="Rectangle 90"/>
        <xdr:cNvSpPr/>
      </xdr:nvSpPr>
      <xdr:spPr>
        <a:xfrm>
          <a:off x="6346794" y="1337423"/>
          <a:ext cx="1118152" cy="402943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CHEMISIER</a:t>
          </a:r>
        </a:p>
      </xdr:txBody>
    </xdr:sp>
    <xdr:clientData/>
  </xdr:twoCellAnchor>
  <xdr:twoCellAnchor>
    <xdr:from>
      <xdr:col>18</xdr:col>
      <xdr:colOff>209380</xdr:colOff>
      <xdr:row>4</xdr:row>
      <xdr:rowOff>95030</xdr:rowOff>
    </xdr:from>
    <xdr:to>
      <xdr:col>19</xdr:col>
      <xdr:colOff>383315</xdr:colOff>
      <xdr:row>6</xdr:row>
      <xdr:rowOff>17581</xdr:rowOff>
    </xdr:to>
    <xdr:sp macro="[0]!Rectangle91_Cliquer" textlink="">
      <xdr:nvSpPr>
        <xdr:cNvPr id="92" name="Rectangle 91"/>
        <xdr:cNvSpPr/>
      </xdr:nvSpPr>
      <xdr:spPr>
        <a:xfrm>
          <a:off x="7481510" y="1337421"/>
          <a:ext cx="935935" cy="402943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CHEMISIER</a:t>
          </a:r>
          <a:r>
            <a:rPr lang="fr-FR" sz="1100" b="1">
              <a:solidFill>
                <a:schemeClr val="bg1"/>
              </a:solidFill>
              <a:effectLst/>
            </a:rPr>
            <a:t> soie ou lin</a:t>
          </a:r>
        </a:p>
      </xdr:txBody>
    </xdr:sp>
    <xdr:clientData/>
  </xdr:twoCellAnchor>
  <xdr:twoCellAnchor>
    <xdr:from>
      <xdr:col>15</xdr:col>
      <xdr:colOff>34983</xdr:colOff>
      <xdr:row>4</xdr:row>
      <xdr:rowOff>92960</xdr:rowOff>
    </xdr:from>
    <xdr:to>
      <xdr:col>16</xdr:col>
      <xdr:colOff>712086</xdr:colOff>
      <xdr:row>6</xdr:row>
      <xdr:rowOff>13440</xdr:rowOff>
    </xdr:to>
    <xdr:sp macro="[0]!Rectangle92_Cliquer" textlink="">
      <xdr:nvSpPr>
        <xdr:cNvPr id="93" name="Rectangle 92"/>
        <xdr:cNvSpPr/>
      </xdr:nvSpPr>
      <xdr:spPr>
        <a:xfrm>
          <a:off x="5385548" y="1335351"/>
          <a:ext cx="933864" cy="400872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GILET</a:t>
          </a:r>
          <a:r>
            <a:rPr lang="fr-FR" sz="1100" b="1">
              <a:solidFill>
                <a:schemeClr val="bg1"/>
              </a:solidFill>
              <a:effectLst/>
            </a:rPr>
            <a:t> de laine</a:t>
          </a:r>
        </a:p>
      </xdr:txBody>
    </xdr:sp>
    <xdr:clientData/>
  </xdr:twoCellAnchor>
  <xdr:twoCellAnchor>
    <xdr:from>
      <xdr:col>15</xdr:col>
      <xdr:colOff>25507</xdr:colOff>
      <xdr:row>2</xdr:row>
      <xdr:rowOff>207821</xdr:rowOff>
    </xdr:from>
    <xdr:to>
      <xdr:col>16</xdr:col>
      <xdr:colOff>707994</xdr:colOff>
      <xdr:row>4</xdr:row>
      <xdr:rowOff>61066</xdr:rowOff>
    </xdr:to>
    <xdr:sp macro="[0]!Rectangle93_Cliquer" textlink="">
      <xdr:nvSpPr>
        <xdr:cNvPr id="94" name="Rectangle 93"/>
        <xdr:cNvSpPr/>
      </xdr:nvSpPr>
      <xdr:spPr>
        <a:xfrm>
          <a:off x="5376072" y="903560"/>
          <a:ext cx="939248" cy="399897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GILET</a:t>
          </a:r>
          <a:r>
            <a:rPr lang="fr-FR" sz="1100" b="1">
              <a:solidFill>
                <a:schemeClr val="bg1"/>
              </a:solidFill>
              <a:effectLst/>
            </a:rPr>
            <a:t> de costume</a:t>
          </a:r>
        </a:p>
      </xdr:txBody>
    </xdr:sp>
    <xdr:clientData/>
  </xdr:twoCellAnchor>
  <xdr:twoCellAnchor>
    <xdr:from>
      <xdr:col>17</xdr:col>
      <xdr:colOff>16566</xdr:colOff>
      <xdr:row>6</xdr:row>
      <xdr:rowOff>43484</xdr:rowOff>
    </xdr:from>
    <xdr:to>
      <xdr:col>18</xdr:col>
      <xdr:colOff>198783</xdr:colOff>
      <xdr:row>7</xdr:row>
      <xdr:rowOff>201359</xdr:rowOff>
    </xdr:to>
    <xdr:sp macro="[0]!Rectangle94_Cliquer" textlink="">
      <xdr:nvSpPr>
        <xdr:cNvPr id="95" name="Rectangle 94"/>
        <xdr:cNvSpPr/>
      </xdr:nvSpPr>
      <xdr:spPr>
        <a:xfrm>
          <a:off x="6344479" y="1766267"/>
          <a:ext cx="1126434" cy="39807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PETIT HAUT</a:t>
          </a:r>
        </a:p>
      </xdr:txBody>
    </xdr:sp>
    <xdr:clientData/>
  </xdr:twoCellAnchor>
  <xdr:twoCellAnchor>
    <xdr:from>
      <xdr:col>15</xdr:col>
      <xdr:colOff>49697</xdr:colOff>
      <xdr:row>7</xdr:row>
      <xdr:rowOff>232304</xdr:rowOff>
    </xdr:from>
    <xdr:to>
      <xdr:col>16</xdr:col>
      <xdr:colOff>716180</xdr:colOff>
      <xdr:row>9</xdr:row>
      <xdr:rowOff>147912</xdr:rowOff>
    </xdr:to>
    <xdr:sp macro="[0]!Rectangle95_Cliquer" textlink="">
      <xdr:nvSpPr>
        <xdr:cNvPr id="96" name="Rectangle 95"/>
        <xdr:cNvSpPr/>
      </xdr:nvSpPr>
      <xdr:spPr>
        <a:xfrm>
          <a:off x="5400262" y="2195282"/>
          <a:ext cx="923244" cy="39600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BLOUSON de ville</a:t>
          </a:r>
        </a:p>
      </xdr:txBody>
    </xdr:sp>
    <xdr:clientData/>
  </xdr:twoCellAnchor>
  <xdr:twoCellAnchor>
    <xdr:from>
      <xdr:col>15</xdr:col>
      <xdr:colOff>49696</xdr:colOff>
      <xdr:row>9</xdr:row>
      <xdr:rowOff>183582</xdr:rowOff>
    </xdr:from>
    <xdr:to>
      <xdr:col>16</xdr:col>
      <xdr:colOff>712768</xdr:colOff>
      <xdr:row>11</xdr:row>
      <xdr:rowOff>99391</xdr:rowOff>
    </xdr:to>
    <xdr:sp macro="[0]!Rectangle96_Cliquer" textlink="">
      <xdr:nvSpPr>
        <xdr:cNvPr id="97" name="Rectangle 96"/>
        <xdr:cNvSpPr/>
      </xdr:nvSpPr>
      <xdr:spPr>
        <a:xfrm>
          <a:off x="5400261" y="2626952"/>
          <a:ext cx="919833" cy="39620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Mante/Imper</a:t>
          </a:r>
          <a:r>
            <a:rPr lang="fr-FR" sz="1100" b="1">
              <a:solidFill>
                <a:schemeClr val="bg1"/>
              </a:solidFill>
              <a:effectLst/>
            </a:rPr>
            <a:t> </a:t>
          </a:r>
          <a:r>
            <a:rPr lang="fr-FR" sz="1100" b="1">
              <a:solidFill>
                <a:srgbClr val="006600"/>
              </a:solidFill>
              <a:effectLst/>
            </a:rPr>
            <a:t>NORMAL</a:t>
          </a:r>
        </a:p>
      </xdr:txBody>
    </xdr:sp>
    <xdr:clientData/>
  </xdr:twoCellAnchor>
  <xdr:twoCellAnchor>
    <xdr:from>
      <xdr:col>17</xdr:col>
      <xdr:colOff>8284</xdr:colOff>
      <xdr:row>9</xdr:row>
      <xdr:rowOff>178465</xdr:rowOff>
    </xdr:from>
    <xdr:to>
      <xdr:col>18</xdr:col>
      <xdr:colOff>221097</xdr:colOff>
      <xdr:row>11</xdr:row>
      <xdr:rowOff>92004</xdr:rowOff>
    </xdr:to>
    <xdr:sp macro="[0]!Rectangle97_Cliquer" textlink="">
      <xdr:nvSpPr>
        <xdr:cNvPr id="98" name="Rectangle 97"/>
        <xdr:cNvSpPr/>
      </xdr:nvSpPr>
      <xdr:spPr>
        <a:xfrm>
          <a:off x="6336197" y="2621835"/>
          <a:ext cx="1157030" cy="39393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Mante/Imper</a:t>
          </a:r>
          <a:r>
            <a:rPr lang="fr-FR" sz="1100" b="1">
              <a:solidFill>
                <a:schemeClr val="bg1"/>
              </a:solidFill>
              <a:effectLst/>
            </a:rPr>
            <a:t> </a:t>
          </a:r>
          <a:r>
            <a:rPr lang="fr-FR" sz="1100" b="1">
              <a:solidFill>
                <a:srgbClr val="FF0000"/>
              </a:solidFill>
              <a:effectLst/>
            </a:rPr>
            <a:t>LONG</a:t>
          </a:r>
        </a:p>
      </xdr:txBody>
    </xdr:sp>
    <xdr:clientData/>
  </xdr:twoCellAnchor>
  <xdr:twoCellAnchor>
    <xdr:from>
      <xdr:col>15</xdr:col>
      <xdr:colOff>41413</xdr:colOff>
      <xdr:row>11</xdr:row>
      <xdr:rowOff>123898</xdr:rowOff>
    </xdr:from>
    <xdr:to>
      <xdr:col>16</xdr:col>
      <xdr:colOff>714300</xdr:colOff>
      <xdr:row>13</xdr:row>
      <xdr:rowOff>37437</xdr:rowOff>
    </xdr:to>
    <xdr:sp macro="[0]!Rectangle98_Cliquer" textlink="">
      <xdr:nvSpPr>
        <xdr:cNvPr id="99" name="Rectangle 98"/>
        <xdr:cNvSpPr/>
      </xdr:nvSpPr>
      <xdr:spPr>
        <a:xfrm>
          <a:off x="5391978" y="3047659"/>
          <a:ext cx="929648" cy="39393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Parka Anorak</a:t>
          </a:r>
          <a:r>
            <a:rPr lang="fr-FR" sz="1200" b="1" baseline="0">
              <a:solidFill>
                <a:schemeClr val="bg1"/>
              </a:solidFill>
              <a:effectLst/>
            </a:rPr>
            <a:t>  </a:t>
          </a:r>
          <a:r>
            <a:rPr lang="fr-FR" sz="1100" b="1" baseline="0">
              <a:solidFill>
                <a:srgbClr val="FF0000"/>
              </a:solidFill>
              <a:effectLst/>
            </a:rPr>
            <a:t>SYNTHETIQUE</a:t>
          </a:r>
          <a:endParaRPr lang="fr-FR" sz="1100" b="1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17</xdr:col>
      <xdr:colOff>15636</xdr:colOff>
      <xdr:row>11</xdr:row>
      <xdr:rowOff>123898</xdr:rowOff>
    </xdr:from>
    <xdr:to>
      <xdr:col>18</xdr:col>
      <xdr:colOff>231913</xdr:colOff>
      <xdr:row>13</xdr:row>
      <xdr:rowOff>37437</xdr:rowOff>
    </xdr:to>
    <xdr:sp macro="[0]!Rectangle99_Cliquer" textlink="">
      <xdr:nvSpPr>
        <xdr:cNvPr id="100" name="Rectangle 99"/>
        <xdr:cNvSpPr/>
      </xdr:nvSpPr>
      <xdr:spPr>
        <a:xfrm>
          <a:off x="6343549" y="3047659"/>
          <a:ext cx="1160494" cy="39393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Parka Anorak</a:t>
          </a:r>
          <a:r>
            <a:rPr lang="fr-FR" sz="1200" b="1" baseline="0">
              <a:solidFill>
                <a:schemeClr val="bg1"/>
              </a:solidFill>
              <a:effectLst/>
            </a:rPr>
            <a:t> </a:t>
          </a:r>
          <a:r>
            <a:rPr lang="fr-FR" sz="1100" b="1" baseline="0">
              <a:solidFill>
                <a:srgbClr val="FF0000"/>
              </a:solidFill>
              <a:effectLst/>
            </a:rPr>
            <a:t>DUVET</a:t>
          </a:r>
          <a:endParaRPr lang="fr-FR" sz="1100" b="1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18</xdr:col>
      <xdr:colOff>251876</xdr:colOff>
      <xdr:row>7</xdr:row>
      <xdr:rowOff>224013</xdr:rowOff>
    </xdr:from>
    <xdr:to>
      <xdr:col>19</xdr:col>
      <xdr:colOff>434020</xdr:colOff>
      <xdr:row>9</xdr:row>
      <xdr:rowOff>139621</xdr:rowOff>
    </xdr:to>
    <xdr:sp macro="[0]!Rectangle100_Cliquer" textlink="">
      <xdr:nvSpPr>
        <xdr:cNvPr id="101" name="Rectangle 100"/>
        <xdr:cNvSpPr/>
      </xdr:nvSpPr>
      <xdr:spPr>
        <a:xfrm>
          <a:off x="11651150" y="2169981"/>
          <a:ext cx="940047" cy="386737"/>
        </a:xfrm>
        <a:prstGeom prst="rect">
          <a:avLst/>
        </a:prstGeom>
        <a:gradFill flip="none" rotWithShape="1">
          <a:gsLst>
            <a:gs pos="0">
              <a:schemeClr val="accent6">
                <a:lumMod val="40000"/>
                <a:lumOff val="60000"/>
              </a:schemeClr>
            </a:gs>
            <a:gs pos="46000">
              <a:schemeClr val="accent6">
                <a:lumMod val="95000"/>
                <a:lumOff val="5000"/>
              </a:schemeClr>
            </a:gs>
            <a:gs pos="100000">
              <a:schemeClr val="accent6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CHEMISE</a:t>
          </a:r>
          <a:r>
            <a:rPr lang="fr-FR" sz="1100" b="1">
              <a:solidFill>
                <a:schemeClr val="bg1"/>
              </a:solidFill>
              <a:effectLst/>
            </a:rPr>
            <a:t>/ Cintre</a:t>
          </a:r>
          <a:endParaRPr lang="fr-FR" sz="1100" b="1">
            <a:solidFill>
              <a:srgbClr val="7030A0"/>
            </a:solidFill>
            <a:effectLst/>
          </a:endParaRPr>
        </a:p>
      </xdr:txBody>
    </xdr:sp>
    <xdr:clientData/>
  </xdr:twoCellAnchor>
  <xdr:twoCellAnchor>
    <xdr:from>
      <xdr:col>15</xdr:col>
      <xdr:colOff>41413</xdr:colOff>
      <xdr:row>6</xdr:row>
      <xdr:rowOff>53010</xdr:rowOff>
    </xdr:from>
    <xdr:to>
      <xdr:col>16</xdr:col>
      <xdr:colOff>710649</xdr:colOff>
      <xdr:row>7</xdr:row>
      <xdr:rowOff>210886</xdr:rowOff>
    </xdr:to>
    <xdr:sp macro="[0]!Rectangle101_Cliquer" textlink="">
      <xdr:nvSpPr>
        <xdr:cNvPr id="102" name="Rectangle 101"/>
        <xdr:cNvSpPr/>
      </xdr:nvSpPr>
      <xdr:spPr>
        <a:xfrm>
          <a:off x="5391978" y="1775793"/>
          <a:ext cx="925997" cy="398071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PULL</a:t>
          </a:r>
          <a:endParaRPr lang="fr-FR" sz="1400" b="1">
            <a:solidFill>
              <a:srgbClr val="7030A0"/>
            </a:solidFill>
            <a:effectLst/>
          </a:endParaRPr>
        </a:p>
      </xdr:txBody>
    </xdr:sp>
    <xdr:clientData/>
  </xdr:twoCellAnchor>
  <xdr:twoCellAnchor>
    <xdr:from>
      <xdr:col>17</xdr:col>
      <xdr:colOff>16566</xdr:colOff>
      <xdr:row>7</xdr:row>
      <xdr:rowOff>235716</xdr:rowOff>
    </xdr:from>
    <xdr:to>
      <xdr:col>18</xdr:col>
      <xdr:colOff>215349</xdr:colOff>
      <xdr:row>9</xdr:row>
      <xdr:rowOff>151324</xdr:rowOff>
    </xdr:to>
    <xdr:sp macro="[0]!Rectangle102_Cliquer" textlink="">
      <xdr:nvSpPr>
        <xdr:cNvPr id="103" name="Rectangle 102"/>
        <xdr:cNvSpPr/>
      </xdr:nvSpPr>
      <xdr:spPr>
        <a:xfrm>
          <a:off x="6344479" y="2198694"/>
          <a:ext cx="1143000" cy="39600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MANTEAU</a:t>
          </a:r>
          <a:r>
            <a:rPr lang="fr-FR" sz="1100" b="1" baseline="0">
              <a:solidFill>
                <a:schemeClr val="bg1"/>
              </a:solidFill>
              <a:effectLst/>
            </a:rPr>
            <a:t> ENFANT</a:t>
          </a:r>
          <a:endParaRPr lang="fr-FR" sz="1100" b="1">
            <a:solidFill>
              <a:srgbClr val="7030A0"/>
            </a:solidFill>
            <a:effectLst/>
          </a:endParaRPr>
        </a:p>
      </xdr:txBody>
    </xdr:sp>
    <xdr:clientData/>
  </xdr:twoCellAnchor>
  <xdr:twoCellAnchor>
    <xdr:from>
      <xdr:col>18</xdr:col>
      <xdr:colOff>231915</xdr:colOff>
      <xdr:row>6</xdr:row>
      <xdr:rowOff>47408</xdr:rowOff>
    </xdr:from>
    <xdr:to>
      <xdr:col>19</xdr:col>
      <xdr:colOff>414131</xdr:colOff>
      <xdr:row>7</xdr:row>
      <xdr:rowOff>210887</xdr:rowOff>
    </xdr:to>
    <xdr:sp macro="[0]!Rectangle104_Cliquer" textlink="">
      <xdr:nvSpPr>
        <xdr:cNvPr id="105" name="Rectangle 104"/>
        <xdr:cNvSpPr/>
      </xdr:nvSpPr>
      <xdr:spPr>
        <a:xfrm>
          <a:off x="7504045" y="1770191"/>
          <a:ext cx="944216" cy="403674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TOUR           </a:t>
          </a:r>
          <a:r>
            <a:rPr lang="fr-FR" sz="1100" b="1">
              <a:solidFill>
                <a:schemeClr val="bg1"/>
              </a:solidFill>
              <a:effectLst/>
            </a:rPr>
            <a:t>de COU</a:t>
          </a:r>
          <a:endParaRPr lang="fr-FR" sz="1100" b="1">
            <a:solidFill>
              <a:srgbClr val="7030A0"/>
            </a:solidFill>
            <a:effectLst/>
          </a:endParaRPr>
        </a:p>
      </xdr:txBody>
    </xdr:sp>
    <xdr:clientData/>
  </xdr:twoCellAnchor>
  <xdr:twoCellAnchor>
    <xdr:from>
      <xdr:col>19</xdr:col>
      <xdr:colOff>441903</xdr:colOff>
      <xdr:row>6</xdr:row>
      <xdr:rowOff>56518</xdr:rowOff>
    </xdr:from>
    <xdr:to>
      <xdr:col>20</xdr:col>
      <xdr:colOff>562733</xdr:colOff>
      <xdr:row>7</xdr:row>
      <xdr:rowOff>214394</xdr:rowOff>
    </xdr:to>
    <xdr:sp macro="[0]!Rectangle108_Cliquer" textlink="">
      <xdr:nvSpPr>
        <xdr:cNvPr id="109" name="Rectangle 108"/>
        <xdr:cNvSpPr/>
      </xdr:nvSpPr>
      <xdr:spPr>
        <a:xfrm>
          <a:off x="8476033" y="1779301"/>
          <a:ext cx="940809" cy="398071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BOUTI dessus</a:t>
          </a:r>
          <a:r>
            <a:rPr lang="fr-FR" sz="1100" b="1" baseline="0">
              <a:solidFill>
                <a:schemeClr val="tx1"/>
              </a:solidFill>
              <a:effectLst/>
            </a:rPr>
            <a:t> lit</a:t>
          </a:r>
          <a:r>
            <a:rPr lang="fr-FR" sz="1100" b="1">
              <a:solidFill>
                <a:schemeClr val="tx1"/>
              </a:solidFill>
              <a:effectLst/>
            </a:rPr>
            <a:t> 1 Pers</a:t>
          </a:r>
        </a:p>
      </xdr:txBody>
    </xdr:sp>
    <xdr:clientData/>
  </xdr:twoCellAnchor>
  <xdr:twoCellAnchor>
    <xdr:from>
      <xdr:col>20</xdr:col>
      <xdr:colOff>554443</xdr:colOff>
      <xdr:row>0</xdr:row>
      <xdr:rowOff>34109</xdr:rowOff>
    </xdr:from>
    <xdr:to>
      <xdr:col>21</xdr:col>
      <xdr:colOff>526672</xdr:colOff>
      <xdr:row>1</xdr:row>
      <xdr:rowOff>44967</xdr:rowOff>
    </xdr:to>
    <xdr:sp macro="[0]!Rectangle109_Cliquer" textlink="">
      <xdr:nvSpPr>
        <xdr:cNvPr id="110" name="Rectangle 109"/>
        <xdr:cNvSpPr/>
      </xdr:nvSpPr>
      <xdr:spPr>
        <a:xfrm>
          <a:off x="9408552" y="34109"/>
          <a:ext cx="933011" cy="400141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COUETTE</a:t>
          </a:r>
          <a:r>
            <a:rPr lang="fr-FR" sz="1100" b="1" baseline="0">
              <a:solidFill>
                <a:schemeClr val="tx1"/>
              </a:solidFill>
              <a:effectLst/>
            </a:rPr>
            <a:t> </a:t>
          </a:r>
          <a:r>
            <a:rPr lang="fr-FR" sz="1400" b="1" baseline="0">
              <a:solidFill>
                <a:schemeClr val="tx1"/>
              </a:solidFill>
              <a:effectLst/>
            </a:rPr>
            <a:t>2</a:t>
          </a:r>
          <a:r>
            <a:rPr lang="fr-FR" sz="1100" b="1" baseline="0">
              <a:solidFill>
                <a:schemeClr val="tx1"/>
              </a:solidFill>
              <a:effectLst/>
            </a:rPr>
            <a:t>  Pers ACRYLIQ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19</xdr:col>
      <xdr:colOff>417048</xdr:colOff>
      <xdr:row>1</xdr:row>
      <xdr:rowOff>85266</xdr:rowOff>
    </xdr:from>
    <xdr:to>
      <xdr:col>20</xdr:col>
      <xdr:colOff>537878</xdr:colOff>
      <xdr:row>2</xdr:row>
      <xdr:rowOff>176881</xdr:rowOff>
    </xdr:to>
    <xdr:sp macro="[0]!Rectangle110_Cliquer" textlink="">
      <xdr:nvSpPr>
        <xdr:cNvPr id="111" name="Rectangle 110"/>
        <xdr:cNvSpPr/>
      </xdr:nvSpPr>
      <xdr:spPr>
        <a:xfrm>
          <a:off x="8451178" y="474549"/>
          <a:ext cx="940809" cy="398071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COUETTE</a:t>
          </a:r>
          <a:r>
            <a:rPr lang="fr-FR" sz="1100" b="1" baseline="0">
              <a:solidFill>
                <a:schemeClr val="tx1"/>
              </a:solidFill>
              <a:effectLst/>
            </a:rPr>
            <a:t> </a:t>
          </a:r>
          <a:r>
            <a:rPr lang="fr-FR" sz="1400" b="1" baseline="0">
              <a:solidFill>
                <a:schemeClr val="tx1"/>
              </a:solidFill>
              <a:effectLst/>
            </a:rPr>
            <a:t> 1</a:t>
          </a:r>
          <a:r>
            <a:rPr lang="fr-FR" sz="1100" b="1" baseline="0">
              <a:solidFill>
                <a:schemeClr val="tx1"/>
              </a:solidFill>
              <a:effectLst/>
            </a:rPr>
            <a:t> Pers PLUME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20</xdr:col>
      <xdr:colOff>571008</xdr:colOff>
      <xdr:row>1</xdr:row>
      <xdr:rowOff>68700</xdr:rowOff>
    </xdr:from>
    <xdr:to>
      <xdr:col>21</xdr:col>
      <xdr:colOff>543237</xdr:colOff>
      <xdr:row>2</xdr:row>
      <xdr:rowOff>160315</xdr:rowOff>
    </xdr:to>
    <xdr:sp macro="[0]!Rectangle111_Cliquer" textlink="">
      <xdr:nvSpPr>
        <xdr:cNvPr id="112" name="Rectangle 111"/>
        <xdr:cNvSpPr/>
      </xdr:nvSpPr>
      <xdr:spPr>
        <a:xfrm>
          <a:off x="9425117" y="457983"/>
          <a:ext cx="933011" cy="398071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COUETTE</a:t>
          </a:r>
          <a:r>
            <a:rPr lang="fr-FR" sz="1100" b="1" baseline="0">
              <a:solidFill>
                <a:schemeClr val="tx1"/>
              </a:solidFill>
              <a:effectLst/>
            </a:rPr>
            <a:t>  </a:t>
          </a:r>
          <a:r>
            <a:rPr lang="fr-FR" sz="1400" b="1" baseline="0">
              <a:solidFill>
                <a:schemeClr val="tx1"/>
              </a:solidFill>
              <a:effectLst/>
            </a:rPr>
            <a:t>2</a:t>
          </a:r>
          <a:r>
            <a:rPr lang="fr-FR" sz="1100" b="1" baseline="0">
              <a:solidFill>
                <a:schemeClr val="tx1"/>
              </a:solidFill>
              <a:effectLst/>
            </a:rPr>
            <a:t> Pers PLUME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20</xdr:col>
      <xdr:colOff>595863</xdr:colOff>
      <xdr:row>6</xdr:row>
      <xdr:rowOff>56517</xdr:rowOff>
    </xdr:from>
    <xdr:to>
      <xdr:col>21</xdr:col>
      <xdr:colOff>568092</xdr:colOff>
      <xdr:row>7</xdr:row>
      <xdr:rowOff>214393</xdr:rowOff>
    </xdr:to>
    <xdr:sp macro="[0]!Rectangle112_Cliquer" textlink="">
      <xdr:nvSpPr>
        <xdr:cNvPr id="113" name="Rectangle 112"/>
        <xdr:cNvSpPr/>
      </xdr:nvSpPr>
      <xdr:spPr>
        <a:xfrm>
          <a:off x="9449972" y="1779300"/>
          <a:ext cx="933011" cy="398071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BOUTI dessus</a:t>
          </a:r>
          <a:r>
            <a:rPr lang="fr-FR" sz="1100" b="1" baseline="0">
              <a:solidFill>
                <a:schemeClr val="tx1"/>
              </a:solidFill>
              <a:effectLst/>
            </a:rPr>
            <a:t> lit</a:t>
          </a:r>
          <a:r>
            <a:rPr lang="fr-FR" sz="1100" b="1">
              <a:solidFill>
                <a:schemeClr val="tx1"/>
              </a:solidFill>
              <a:effectLst/>
            </a:rPr>
            <a:t> 2 Pers</a:t>
          </a:r>
        </a:p>
      </xdr:txBody>
    </xdr:sp>
    <xdr:clientData/>
  </xdr:twoCellAnchor>
  <xdr:twoCellAnchor>
    <xdr:from>
      <xdr:col>20</xdr:col>
      <xdr:colOff>583676</xdr:colOff>
      <xdr:row>2</xdr:row>
      <xdr:rowOff>193911</xdr:rowOff>
    </xdr:from>
    <xdr:to>
      <xdr:col>21</xdr:col>
      <xdr:colOff>555905</xdr:colOff>
      <xdr:row>4</xdr:row>
      <xdr:rowOff>49227</xdr:rowOff>
    </xdr:to>
    <xdr:sp macro="[0]!Rectangle115_Cliquer" textlink="">
      <xdr:nvSpPr>
        <xdr:cNvPr id="116" name="Rectangle 115"/>
        <xdr:cNvSpPr/>
      </xdr:nvSpPr>
      <xdr:spPr>
        <a:xfrm>
          <a:off x="9437785" y="889650"/>
          <a:ext cx="933011" cy="401968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COUVE 2 Pers </a:t>
          </a:r>
          <a:r>
            <a:rPr lang="fr-FR" sz="1100" b="1" baseline="0">
              <a:solidFill>
                <a:schemeClr val="tx1"/>
              </a:solidFill>
              <a:effectLst/>
            </a:rPr>
            <a:t>  ACRYLIQUE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19</xdr:col>
      <xdr:colOff>437999</xdr:colOff>
      <xdr:row>4</xdr:row>
      <xdr:rowOff>95007</xdr:rowOff>
    </xdr:from>
    <xdr:to>
      <xdr:col>20</xdr:col>
      <xdr:colOff>558829</xdr:colOff>
      <xdr:row>6</xdr:row>
      <xdr:rowOff>17558</xdr:rowOff>
    </xdr:to>
    <xdr:sp macro="[0]!Rectangle116_Cliquer" textlink="">
      <xdr:nvSpPr>
        <xdr:cNvPr id="117" name="Rectangle 116"/>
        <xdr:cNvSpPr/>
      </xdr:nvSpPr>
      <xdr:spPr>
        <a:xfrm>
          <a:off x="8472129" y="1337398"/>
          <a:ext cx="940809" cy="402943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COUVE 1 Pers </a:t>
          </a:r>
          <a:r>
            <a:rPr lang="fr-FR" sz="1100" b="1" baseline="0">
              <a:solidFill>
                <a:schemeClr val="tx1"/>
              </a:solidFill>
              <a:effectLst/>
            </a:rPr>
            <a:t>  LAINE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20</xdr:col>
      <xdr:colOff>591958</xdr:colOff>
      <xdr:row>4</xdr:row>
      <xdr:rowOff>86723</xdr:rowOff>
    </xdr:from>
    <xdr:to>
      <xdr:col>21</xdr:col>
      <xdr:colOff>564187</xdr:colOff>
      <xdr:row>6</xdr:row>
      <xdr:rowOff>9274</xdr:rowOff>
    </xdr:to>
    <xdr:sp macro="[0]!Rectangle117_Cliquer" textlink="">
      <xdr:nvSpPr>
        <xdr:cNvPr id="118" name="Rectangle 117"/>
        <xdr:cNvSpPr/>
      </xdr:nvSpPr>
      <xdr:spPr>
        <a:xfrm>
          <a:off x="9446067" y="1329114"/>
          <a:ext cx="933011" cy="402943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COUVE 2 Pers </a:t>
          </a:r>
          <a:r>
            <a:rPr lang="fr-FR" sz="1100" b="1" baseline="0">
              <a:solidFill>
                <a:schemeClr val="tx1"/>
              </a:solidFill>
              <a:effectLst/>
            </a:rPr>
            <a:t>  LAINE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17</xdr:col>
      <xdr:colOff>117616</xdr:colOff>
      <xdr:row>15</xdr:row>
      <xdr:rowOff>160684</xdr:rowOff>
    </xdr:from>
    <xdr:to>
      <xdr:col>18</xdr:col>
      <xdr:colOff>114783</xdr:colOff>
      <xdr:row>17</xdr:row>
      <xdr:rowOff>80434</xdr:rowOff>
    </xdr:to>
    <xdr:sp macro="[0]!Rectangle118_Cliquer" textlink="">
      <xdr:nvSpPr>
        <xdr:cNvPr id="119" name="Rectangle 118"/>
        <xdr:cNvSpPr/>
      </xdr:nvSpPr>
      <xdr:spPr>
        <a:xfrm>
          <a:off x="7842391" y="4018309"/>
          <a:ext cx="940142" cy="396000"/>
        </a:xfrm>
        <a:prstGeom prst="rect">
          <a:avLst/>
        </a:prstGeom>
        <a:gradFill flip="none" rotWithShape="1">
          <a:gsLst>
            <a:gs pos="4800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DRAP /               1</a:t>
          </a:r>
          <a:r>
            <a:rPr lang="fr-FR" sz="1100" b="1" baseline="0">
              <a:solidFill>
                <a:schemeClr val="bg1"/>
              </a:solidFill>
              <a:effectLst/>
            </a:rPr>
            <a:t> Personne           </a:t>
          </a:r>
          <a:endParaRPr lang="fr-FR" sz="1100" b="1">
            <a:solidFill>
              <a:srgbClr val="7030A0"/>
            </a:solidFill>
            <a:effectLst/>
          </a:endParaRPr>
        </a:p>
      </xdr:txBody>
    </xdr:sp>
    <xdr:clientData/>
  </xdr:twoCellAnchor>
  <xdr:twoCellAnchor>
    <xdr:from>
      <xdr:col>15</xdr:col>
      <xdr:colOff>67911</xdr:colOff>
      <xdr:row>13</xdr:row>
      <xdr:rowOff>204580</xdr:rowOff>
    </xdr:from>
    <xdr:to>
      <xdr:col>17</xdr:col>
      <xdr:colOff>46028</xdr:colOff>
      <xdr:row>15</xdr:row>
      <xdr:rowOff>127643</xdr:rowOff>
    </xdr:to>
    <xdr:sp macro="[0]!Rectangle107_Cliquer" textlink="">
      <xdr:nvSpPr>
        <xdr:cNvPr id="120" name="Rectangle 119"/>
        <xdr:cNvSpPr/>
      </xdr:nvSpPr>
      <xdr:spPr>
        <a:xfrm>
          <a:off x="6830661" y="3585955"/>
          <a:ext cx="940142" cy="399313"/>
        </a:xfrm>
        <a:prstGeom prst="rect">
          <a:avLst/>
        </a:prstGeom>
        <a:gradFill flip="none" rotWithShape="1">
          <a:gsLst>
            <a:gs pos="4800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bevelB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 i="1">
              <a:solidFill>
                <a:schemeClr val="bg1"/>
              </a:solidFill>
              <a:effectLst/>
            </a:rPr>
            <a:t>DRAP</a:t>
          </a:r>
        </a:p>
      </xdr:txBody>
    </xdr:sp>
    <xdr:clientData/>
  </xdr:twoCellAnchor>
  <xdr:twoCellAnchor>
    <xdr:from>
      <xdr:col>17</xdr:col>
      <xdr:colOff>114295</xdr:colOff>
      <xdr:row>13</xdr:row>
      <xdr:rowOff>199609</xdr:rowOff>
    </xdr:from>
    <xdr:to>
      <xdr:col>18</xdr:col>
      <xdr:colOff>111462</xdr:colOff>
      <xdr:row>15</xdr:row>
      <xdr:rowOff>119773</xdr:rowOff>
    </xdr:to>
    <xdr:sp macro="[0]!Rectangle120_Cliquer" textlink="">
      <xdr:nvSpPr>
        <xdr:cNvPr id="121" name="Rectangle 120"/>
        <xdr:cNvSpPr/>
      </xdr:nvSpPr>
      <xdr:spPr>
        <a:xfrm>
          <a:off x="7839070" y="3580984"/>
          <a:ext cx="940142" cy="396414"/>
        </a:xfrm>
        <a:prstGeom prst="rect">
          <a:avLst/>
        </a:prstGeom>
        <a:gradFill flip="none" rotWithShape="1">
          <a:gsLst>
            <a:gs pos="4800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Housse couette               1</a:t>
          </a:r>
          <a:r>
            <a:rPr lang="fr-FR" sz="1100" b="1" baseline="0">
              <a:solidFill>
                <a:schemeClr val="bg1"/>
              </a:solidFill>
              <a:effectLst/>
            </a:rPr>
            <a:t>Per140X200           </a:t>
          </a:r>
          <a:endParaRPr lang="fr-FR" sz="1100" b="1">
            <a:solidFill>
              <a:srgbClr val="7030A0"/>
            </a:solidFill>
            <a:effectLst/>
          </a:endParaRPr>
        </a:p>
      </xdr:txBody>
    </xdr:sp>
    <xdr:clientData/>
  </xdr:twoCellAnchor>
  <xdr:twoCellAnchor>
    <xdr:from>
      <xdr:col>18</xdr:col>
      <xdr:colOff>203163</xdr:colOff>
      <xdr:row>13</xdr:row>
      <xdr:rowOff>179241</xdr:rowOff>
    </xdr:from>
    <xdr:to>
      <xdr:col>19</xdr:col>
      <xdr:colOff>381305</xdr:colOff>
      <xdr:row>15</xdr:row>
      <xdr:rowOff>96361</xdr:rowOff>
    </xdr:to>
    <xdr:sp macro="[0]!Rectangle121_Cliquer" textlink="">
      <xdr:nvSpPr>
        <xdr:cNvPr id="122" name="Rectangle 121"/>
        <xdr:cNvSpPr/>
      </xdr:nvSpPr>
      <xdr:spPr>
        <a:xfrm>
          <a:off x="8870913" y="3560616"/>
          <a:ext cx="940142" cy="393370"/>
        </a:xfrm>
        <a:prstGeom prst="rect">
          <a:avLst/>
        </a:prstGeom>
        <a:gradFill flip="none" rotWithShape="1">
          <a:gsLst>
            <a:gs pos="4800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Housse couette               2</a:t>
          </a:r>
          <a:r>
            <a:rPr lang="fr-FR" sz="1100" b="1" baseline="0">
              <a:solidFill>
                <a:schemeClr val="bg1"/>
              </a:solidFill>
              <a:effectLst/>
            </a:rPr>
            <a:t>Per200X200           </a:t>
          </a:r>
          <a:endParaRPr lang="fr-FR" sz="1100" b="1">
            <a:solidFill>
              <a:srgbClr val="7030A0"/>
            </a:solidFill>
            <a:effectLst/>
          </a:endParaRPr>
        </a:p>
      </xdr:txBody>
    </xdr:sp>
    <xdr:clientData/>
  </xdr:twoCellAnchor>
  <xdr:twoCellAnchor>
    <xdr:from>
      <xdr:col>18</xdr:col>
      <xdr:colOff>192395</xdr:colOff>
      <xdr:row>15</xdr:row>
      <xdr:rowOff>157558</xdr:rowOff>
    </xdr:from>
    <xdr:to>
      <xdr:col>19</xdr:col>
      <xdr:colOff>370537</xdr:colOff>
      <xdr:row>17</xdr:row>
      <xdr:rowOff>77308</xdr:rowOff>
    </xdr:to>
    <xdr:sp macro="[0]!Rectangle122_Cliquer" textlink="">
      <xdr:nvSpPr>
        <xdr:cNvPr id="123" name="Rectangle 122"/>
        <xdr:cNvSpPr/>
      </xdr:nvSpPr>
      <xdr:spPr>
        <a:xfrm>
          <a:off x="8860145" y="4015183"/>
          <a:ext cx="940142" cy="396000"/>
        </a:xfrm>
        <a:prstGeom prst="rect">
          <a:avLst/>
        </a:prstGeom>
        <a:gradFill flip="none" rotWithShape="1">
          <a:gsLst>
            <a:gs pos="4800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ALEZE</a:t>
          </a:r>
          <a:endParaRPr lang="fr-FR" sz="1100" b="1">
            <a:solidFill>
              <a:srgbClr val="7030A0"/>
            </a:solidFill>
            <a:effectLst/>
          </a:endParaRPr>
        </a:p>
      </xdr:txBody>
    </xdr:sp>
    <xdr:clientData/>
  </xdr:twoCellAnchor>
  <xdr:twoCellAnchor>
    <xdr:from>
      <xdr:col>18</xdr:col>
      <xdr:colOff>249306</xdr:colOff>
      <xdr:row>9</xdr:row>
      <xdr:rowOff>182217</xdr:rowOff>
    </xdr:from>
    <xdr:to>
      <xdr:col>19</xdr:col>
      <xdr:colOff>426553</xdr:colOff>
      <xdr:row>11</xdr:row>
      <xdr:rowOff>97826</xdr:rowOff>
    </xdr:to>
    <xdr:sp macro="[0]!Rectangle128_Cliquer" textlink="">
      <xdr:nvSpPr>
        <xdr:cNvPr id="129" name="Rectangle 128"/>
        <xdr:cNvSpPr/>
      </xdr:nvSpPr>
      <xdr:spPr>
        <a:xfrm>
          <a:off x="7521436" y="2625587"/>
          <a:ext cx="939247" cy="396000"/>
        </a:xfrm>
        <a:prstGeom prst="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CHEMISE PL</a:t>
          </a:r>
        </a:p>
      </xdr:txBody>
    </xdr:sp>
    <xdr:clientData/>
  </xdr:twoCellAnchor>
  <xdr:twoCellAnchor>
    <xdr:from>
      <xdr:col>18</xdr:col>
      <xdr:colOff>276640</xdr:colOff>
      <xdr:row>11</xdr:row>
      <xdr:rowOff>133763</xdr:rowOff>
    </xdr:from>
    <xdr:to>
      <xdr:col>19</xdr:col>
      <xdr:colOff>453887</xdr:colOff>
      <xdr:row>13</xdr:row>
      <xdr:rowOff>49372</xdr:rowOff>
    </xdr:to>
    <xdr:sp macro="[0]!Rectangle129_Cliquer" textlink="">
      <xdr:nvSpPr>
        <xdr:cNvPr id="130" name="Rectangle 129"/>
        <xdr:cNvSpPr/>
      </xdr:nvSpPr>
      <xdr:spPr>
        <a:xfrm>
          <a:off x="9639715" y="2972213"/>
          <a:ext cx="939247" cy="391859"/>
        </a:xfrm>
        <a:prstGeom prst="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900" b="1">
              <a:solidFill>
                <a:schemeClr val="bg1"/>
              </a:solidFill>
              <a:effectLst/>
            </a:rPr>
            <a:t>REPASS</a:t>
          </a:r>
          <a:r>
            <a:rPr lang="fr-FR" sz="1050" b="1" baseline="0">
              <a:solidFill>
                <a:schemeClr val="bg1"/>
              </a:solidFill>
              <a:effectLst/>
            </a:rPr>
            <a:t> CHEM</a:t>
          </a:r>
          <a:endParaRPr lang="fr-FR" sz="1050" b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15</xdr:col>
      <xdr:colOff>71233</xdr:colOff>
      <xdr:row>15</xdr:row>
      <xdr:rowOff>162755</xdr:rowOff>
    </xdr:from>
    <xdr:to>
      <xdr:col>17</xdr:col>
      <xdr:colOff>49350</xdr:colOff>
      <xdr:row>17</xdr:row>
      <xdr:rowOff>82506</xdr:rowOff>
    </xdr:to>
    <xdr:sp macro="[0]!Rectangle133_Cliquer" textlink="">
      <xdr:nvSpPr>
        <xdr:cNvPr id="134" name="Rectangle 133"/>
        <xdr:cNvSpPr/>
      </xdr:nvSpPr>
      <xdr:spPr>
        <a:xfrm>
          <a:off x="6833983" y="4020380"/>
          <a:ext cx="940142" cy="396001"/>
        </a:xfrm>
        <a:prstGeom prst="rect">
          <a:avLst/>
        </a:prstGeom>
        <a:gradFill flip="none" rotWithShape="1">
          <a:gsLst>
            <a:gs pos="4800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 i="1">
              <a:solidFill>
                <a:schemeClr val="bg1"/>
              </a:solidFill>
              <a:effectLst/>
            </a:rPr>
            <a:t>CACHE</a:t>
          </a:r>
          <a:r>
            <a:rPr lang="fr-FR" sz="1100" b="1" i="1" baseline="0">
              <a:solidFill>
                <a:schemeClr val="bg1"/>
              </a:solidFill>
              <a:effectLst/>
            </a:rPr>
            <a:t> SOMMIER</a:t>
          </a:r>
          <a:endParaRPr lang="fr-FR" sz="1100" b="1" i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19</xdr:col>
      <xdr:colOff>416955</xdr:colOff>
      <xdr:row>2</xdr:row>
      <xdr:rowOff>209289</xdr:rowOff>
    </xdr:from>
    <xdr:to>
      <xdr:col>20</xdr:col>
      <xdr:colOff>529989</xdr:colOff>
      <xdr:row>4</xdr:row>
      <xdr:rowOff>64434</xdr:rowOff>
    </xdr:to>
    <xdr:sp macro="[0]!Rectangle137_Cliquer" textlink="">
      <xdr:nvSpPr>
        <xdr:cNvPr id="138" name="Rectangle 137"/>
        <xdr:cNvSpPr/>
      </xdr:nvSpPr>
      <xdr:spPr>
        <a:xfrm>
          <a:off x="8027430" y="904614"/>
          <a:ext cx="932184" cy="398070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COUV</a:t>
          </a:r>
          <a:r>
            <a:rPr lang="fr-FR" sz="1100" b="1" baseline="0">
              <a:solidFill>
                <a:schemeClr val="tx1"/>
              </a:solidFill>
              <a:effectLst/>
            </a:rPr>
            <a:t> ACRY 1P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11</xdr:col>
      <xdr:colOff>114300</xdr:colOff>
      <xdr:row>15</xdr:row>
      <xdr:rowOff>157784</xdr:rowOff>
    </xdr:from>
    <xdr:to>
      <xdr:col>13</xdr:col>
      <xdr:colOff>714375</xdr:colOff>
      <xdr:row>16</xdr:row>
      <xdr:rowOff>228600</xdr:rowOff>
    </xdr:to>
    <xdr:sp macro="[0]!transfert" textlink="">
      <xdr:nvSpPr>
        <xdr:cNvPr id="2" name="Rectangle à coins arrondis 1"/>
        <xdr:cNvSpPr/>
      </xdr:nvSpPr>
      <xdr:spPr>
        <a:xfrm>
          <a:off x="4086225" y="4015409"/>
          <a:ext cx="1752600" cy="308941"/>
        </a:xfrm>
        <a:prstGeom prst="roundRect">
          <a:avLst/>
        </a:prstGeom>
        <a:gradFill flip="none" rotWithShape="1">
          <a:gsLst>
            <a:gs pos="0">
              <a:srgbClr val="33CC33">
                <a:shade val="30000"/>
                <a:satMod val="115000"/>
              </a:srgbClr>
            </a:gs>
            <a:gs pos="50000">
              <a:srgbClr val="33CC33">
                <a:shade val="67500"/>
                <a:satMod val="115000"/>
              </a:srgbClr>
            </a:gs>
            <a:gs pos="100000">
              <a:srgbClr val="33CC33">
                <a:shade val="100000"/>
                <a:satMod val="115000"/>
              </a:srgbClr>
            </a:gs>
          </a:gsLst>
          <a:lin ang="16200000" scaled="1"/>
          <a:tileRect/>
        </a:gradFill>
        <a:ln/>
        <a:effectLst>
          <a:outerShdw blurRad="50800" dist="38100" dir="2700000" algn="tl" rotWithShape="0">
            <a:prstClr val="black"/>
          </a:outerShdw>
          <a:reflection endPos="0" dist="50800" dir="5400000" sy="-100000" algn="bl" rotWithShape="0"/>
        </a:effectLst>
        <a:scene3d>
          <a:camera prst="orthographicFront"/>
          <a:lightRig rig="threePt" dir="t"/>
        </a:scene3d>
        <a:sp3d>
          <a:bevelT prst="relaxedInset"/>
          <a:bevelB w="139700" h="139700" prst="divot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800" b="1">
              <a:solidFill>
                <a:schemeClr val="bg1"/>
              </a:solidFill>
              <a:effectLst/>
            </a:rPr>
            <a:t>ENREGISTRER</a:t>
          </a:r>
        </a:p>
      </xdr:txBody>
    </xdr:sp>
    <xdr:clientData/>
  </xdr:twoCellAnchor>
  <xdr:oneCellAnchor>
    <xdr:from>
      <xdr:col>11</xdr:col>
      <xdr:colOff>114715</xdr:colOff>
      <xdr:row>13</xdr:row>
      <xdr:rowOff>232416</xdr:rowOff>
    </xdr:from>
    <xdr:ext cx="2025317" cy="348609"/>
    <xdr:sp macro="[0]!Rectangleàcoinsarrondis3_Cliquer" textlink="">
      <xdr:nvSpPr>
        <xdr:cNvPr id="4" name="Rectangle à coins arrondis 3"/>
        <xdr:cNvSpPr/>
      </xdr:nvSpPr>
      <xdr:spPr>
        <a:xfrm>
          <a:off x="8946988" y="3559981"/>
          <a:ext cx="2025317" cy="348609"/>
        </a:xfrm>
        <a:prstGeom prst="round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lin ang="5400000" scaled="1"/>
          <a:tileRect/>
        </a:gradFill>
        <a:ln/>
        <a:scene3d>
          <a:camera prst="orthographicFront"/>
          <a:lightRig rig="threePt" dir="t"/>
        </a:scene3d>
        <a:sp3d>
          <a:bevelT prst="relaxedInset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800" b="1">
              <a:solidFill>
                <a:schemeClr val="bg1"/>
              </a:solidFill>
              <a:effectLst/>
            </a:rPr>
            <a:t>TOUT EFFACER</a:t>
          </a:r>
        </a:p>
      </xdr:txBody>
    </xdr:sp>
    <xdr:clientData/>
  </xdr:oneCellAnchor>
  <xdr:twoCellAnchor>
    <xdr:from>
      <xdr:col>11</xdr:col>
      <xdr:colOff>115957</xdr:colOff>
      <xdr:row>12</xdr:row>
      <xdr:rowOff>82826</xdr:rowOff>
    </xdr:from>
    <xdr:to>
      <xdr:col>13</xdr:col>
      <xdr:colOff>720587</xdr:colOff>
      <xdr:row>13</xdr:row>
      <xdr:rowOff>190500</xdr:rowOff>
    </xdr:to>
    <xdr:sp macro="[0]!Rectangleàcoinsarrondis5_Cliquer" textlink="">
      <xdr:nvSpPr>
        <xdr:cNvPr id="6" name="Rectangle à coins arrondis 5"/>
        <xdr:cNvSpPr/>
      </xdr:nvSpPr>
      <xdr:spPr>
        <a:xfrm>
          <a:off x="3048000" y="3246783"/>
          <a:ext cx="1772478" cy="347869"/>
        </a:xfrm>
        <a:prstGeom prst="roundRect">
          <a:avLst/>
        </a:prstGeom>
        <a:gradFill flip="none" rotWithShape="1">
          <a:gsLst>
            <a:gs pos="0">
              <a:srgbClr val="0070C0">
                <a:shade val="30000"/>
                <a:satMod val="115000"/>
              </a:srgbClr>
            </a:gs>
            <a:gs pos="50000">
              <a:srgbClr val="0070C0">
                <a:shade val="67500"/>
                <a:satMod val="115000"/>
              </a:srgbClr>
            </a:gs>
            <a:gs pos="100000">
              <a:srgbClr val="0070C0">
                <a:shade val="100000"/>
                <a:satMod val="115000"/>
              </a:srgbClr>
            </a:gs>
          </a:gsLst>
          <a:lin ang="16200000" scaled="1"/>
          <a:tileRect/>
        </a:gradFill>
        <a:ln/>
        <a:scene3d>
          <a:camera prst="orthographicFront"/>
          <a:lightRig rig="threePt" dir="t"/>
        </a:scene3d>
        <a:sp3d>
          <a:bevelT prst="relaxedInset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ANNULE derniere ligne</a:t>
          </a:r>
        </a:p>
      </xdr:txBody>
    </xdr:sp>
    <xdr:clientData/>
  </xdr:twoCellAnchor>
  <xdr:twoCellAnchor>
    <xdr:from>
      <xdr:col>19</xdr:col>
      <xdr:colOff>397905</xdr:colOff>
      <xdr:row>0</xdr:row>
      <xdr:rowOff>43072</xdr:rowOff>
    </xdr:from>
    <xdr:to>
      <xdr:col>20</xdr:col>
      <xdr:colOff>510939</xdr:colOff>
      <xdr:row>1</xdr:row>
      <xdr:rowOff>50617</xdr:rowOff>
    </xdr:to>
    <xdr:sp macro="[0]!Rectangle105_Cliquer" textlink="">
      <xdr:nvSpPr>
        <xdr:cNvPr id="106" name="Rectangle 105"/>
        <xdr:cNvSpPr/>
      </xdr:nvSpPr>
      <xdr:spPr>
        <a:xfrm>
          <a:off x="8008380" y="43072"/>
          <a:ext cx="932184" cy="398070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COUETTE</a:t>
          </a:r>
          <a:r>
            <a:rPr lang="fr-FR" sz="1100" b="1" baseline="0">
              <a:solidFill>
                <a:schemeClr val="tx1"/>
              </a:solidFill>
              <a:effectLst/>
            </a:rPr>
            <a:t> ACR 1P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13</xdr:col>
      <xdr:colOff>2</xdr:colOff>
      <xdr:row>0</xdr:row>
      <xdr:rowOff>0</xdr:rowOff>
    </xdr:from>
    <xdr:to>
      <xdr:col>14</xdr:col>
      <xdr:colOff>0</xdr:colOff>
      <xdr:row>0</xdr:row>
      <xdr:rowOff>368710</xdr:rowOff>
    </xdr:to>
    <xdr:sp macro="[0]!Macro5" textlink="">
      <xdr:nvSpPr>
        <xdr:cNvPr id="5" name="Rectangle à coins arrondis 4"/>
        <xdr:cNvSpPr/>
      </xdr:nvSpPr>
      <xdr:spPr>
        <a:xfrm>
          <a:off x="7855567" y="0"/>
          <a:ext cx="819352" cy="368710"/>
        </a:xfrm>
        <a:prstGeom prst="roundRect">
          <a:avLst/>
        </a:prstGeom>
        <a:solidFill>
          <a:srgbClr val="33CC33"/>
        </a:soli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EFFACE</a:t>
          </a:r>
        </a:p>
      </xdr:txBody>
    </xdr:sp>
    <xdr:clientData/>
  </xdr:twoCellAnchor>
  <xdr:twoCellAnchor>
    <xdr:from>
      <xdr:col>19</xdr:col>
      <xdr:colOff>428625</xdr:colOff>
      <xdr:row>13</xdr:row>
      <xdr:rowOff>171450</xdr:rowOff>
    </xdr:from>
    <xdr:to>
      <xdr:col>20</xdr:col>
      <xdr:colOff>628650</xdr:colOff>
      <xdr:row>15</xdr:row>
      <xdr:rowOff>85725</xdr:rowOff>
    </xdr:to>
    <xdr:sp macro="[0]!Rectangle2_Cliquer" textlink="">
      <xdr:nvSpPr>
        <xdr:cNvPr id="3" name="Rectangle 2"/>
        <xdr:cNvSpPr/>
      </xdr:nvSpPr>
      <xdr:spPr>
        <a:xfrm>
          <a:off x="10182225" y="3486150"/>
          <a:ext cx="1019175" cy="390525"/>
        </a:xfrm>
        <a:prstGeom prst="rect">
          <a:avLst/>
        </a:prstGeom>
        <a:gradFill flip="none" rotWithShape="1">
          <a:gsLst>
            <a:gs pos="0">
              <a:schemeClr val="accent5">
                <a:shade val="30000"/>
                <a:satMod val="115000"/>
              </a:schemeClr>
            </a:gs>
            <a:gs pos="50000">
              <a:schemeClr val="accent5">
                <a:shade val="67500"/>
                <a:satMod val="115000"/>
              </a:schemeClr>
            </a:gs>
            <a:gs pos="100000">
              <a:schemeClr val="accent1">
                <a:lumMod val="40000"/>
                <a:lumOff val="60000"/>
              </a:schemeClr>
            </a:gs>
          </a:gsLst>
          <a:lin ang="81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 extrusionH="76200">
          <a:bevelT/>
          <a:extrusionClr>
            <a:schemeClr val="tx1"/>
          </a:extrusionClr>
        </a:sp3d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TO</a:t>
          </a:r>
        </a:p>
      </xdr:txBody>
    </xdr:sp>
    <xdr:clientData/>
  </xdr:twoCellAnchor>
  <xdr:twoCellAnchor>
    <xdr:from>
      <xdr:col>19</xdr:col>
      <xdr:colOff>428625</xdr:colOff>
      <xdr:row>15</xdr:row>
      <xdr:rowOff>152401</xdr:rowOff>
    </xdr:from>
    <xdr:to>
      <xdr:col>20</xdr:col>
      <xdr:colOff>638175</xdr:colOff>
      <xdr:row>17</xdr:row>
      <xdr:rowOff>95251</xdr:rowOff>
    </xdr:to>
    <xdr:sp macro="[0]!Rectangle9_Cliquer" textlink="">
      <xdr:nvSpPr>
        <xdr:cNvPr id="10" name="Rectangle 9"/>
        <xdr:cNvSpPr/>
      </xdr:nvSpPr>
      <xdr:spPr>
        <a:xfrm>
          <a:off x="10182225" y="3943351"/>
          <a:ext cx="1028700" cy="419100"/>
        </a:xfrm>
        <a:prstGeom prst="rect">
          <a:avLst/>
        </a:prstGeom>
        <a:gradFill flip="none" rotWithShape="1">
          <a:gsLst>
            <a:gs pos="0">
              <a:schemeClr val="accent5">
                <a:shade val="30000"/>
                <a:satMod val="115000"/>
              </a:schemeClr>
            </a:gs>
            <a:gs pos="50000">
              <a:schemeClr val="accent5">
                <a:shade val="67500"/>
                <a:satMod val="115000"/>
              </a:schemeClr>
            </a:gs>
            <a:gs pos="100000">
              <a:schemeClr val="accent5">
                <a:shade val="100000"/>
                <a:satMod val="115000"/>
              </a:schemeClr>
            </a:gs>
          </a:gsLst>
          <a:lin ang="162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 extrusionH="76200">
          <a:bevelT/>
          <a:extrusionClr>
            <a:schemeClr val="tx1"/>
          </a:extrusionClr>
        </a:sp3d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TT</a:t>
          </a:r>
        </a:p>
      </xdr:txBody>
    </xdr:sp>
    <xdr:clientData/>
  </xdr:twoCellAnchor>
  <xdr:twoCellAnchor>
    <xdr:from>
      <xdr:col>20</xdr:col>
      <xdr:colOff>705265</xdr:colOff>
      <xdr:row>13</xdr:row>
      <xdr:rowOff>181388</xdr:rowOff>
    </xdr:from>
    <xdr:to>
      <xdr:col>21</xdr:col>
      <xdr:colOff>682487</xdr:colOff>
      <xdr:row>15</xdr:row>
      <xdr:rowOff>96997</xdr:rowOff>
    </xdr:to>
    <xdr:sp macro="" textlink="">
      <xdr:nvSpPr>
        <xdr:cNvPr id="67" name="Rectangle 66"/>
        <xdr:cNvSpPr/>
      </xdr:nvSpPr>
      <xdr:spPr>
        <a:xfrm>
          <a:off x="11649490" y="3496088"/>
          <a:ext cx="939247" cy="391859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GABARIT</a:t>
          </a:r>
        </a:p>
      </xdr:txBody>
    </xdr:sp>
    <xdr:clientData/>
  </xdr:twoCellAnchor>
  <xdr:twoCellAnchor>
    <xdr:from>
      <xdr:col>11</xdr:col>
      <xdr:colOff>47625</xdr:colOff>
      <xdr:row>19</xdr:row>
      <xdr:rowOff>146843</xdr:rowOff>
    </xdr:from>
    <xdr:to>
      <xdr:col>12</xdr:col>
      <xdr:colOff>541936</xdr:colOff>
      <xdr:row>19</xdr:row>
      <xdr:rowOff>511967</xdr:rowOff>
    </xdr:to>
    <xdr:sp macro="[0]!Rectangleaveccoinrogné6_Cliquer" textlink="">
      <xdr:nvSpPr>
        <xdr:cNvPr id="7" name="Rectangle avec coin rogné 6"/>
        <xdr:cNvSpPr/>
      </xdr:nvSpPr>
      <xdr:spPr>
        <a:xfrm>
          <a:off x="8655844" y="4754562"/>
          <a:ext cx="1256311" cy="365124"/>
        </a:xfrm>
        <a:prstGeom prst="snip1Rect">
          <a:avLst/>
        </a:prstGeom>
        <a:gradFill flip="none" rotWithShape="1">
          <a:gsLst>
            <a:gs pos="0">
              <a:srgbClr val="FFFF00">
                <a:shade val="30000"/>
                <a:satMod val="115000"/>
              </a:srgbClr>
            </a:gs>
            <a:gs pos="5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lin ang="5400000" scaled="1"/>
          <a:tileRect/>
        </a:gradFill>
        <a:ln>
          <a:solidFill>
            <a:schemeClr val="tx2">
              <a:lumMod val="50000"/>
            </a:schemeClr>
          </a:solidFill>
        </a:ln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rgbClr val="FF0000"/>
              </a:solidFill>
              <a:effectLst/>
            </a:rPr>
            <a:t>CHEQUE</a:t>
          </a:r>
        </a:p>
      </xdr:txBody>
    </xdr:sp>
    <xdr:clientData/>
  </xdr:twoCellAnchor>
  <xdr:twoCellAnchor>
    <xdr:from>
      <xdr:col>9</xdr:col>
      <xdr:colOff>95250</xdr:colOff>
      <xdr:row>19</xdr:row>
      <xdr:rowOff>136921</xdr:rowOff>
    </xdr:from>
    <xdr:to>
      <xdr:col>11</xdr:col>
      <xdr:colOff>19446</xdr:colOff>
      <xdr:row>19</xdr:row>
      <xdr:rowOff>511967</xdr:rowOff>
    </xdr:to>
    <xdr:sp macro="[0]!Rectangleaveccoinrogné8_Cliquer" textlink="">
      <xdr:nvSpPr>
        <xdr:cNvPr id="9" name="Rectangle avec coin rogné 8"/>
        <xdr:cNvSpPr/>
      </xdr:nvSpPr>
      <xdr:spPr>
        <a:xfrm flipH="1">
          <a:off x="6988969" y="4744640"/>
          <a:ext cx="1638696" cy="375046"/>
        </a:xfrm>
        <a:prstGeom prst="snip1Rect">
          <a:avLst/>
        </a:prstGeom>
        <a:gradFill flip="none" rotWithShape="1">
          <a:gsLst>
            <a:gs pos="0">
              <a:srgbClr val="FFFF00">
                <a:shade val="30000"/>
                <a:satMod val="115000"/>
              </a:srgbClr>
            </a:gs>
            <a:gs pos="5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lin ang="54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rgbClr val="FF0000"/>
              </a:solidFill>
              <a:effectLst/>
            </a:rPr>
            <a:t>ESPECES</a:t>
          </a:r>
        </a:p>
      </xdr:txBody>
    </xdr:sp>
    <xdr:clientData/>
  </xdr:twoCellAnchor>
  <xdr:twoCellAnchor>
    <xdr:from>
      <xdr:col>9</xdr:col>
      <xdr:colOff>154781</xdr:colOff>
      <xdr:row>19</xdr:row>
      <xdr:rowOff>595311</xdr:rowOff>
    </xdr:from>
    <xdr:to>
      <xdr:col>14</xdr:col>
      <xdr:colOff>0</xdr:colOff>
      <xdr:row>21</xdr:row>
      <xdr:rowOff>71436</xdr:rowOff>
    </xdr:to>
    <xdr:sp macro="[0]!Rectangleaveccoinrogné71_Cliquer" textlink="">
      <xdr:nvSpPr>
        <xdr:cNvPr id="72" name="Rectangle avec coin rogné 71"/>
        <xdr:cNvSpPr/>
      </xdr:nvSpPr>
      <xdr:spPr>
        <a:xfrm flipH="1">
          <a:off x="7048500" y="5203030"/>
          <a:ext cx="3798094" cy="357187"/>
        </a:xfrm>
        <a:prstGeom prst="snip1Rect">
          <a:avLst/>
        </a:prstGeom>
        <a:gradFill flip="none" rotWithShape="1">
          <a:gsLst>
            <a:gs pos="0">
              <a:srgbClr val="FFFF00">
                <a:shade val="30000"/>
                <a:satMod val="115000"/>
              </a:srgbClr>
            </a:gs>
            <a:gs pos="5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lin ang="54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2800" b="1">
              <a:solidFill>
                <a:srgbClr val="FF0000"/>
              </a:solidFill>
              <a:effectLst/>
            </a:rPr>
            <a:t>Pas PAYE</a:t>
          </a:r>
        </a:p>
      </xdr:txBody>
    </xdr:sp>
    <xdr:clientData/>
  </xdr:twoCellAnchor>
  <xdr:twoCellAnchor>
    <xdr:from>
      <xdr:col>12</xdr:col>
      <xdr:colOff>571500</xdr:colOff>
      <xdr:row>19</xdr:row>
      <xdr:rowOff>156765</xdr:rowOff>
    </xdr:from>
    <xdr:to>
      <xdr:col>15</xdr:col>
      <xdr:colOff>61851</xdr:colOff>
      <xdr:row>19</xdr:row>
      <xdr:rowOff>511967</xdr:rowOff>
    </xdr:to>
    <xdr:sp macro="[0]!Rectangleaveccoinrogné72_Cliquer" textlink="">
      <xdr:nvSpPr>
        <xdr:cNvPr id="73" name="Rectangle avec coin rogné 72"/>
        <xdr:cNvSpPr/>
      </xdr:nvSpPr>
      <xdr:spPr>
        <a:xfrm>
          <a:off x="9941719" y="4764484"/>
          <a:ext cx="966726" cy="355202"/>
        </a:xfrm>
        <a:prstGeom prst="snip1Rect">
          <a:avLst/>
        </a:prstGeom>
        <a:gradFill flip="none" rotWithShape="1">
          <a:gsLst>
            <a:gs pos="0">
              <a:srgbClr val="FFFF00">
                <a:shade val="30000"/>
                <a:satMod val="115000"/>
              </a:srgbClr>
            </a:gs>
            <a:gs pos="5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lin ang="54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800" b="1">
              <a:solidFill>
                <a:srgbClr val="FF0000"/>
              </a:solidFill>
              <a:effectLst/>
            </a:rPr>
            <a:t> C B</a:t>
          </a:r>
        </a:p>
      </xdr:txBody>
    </xdr:sp>
    <xdr:clientData/>
  </xdr:twoCellAnchor>
  <xdr:twoCellAnchor>
    <xdr:from>
      <xdr:col>3</xdr:col>
      <xdr:colOff>47625</xdr:colOff>
      <xdr:row>19</xdr:row>
      <xdr:rowOff>178593</xdr:rowOff>
    </xdr:from>
    <xdr:to>
      <xdr:col>7</xdr:col>
      <xdr:colOff>0</xdr:colOff>
      <xdr:row>20</xdr:row>
      <xdr:rowOff>214313</xdr:rowOff>
    </xdr:to>
    <xdr:sp macro="[0]!Rectangle12_Cliquer" textlink="">
      <xdr:nvSpPr>
        <xdr:cNvPr id="13" name="Rectangle 12"/>
        <xdr:cNvSpPr/>
      </xdr:nvSpPr>
      <xdr:spPr>
        <a:xfrm>
          <a:off x="2893219" y="4786312"/>
          <a:ext cx="4000500" cy="678657"/>
        </a:xfrm>
        <a:prstGeom prst="rect">
          <a:avLst/>
        </a:prstGeom>
        <a:solidFill>
          <a:srgbClr val="002060"/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 </a:t>
          </a:r>
          <a:r>
            <a:rPr lang="fr-FR" sz="32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MENU</a:t>
          </a:r>
        </a:p>
      </xdr:txBody>
    </xdr:sp>
    <xdr:clientData/>
  </xdr:twoCellAnchor>
  <xdr:twoCellAnchor editAs="absolute">
    <xdr:from>
      <xdr:col>2</xdr:col>
      <xdr:colOff>0</xdr:colOff>
      <xdr:row>0</xdr:row>
      <xdr:rowOff>0</xdr:rowOff>
    </xdr:from>
    <xdr:to>
      <xdr:col>3</xdr:col>
      <xdr:colOff>1918</xdr:colOff>
      <xdr:row>1</xdr:row>
      <xdr:rowOff>12370</xdr:rowOff>
    </xdr:to>
    <xdr:sp macro="" textlink="">
      <xdr:nvSpPr>
        <xdr:cNvPr id="11" name="Rectangle 10"/>
        <xdr:cNvSpPr/>
      </xdr:nvSpPr>
      <xdr:spPr>
        <a:xfrm>
          <a:off x="1538654" y="0"/>
          <a:ext cx="1475118" cy="403139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CLIENTS</a:t>
          </a:r>
        </a:p>
      </xdr:txBody>
    </xdr:sp>
    <xdr:clientData/>
  </xdr:twoCellAnchor>
  <xdr:twoCellAnchor editAs="absolute">
    <xdr:from>
      <xdr:col>3</xdr:col>
      <xdr:colOff>13244</xdr:colOff>
      <xdr:row>0</xdr:row>
      <xdr:rowOff>0</xdr:rowOff>
    </xdr:from>
    <xdr:to>
      <xdr:col>4</xdr:col>
      <xdr:colOff>6107</xdr:colOff>
      <xdr:row>1</xdr:row>
      <xdr:rowOff>12370</xdr:rowOff>
    </xdr:to>
    <xdr:sp macro="" textlink="">
      <xdr:nvSpPr>
        <xdr:cNvPr id="78" name="Rectangle 77"/>
        <xdr:cNvSpPr/>
      </xdr:nvSpPr>
      <xdr:spPr>
        <a:xfrm>
          <a:off x="3029494" y="0"/>
          <a:ext cx="1665844" cy="403139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VETEMENTS</a:t>
          </a:r>
        </a:p>
      </xdr:txBody>
    </xdr:sp>
    <xdr:clientData/>
  </xdr:twoCellAnchor>
  <xdr:twoCellAnchor editAs="absolute">
    <xdr:from>
      <xdr:col>4</xdr:col>
      <xdr:colOff>13243</xdr:colOff>
      <xdr:row>0</xdr:row>
      <xdr:rowOff>0</xdr:rowOff>
    </xdr:from>
    <xdr:to>
      <xdr:col>4</xdr:col>
      <xdr:colOff>579177</xdr:colOff>
      <xdr:row>1</xdr:row>
      <xdr:rowOff>12370</xdr:rowOff>
    </xdr:to>
    <xdr:sp macro="" textlink="">
      <xdr:nvSpPr>
        <xdr:cNvPr id="79" name="Rectangle 78"/>
        <xdr:cNvSpPr/>
      </xdr:nvSpPr>
      <xdr:spPr>
        <a:xfrm>
          <a:off x="4702474" y="0"/>
          <a:ext cx="565934" cy="403139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PU</a:t>
          </a:r>
        </a:p>
      </xdr:txBody>
    </xdr:sp>
    <xdr:clientData/>
  </xdr:twoCellAnchor>
  <xdr:twoCellAnchor editAs="absolute">
    <xdr:from>
      <xdr:col>5</xdr:col>
      <xdr:colOff>5233</xdr:colOff>
      <xdr:row>0</xdr:row>
      <xdr:rowOff>0</xdr:rowOff>
    </xdr:from>
    <xdr:to>
      <xdr:col>6</xdr:col>
      <xdr:colOff>25454</xdr:colOff>
      <xdr:row>1</xdr:row>
      <xdr:rowOff>12370</xdr:rowOff>
    </xdr:to>
    <xdr:sp macro="" textlink="">
      <xdr:nvSpPr>
        <xdr:cNvPr id="80" name="Rectangle 79"/>
        <xdr:cNvSpPr/>
      </xdr:nvSpPr>
      <xdr:spPr>
        <a:xfrm>
          <a:off x="5280618" y="0"/>
          <a:ext cx="826182" cy="403139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QU</a:t>
          </a:r>
        </a:p>
      </xdr:txBody>
    </xdr:sp>
    <xdr:clientData/>
  </xdr:twoCellAnchor>
  <xdr:twoCellAnchor editAs="absolute">
    <xdr:from>
      <xdr:col>6</xdr:col>
      <xdr:colOff>1033</xdr:colOff>
      <xdr:row>0</xdr:row>
      <xdr:rowOff>0</xdr:rowOff>
    </xdr:from>
    <xdr:to>
      <xdr:col>6</xdr:col>
      <xdr:colOff>975180</xdr:colOff>
      <xdr:row>1</xdr:row>
      <xdr:rowOff>12370</xdr:rowOff>
    </xdr:to>
    <xdr:sp macro="" textlink="">
      <xdr:nvSpPr>
        <xdr:cNvPr id="84" name="Rectangle 83"/>
        <xdr:cNvSpPr/>
      </xdr:nvSpPr>
      <xdr:spPr>
        <a:xfrm>
          <a:off x="6082379" y="0"/>
          <a:ext cx="974147" cy="403139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PAIEMENT</a:t>
          </a:r>
        </a:p>
      </xdr:txBody>
    </xdr:sp>
    <xdr:clientData/>
  </xdr:twoCellAnchor>
  <xdr:twoCellAnchor>
    <xdr:from>
      <xdr:col>3</xdr:col>
      <xdr:colOff>33670</xdr:colOff>
      <xdr:row>21</xdr:row>
      <xdr:rowOff>23385</xdr:rowOff>
    </xdr:from>
    <xdr:to>
      <xdr:col>4</xdr:col>
      <xdr:colOff>226219</xdr:colOff>
      <xdr:row>22</xdr:row>
      <xdr:rowOff>283106</xdr:rowOff>
    </xdr:to>
    <xdr:sp macro="[0]!Rectanglecoinsarrondis2_Cliquer" textlink="">
      <xdr:nvSpPr>
        <xdr:cNvPr id="86" name="Rectangle : coins arrondis 85"/>
        <xdr:cNvSpPr/>
      </xdr:nvSpPr>
      <xdr:spPr>
        <a:xfrm>
          <a:off x="2879264" y="5512166"/>
          <a:ext cx="1871330" cy="497846"/>
        </a:xfrm>
        <a:prstGeom prst="roundRect">
          <a:avLst/>
        </a:prstGeom>
        <a:gradFill flip="none" rotWithShape="1">
          <a:gsLst>
            <a:gs pos="0">
              <a:srgbClr val="C00000"/>
            </a:gs>
            <a:gs pos="50000">
              <a:srgbClr val="FF0000"/>
            </a:gs>
            <a:gs pos="100000">
              <a:schemeClr val="accent5">
                <a:lumMod val="105000"/>
                <a:satMod val="109000"/>
                <a:tint val="81000"/>
              </a:schemeClr>
            </a:gs>
          </a:gsLst>
          <a:lin ang="27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 </a:t>
          </a:r>
          <a:r>
            <a:rPr lang="fr-FR" sz="1200" b="1">
              <a:solidFill>
                <a:schemeClr val="bg1"/>
              </a:solidFill>
              <a:effectLst/>
            </a:rPr>
            <a:t>Imprime la selection</a:t>
          </a:r>
        </a:p>
      </xdr:txBody>
    </xdr:sp>
    <xdr:clientData/>
  </xdr:twoCellAnchor>
  <xdr:twoCellAnchor>
    <xdr:from>
      <xdr:col>4</xdr:col>
      <xdr:colOff>357186</xdr:colOff>
      <xdr:row>21</xdr:row>
      <xdr:rowOff>26458</xdr:rowOff>
    </xdr:from>
    <xdr:to>
      <xdr:col>6</xdr:col>
      <xdr:colOff>988218</xdr:colOff>
      <xdr:row>22</xdr:row>
      <xdr:rowOff>283106</xdr:rowOff>
    </xdr:to>
    <xdr:sp macro="[0]!Rectanglecoinsarrondis15_Cliquer" textlink="">
      <xdr:nvSpPr>
        <xdr:cNvPr id="16" name="Rectangle : coins arrondis 15"/>
        <xdr:cNvSpPr/>
      </xdr:nvSpPr>
      <xdr:spPr>
        <a:xfrm>
          <a:off x="4881561" y="5515239"/>
          <a:ext cx="2012157" cy="494773"/>
        </a:xfrm>
        <a:prstGeom prst="roundRect">
          <a:avLst/>
        </a:prstGeom>
        <a:gradFill>
          <a:gsLst>
            <a:gs pos="0">
              <a:srgbClr val="FF0000"/>
            </a:gs>
            <a:gs pos="50000">
              <a:schemeClr val="accent5">
                <a:lumMod val="105000"/>
                <a:satMod val="103000"/>
                <a:tint val="73000"/>
              </a:schemeClr>
            </a:gs>
            <a:gs pos="100000">
              <a:srgbClr val="FF0000"/>
            </a:gs>
          </a:gsLst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rgbClr val="FF0000"/>
              </a:solidFill>
              <a:effectLst/>
            </a:rPr>
            <a:t>Efface la selection</a:t>
          </a:r>
        </a:p>
      </xdr:txBody>
    </xdr:sp>
    <xdr:clientData/>
  </xdr:twoCellAnchor>
  <xdr:twoCellAnchor>
    <xdr:from>
      <xdr:col>19</xdr:col>
      <xdr:colOff>464343</xdr:colOff>
      <xdr:row>9</xdr:row>
      <xdr:rowOff>189177</xdr:rowOff>
    </xdr:from>
    <xdr:to>
      <xdr:col>21</xdr:col>
      <xdr:colOff>549009</xdr:colOff>
      <xdr:row>11</xdr:row>
      <xdr:rowOff>78052</xdr:rowOff>
    </xdr:to>
    <xdr:sp macro="[0]!Rectanglaveccoinarrondi13_Cliquer" textlink="">
      <xdr:nvSpPr>
        <xdr:cNvPr id="14" name="Rectangle : avec coin arrondi 13"/>
        <xdr:cNvSpPr/>
      </xdr:nvSpPr>
      <xdr:spPr>
        <a:xfrm>
          <a:off x="13977937" y="2594240"/>
          <a:ext cx="1870603" cy="365125"/>
        </a:xfrm>
        <a:prstGeom prst="round1Rect">
          <a:avLst/>
        </a:prstGeom>
        <a:gradFill flip="none" rotWithShape="1">
          <a:gsLst>
            <a:gs pos="0">
              <a:srgbClr val="7030A0">
                <a:shade val="30000"/>
                <a:satMod val="115000"/>
              </a:srgbClr>
            </a:gs>
            <a:gs pos="50000">
              <a:srgbClr val="7030A0">
                <a:shade val="67500"/>
                <a:satMod val="115000"/>
              </a:srgbClr>
            </a:gs>
            <a:gs pos="100000">
              <a:srgbClr val="7030A0">
                <a:shade val="100000"/>
                <a:satMod val="115000"/>
              </a:srgbClr>
            </a:gs>
          </a:gsLst>
          <a:lin ang="8100000" scaled="1"/>
          <a:tileRect/>
        </a:gradFill>
        <a:ln>
          <a:solidFill>
            <a:srgbClr val="FFFF00"/>
          </a:solidFill>
        </a:ln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2400" b="1">
              <a:solidFill>
                <a:schemeClr val="bg1"/>
              </a:solidFill>
              <a:effectLst/>
            </a:rPr>
            <a:t>TAPIS</a:t>
          </a:r>
        </a:p>
      </xdr:txBody>
    </xdr:sp>
    <xdr:clientData/>
  </xdr:twoCellAnchor>
  <xdr:twoCellAnchor editAs="absolute">
    <xdr:from>
      <xdr:col>0</xdr:col>
      <xdr:colOff>952048</xdr:colOff>
      <xdr:row>0</xdr:row>
      <xdr:rowOff>0</xdr:rowOff>
    </xdr:from>
    <xdr:to>
      <xdr:col>1</xdr:col>
      <xdr:colOff>562920</xdr:colOff>
      <xdr:row>1</xdr:row>
      <xdr:rowOff>12370</xdr:rowOff>
    </xdr:to>
    <xdr:sp macro="" textlink="">
      <xdr:nvSpPr>
        <xdr:cNvPr id="85" name="Rectangle 84"/>
        <xdr:cNvSpPr/>
      </xdr:nvSpPr>
      <xdr:spPr>
        <a:xfrm>
          <a:off x="952048" y="0"/>
          <a:ext cx="575584" cy="403139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N°</a:t>
          </a:r>
        </a:p>
      </xdr:txBody>
    </xdr:sp>
    <xdr:clientData/>
  </xdr:twoCellAnchor>
  <xdr:twoCellAnchor editAs="absolute">
    <xdr:from>
      <xdr:col>0</xdr:col>
      <xdr:colOff>0</xdr:colOff>
      <xdr:row>0</xdr:row>
      <xdr:rowOff>12370</xdr:rowOff>
    </xdr:from>
    <xdr:to>
      <xdr:col>1</xdr:col>
      <xdr:colOff>24423</xdr:colOff>
      <xdr:row>1</xdr:row>
      <xdr:rowOff>12370</xdr:rowOff>
    </xdr:to>
    <xdr:sp macro="" textlink="">
      <xdr:nvSpPr>
        <xdr:cNvPr id="104" name="Rectangle 103"/>
        <xdr:cNvSpPr/>
      </xdr:nvSpPr>
      <xdr:spPr>
        <a:xfrm>
          <a:off x="0" y="12370"/>
          <a:ext cx="989135" cy="390769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DATE</a:t>
          </a:r>
        </a:p>
      </xdr:txBody>
    </xdr:sp>
    <xdr:clientData/>
  </xdr:twoCellAnchor>
  <xdr:twoCellAnchor>
    <xdr:from>
      <xdr:col>19</xdr:col>
      <xdr:colOff>452437</xdr:colOff>
      <xdr:row>7</xdr:row>
      <xdr:rowOff>238123</xdr:rowOff>
    </xdr:from>
    <xdr:to>
      <xdr:col>21</xdr:col>
      <xdr:colOff>559594</xdr:colOff>
      <xdr:row>9</xdr:row>
      <xdr:rowOff>178592</xdr:rowOff>
    </xdr:to>
    <xdr:sp macro="[0]!Rectangle11_Cliquer" textlink="">
      <xdr:nvSpPr>
        <xdr:cNvPr id="12" name="Rectangle 11"/>
        <xdr:cNvSpPr/>
      </xdr:nvSpPr>
      <xdr:spPr>
        <a:xfrm>
          <a:off x="13966031" y="2166936"/>
          <a:ext cx="1893094" cy="416719"/>
        </a:xfrm>
        <a:prstGeom prst="rect">
          <a:avLst/>
        </a:prstGeom>
        <a:gradFill>
          <a:gsLst>
            <a:gs pos="0">
              <a:schemeClr val="tx1">
                <a:lumMod val="95000"/>
                <a:lumOff val="5000"/>
              </a:schemeClr>
            </a:gs>
            <a:gs pos="50000">
              <a:srgbClr val="FFFF00"/>
            </a:gs>
            <a:gs pos="100000">
              <a:schemeClr val="tx1"/>
            </a:gs>
          </a:gsLst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rgbClr val="FF0000"/>
              </a:solidFill>
              <a:effectLst/>
            </a:rPr>
            <a:t>REIMPER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85725</xdr:colOff>
      <xdr:row>0</xdr:row>
      <xdr:rowOff>47625</xdr:rowOff>
    </xdr:from>
    <xdr:to>
      <xdr:col>9</xdr:col>
      <xdr:colOff>307680</xdr:colOff>
      <xdr:row>0</xdr:row>
      <xdr:rowOff>514349</xdr:rowOff>
    </xdr:to>
    <xdr:sp macro="[0]!Rectangle12_Cliquer" textlink="">
      <xdr:nvSpPr>
        <xdr:cNvPr id="3" name="Rectangle 2"/>
        <xdr:cNvSpPr/>
      </xdr:nvSpPr>
      <xdr:spPr>
        <a:xfrm>
          <a:off x="8315325" y="47625"/>
          <a:ext cx="3660480" cy="466724"/>
        </a:xfrm>
        <a:prstGeom prst="rect">
          <a:avLst/>
        </a:prstGeom>
        <a:solidFill>
          <a:srgbClr val="002060"/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 </a:t>
          </a:r>
          <a:r>
            <a:rPr lang="fr-FR" sz="32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MENU</a:t>
          </a:r>
        </a:p>
      </xdr:txBody>
    </xdr:sp>
    <xdr:clientData/>
  </xdr:twoCellAnchor>
  <xdr:twoCellAnchor>
    <xdr:from>
      <xdr:col>0</xdr:col>
      <xdr:colOff>219075</xdr:colOff>
      <xdr:row>0</xdr:row>
      <xdr:rowOff>0</xdr:rowOff>
    </xdr:from>
    <xdr:to>
      <xdr:col>2</xdr:col>
      <xdr:colOff>361950</xdr:colOff>
      <xdr:row>0</xdr:row>
      <xdr:rowOff>352425</xdr:rowOff>
    </xdr:to>
    <xdr:sp macro="" textlink="">
      <xdr:nvSpPr>
        <xdr:cNvPr id="2" name="Rectangle 1"/>
        <xdr:cNvSpPr/>
      </xdr:nvSpPr>
      <xdr:spPr>
        <a:xfrm>
          <a:off x="219075" y="0"/>
          <a:ext cx="1781175" cy="352425"/>
        </a:xfrm>
        <a:prstGeom prst="rect">
          <a:avLst/>
        </a:prstGeom>
        <a:solidFill>
          <a:srgbClr val="0070C0"/>
        </a:solidFill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3200" b="1">
              <a:solidFill>
                <a:schemeClr val="bg1"/>
              </a:solidFill>
              <a:effectLst/>
            </a:rPr>
            <a:t>CLIENTS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282465</xdr:colOff>
      <xdr:row>16</xdr:row>
      <xdr:rowOff>183930</xdr:rowOff>
    </xdr:from>
    <xdr:to>
      <xdr:col>70</xdr:col>
      <xdr:colOff>111672</xdr:colOff>
      <xdr:row>17</xdr:row>
      <xdr:rowOff>114171</xdr:rowOff>
    </xdr:to>
    <xdr:sp macro="[0]!Rectangle12_Cliquer" textlink="">
      <xdr:nvSpPr>
        <xdr:cNvPr id="2" name="Rectangle 1"/>
        <xdr:cNvSpPr/>
      </xdr:nvSpPr>
      <xdr:spPr>
        <a:xfrm>
          <a:off x="2174327" y="3080844"/>
          <a:ext cx="68179293" cy="370361"/>
        </a:xfrm>
        <a:prstGeom prst="rect">
          <a:avLst/>
        </a:prstGeom>
        <a:solidFill>
          <a:srgbClr val="002060"/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 MENU </a:t>
          </a:r>
          <a:r>
            <a:rPr lang="fr-FR" sz="32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MENU  	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MENU </a:t>
          </a:r>
          <a:r>
            <a:rPr kumimoji="0" lang="fr-FR" sz="3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MENU  	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MENU </a:t>
          </a:r>
          <a:r>
            <a:rPr kumimoji="0" lang="fr-FR" sz="3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MENU  			</a:t>
          </a:r>
          <a:r>
            <a:rPr lang="fr-FR" sz="32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			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MENU MENU														MENU</a:t>
          </a:r>
          <a:endParaRPr lang="fr-FR" sz="3200" b="1">
            <a:solidFill>
              <a:schemeClr val="bg1"/>
            </a:solidFill>
            <a:effectLst/>
            <a:latin typeface="Arial Black" panose="020B0A04020102020204" pitchFamily="34" charset="0"/>
          </a:endParaRPr>
        </a:p>
      </xdr:txBody>
    </xdr:sp>
    <xdr:clientData/>
  </xdr:twoCellAnchor>
  <xdr:twoCellAnchor editAs="oneCell">
    <xdr:from>
      <xdr:col>3</xdr:col>
      <xdr:colOff>755431</xdr:colOff>
      <xdr:row>15</xdr:row>
      <xdr:rowOff>91966</xdr:rowOff>
    </xdr:from>
    <xdr:to>
      <xdr:col>6</xdr:col>
      <xdr:colOff>538110</xdr:colOff>
      <xdr:row>20</xdr:row>
      <xdr:rowOff>177293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47293" y="2798380"/>
          <a:ext cx="2804403" cy="1018120"/>
        </a:xfrm>
        <a:prstGeom prst="rect">
          <a:avLst/>
        </a:prstGeom>
      </xdr:spPr>
    </xdr:pic>
    <xdr:clientData/>
  </xdr:twoCellAnchor>
  <xdr:twoCellAnchor>
    <xdr:from>
      <xdr:col>7</xdr:col>
      <xdr:colOff>223344</xdr:colOff>
      <xdr:row>7</xdr:row>
      <xdr:rowOff>137948</xdr:rowOff>
    </xdr:from>
    <xdr:to>
      <xdr:col>9</xdr:col>
      <xdr:colOff>190500</xdr:colOff>
      <xdr:row>11</xdr:row>
      <xdr:rowOff>85396</xdr:rowOff>
    </xdr:to>
    <xdr:sp macro="[0]!Rectanglecoinsarrondis2_Cliquer" textlink="">
      <xdr:nvSpPr>
        <xdr:cNvPr id="3" name="Rectangle : coins arrondis 2"/>
        <xdr:cNvSpPr/>
      </xdr:nvSpPr>
      <xdr:spPr>
        <a:xfrm>
          <a:off x="6174827" y="1464879"/>
          <a:ext cx="1234966" cy="709448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BOUTON Imprime la selection</a:t>
          </a:r>
        </a:p>
      </xdr:txBody>
    </xdr:sp>
    <xdr:clientData/>
  </xdr:twoCellAnchor>
  <xdr:twoCellAnchor>
    <xdr:from>
      <xdr:col>68</xdr:col>
      <xdr:colOff>13138</xdr:colOff>
      <xdr:row>7</xdr:row>
      <xdr:rowOff>170793</xdr:rowOff>
    </xdr:from>
    <xdr:to>
      <xdr:col>69</xdr:col>
      <xdr:colOff>275897</xdr:colOff>
      <xdr:row>9</xdr:row>
      <xdr:rowOff>111672</xdr:rowOff>
    </xdr:to>
    <xdr:sp macro="" textlink="">
      <xdr:nvSpPr>
        <xdr:cNvPr id="5" name="Rectangle 4">
          <a:hlinkClick xmlns:r="http://schemas.openxmlformats.org/officeDocument/2006/relationships" r:id="rId2"/>
        </xdr:cNvPr>
        <xdr:cNvSpPr/>
      </xdr:nvSpPr>
      <xdr:spPr>
        <a:xfrm>
          <a:off x="68731086" y="1497724"/>
          <a:ext cx="1024759" cy="321879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>
            <a:spcBef>
              <a:spcPts val="3600"/>
            </a:spcBef>
          </a:pPr>
          <a:endParaRPr lang="fr-FR" sz="1100" b="1">
            <a:solidFill>
              <a:schemeClr val="bg1"/>
            </a:solidFill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276225</xdr:colOff>
      <xdr:row>0</xdr:row>
      <xdr:rowOff>295275</xdr:rowOff>
    </xdr:to>
    <xdr:sp macro="" textlink="">
      <xdr:nvSpPr>
        <xdr:cNvPr id="3" name="Rectangle 2"/>
        <xdr:cNvSpPr/>
      </xdr:nvSpPr>
      <xdr:spPr>
        <a:xfrm>
          <a:off x="0" y="0"/>
          <a:ext cx="4848225" cy="295275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2400" b="1">
              <a:solidFill>
                <a:schemeClr val="bg1"/>
              </a:solidFill>
              <a:effectLst/>
            </a:rPr>
            <a:t>stats</a:t>
          </a:r>
        </a:p>
      </xdr:txBody>
    </xdr:sp>
    <xdr:clientData/>
  </xdr:twoCellAnchor>
  <xdr:twoCellAnchor editAs="absolute">
    <xdr:from>
      <xdr:col>6</xdr:col>
      <xdr:colOff>361950</xdr:colOff>
      <xdr:row>0</xdr:row>
      <xdr:rowOff>28575</xdr:rowOff>
    </xdr:from>
    <xdr:to>
      <xdr:col>11</xdr:col>
      <xdr:colOff>212430</xdr:colOff>
      <xdr:row>0</xdr:row>
      <xdr:rowOff>466725</xdr:rowOff>
    </xdr:to>
    <xdr:sp macro="[0]!Rectangle12_Cliquer" textlink="">
      <xdr:nvSpPr>
        <xdr:cNvPr id="2" name="Rectangle 1"/>
        <xdr:cNvSpPr/>
      </xdr:nvSpPr>
      <xdr:spPr>
        <a:xfrm>
          <a:off x="4933950" y="28575"/>
          <a:ext cx="3660480" cy="438150"/>
        </a:xfrm>
        <a:prstGeom prst="rect">
          <a:avLst/>
        </a:prstGeom>
        <a:solidFill>
          <a:srgbClr val="002060"/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 </a:t>
          </a:r>
          <a:r>
            <a:rPr lang="fr-FR" sz="28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MENU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845344</xdr:colOff>
      <xdr:row>0</xdr:row>
      <xdr:rowOff>9524</xdr:rowOff>
    </xdr:from>
    <xdr:to>
      <xdr:col>11</xdr:col>
      <xdr:colOff>0</xdr:colOff>
      <xdr:row>0</xdr:row>
      <xdr:rowOff>314325</xdr:rowOff>
    </xdr:to>
    <xdr:sp macro="[0]!Rectangle12_Cliquer" textlink="">
      <xdr:nvSpPr>
        <xdr:cNvPr id="2" name="Rectangle 1"/>
        <xdr:cNvSpPr/>
      </xdr:nvSpPr>
      <xdr:spPr>
        <a:xfrm>
          <a:off x="8989219" y="9524"/>
          <a:ext cx="1202531" cy="304801"/>
        </a:xfrm>
        <a:prstGeom prst="rect">
          <a:avLst/>
        </a:prstGeom>
        <a:solidFill>
          <a:srgbClr val="002060"/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 </a:t>
          </a:r>
          <a:r>
            <a:rPr lang="fr-FR" sz="10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&lt;&lt;&lt;</a:t>
          </a:r>
          <a:r>
            <a:rPr lang="fr-FR" sz="16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 </a:t>
          </a:r>
          <a:r>
            <a:rPr lang="fr-FR" sz="11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MENU</a:t>
          </a:r>
        </a:p>
      </xdr:txBody>
    </xdr:sp>
    <xdr:clientData/>
  </xdr:twoCellAnchor>
  <xdr:twoCellAnchor>
    <xdr:from>
      <xdr:col>3</xdr:col>
      <xdr:colOff>309561</xdr:colOff>
      <xdr:row>0</xdr:row>
      <xdr:rowOff>0</xdr:rowOff>
    </xdr:from>
    <xdr:to>
      <xdr:col>5</xdr:col>
      <xdr:colOff>369093</xdr:colOff>
      <xdr:row>0</xdr:row>
      <xdr:rowOff>325807</xdr:rowOff>
    </xdr:to>
    <xdr:sp macro="" textlink="">
      <xdr:nvSpPr>
        <xdr:cNvPr id="7" name="Rectangle : coins arrondis 6"/>
        <xdr:cNvSpPr/>
      </xdr:nvSpPr>
      <xdr:spPr>
        <a:xfrm>
          <a:off x="2857499" y="0"/>
          <a:ext cx="1940719" cy="325807"/>
        </a:xfrm>
        <a:prstGeom prst="roundRect">
          <a:avLst>
            <a:gd name="adj" fmla="val 0"/>
          </a:avLst>
        </a:prstGeom>
        <a:gradFill flip="none" rotWithShape="1">
          <a:gsLst>
            <a:gs pos="0">
              <a:srgbClr val="C00000"/>
            </a:gs>
            <a:gs pos="50000">
              <a:srgbClr val="FF0000"/>
            </a:gs>
            <a:gs pos="100000">
              <a:srgbClr val="4472C4">
                <a:lumMod val="105000"/>
                <a:satMod val="109000"/>
                <a:tint val="81000"/>
              </a:srgbClr>
            </a:gs>
          </a:gsLst>
          <a:lin ang="2700000" scaled="1"/>
          <a:tileRect/>
        </a:gradFill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3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 Imprime la selection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845344</xdr:colOff>
      <xdr:row>0</xdr:row>
      <xdr:rowOff>287966</xdr:rowOff>
    </xdr:to>
    <xdr:sp macro="" textlink="">
      <xdr:nvSpPr>
        <xdr:cNvPr id="10" name="Rectangle 9"/>
        <xdr:cNvSpPr/>
      </xdr:nvSpPr>
      <xdr:spPr>
        <a:xfrm>
          <a:off x="8143875" y="0"/>
          <a:ext cx="845344" cy="28796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TOTAL</a:t>
          </a:r>
        </a:p>
      </xdr:txBody>
    </xdr:sp>
    <xdr:clientData/>
  </xdr:twoCellAnchor>
  <xdr:twoCellAnchor>
    <xdr:from>
      <xdr:col>12</xdr:col>
      <xdr:colOff>0</xdr:colOff>
      <xdr:row>0</xdr:row>
      <xdr:rowOff>0</xdr:rowOff>
    </xdr:from>
    <xdr:to>
      <xdr:col>13</xdr:col>
      <xdr:colOff>0</xdr:colOff>
      <xdr:row>0</xdr:row>
      <xdr:rowOff>287966</xdr:rowOff>
    </xdr:to>
    <xdr:sp macro="" textlink="">
      <xdr:nvSpPr>
        <xdr:cNvPr id="13" name="Rectangle 12"/>
        <xdr:cNvSpPr/>
      </xdr:nvSpPr>
      <xdr:spPr>
        <a:xfrm>
          <a:off x="10191750" y="0"/>
          <a:ext cx="1012031" cy="287966"/>
        </a:xfrm>
        <a:prstGeom prst="rect">
          <a:avLst/>
        </a:prstGeom>
        <a:gradFill flip="none" rotWithShape="1">
          <a:gsLst>
            <a:gs pos="0">
              <a:schemeClr val="accent4">
                <a:lumMod val="40000"/>
                <a:lumOff val="60000"/>
              </a:schemeClr>
            </a:gs>
            <a:gs pos="46000">
              <a:schemeClr val="accent4">
                <a:lumMod val="95000"/>
                <a:lumOff val="5000"/>
              </a:schemeClr>
            </a:gs>
            <a:gs pos="100000">
              <a:schemeClr val="accent4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Espèce</a:t>
          </a:r>
          <a:r>
            <a:rPr lang="fr-FR" sz="1200" b="1">
              <a:solidFill>
                <a:schemeClr val="bg1"/>
              </a:solidFill>
              <a:effectLst/>
            </a:rPr>
            <a:t>s</a:t>
          </a:r>
        </a:p>
      </xdr:txBody>
    </xdr:sp>
    <xdr:clientData/>
  </xdr:twoCellAnchor>
  <xdr:twoCellAnchor>
    <xdr:from>
      <xdr:col>13</xdr:col>
      <xdr:colOff>11906</xdr:colOff>
      <xdr:row>0</xdr:row>
      <xdr:rowOff>0</xdr:rowOff>
    </xdr:from>
    <xdr:to>
      <xdr:col>14</xdr:col>
      <xdr:colOff>1</xdr:colOff>
      <xdr:row>0</xdr:row>
      <xdr:rowOff>287966</xdr:rowOff>
    </xdr:to>
    <xdr:sp macro="" textlink="">
      <xdr:nvSpPr>
        <xdr:cNvPr id="14" name="Rectangle 13"/>
        <xdr:cNvSpPr/>
      </xdr:nvSpPr>
      <xdr:spPr>
        <a:xfrm>
          <a:off x="11215687" y="0"/>
          <a:ext cx="1023939" cy="287966"/>
        </a:xfrm>
        <a:prstGeom prst="rect">
          <a:avLst/>
        </a:prstGeom>
        <a:gradFill flip="none" rotWithShape="1">
          <a:gsLst>
            <a:gs pos="0">
              <a:schemeClr val="accent4">
                <a:lumMod val="40000"/>
                <a:lumOff val="60000"/>
              </a:schemeClr>
            </a:gs>
            <a:gs pos="46000">
              <a:schemeClr val="accent4">
                <a:lumMod val="95000"/>
                <a:lumOff val="5000"/>
              </a:schemeClr>
            </a:gs>
            <a:gs pos="100000">
              <a:schemeClr val="accent4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Chèque</a:t>
          </a:r>
          <a:endParaRPr lang="fr-FR" sz="1200" b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14</xdr:col>
      <xdr:colOff>11907</xdr:colOff>
      <xdr:row>0</xdr:row>
      <xdr:rowOff>0</xdr:rowOff>
    </xdr:from>
    <xdr:to>
      <xdr:col>15</xdr:col>
      <xdr:colOff>1</xdr:colOff>
      <xdr:row>0</xdr:row>
      <xdr:rowOff>287966</xdr:rowOff>
    </xdr:to>
    <xdr:sp macro="" textlink="">
      <xdr:nvSpPr>
        <xdr:cNvPr id="15" name="Rectangle 14"/>
        <xdr:cNvSpPr/>
      </xdr:nvSpPr>
      <xdr:spPr>
        <a:xfrm>
          <a:off x="12251532" y="0"/>
          <a:ext cx="952500" cy="287966"/>
        </a:xfrm>
        <a:prstGeom prst="rect">
          <a:avLst/>
        </a:prstGeom>
        <a:gradFill flip="none" rotWithShape="1">
          <a:gsLst>
            <a:gs pos="0">
              <a:schemeClr val="accent4">
                <a:lumMod val="40000"/>
                <a:lumOff val="60000"/>
              </a:schemeClr>
            </a:gs>
            <a:gs pos="46000">
              <a:schemeClr val="accent4">
                <a:lumMod val="95000"/>
                <a:lumOff val="5000"/>
              </a:schemeClr>
            </a:gs>
            <a:gs pos="100000">
              <a:schemeClr val="accent4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Pas payé</a:t>
          </a:r>
          <a:endParaRPr lang="fr-FR" sz="1200" b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15</xdr:col>
      <xdr:colOff>11907</xdr:colOff>
      <xdr:row>0</xdr:row>
      <xdr:rowOff>0</xdr:rowOff>
    </xdr:from>
    <xdr:to>
      <xdr:col>16</xdr:col>
      <xdr:colOff>0</xdr:colOff>
      <xdr:row>0</xdr:row>
      <xdr:rowOff>287966</xdr:rowOff>
    </xdr:to>
    <xdr:sp macro="" textlink="">
      <xdr:nvSpPr>
        <xdr:cNvPr id="16" name="Rectangle 15"/>
        <xdr:cNvSpPr/>
      </xdr:nvSpPr>
      <xdr:spPr>
        <a:xfrm>
          <a:off x="13215938" y="0"/>
          <a:ext cx="869156" cy="287966"/>
        </a:xfrm>
        <a:prstGeom prst="rect">
          <a:avLst/>
        </a:prstGeom>
        <a:gradFill flip="none" rotWithShape="1">
          <a:gsLst>
            <a:gs pos="0">
              <a:schemeClr val="accent4">
                <a:lumMod val="40000"/>
                <a:lumOff val="60000"/>
              </a:schemeClr>
            </a:gs>
            <a:gs pos="46000">
              <a:schemeClr val="accent4">
                <a:lumMod val="95000"/>
                <a:lumOff val="5000"/>
              </a:schemeClr>
            </a:gs>
            <a:gs pos="100000">
              <a:schemeClr val="accent4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Encaissé</a:t>
          </a:r>
          <a:endParaRPr lang="fr-FR" sz="1200" b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23</xdr:col>
      <xdr:colOff>309563</xdr:colOff>
      <xdr:row>0</xdr:row>
      <xdr:rowOff>107157</xdr:rowOff>
    </xdr:from>
    <xdr:to>
      <xdr:col>24</xdr:col>
      <xdr:colOff>47626</xdr:colOff>
      <xdr:row>0</xdr:row>
      <xdr:rowOff>523876</xdr:rowOff>
    </xdr:to>
    <xdr:sp macro="" textlink="">
      <xdr:nvSpPr>
        <xdr:cNvPr id="18" name="Flèche : courbe vers la gauche 17">
          <a:hlinkClick xmlns:r="http://schemas.openxmlformats.org/officeDocument/2006/relationships" r:id="rId1"/>
        </xdr:cNvPr>
        <xdr:cNvSpPr/>
      </xdr:nvSpPr>
      <xdr:spPr>
        <a:xfrm>
          <a:off x="20276344" y="107157"/>
          <a:ext cx="500063" cy="416719"/>
        </a:xfrm>
        <a:prstGeom prst="curvedLeftArrow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>
            <a:spcBef>
              <a:spcPts val="3600"/>
            </a:spcBef>
          </a:pPr>
          <a:endParaRPr lang="fr-FR" sz="1100" b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17</xdr:col>
      <xdr:colOff>0</xdr:colOff>
      <xdr:row>0</xdr:row>
      <xdr:rowOff>0</xdr:rowOff>
    </xdr:from>
    <xdr:to>
      <xdr:col>18</xdr:col>
      <xdr:colOff>11906</xdr:colOff>
      <xdr:row>0</xdr:row>
      <xdr:rowOff>285750</xdr:rowOff>
    </xdr:to>
    <xdr:sp macro="" textlink="">
      <xdr:nvSpPr>
        <xdr:cNvPr id="20" name="Rectangle 19"/>
        <xdr:cNvSpPr/>
      </xdr:nvSpPr>
      <xdr:spPr>
        <a:xfrm>
          <a:off x="14882813" y="0"/>
          <a:ext cx="773906" cy="285750"/>
        </a:xfrm>
        <a:prstGeom prst="rect">
          <a:avLst/>
        </a:prstGeom>
        <a:solidFill>
          <a:srgbClr val="C00000"/>
        </a:soli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Laverie</a:t>
          </a:r>
          <a:endParaRPr lang="fr-FR" sz="1400" b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16</xdr:col>
      <xdr:colOff>0</xdr:colOff>
      <xdr:row>0</xdr:row>
      <xdr:rowOff>1</xdr:rowOff>
    </xdr:from>
    <xdr:to>
      <xdr:col>16</xdr:col>
      <xdr:colOff>773906</xdr:colOff>
      <xdr:row>0</xdr:row>
      <xdr:rowOff>285751</xdr:rowOff>
    </xdr:to>
    <xdr:sp macro="" textlink="">
      <xdr:nvSpPr>
        <xdr:cNvPr id="21" name="Rectangle 20"/>
        <xdr:cNvSpPr/>
      </xdr:nvSpPr>
      <xdr:spPr>
        <a:xfrm>
          <a:off x="14085094" y="1"/>
          <a:ext cx="773906" cy="285750"/>
        </a:xfrm>
        <a:prstGeom prst="rect">
          <a:avLst/>
        </a:prstGeom>
        <a:gradFill>
          <a:gsLst>
            <a:gs pos="0">
              <a:srgbClr val="C00000"/>
            </a:gs>
            <a:gs pos="74000">
              <a:srgbClr val="FF0000"/>
            </a:gs>
            <a:gs pos="83000">
              <a:srgbClr val="C00000"/>
            </a:gs>
            <a:gs pos="100000">
              <a:srgbClr val="C00000"/>
            </a:gs>
          </a:gsLst>
          <a:lin ang="5400000" scaled="1"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Pressing</a:t>
          </a:r>
          <a:endParaRPr lang="fr-FR" sz="1400" b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18</xdr:col>
      <xdr:colOff>11907</xdr:colOff>
      <xdr:row>0</xdr:row>
      <xdr:rowOff>0</xdr:rowOff>
    </xdr:from>
    <xdr:to>
      <xdr:col>19</xdr:col>
      <xdr:colOff>0</xdr:colOff>
      <xdr:row>0</xdr:row>
      <xdr:rowOff>285750</xdr:rowOff>
    </xdr:to>
    <xdr:sp macro="" textlink="">
      <xdr:nvSpPr>
        <xdr:cNvPr id="22" name="Rectangle 21"/>
        <xdr:cNvSpPr/>
      </xdr:nvSpPr>
      <xdr:spPr>
        <a:xfrm>
          <a:off x="15656720" y="0"/>
          <a:ext cx="1297780" cy="285750"/>
        </a:xfrm>
        <a:prstGeom prst="rect">
          <a:avLst/>
        </a:prstGeom>
        <a:solidFill>
          <a:srgbClr val="C00000"/>
        </a:soli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Blanchisserie</a:t>
          </a:r>
          <a:endParaRPr lang="fr-FR" sz="1400" b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19</xdr:col>
      <xdr:colOff>1</xdr:colOff>
      <xdr:row>0</xdr:row>
      <xdr:rowOff>0</xdr:rowOff>
    </xdr:from>
    <xdr:to>
      <xdr:col>20</xdr:col>
      <xdr:colOff>0</xdr:colOff>
      <xdr:row>0</xdr:row>
      <xdr:rowOff>285750</xdr:rowOff>
    </xdr:to>
    <xdr:sp macro="" textlink="">
      <xdr:nvSpPr>
        <xdr:cNvPr id="23" name="Rectangle 22"/>
        <xdr:cNvSpPr/>
      </xdr:nvSpPr>
      <xdr:spPr>
        <a:xfrm>
          <a:off x="16954501" y="0"/>
          <a:ext cx="761999" cy="285750"/>
        </a:xfrm>
        <a:prstGeom prst="rect">
          <a:avLst/>
        </a:prstGeom>
        <a:solidFill>
          <a:srgbClr val="C00000"/>
        </a:soli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Tapis</a:t>
          </a:r>
          <a:endParaRPr lang="fr-FR" sz="1400" b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20</xdr:col>
      <xdr:colOff>11907</xdr:colOff>
      <xdr:row>0</xdr:row>
      <xdr:rowOff>0</xdr:rowOff>
    </xdr:from>
    <xdr:to>
      <xdr:col>21</xdr:col>
      <xdr:colOff>11906</xdr:colOff>
      <xdr:row>0</xdr:row>
      <xdr:rowOff>285750</xdr:rowOff>
    </xdr:to>
    <xdr:sp macro="" textlink="">
      <xdr:nvSpPr>
        <xdr:cNvPr id="24" name="Rectangle 23"/>
        <xdr:cNvSpPr/>
      </xdr:nvSpPr>
      <xdr:spPr>
        <a:xfrm>
          <a:off x="17728407" y="0"/>
          <a:ext cx="761999" cy="285750"/>
        </a:xfrm>
        <a:prstGeom prst="rect">
          <a:avLst/>
        </a:prstGeom>
        <a:solidFill>
          <a:srgbClr val="C00000"/>
        </a:soli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Couture</a:t>
          </a:r>
          <a:endParaRPr lang="fr-FR" sz="1400" b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21</xdr:col>
      <xdr:colOff>11907</xdr:colOff>
      <xdr:row>0</xdr:row>
      <xdr:rowOff>0</xdr:rowOff>
    </xdr:from>
    <xdr:to>
      <xdr:col>22</xdr:col>
      <xdr:colOff>11906</xdr:colOff>
      <xdr:row>0</xdr:row>
      <xdr:rowOff>285750</xdr:rowOff>
    </xdr:to>
    <xdr:sp macro="" textlink="">
      <xdr:nvSpPr>
        <xdr:cNvPr id="25" name="Rectangle 24"/>
        <xdr:cNvSpPr/>
      </xdr:nvSpPr>
      <xdr:spPr>
        <a:xfrm>
          <a:off x="18490407" y="0"/>
          <a:ext cx="761999" cy="285750"/>
        </a:xfrm>
        <a:prstGeom prst="rect">
          <a:avLst/>
        </a:prstGeom>
        <a:solidFill>
          <a:srgbClr val="C00000"/>
        </a:soli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Cordonnerie</a:t>
          </a:r>
          <a:endParaRPr lang="fr-FR" sz="1400" b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22</xdr:col>
      <xdr:colOff>11907</xdr:colOff>
      <xdr:row>0</xdr:row>
      <xdr:rowOff>0</xdr:rowOff>
    </xdr:from>
    <xdr:to>
      <xdr:col>23</xdr:col>
      <xdr:colOff>0</xdr:colOff>
      <xdr:row>0</xdr:row>
      <xdr:rowOff>285750</xdr:rowOff>
    </xdr:to>
    <xdr:sp macro="" textlink="">
      <xdr:nvSpPr>
        <xdr:cNvPr id="26" name="Rectangle 25"/>
        <xdr:cNvSpPr/>
      </xdr:nvSpPr>
      <xdr:spPr>
        <a:xfrm>
          <a:off x="19538157" y="0"/>
          <a:ext cx="750093" cy="285750"/>
        </a:xfrm>
        <a:prstGeom prst="rect">
          <a:avLst/>
        </a:prstGeom>
        <a:solidFill>
          <a:srgbClr val="C00000"/>
        </a:soli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Divers</a:t>
          </a:r>
          <a:endParaRPr lang="fr-FR" sz="1400" b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5</xdr:col>
      <xdr:colOff>392907</xdr:colOff>
      <xdr:row>0</xdr:row>
      <xdr:rowOff>11906</xdr:rowOff>
    </xdr:from>
    <xdr:to>
      <xdr:col>7</xdr:col>
      <xdr:colOff>428624</xdr:colOff>
      <xdr:row>0</xdr:row>
      <xdr:rowOff>304273</xdr:rowOff>
    </xdr:to>
    <xdr:sp macro="[0]!Rectanglecoinsarrondis15_Cliquer" textlink="">
      <xdr:nvSpPr>
        <xdr:cNvPr id="28" name="Rectangle : coins arrondis 27"/>
        <xdr:cNvSpPr/>
      </xdr:nvSpPr>
      <xdr:spPr>
        <a:xfrm>
          <a:off x="4822032" y="11906"/>
          <a:ext cx="1774030" cy="292367"/>
        </a:xfrm>
        <a:prstGeom prst="roundRect">
          <a:avLst/>
        </a:prstGeom>
        <a:gradFill>
          <a:gsLst>
            <a:gs pos="0">
              <a:schemeClr val="accent4">
                <a:lumMod val="75000"/>
              </a:schemeClr>
            </a:gs>
            <a:gs pos="50000">
              <a:schemeClr val="bg1"/>
            </a:gs>
            <a:gs pos="100000">
              <a:schemeClr val="accent4"/>
            </a:gs>
          </a:gsLst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rgbClr val="FF0000"/>
              </a:solidFill>
              <a:effectLst/>
            </a:rPr>
            <a:t>Efface la selection</a:t>
          </a:r>
        </a:p>
      </xdr:txBody>
    </xdr:sp>
    <xdr:clientData/>
  </xdr:twoCellAnchor>
  <xdr:twoCellAnchor>
    <xdr:from>
      <xdr:col>7</xdr:col>
      <xdr:colOff>559594</xdr:colOff>
      <xdr:row>0</xdr:row>
      <xdr:rowOff>71437</xdr:rowOff>
    </xdr:from>
    <xdr:to>
      <xdr:col>7</xdr:col>
      <xdr:colOff>1083469</xdr:colOff>
      <xdr:row>0</xdr:row>
      <xdr:rowOff>333374</xdr:rowOff>
    </xdr:to>
    <xdr:sp macro="" textlink="">
      <xdr:nvSpPr>
        <xdr:cNvPr id="3" name="Flèche : droite 2">
          <a:hlinkClick xmlns:r="http://schemas.openxmlformats.org/officeDocument/2006/relationships" r:id="rId2"/>
        </xdr:cNvPr>
        <xdr:cNvSpPr/>
      </xdr:nvSpPr>
      <xdr:spPr>
        <a:xfrm>
          <a:off x="6727032" y="71437"/>
          <a:ext cx="523875" cy="261937"/>
        </a:xfrm>
        <a:prstGeom prst="rightArrow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>
            <a:spcBef>
              <a:spcPts val="3600"/>
            </a:spcBef>
          </a:pPr>
          <a:endParaRPr lang="fr-FR" sz="1100" b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11</xdr:col>
      <xdr:colOff>11906</xdr:colOff>
      <xdr:row>0</xdr:row>
      <xdr:rowOff>11906</xdr:rowOff>
    </xdr:from>
    <xdr:to>
      <xdr:col>11</xdr:col>
      <xdr:colOff>760338</xdr:colOff>
      <xdr:row>0</xdr:row>
      <xdr:rowOff>299872</xdr:rowOff>
    </xdr:to>
    <xdr:sp macro="" textlink="">
      <xdr:nvSpPr>
        <xdr:cNvPr id="27" name="Rectangle 26"/>
        <xdr:cNvSpPr/>
      </xdr:nvSpPr>
      <xdr:spPr>
        <a:xfrm>
          <a:off x="10941844" y="11906"/>
          <a:ext cx="748432" cy="28796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PIECES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382087</xdr:colOff>
      <xdr:row>0</xdr:row>
      <xdr:rowOff>0</xdr:rowOff>
    </xdr:from>
    <xdr:to>
      <xdr:col>5</xdr:col>
      <xdr:colOff>1529774</xdr:colOff>
      <xdr:row>1</xdr:row>
      <xdr:rowOff>10876</xdr:rowOff>
    </xdr:to>
    <xdr:sp macro="[0]!Macro6" textlink="">
      <xdr:nvSpPr>
        <xdr:cNvPr id="2" name="Flèche gauche 1"/>
        <xdr:cNvSpPr/>
      </xdr:nvSpPr>
      <xdr:spPr>
        <a:xfrm>
          <a:off x="3884208" y="0"/>
          <a:ext cx="2186778" cy="289891"/>
        </a:xfrm>
        <a:prstGeom prst="leftArrow">
          <a:avLst>
            <a:gd name="adj1" fmla="val 100000"/>
            <a:gd name="adj2" fmla="val 50000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</a:t>
          </a:r>
          <a:r>
            <a:rPr lang="fr-FR" sz="1100" b="1" baseline="0"/>
            <a:t>      </a:t>
          </a:r>
          <a:r>
            <a:rPr lang="fr-FR" sz="1100" b="1"/>
            <a:t>C   A   I   S   S   E</a:t>
          </a:r>
        </a:p>
      </xdr:txBody>
    </xdr:sp>
    <xdr:clientData/>
  </xdr:twoCellAnchor>
  <xdr:twoCellAnchor>
    <xdr:from>
      <xdr:col>2</xdr:col>
      <xdr:colOff>875530</xdr:colOff>
      <xdr:row>0</xdr:row>
      <xdr:rowOff>9621</xdr:rowOff>
    </xdr:from>
    <xdr:to>
      <xdr:col>4</xdr:col>
      <xdr:colOff>269394</xdr:colOff>
      <xdr:row>0</xdr:row>
      <xdr:rowOff>269394</xdr:rowOff>
    </xdr:to>
    <xdr:sp macro="[0]!Module15.CLIENT" textlink="">
      <xdr:nvSpPr>
        <xdr:cNvPr id="3" name="Rectangle 2"/>
        <xdr:cNvSpPr/>
      </xdr:nvSpPr>
      <xdr:spPr>
        <a:xfrm>
          <a:off x="2414924" y="9621"/>
          <a:ext cx="1356591" cy="259773"/>
        </a:xfrm>
        <a:prstGeom prst="rect">
          <a:avLst/>
        </a:prstGeom>
        <a:solidFill>
          <a:srgbClr val="FF0000"/>
        </a:soli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CLIENT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266700</xdr:colOff>
      <xdr:row>0</xdr:row>
      <xdr:rowOff>47625</xdr:rowOff>
    </xdr:from>
    <xdr:to>
      <xdr:col>15</xdr:col>
      <xdr:colOff>117180</xdr:colOff>
      <xdr:row>0</xdr:row>
      <xdr:rowOff>542797</xdr:rowOff>
    </xdr:to>
    <xdr:sp macro="[0]!Rectangle12_Cliquer" textlink="">
      <xdr:nvSpPr>
        <xdr:cNvPr id="2" name="Rectangle 1"/>
        <xdr:cNvSpPr/>
      </xdr:nvSpPr>
      <xdr:spPr>
        <a:xfrm>
          <a:off x="8229600" y="47625"/>
          <a:ext cx="2136480" cy="495172"/>
        </a:xfrm>
        <a:prstGeom prst="rect">
          <a:avLst/>
        </a:prstGeom>
        <a:solidFill>
          <a:srgbClr val="002060"/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 </a:t>
          </a:r>
          <a:r>
            <a:rPr lang="fr-FR" sz="32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MENU</a:t>
          </a:r>
        </a:p>
      </xdr:txBody>
    </xdr:sp>
    <xdr:clientData/>
  </xdr:twoCellAnchor>
  <xdr:twoCellAnchor>
    <xdr:from>
      <xdr:col>0</xdr:col>
      <xdr:colOff>114300</xdr:colOff>
      <xdr:row>0</xdr:row>
      <xdr:rowOff>47625</xdr:rowOff>
    </xdr:from>
    <xdr:to>
      <xdr:col>2</xdr:col>
      <xdr:colOff>1028700</xdr:colOff>
      <xdr:row>0</xdr:row>
      <xdr:rowOff>342900</xdr:rowOff>
    </xdr:to>
    <xdr:sp macro="" textlink="">
      <xdr:nvSpPr>
        <xdr:cNvPr id="3" name="Rectangle 2"/>
        <xdr:cNvSpPr/>
      </xdr:nvSpPr>
      <xdr:spPr>
        <a:xfrm>
          <a:off x="114300" y="47625"/>
          <a:ext cx="3305175" cy="295275"/>
        </a:xfrm>
        <a:prstGeom prst="rect">
          <a:avLst/>
        </a:prstGeom>
        <a:solidFill>
          <a:srgbClr val="92D050"/>
        </a:solidFill>
        <a:ln>
          <a:noFill/>
        </a:ln>
        <a:effectLst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2400" b="1">
              <a:solidFill>
                <a:schemeClr val="bg1"/>
              </a:solidFill>
              <a:effectLst/>
            </a:rPr>
            <a:t>tableau</a:t>
          </a:r>
        </a:p>
      </xdr:txBody>
    </xdr:sp>
    <xdr:clientData/>
  </xdr:twoCellAnchor>
  <xdr:twoCellAnchor>
    <xdr:from>
      <xdr:col>15</xdr:col>
      <xdr:colOff>209550</xdr:colOff>
      <xdr:row>0</xdr:row>
      <xdr:rowOff>57150</xdr:rowOff>
    </xdr:from>
    <xdr:to>
      <xdr:col>17</xdr:col>
      <xdr:colOff>438150</xdr:colOff>
      <xdr:row>0</xdr:row>
      <xdr:rowOff>533400</xdr:rowOff>
    </xdr:to>
    <xdr:sp macro="[0]!Rectangle3_Click" textlink="">
      <xdr:nvSpPr>
        <xdr:cNvPr id="4" name="Rectangle 3"/>
        <xdr:cNvSpPr/>
      </xdr:nvSpPr>
      <xdr:spPr>
        <a:xfrm>
          <a:off x="10563225" y="57150"/>
          <a:ext cx="1752600" cy="476250"/>
        </a:xfrm>
        <a:prstGeom prst="rect">
          <a:avLst/>
        </a:prstGeom>
        <a:gradFill flip="none" rotWithShape="1">
          <a:gsLst>
            <a:gs pos="0">
              <a:schemeClr val="accent5">
                <a:lumMod val="89000"/>
              </a:schemeClr>
            </a:gs>
            <a:gs pos="23000">
              <a:schemeClr val="accent5">
                <a:lumMod val="89000"/>
              </a:schemeClr>
            </a:gs>
            <a:gs pos="69000">
              <a:schemeClr val="accent5">
                <a:lumMod val="75000"/>
              </a:schemeClr>
            </a:gs>
            <a:gs pos="97000">
              <a:schemeClr val="accent5">
                <a:lumMod val="70000"/>
              </a:schemeClr>
            </a:gs>
          </a:gsLst>
          <a:path path="circle">
            <a:fillToRect l="50000" t="50000" r="50000" b="50000"/>
          </a:path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chemeClr val="bg1"/>
              </a:solidFill>
              <a:effectLst/>
            </a:rPr>
            <a:t>&lt;&lt;&lt;ENREGISTRER</a:t>
          </a:r>
        </a:p>
      </xdr:txBody>
    </xdr:sp>
    <xdr:clientData/>
  </xdr:twoCellAnchor>
  <xdr:twoCellAnchor>
    <xdr:from>
      <xdr:col>2</xdr:col>
      <xdr:colOff>438150</xdr:colOff>
      <xdr:row>0</xdr:row>
      <xdr:rowOff>38100</xdr:rowOff>
    </xdr:from>
    <xdr:to>
      <xdr:col>3</xdr:col>
      <xdr:colOff>905668</xdr:colOff>
      <xdr:row>0</xdr:row>
      <xdr:rowOff>323323</xdr:rowOff>
    </xdr:to>
    <xdr:sp macro="[0]!Rectanglecoinsarrondis15_Cliquer" textlink="">
      <xdr:nvSpPr>
        <xdr:cNvPr id="6" name="Rectangle : coins arrondis 5"/>
        <xdr:cNvSpPr/>
      </xdr:nvSpPr>
      <xdr:spPr>
        <a:xfrm>
          <a:off x="2752725" y="38100"/>
          <a:ext cx="2105818" cy="285223"/>
        </a:xfrm>
        <a:prstGeom prst="roundRect">
          <a:avLst/>
        </a:prstGeom>
        <a:gradFill>
          <a:gsLst>
            <a:gs pos="0">
              <a:srgbClr val="FF0000"/>
            </a:gs>
            <a:gs pos="50000">
              <a:schemeClr val="accent5">
                <a:lumMod val="105000"/>
                <a:satMod val="103000"/>
                <a:tint val="73000"/>
              </a:schemeClr>
            </a:gs>
            <a:gs pos="100000">
              <a:srgbClr val="FF0000"/>
            </a:gs>
          </a:gsLst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rgbClr val="FF0000"/>
              </a:solidFill>
              <a:effectLst/>
            </a:rPr>
            <a:t>Efface la selection</a:t>
          </a:r>
        </a:p>
      </xdr:txBody>
    </xdr:sp>
    <xdr:clientData/>
  </xdr:twoCellAnchor>
  <xdr:twoCellAnchor>
    <xdr:from>
      <xdr:col>5</xdr:col>
      <xdr:colOff>57150</xdr:colOff>
      <xdr:row>0</xdr:row>
      <xdr:rowOff>95250</xdr:rowOff>
    </xdr:from>
    <xdr:to>
      <xdr:col>5</xdr:col>
      <xdr:colOff>885825</xdr:colOff>
      <xdr:row>0</xdr:row>
      <xdr:rowOff>342900</xdr:rowOff>
    </xdr:to>
    <xdr:sp macro="[0]!Rectanglecoinsarrondis4_Cliquer" textlink="">
      <xdr:nvSpPr>
        <xdr:cNvPr id="5" name="Rectangle : coins arrondis 4"/>
        <xdr:cNvSpPr/>
      </xdr:nvSpPr>
      <xdr:spPr>
        <a:xfrm>
          <a:off x="5495925" y="95250"/>
          <a:ext cx="828675" cy="247650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>
            <a:spcBef>
              <a:spcPts val="3600"/>
            </a:spcBef>
          </a:pPr>
          <a:endParaRPr lang="fr-FR" sz="1100" b="1">
            <a:solidFill>
              <a:schemeClr val="bg1"/>
            </a:solidFill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CAISSE%20one%20Driv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AISSE"/>
      <sheetName val="CLIENT"/>
      <sheetName val="DONNEES"/>
      <sheetName val="RECAPITULATIF"/>
      <sheetName val="STATS"/>
      <sheetName val="RECAP"/>
      <sheetName val="TABLEA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6" name="Tableau6" displayName="Tableau6" ref="A1:G51" totalsRowShown="0" headerRowDxfId="277" tableBorderDxfId="276">
  <autoFilter ref="A1:G51"/>
  <sortState ref="A2:G49">
    <sortCondition ref="C1:C49"/>
  </sortState>
  <tableColumns count="7">
    <tableColumn id="1" name="CODE CLIENT" dataDxfId="275"/>
    <tableColumn id="2" name="CIVILITE" dataDxfId="274"/>
    <tableColumn id="3" name="NOM" dataDxfId="273"/>
    <tableColumn id="4" name="VILLE" dataDxfId="272"/>
    <tableColumn id="5" name="TELEPHONE" dataDxfId="271"/>
    <tableColumn id="6" name="ADRESSE" dataDxfId="270"/>
    <tableColumn id="7" name="Colonne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1048576" totalsRowShown="0" headerRowDxfId="168">
  <autoFilter ref="C1:C1048576"/>
  <tableColumns count="1">
    <tableColumn id="1" name="CLIENT"/>
  </tableColumns>
  <tableStyleInfo name="Table Style 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1:D1048576" totalsRowShown="0" headerRowDxfId="167">
  <autoFilter ref="D1:D1048576"/>
  <tableColumns count="1">
    <tableColumn id="1" name="VETEMENT"/>
  </tableColumns>
  <tableStyleInfo name="Table Style 1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G1:G1048576" totalsRowShown="0" headerRowDxfId="166">
  <autoFilter ref="G1:G1048576"/>
  <tableColumns count="1">
    <tableColumn id="1" name="PAIEMENT"/>
  </tableColumns>
  <tableStyleInfo name="Table Style 1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H1:H1048576" totalsRowShown="0" headerRowDxfId="165">
  <autoFilter ref="H1:H1048576"/>
  <tableColumns count="1">
    <tableColumn id="1" name="CATEG"/>
  </tableColumns>
  <tableStyleInfo name="Table Style 1" showFirstColumn="0" showLastColumn="0" showRowStripes="1" showColumnStripes="0"/>
</table>
</file>

<file path=xl/tables/table6.xml><?xml version="1.0" encoding="utf-8"?>
<table xmlns="http://schemas.openxmlformats.org/spreadsheetml/2006/main" id="1" name="Tableau1" displayName="Tableau1" ref="A2:K65" totalsRowShown="0">
  <autoFilter ref="A2:K65"/>
  <tableColumns count="11">
    <tableColumn id="1" name="PRIS" dataDxfId="150"/>
    <tableColumn id="2" name="FAIT" dataDxfId="149"/>
    <tableColumn id="3" name="DELAI" dataDxfId="148"/>
    <tableColumn id="4" name="N°" dataDxfId="147"/>
    <tableColumn id="5" name="CLIENT" dataDxfId="146"/>
    <tableColumn id="6" name="103" dataDxfId="145"/>
    <tableColumn id="7" name="Pieces" dataDxfId="144"/>
    <tableColumn id="8" name="Colonne1"/>
    <tableColumn id="9" name="Paiement" dataDxfId="143"/>
    <tableColumn id="10" name="0,00" dataDxfId="142"/>
    <tableColumn id="11" name="Heure" dataDxfId="14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K1:K1048576" totalsRowShown="0" headerRowDxfId="10" dataDxfId="9">
  <autoFilter ref="K1:K1048576"/>
  <tableColumns count="1">
    <tableColumn id="1" name="DELAI" dataDxfId="8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ln/>
      </a:spPr>
      <a:bodyPr rot="0" spcFirstLastPara="0" vertOverflow="clip" horzOverflow="clip" vert="horz" wrap="square" lIns="91440" tIns="45720" rIns="91440" bIns="45720" numCol="1" spcCol="0" rtlCol="0" fromWordArt="0" anchor="t" anchorCtr="0" forceAA="0" compatLnSpc="1">
        <a:prstTxWarp prst="textNoShape">
          <a:avLst/>
        </a:prstTxWarp>
        <a:noAutofit/>
      </a:bodyPr>
      <a:lstStyle>
        <a:defPPr algn="l">
          <a:spcBef>
            <a:spcPts val="3600"/>
          </a:spcBef>
          <a:defRPr sz="1100" b="1">
            <a:solidFill>
              <a:schemeClr val="bg1"/>
            </a:solidFill>
            <a:effectLst/>
          </a:defRPr>
        </a:defPPr>
      </a:lstStyle>
      <a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6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10.emf"/><Relationship Id="rId34" Type="http://schemas.openxmlformats.org/officeDocument/2006/relationships/ctrlProp" Target="../ctrlProps/ctrlProp3.xml"/><Relationship Id="rId7" Type="http://schemas.openxmlformats.org/officeDocument/2006/relationships/image" Target="../media/image3.emf"/><Relationship Id="rId12" Type="http://schemas.openxmlformats.org/officeDocument/2006/relationships/control" Target="../activeX/activeX5.xml"/><Relationship Id="rId17" Type="http://schemas.openxmlformats.org/officeDocument/2006/relationships/image" Target="../media/image8.emf"/><Relationship Id="rId25" Type="http://schemas.openxmlformats.org/officeDocument/2006/relationships/image" Target="../media/image12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4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5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2.emf"/><Relationship Id="rId15" Type="http://schemas.openxmlformats.org/officeDocument/2006/relationships/image" Target="../media/image7.emf"/><Relationship Id="rId23" Type="http://schemas.openxmlformats.org/officeDocument/2006/relationships/image" Target="../media/image11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9.emf"/><Relationship Id="rId31" Type="http://schemas.openxmlformats.org/officeDocument/2006/relationships/image" Target="../media/image15.emf"/><Relationship Id="rId4" Type="http://schemas.openxmlformats.org/officeDocument/2006/relationships/control" Target="../activeX/activeX1.xml"/><Relationship Id="rId9" Type="http://schemas.openxmlformats.org/officeDocument/2006/relationships/image" Target="../media/image4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3.emf"/><Relationship Id="rId30" Type="http://schemas.openxmlformats.org/officeDocument/2006/relationships/control" Target="../activeX/activeX14.xml"/><Relationship Id="rId35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Y38"/>
  <sheetViews>
    <sheetView showRowColHeaders="0" tabSelected="1" workbookViewId="0">
      <selection activeCell="P12" sqref="P12"/>
    </sheetView>
  </sheetViews>
  <sheetFormatPr baseColWidth="10" defaultColWidth="11.42578125" defaultRowHeight="15" x14ac:dyDescent="0.25"/>
  <sheetData>
    <row r="1" spans="1:17" x14ac:dyDescent="0.25">
      <c r="A1" s="281"/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</row>
    <row r="2" spans="1:17" x14ac:dyDescent="0.25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5"/>
      <c r="N2" s="285"/>
      <c r="O2" s="282"/>
      <c r="P2" s="282"/>
      <c r="Q2" s="282"/>
    </row>
    <row r="3" spans="1:17" x14ac:dyDescent="0.25">
      <c r="A3" s="288"/>
      <c r="B3" s="282"/>
      <c r="C3" s="282"/>
      <c r="D3" s="283"/>
      <c r="E3" s="283"/>
      <c r="F3" s="283"/>
      <c r="G3" s="283"/>
      <c r="H3" s="283"/>
      <c r="I3" s="283"/>
      <c r="J3" s="283"/>
      <c r="K3" s="283"/>
      <c r="L3" s="283"/>
      <c r="M3" s="285"/>
      <c r="N3" s="285"/>
      <c r="O3" s="282"/>
      <c r="P3" s="282"/>
      <c r="Q3" s="282"/>
    </row>
    <row r="4" spans="1:17" x14ac:dyDescent="0.25">
      <c r="A4" s="282"/>
      <c r="B4" s="282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2"/>
      <c r="P4" s="282"/>
      <c r="Q4" s="282"/>
    </row>
    <row r="5" spans="1:17" x14ac:dyDescent="0.25">
      <c r="A5" s="282"/>
      <c r="B5" s="282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2"/>
      <c r="P5" s="282" t="s">
        <v>85</v>
      </c>
      <c r="Q5" s="282"/>
    </row>
    <row r="6" spans="1:17" x14ac:dyDescent="0.25">
      <c r="A6" s="282"/>
      <c r="B6" s="285"/>
      <c r="C6" s="285"/>
      <c r="D6" s="285"/>
      <c r="E6" s="285"/>
      <c r="F6" s="285"/>
      <c r="G6" s="285"/>
      <c r="H6" s="285"/>
      <c r="I6" s="285"/>
      <c r="J6" s="285"/>
      <c r="K6" s="285"/>
      <c r="L6" s="285"/>
      <c r="M6" s="286"/>
      <c r="N6" s="282"/>
      <c r="O6" s="282"/>
      <c r="P6" s="282"/>
      <c r="Q6" s="282"/>
    </row>
    <row r="7" spans="1:17" x14ac:dyDescent="0.25">
      <c r="A7" s="282"/>
      <c r="B7" s="282"/>
      <c r="C7" s="284"/>
      <c r="D7" s="285"/>
      <c r="E7" s="285"/>
      <c r="F7" s="285"/>
      <c r="G7" s="285"/>
      <c r="H7" s="285"/>
      <c r="I7" s="285"/>
      <c r="J7" s="285"/>
      <c r="K7" s="285"/>
      <c r="L7" s="285"/>
      <c r="M7" s="286"/>
      <c r="N7" s="282"/>
      <c r="O7" s="282"/>
      <c r="P7" s="282"/>
      <c r="Q7" s="282"/>
    </row>
    <row r="8" spans="1:17" x14ac:dyDescent="0.25">
      <c r="A8" s="282"/>
      <c r="B8" s="282"/>
      <c r="C8" s="284"/>
      <c r="D8" s="285"/>
      <c r="E8" s="285"/>
      <c r="F8" s="285"/>
      <c r="G8" s="285"/>
      <c r="H8" s="285"/>
      <c r="I8" s="285"/>
      <c r="J8" s="285"/>
      <c r="K8" s="285"/>
      <c r="L8" s="285"/>
      <c r="M8" s="286"/>
      <c r="N8" s="282"/>
      <c r="O8" s="282"/>
      <c r="P8" s="282"/>
      <c r="Q8" s="282"/>
    </row>
    <row r="9" spans="1:17" x14ac:dyDescent="0.25">
      <c r="A9" s="282"/>
      <c r="B9" s="282"/>
      <c r="C9" s="284"/>
      <c r="D9" s="285"/>
      <c r="E9" s="285"/>
      <c r="F9" s="285"/>
      <c r="G9" s="285"/>
      <c r="H9" s="285"/>
      <c r="I9" s="285"/>
      <c r="J9" s="285"/>
      <c r="K9" s="285"/>
      <c r="L9" s="285"/>
      <c r="M9" s="286"/>
      <c r="N9" s="282"/>
      <c r="O9" s="282"/>
      <c r="P9" s="282"/>
      <c r="Q9" s="282"/>
    </row>
    <row r="10" spans="1:17" x14ac:dyDescent="0.25">
      <c r="A10" s="282"/>
      <c r="B10" s="282"/>
      <c r="C10" s="284"/>
      <c r="D10" s="285"/>
      <c r="E10" s="285"/>
      <c r="F10" s="285"/>
      <c r="G10" s="285"/>
      <c r="H10" s="285"/>
      <c r="I10" s="285"/>
      <c r="J10" s="285"/>
      <c r="K10" s="285"/>
      <c r="L10" s="285"/>
      <c r="M10" s="286"/>
      <c r="N10" s="282"/>
      <c r="O10" s="282"/>
      <c r="P10" s="282"/>
      <c r="Q10" s="282"/>
    </row>
    <row r="11" spans="1:17" x14ac:dyDescent="0.25">
      <c r="A11" s="282"/>
      <c r="B11" s="282"/>
      <c r="C11" s="284"/>
      <c r="D11" s="285"/>
      <c r="E11" s="285"/>
      <c r="F11" s="285"/>
      <c r="G11" s="285"/>
      <c r="H11" s="285"/>
      <c r="I11" s="285"/>
      <c r="J11" s="285"/>
      <c r="K11" s="285"/>
      <c r="L11" s="285"/>
      <c r="M11" s="286"/>
      <c r="N11" s="282"/>
      <c r="O11" s="282"/>
      <c r="P11" s="282"/>
      <c r="Q11" s="282"/>
    </row>
    <row r="12" spans="1:17" x14ac:dyDescent="0.25">
      <c r="A12" s="282"/>
      <c r="B12" s="282"/>
      <c r="C12" s="284"/>
      <c r="D12" s="285"/>
      <c r="E12" s="285"/>
      <c r="F12" s="285"/>
      <c r="G12" s="285"/>
      <c r="H12" s="285"/>
      <c r="I12" s="285"/>
      <c r="J12" s="285"/>
      <c r="K12" s="285"/>
      <c r="L12" s="285"/>
      <c r="M12" s="286"/>
      <c r="N12" s="282"/>
      <c r="O12" s="282"/>
      <c r="P12" s="282"/>
      <c r="Q12" s="282"/>
    </row>
    <row r="13" spans="1:17" x14ac:dyDescent="0.25">
      <c r="A13" s="282"/>
      <c r="B13" s="282"/>
      <c r="C13" s="284"/>
      <c r="D13" s="285"/>
      <c r="E13" s="285"/>
      <c r="F13" s="285"/>
      <c r="G13" s="285"/>
      <c r="H13" s="285"/>
      <c r="I13" s="285"/>
      <c r="J13" s="285"/>
      <c r="K13" s="285"/>
      <c r="L13" s="285"/>
      <c r="M13" s="286"/>
      <c r="N13" s="282"/>
      <c r="O13" s="282"/>
      <c r="P13" s="282"/>
      <c r="Q13" s="282"/>
    </row>
    <row r="14" spans="1:17" x14ac:dyDescent="0.25">
      <c r="A14" s="282"/>
      <c r="B14" s="282"/>
      <c r="C14" s="284"/>
      <c r="D14" s="285"/>
      <c r="E14" s="285"/>
      <c r="F14" s="285"/>
      <c r="G14" s="285"/>
      <c r="H14" s="285"/>
      <c r="I14" s="285"/>
      <c r="J14" s="285"/>
      <c r="K14" s="285"/>
      <c r="L14" s="285"/>
      <c r="M14" s="286"/>
      <c r="N14" s="282"/>
      <c r="O14" s="282"/>
      <c r="P14" s="282"/>
      <c r="Q14" s="282"/>
    </row>
    <row r="15" spans="1:17" x14ac:dyDescent="0.25">
      <c r="A15" s="282"/>
      <c r="B15" s="282"/>
      <c r="C15" s="284"/>
      <c r="D15" s="285"/>
      <c r="E15" s="285"/>
      <c r="F15" s="285"/>
      <c r="G15" s="285"/>
      <c r="H15" s="285"/>
      <c r="I15" s="285"/>
      <c r="J15" s="285"/>
      <c r="K15" s="285"/>
      <c r="L15" s="285"/>
      <c r="M15" s="286"/>
      <c r="N15" s="282"/>
      <c r="O15" s="282"/>
      <c r="P15" s="282"/>
      <c r="Q15" s="282"/>
    </row>
    <row r="16" spans="1:17" x14ac:dyDescent="0.25">
      <c r="A16" s="282"/>
      <c r="B16" s="282"/>
      <c r="C16" s="284"/>
      <c r="D16" s="285"/>
      <c r="E16" s="285"/>
      <c r="F16" s="285"/>
      <c r="G16" s="285"/>
      <c r="H16" s="285"/>
      <c r="I16" s="285"/>
      <c r="J16" s="285"/>
      <c r="K16" s="285"/>
      <c r="L16" s="285"/>
      <c r="M16" s="286"/>
      <c r="N16" s="282"/>
      <c r="O16" s="282"/>
      <c r="P16" s="282"/>
      <c r="Q16" s="282"/>
    </row>
    <row r="17" spans="1:25" x14ac:dyDescent="0.25">
      <c r="A17" s="282"/>
      <c r="B17" s="282"/>
      <c r="C17" s="284"/>
      <c r="D17" s="285"/>
      <c r="E17" s="285"/>
      <c r="F17" s="285"/>
      <c r="G17" s="285"/>
      <c r="H17" s="285"/>
      <c r="I17" s="285"/>
      <c r="J17" s="285"/>
      <c r="K17" s="285"/>
      <c r="L17" s="285"/>
      <c r="M17" s="286"/>
      <c r="N17" s="282"/>
      <c r="O17" s="282"/>
      <c r="P17" s="282"/>
      <c r="Q17" s="282"/>
    </row>
    <row r="18" spans="1:25" x14ac:dyDescent="0.25">
      <c r="A18" s="282"/>
      <c r="B18" s="282"/>
      <c r="C18" s="284"/>
      <c r="D18" s="285"/>
      <c r="E18" s="285"/>
      <c r="F18" s="285"/>
      <c r="G18" s="285"/>
      <c r="H18" s="285"/>
      <c r="I18" s="285"/>
      <c r="J18" s="285"/>
      <c r="K18" s="285"/>
      <c r="L18" s="285"/>
      <c r="M18" s="286"/>
      <c r="N18" s="282"/>
      <c r="O18" s="282"/>
      <c r="P18" s="282"/>
      <c r="Q18" s="282"/>
    </row>
    <row r="19" spans="1:25" x14ac:dyDescent="0.25">
      <c r="A19" s="282"/>
      <c r="B19" s="282"/>
      <c r="C19" s="284"/>
      <c r="D19" s="285"/>
      <c r="E19" s="285"/>
      <c r="F19" s="285"/>
      <c r="G19" s="285"/>
      <c r="H19" s="285"/>
      <c r="I19" s="285"/>
      <c r="J19" s="285"/>
      <c r="K19" s="285"/>
      <c r="L19" s="285"/>
      <c r="M19" s="286"/>
      <c r="N19" s="282"/>
      <c r="O19" s="282"/>
      <c r="P19" s="282"/>
      <c r="Q19" s="282"/>
    </row>
    <row r="20" spans="1:25" x14ac:dyDescent="0.25">
      <c r="A20" s="282"/>
      <c r="B20" s="282"/>
      <c r="C20" s="284"/>
      <c r="D20" s="285"/>
      <c r="E20" s="285"/>
      <c r="F20" s="285"/>
      <c r="G20" s="285"/>
      <c r="H20" s="285"/>
      <c r="I20" s="285"/>
      <c r="J20" s="285"/>
      <c r="K20" s="285"/>
      <c r="L20" s="285"/>
      <c r="M20" s="286"/>
      <c r="N20" s="282"/>
      <c r="O20" s="282"/>
      <c r="P20" s="282"/>
      <c r="Q20" s="282"/>
    </row>
    <row r="21" spans="1:25" x14ac:dyDescent="0.25">
      <c r="A21" s="282"/>
      <c r="B21" s="282"/>
      <c r="C21" s="284"/>
      <c r="D21" s="285"/>
      <c r="E21" s="285"/>
      <c r="F21" s="285"/>
      <c r="G21" s="285"/>
      <c r="H21" s="285"/>
      <c r="I21" s="285"/>
      <c r="J21" s="285"/>
      <c r="K21" s="285"/>
      <c r="L21" s="285"/>
      <c r="M21" s="286"/>
      <c r="N21" s="282"/>
      <c r="O21" s="282"/>
      <c r="P21" s="282"/>
      <c r="Q21" s="282"/>
    </row>
    <row r="22" spans="1:25" x14ac:dyDescent="0.25">
      <c r="A22" s="282"/>
      <c r="B22" s="282"/>
      <c r="C22" s="284"/>
      <c r="D22" s="285"/>
      <c r="E22" s="285"/>
      <c r="F22" s="285"/>
      <c r="G22" s="285"/>
      <c r="H22" s="285"/>
      <c r="I22" s="285"/>
      <c r="J22" s="285"/>
      <c r="K22" s="285"/>
      <c r="L22" s="285"/>
      <c r="M22" s="286"/>
      <c r="N22" s="282"/>
      <c r="O22" s="282"/>
      <c r="P22" s="282"/>
      <c r="Q22" s="282"/>
    </row>
    <row r="23" spans="1:25" x14ac:dyDescent="0.25">
      <c r="A23" s="282"/>
      <c r="B23" s="282"/>
      <c r="C23" s="284"/>
      <c r="D23" s="285"/>
      <c r="E23" s="285"/>
      <c r="F23" s="285"/>
      <c r="G23" s="285"/>
      <c r="H23" s="285"/>
      <c r="I23" s="285"/>
      <c r="J23" s="285"/>
      <c r="K23" s="285"/>
      <c r="L23" s="285"/>
      <c r="M23" s="286"/>
      <c r="N23" s="282"/>
      <c r="O23" s="282"/>
      <c r="P23" s="282"/>
      <c r="Q23" s="282"/>
    </row>
    <row r="24" spans="1:25" x14ac:dyDescent="0.25">
      <c r="A24" s="282"/>
      <c r="B24" s="285"/>
      <c r="C24" s="285"/>
      <c r="D24" s="285"/>
      <c r="E24" s="285"/>
      <c r="F24" s="285"/>
      <c r="G24" s="285"/>
      <c r="H24" s="285"/>
      <c r="I24" s="285"/>
      <c r="J24" s="285"/>
      <c r="K24" s="285"/>
      <c r="L24" s="285"/>
      <c r="M24" s="285"/>
      <c r="N24" s="285"/>
      <c r="O24" s="282"/>
      <c r="P24" s="282"/>
      <c r="Q24" s="282"/>
    </row>
    <row r="25" spans="1:25" x14ac:dyDescent="0.25">
      <c r="A25" s="282"/>
      <c r="B25" s="285"/>
      <c r="C25" s="285"/>
      <c r="D25" s="287"/>
      <c r="E25" s="287"/>
      <c r="F25" s="287"/>
      <c r="G25" s="287"/>
      <c r="H25" s="287"/>
      <c r="I25" s="287"/>
      <c r="J25" s="287"/>
      <c r="K25" s="287"/>
      <c r="L25" s="287"/>
      <c r="M25" s="285"/>
      <c r="N25" s="285"/>
      <c r="O25" s="282"/>
      <c r="P25" s="282"/>
      <c r="Q25" s="282"/>
    </row>
    <row r="26" spans="1:25" x14ac:dyDescent="0.25">
      <c r="A26" s="282"/>
      <c r="B26" s="285"/>
      <c r="C26" s="285"/>
      <c r="D26" s="282"/>
      <c r="E26" s="282"/>
      <c r="F26" s="282"/>
      <c r="G26" s="282"/>
      <c r="H26" s="282"/>
      <c r="I26" s="282"/>
      <c r="J26" s="282"/>
      <c r="K26" s="282"/>
      <c r="L26" s="282"/>
      <c r="M26" s="285"/>
      <c r="N26" s="285"/>
      <c r="O26" s="282"/>
      <c r="P26" s="282"/>
      <c r="Q26" s="282"/>
    </row>
    <row r="27" spans="1:25" x14ac:dyDescent="0.25">
      <c r="A27" s="282"/>
      <c r="B27" s="285"/>
      <c r="C27" s="285"/>
      <c r="D27" s="282"/>
      <c r="E27" s="282"/>
      <c r="F27" s="282"/>
      <c r="G27" s="282"/>
      <c r="H27" s="282"/>
      <c r="I27" s="282"/>
      <c r="J27" s="282"/>
      <c r="K27" s="282"/>
      <c r="L27" s="282"/>
      <c r="M27" s="282"/>
      <c r="N27" s="282"/>
      <c r="O27" s="282"/>
      <c r="P27" s="282"/>
      <c r="Q27" s="282"/>
    </row>
    <row r="28" spans="1:25" ht="67.5" customHeight="1" x14ac:dyDescent="0.25">
      <c r="A28" s="282"/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2"/>
      <c r="T28" s="282"/>
      <c r="U28" s="282"/>
      <c r="V28" s="282"/>
      <c r="W28" s="282"/>
      <c r="X28" s="282"/>
      <c r="Y28" s="282"/>
    </row>
    <row r="29" spans="1:25" x14ac:dyDescent="0.25">
      <c r="A29" s="282"/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2"/>
      <c r="T29" s="282"/>
      <c r="U29" s="282"/>
      <c r="V29" s="282"/>
      <c r="W29" s="282"/>
      <c r="X29" s="282"/>
      <c r="Y29" s="282"/>
    </row>
    <row r="30" spans="1:25" x14ac:dyDescent="0.25">
      <c r="A30" s="282"/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2"/>
      <c r="T30" s="282"/>
      <c r="U30" s="282"/>
      <c r="V30" s="282"/>
      <c r="W30" s="282"/>
      <c r="X30" s="282"/>
      <c r="Y30" s="282"/>
    </row>
    <row r="31" spans="1:25" x14ac:dyDescent="0.25">
      <c r="A31" s="282"/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2"/>
      <c r="T31" s="282"/>
      <c r="U31" s="282"/>
      <c r="V31" s="282"/>
      <c r="W31" s="282"/>
      <c r="X31" s="282"/>
      <c r="Y31" s="282"/>
    </row>
    <row r="32" spans="1:25" x14ac:dyDescent="0.25">
      <c r="A32" s="282"/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2"/>
      <c r="T32" s="282"/>
      <c r="U32" s="282"/>
      <c r="V32" s="282"/>
      <c r="W32" s="282"/>
      <c r="X32" s="282"/>
      <c r="Y32" s="282"/>
    </row>
    <row r="33" spans="1:25" x14ac:dyDescent="0.25">
      <c r="A33" s="282"/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2"/>
      <c r="T33" s="282"/>
      <c r="U33" s="282"/>
      <c r="V33" s="282"/>
      <c r="W33" s="282"/>
      <c r="X33" s="282"/>
      <c r="Y33" s="282"/>
    </row>
    <row r="34" spans="1:25" x14ac:dyDescent="0.25">
      <c r="A34" s="282"/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2"/>
      <c r="T34" s="282"/>
      <c r="U34" s="282"/>
      <c r="V34" s="282"/>
      <c r="W34" s="282"/>
      <c r="X34" s="282"/>
      <c r="Y34" s="282"/>
    </row>
    <row r="35" spans="1:25" x14ac:dyDescent="0.25">
      <c r="A35" s="282"/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2"/>
      <c r="T35" s="282"/>
      <c r="U35" s="282"/>
      <c r="V35" s="282"/>
      <c r="W35" s="282"/>
      <c r="X35" s="282"/>
      <c r="Y35" s="282"/>
    </row>
    <row r="36" spans="1:25" x14ac:dyDescent="0.25">
      <c r="A36" s="282"/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2"/>
      <c r="T36" s="282"/>
      <c r="U36" s="282"/>
      <c r="V36" s="282"/>
      <c r="W36" s="282"/>
      <c r="X36" s="282"/>
      <c r="Y36" s="282"/>
    </row>
    <row r="37" spans="1:25" x14ac:dyDescent="0.25">
      <c r="A37" s="282"/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2"/>
      <c r="T37" s="282"/>
      <c r="U37" s="282"/>
      <c r="V37" s="282"/>
      <c r="W37" s="282"/>
      <c r="X37" s="282"/>
      <c r="Y37" s="282"/>
    </row>
    <row r="38" spans="1:25" x14ac:dyDescent="0.25">
      <c r="A38" s="282"/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AM195"/>
  <sheetViews>
    <sheetView topLeftCell="A2" zoomScale="77" zoomScaleNormal="77" workbookViewId="0">
      <selection activeCell="B7" sqref="B7"/>
    </sheetView>
  </sheetViews>
  <sheetFormatPr baseColWidth="10" defaultColWidth="11.42578125" defaultRowHeight="15.75" x14ac:dyDescent="0.25"/>
  <cols>
    <col min="1" max="1" width="14.42578125" customWidth="1"/>
    <col min="2" max="2" width="8.5703125" style="1" customWidth="1"/>
    <col min="3" max="3" width="22.140625" customWidth="1"/>
    <col min="4" max="4" width="25.140625" style="210" customWidth="1"/>
    <col min="5" max="5" width="8.7109375" style="16" customWidth="1"/>
    <col min="6" max="6" width="12" style="186" customWidth="1"/>
    <col min="7" max="7" width="14.85546875" style="277" customWidth="1"/>
    <col min="8" max="8" width="18.28515625" style="17" hidden="1" customWidth="1"/>
    <col min="9" max="9" width="5.28515625" hidden="1" customWidth="1"/>
    <col min="10" max="10" width="11.140625" style="193" customWidth="1"/>
    <col min="11" max="11" width="18.42578125" style="346" customWidth="1"/>
    <col min="12" max="12" width="11.42578125" style="444" customWidth="1"/>
    <col min="13" max="13" width="9.85546875" style="1" customWidth="1"/>
    <col min="14" max="14" width="12.28515625" style="1" customWidth="1"/>
    <col min="15" max="15" width="12.28515625" style="267" hidden="1" customWidth="1"/>
    <col min="16" max="16" width="10.140625" style="168" customWidth="1"/>
    <col min="17" max="17" width="4.28515625" style="243" customWidth="1"/>
    <col min="18" max="18" width="14.140625" style="243" customWidth="1"/>
    <col min="20" max="20" width="12.28515625" customWidth="1"/>
    <col min="21" max="21" width="14.42578125" customWidth="1"/>
    <col min="22" max="22" width="11.140625" customWidth="1"/>
    <col min="23" max="23" width="1.28515625" hidden="1" customWidth="1"/>
    <col min="24" max="24" width="11.85546875" customWidth="1"/>
    <col min="25" max="25" width="12.85546875" style="122" customWidth="1"/>
    <col min="26" max="26" width="11.28515625" customWidth="1"/>
    <col min="27" max="27" width="13.85546875" customWidth="1"/>
    <col min="28" max="28" width="13.7109375" style="12" customWidth="1"/>
    <col min="29" max="29" width="8" style="32" customWidth="1"/>
    <col min="30" max="30" width="11.42578125" style="9"/>
    <col min="31" max="31" width="14.42578125" style="54" customWidth="1"/>
    <col min="32" max="32" width="26.140625" customWidth="1"/>
    <col min="33" max="33" width="8.140625" style="1" customWidth="1"/>
    <col min="34" max="34" width="2.5703125" customWidth="1"/>
    <col min="35" max="35" width="15" customWidth="1"/>
  </cols>
  <sheetData>
    <row r="1" spans="1:39" s="202" customFormat="1" ht="30.75" customHeight="1" thickBot="1" x14ac:dyDescent="0.3">
      <c r="C1" s="270"/>
      <c r="D1" s="197"/>
      <c r="E1" s="198"/>
      <c r="F1" s="196"/>
      <c r="G1" s="280"/>
      <c r="H1" s="279"/>
      <c r="I1" s="279"/>
      <c r="J1" s="216" t="s">
        <v>239</v>
      </c>
      <c r="K1" s="340" t="s">
        <v>11</v>
      </c>
      <c r="L1" s="501">
        <f>SUM(J2:J17)</f>
        <v>15.8</v>
      </c>
      <c r="M1" s="502"/>
      <c r="N1" s="209" t="s">
        <v>35</v>
      </c>
      <c r="O1" s="265"/>
      <c r="P1" s="257"/>
      <c r="Q1" s="257"/>
      <c r="R1" s="258"/>
      <c r="S1" s="257"/>
      <c r="T1" s="257"/>
      <c r="U1" s="257"/>
      <c r="V1" s="257"/>
      <c r="X1" s="203" t="s">
        <v>125</v>
      </c>
      <c r="Y1" s="125">
        <f>SUM(Y2:Y102)</f>
        <v>913.80000000000018</v>
      </c>
      <c r="Z1" s="254"/>
      <c r="AA1" s="199"/>
      <c r="AB1" s="200"/>
      <c r="AC1" s="199"/>
      <c r="AD1" s="199"/>
      <c r="AE1" s="201"/>
      <c r="AF1" s="199"/>
      <c r="AH1" s="204"/>
    </row>
    <row r="2" spans="1:39" ht="24" customHeight="1" x14ac:dyDescent="0.3">
      <c r="A2" s="363" t="s">
        <v>450</v>
      </c>
      <c r="B2" s="364" t="s">
        <v>353</v>
      </c>
      <c r="C2" s="357" t="s">
        <v>467</v>
      </c>
      <c r="D2" s="358" t="s">
        <v>241</v>
      </c>
      <c r="E2" s="359">
        <v>7.2</v>
      </c>
      <c r="F2" s="360">
        <v>1</v>
      </c>
      <c r="G2" s="355" t="s">
        <v>316</v>
      </c>
      <c r="H2" s="176" t="s">
        <v>236</v>
      </c>
      <c r="I2" s="356">
        <v>1</v>
      </c>
      <c r="J2" s="361">
        <f t="shared" ref="J2:J17" si="0">E2*F2</f>
        <v>7.2</v>
      </c>
      <c r="K2" s="489" t="s">
        <v>454</v>
      </c>
      <c r="L2" s="440">
        <f t="shared" ref="L2:L17" si="1">F2*I2</f>
        <v>1</v>
      </c>
      <c r="M2" s="205">
        <f>SUM(L2:L17)</f>
        <v>2</v>
      </c>
      <c r="N2" s="208"/>
      <c r="O2" s="265">
        <f>(F2*I2)</f>
        <v>1</v>
      </c>
      <c r="P2" s="259"/>
      <c r="Q2" s="259"/>
      <c r="R2" s="259"/>
      <c r="S2" s="259"/>
      <c r="T2" s="259" t="s">
        <v>118</v>
      </c>
      <c r="U2" s="259"/>
      <c r="V2" s="259"/>
      <c r="X2" s="24" t="s">
        <v>126</v>
      </c>
      <c r="Y2" s="118">
        <v>13.5</v>
      </c>
      <c r="Z2" s="15" t="s">
        <v>318</v>
      </c>
      <c r="AA2" s="25"/>
      <c r="AB2" s="157"/>
      <c r="AC2" s="25"/>
      <c r="AD2" s="25"/>
      <c r="AE2" s="20"/>
      <c r="AF2" s="25"/>
      <c r="AG2" s="25"/>
      <c r="AH2" s="26"/>
      <c r="AI2" s="26"/>
      <c r="AJ2" s="26"/>
      <c r="AK2" s="26"/>
    </row>
    <row r="3" spans="1:39" ht="21.75" customHeight="1" x14ac:dyDescent="0.3">
      <c r="A3" s="356"/>
      <c r="B3" s="357" t="str">
        <f>IF(F3&lt;1,,B2)</f>
        <v>0084</v>
      </c>
      <c r="C3" s="357"/>
      <c r="D3" s="358" t="s">
        <v>243</v>
      </c>
      <c r="E3" s="359">
        <v>8.6</v>
      </c>
      <c r="F3" s="360">
        <v>1</v>
      </c>
      <c r="G3" s="355" t="s">
        <v>316</v>
      </c>
      <c r="H3" s="176" t="s">
        <v>236</v>
      </c>
      <c r="I3" s="356">
        <v>1</v>
      </c>
      <c r="J3" s="361">
        <f t="shared" si="0"/>
        <v>8.6</v>
      </c>
      <c r="K3" s="362" t="str">
        <f t="shared" ref="K3:K17" si="2">IF(F3&lt;1,,K2)</f>
        <v>MER  21/09</v>
      </c>
      <c r="L3" s="440">
        <f t="shared" si="1"/>
        <v>1</v>
      </c>
      <c r="M3" s="206" t="s">
        <v>9</v>
      </c>
      <c r="N3" s="207">
        <f>N2-L1</f>
        <v>-15.8</v>
      </c>
      <c r="O3" s="265">
        <f t="shared" ref="O3:O17" si="3">F3*I3</f>
        <v>1</v>
      </c>
      <c r="P3" s="259"/>
      <c r="Q3" s="259"/>
      <c r="R3" s="259"/>
      <c r="S3" s="259"/>
      <c r="T3" s="259" t="s">
        <v>118</v>
      </c>
      <c r="U3" s="259"/>
      <c r="V3" s="259"/>
      <c r="X3" s="24">
        <v>4</v>
      </c>
      <c r="Y3" s="118">
        <v>36</v>
      </c>
      <c r="Z3" s="15" t="s">
        <v>316</v>
      </c>
      <c r="AA3" s="25"/>
      <c r="AB3" s="157"/>
      <c r="AC3" s="25"/>
      <c r="AD3" s="25"/>
      <c r="AE3" s="20"/>
      <c r="AF3" s="25"/>
      <c r="AG3" s="25"/>
      <c r="AH3" s="26"/>
      <c r="AI3" s="26"/>
      <c r="AJ3" s="26"/>
      <c r="AK3" s="26"/>
    </row>
    <row r="4" spans="1:39" ht="18.95" customHeight="1" x14ac:dyDescent="0.3">
      <c r="A4" s="356"/>
      <c r="B4" s="357">
        <f t="shared" ref="B4:B17" si="4">IF(F4&lt;1,,B3)</f>
        <v>0</v>
      </c>
      <c r="C4" s="357"/>
      <c r="D4" s="358"/>
      <c r="E4" s="359"/>
      <c r="F4" s="360"/>
      <c r="G4" s="355"/>
      <c r="H4" s="176"/>
      <c r="I4" s="356"/>
      <c r="J4" s="361">
        <f t="shared" si="0"/>
        <v>0</v>
      </c>
      <c r="K4" s="362">
        <f t="shared" si="2"/>
        <v>0</v>
      </c>
      <c r="L4" s="440">
        <f t="shared" si="1"/>
        <v>0</v>
      </c>
      <c r="M4" s="171" t="s">
        <v>2</v>
      </c>
      <c r="N4" s="262">
        <f>L1</f>
        <v>15.8</v>
      </c>
      <c r="O4" s="265">
        <f t="shared" si="3"/>
        <v>0</v>
      </c>
      <c r="P4" s="259"/>
      <c r="Q4" s="259"/>
      <c r="R4" s="259"/>
      <c r="S4" s="259"/>
      <c r="T4" s="259" t="s">
        <v>118</v>
      </c>
      <c r="U4" s="259"/>
      <c r="V4" s="259"/>
      <c r="X4" s="24" t="s">
        <v>127</v>
      </c>
      <c r="Y4" s="118">
        <v>31</v>
      </c>
      <c r="Z4" s="15" t="s">
        <v>318</v>
      </c>
      <c r="AA4" s="25"/>
      <c r="AB4" s="157"/>
      <c r="AC4" s="25"/>
      <c r="AD4" s="25"/>
      <c r="AE4" s="20"/>
      <c r="AF4" s="25"/>
      <c r="AG4" s="25"/>
      <c r="AH4" s="28">
        <v>0.43194444444444446</v>
      </c>
      <c r="AI4" s="26"/>
      <c r="AJ4" s="26"/>
      <c r="AK4" s="26"/>
    </row>
    <row r="5" spans="1:39" ht="18.95" customHeight="1" x14ac:dyDescent="0.3">
      <c r="A5" s="356"/>
      <c r="B5" s="357">
        <f t="shared" si="4"/>
        <v>0</v>
      </c>
      <c r="C5" s="357"/>
      <c r="D5" s="358"/>
      <c r="E5" s="359"/>
      <c r="F5" s="360"/>
      <c r="G5" s="355"/>
      <c r="H5" s="176"/>
      <c r="I5" s="356"/>
      <c r="J5" s="361">
        <f t="shared" si="0"/>
        <v>0</v>
      </c>
      <c r="K5" s="362">
        <f t="shared" si="2"/>
        <v>0</v>
      </c>
      <c r="L5" s="440">
        <f t="shared" si="1"/>
        <v>0</v>
      </c>
      <c r="M5" s="172" t="s">
        <v>3</v>
      </c>
      <c r="N5" s="263">
        <f>N4-N6</f>
        <v>2.6333333333333329</v>
      </c>
      <c r="O5" s="265">
        <f t="shared" si="3"/>
        <v>0</v>
      </c>
      <c r="P5" s="259"/>
      <c r="Q5" s="259"/>
      <c r="R5" s="259"/>
      <c r="S5" s="259"/>
      <c r="T5" s="259" t="s">
        <v>118</v>
      </c>
      <c r="U5" s="259"/>
      <c r="V5" s="259"/>
      <c r="X5" s="24" t="s">
        <v>128</v>
      </c>
      <c r="Y5" s="118">
        <v>27</v>
      </c>
      <c r="Z5" s="15" t="s">
        <v>318</v>
      </c>
      <c r="AA5" s="25"/>
      <c r="AB5" s="157"/>
      <c r="AC5" s="25"/>
      <c r="AD5" s="25"/>
      <c r="AE5" s="20"/>
      <c r="AF5" s="25"/>
      <c r="AG5" s="25"/>
      <c r="AH5" s="26"/>
      <c r="AI5" s="26"/>
      <c r="AJ5" s="26"/>
      <c r="AK5" s="26"/>
    </row>
    <row r="6" spans="1:39" s="7" customFormat="1" ht="18.95" customHeight="1" x14ac:dyDescent="0.3">
      <c r="A6" s="356"/>
      <c r="B6" s="357">
        <f t="shared" si="4"/>
        <v>0</v>
      </c>
      <c r="C6" s="357"/>
      <c r="D6" s="358"/>
      <c r="E6" s="359"/>
      <c r="F6" s="360"/>
      <c r="G6" s="355"/>
      <c r="H6" s="176"/>
      <c r="I6" s="356"/>
      <c r="J6" s="361">
        <f t="shared" si="0"/>
        <v>0</v>
      </c>
      <c r="K6" s="362">
        <f t="shared" si="2"/>
        <v>0</v>
      </c>
      <c r="L6" s="440">
        <f t="shared" si="1"/>
        <v>0</v>
      </c>
      <c r="M6" s="172" t="s">
        <v>4</v>
      </c>
      <c r="N6" s="263">
        <f>N4/1.2</f>
        <v>13.166666666666668</v>
      </c>
      <c r="O6" s="265">
        <f t="shared" si="3"/>
        <v>0</v>
      </c>
      <c r="P6" s="259"/>
      <c r="Q6" s="259"/>
      <c r="R6" s="259"/>
      <c r="S6" s="259"/>
      <c r="T6" s="259"/>
      <c r="U6" s="259"/>
      <c r="V6" s="259"/>
      <c r="W6"/>
      <c r="X6" s="24" t="s">
        <v>129</v>
      </c>
      <c r="Y6" s="119">
        <v>30.5</v>
      </c>
      <c r="Z6" s="15" t="s">
        <v>318</v>
      </c>
      <c r="AA6" s="25"/>
      <c r="AB6" s="157"/>
      <c r="AC6" s="25"/>
      <c r="AD6" s="25"/>
      <c r="AE6" s="20"/>
      <c r="AF6" s="25"/>
      <c r="AG6" s="30"/>
      <c r="AH6" s="23">
        <v>0.6694444444444444</v>
      </c>
      <c r="AI6" s="26"/>
      <c r="AJ6" s="21"/>
      <c r="AK6" s="29"/>
    </row>
    <row r="7" spans="1:39" s="15" customFormat="1" ht="18.75" customHeight="1" x14ac:dyDescent="0.3">
      <c r="A7" s="356"/>
      <c r="B7" s="357">
        <f t="shared" si="4"/>
        <v>0</v>
      </c>
      <c r="C7" s="357"/>
      <c r="D7" s="358"/>
      <c r="E7" s="359"/>
      <c r="F7" s="360"/>
      <c r="G7" s="355"/>
      <c r="H7" s="176"/>
      <c r="I7" s="356"/>
      <c r="J7" s="361">
        <f t="shared" si="0"/>
        <v>0</v>
      </c>
      <c r="K7" s="362">
        <f t="shared" si="2"/>
        <v>0</v>
      </c>
      <c r="L7" s="440">
        <f t="shared" si="1"/>
        <v>0</v>
      </c>
      <c r="M7" s="173"/>
      <c r="N7" s="264"/>
      <c r="O7" s="265">
        <f t="shared" si="3"/>
        <v>0</v>
      </c>
      <c r="P7" s="259"/>
      <c r="Q7" s="259"/>
      <c r="R7" s="259"/>
      <c r="S7" s="259"/>
      <c r="T7" s="259"/>
      <c r="U7" s="259"/>
      <c r="V7" s="259"/>
      <c r="W7"/>
      <c r="X7" s="24" t="s">
        <v>130</v>
      </c>
      <c r="Y7" s="119">
        <v>8.6</v>
      </c>
      <c r="Z7" s="15" t="s">
        <v>318</v>
      </c>
      <c r="AA7" s="25"/>
      <c r="AB7" s="157"/>
      <c r="AC7" s="25"/>
      <c r="AD7" s="25"/>
      <c r="AE7" s="20"/>
      <c r="AF7" s="25"/>
      <c r="AG7" s="20"/>
      <c r="AI7" s="26"/>
      <c r="AK7" s="21"/>
    </row>
    <row r="8" spans="1:39" s="7" customFormat="1" ht="18.75" customHeight="1" x14ac:dyDescent="0.3">
      <c r="A8" s="356"/>
      <c r="B8" s="357">
        <f t="shared" si="4"/>
        <v>0</v>
      </c>
      <c r="C8" s="357"/>
      <c r="D8" s="358"/>
      <c r="E8" s="359"/>
      <c r="F8" s="360"/>
      <c r="G8" s="355"/>
      <c r="H8" s="176"/>
      <c r="I8" s="356"/>
      <c r="J8" s="361">
        <f t="shared" si="0"/>
        <v>0</v>
      </c>
      <c r="K8" s="362">
        <f t="shared" si="2"/>
        <v>0</v>
      </c>
      <c r="L8" s="440">
        <f t="shared" si="1"/>
        <v>0</v>
      </c>
      <c r="M8" s="166"/>
      <c r="N8" s="166"/>
      <c r="O8" s="265">
        <f t="shared" si="3"/>
        <v>0</v>
      </c>
      <c r="P8" s="259"/>
      <c r="Q8" s="259"/>
      <c r="R8" s="259"/>
      <c r="S8" s="259"/>
      <c r="T8" s="259"/>
      <c r="U8" s="259"/>
      <c r="V8" s="259"/>
      <c r="W8"/>
      <c r="X8" s="24" t="s">
        <v>131</v>
      </c>
      <c r="Y8" s="119">
        <v>26.4</v>
      </c>
      <c r="Z8" s="15" t="s">
        <v>318</v>
      </c>
      <c r="AA8" s="25"/>
      <c r="AB8" s="157"/>
      <c r="AC8" s="25"/>
      <c r="AD8" s="25"/>
      <c r="AE8" s="20"/>
      <c r="AF8" s="25"/>
      <c r="AG8" s="20"/>
      <c r="AH8" s="23"/>
      <c r="AI8" s="21"/>
      <c r="AJ8" s="21"/>
      <c r="AK8" s="21"/>
      <c r="AL8" s="15"/>
      <c r="AM8" s="15"/>
    </row>
    <row r="9" spans="1:39" s="15" customFormat="1" ht="18.75" customHeight="1" x14ac:dyDescent="0.3">
      <c r="A9" s="356"/>
      <c r="B9" s="357">
        <f t="shared" si="4"/>
        <v>0</v>
      </c>
      <c r="C9" s="357"/>
      <c r="D9" s="358"/>
      <c r="E9" s="359"/>
      <c r="F9" s="360"/>
      <c r="G9" s="355"/>
      <c r="H9" s="176"/>
      <c r="I9" s="356"/>
      <c r="J9" s="361">
        <f t="shared" si="0"/>
        <v>0</v>
      </c>
      <c r="K9" s="362">
        <f t="shared" si="2"/>
        <v>0</v>
      </c>
      <c r="L9" s="440">
        <f t="shared" si="1"/>
        <v>0</v>
      </c>
      <c r="M9" s="166" t="s">
        <v>85</v>
      </c>
      <c r="N9" s="166"/>
      <c r="O9" s="265">
        <f t="shared" si="3"/>
        <v>0</v>
      </c>
      <c r="P9" s="259"/>
      <c r="Q9" s="259"/>
      <c r="R9" s="259"/>
      <c r="S9" s="259"/>
      <c r="T9" s="259"/>
      <c r="U9" s="259"/>
      <c r="V9" s="259"/>
      <c r="W9"/>
      <c r="X9" s="24" t="s">
        <v>132</v>
      </c>
      <c r="Y9" s="119">
        <v>6.8</v>
      </c>
      <c r="Z9" s="15" t="s">
        <v>318</v>
      </c>
      <c r="AA9" s="25"/>
      <c r="AB9" s="157"/>
      <c r="AC9" s="25"/>
      <c r="AD9" s="25"/>
      <c r="AE9" s="20"/>
      <c r="AF9" s="25"/>
      <c r="AG9" s="20"/>
      <c r="AH9" s="23"/>
      <c r="AI9" s="21"/>
      <c r="AJ9" s="21"/>
      <c r="AK9" s="21"/>
    </row>
    <row r="10" spans="1:39" s="7" customFormat="1" ht="18.75" customHeight="1" x14ac:dyDescent="0.3">
      <c r="A10" s="356"/>
      <c r="B10" s="357">
        <f t="shared" si="4"/>
        <v>0</v>
      </c>
      <c r="C10" s="357"/>
      <c r="D10" s="358"/>
      <c r="E10" s="359"/>
      <c r="F10" s="360"/>
      <c r="G10" s="355"/>
      <c r="H10" s="176"/>
      <c r="I10" s="356"/>
      <c r="J10" s="361">
        <f t="shared" si="0"/>
        <v>0</v>
      </c>
      <c r="K10" s="362">
        <f t="shared" si="2"/>
        <v>0</v>
      </c>
      <c r="L10" s="440">
        <f t="shared" si="1"/>
        <v>0</v>
      </c>
      <c r="M10" s="166"/>
      <c r="N10" s="166"/>
      <c r="O10" s="265">
        <f t="shared" si="3"/>
        <v>0</v>
      </c>
      <c r="P10" s="259"/>
      <c r="Q10" s="259"/>
      <c r="R10" s="259"/>
      <c r="S10" s="259"/>
      <c r="T10" s="259"/>
      <c r="U10" s="259"/>
      <c r="V10" s="259"/>
      <c r="W10"/>
      <c r="X10" s="66" t="s">
        <v>133</v>
      </c>
      <c r="Y10" s="120">
        <v>62</v>
      </c>
      <c r="Z10" s="15" t="s">
        <v>318</v>
      </c>
      <c r="AA10" s="25"/>
      <c r="AB10" s="157"/>
      <c r="AC10" s="25"/>
      <c r="AD10" s="25"/>
      <c r="AE10" s="20"/>
      <c r="AF10" s="25"/>
      <c r="AG10" s="20"/>
      <c r="AH10" s="23"/>
      <c r="AI10" s="21"/>
      <c r="AJ10" s="21"/>
      <c r="AK10" s="21"/>
      <c r="AL10" s="15"/>
      <c r="AM10" s="15"/>
    </row>
    <row r="11" spans="1:39" s="7" customFormat="1" ht="18.75" customHeight="1" x14ac:dyDescent="0.3">
      <c r="A11" s="356"/>
      <c r="B11" s="357">
        <f t="shared" si="4"/>
        <v>0</v>
      </c>
      <c r="C11" s="357"/>
      <c r="D11" s="358"/>
      <c r="E11" s="359"/>
      <c r="F11" s="360"/>
      <c r="G11" s="355"/>
      <c r="H11" s="176"/>
      <c r="I11" s="356"/>
      <c r="J11" s="361">
        <f t="shared" si="0"/>
        <v>0</v>
      </c>
      <c r="K11" s="362">
        <f t="shared" si="2"/>
        <v>0</v>
      </c>
      <c r="L11" s="440">
        <f t="shared" si="1"/>
        <v>0</v>
      </c>
      <c r="M11" s="166"/>
      <c r="N11" s="166"/>
      <c r="O11" s="265">
        <f t="shared" si="3"/>
        <v>0</v>
      </c>
      <c r="P11" s="170"/>
      <c r="Q11" s="260"/>
      <c r="R11" s="170"/>
      <c r="S11" s="170"/>
      <c r="T11" s="170"/>
      <c r="U11" s="170"/>
      <c r="V11" s="170"/>
      <c r="W11"/>
      <c r="X11" s="24" t="s">
        <v>134</v>
      </c>
      <c r="Y11" s="119">
        <v>64.5</v>
      </c>
      <c r="Z11" s="15" t="s">
        <v>318</v>
      </c>
      <c r="AA11" s="25"/>
      <c r="AB11" s="157"/>
      <c r="AC11" s="25"/>
      <c r="AD11" s="25"/>
      <c r="AE11" s="20"/>
      <c r="AF11" s="25"/>
      <c r="AG11" s="20"/>
      <c r="AH11" s="21"/>
      <c r="AI11" s="21"/>
      <c r="AJ11" s="21"/>
      <c r="AK11" s="21"/>
      <c r="AL11" s="15"/>
      <c r="AM11" s="15"/>
    </row>
    <row r="12" spans="1:39" ht="18.75" customHeight="1" x14ac:dyDescent="0.3">
      <c r="A12" s="356"/>
      <c r="B12" s="357">
        <f t="shared" si="4"/>
        <v>0</v>
      </c>
      <c r="C12" s="357"/>
      <c r="D12" s="358"/>
      <c r="E12" s="359"/>
      <c r="F12" s="360"/>
      <c r="G12" s="355"/>
      <c r="H12" s="176"/>
      <c r="I12" s="356"/>
      <c r="J12" s="361">
        <f t="shared" si="0"/>
        <v>0</v>
      </c>
      <c r="K12" s="362">
        <f t="shared" si="2"/>
        <v>0</v>
      </c>
      <c r="L12" s="440">
        <f t="shared" si="1"/>
        <v>0</v>
      </c>
      <c r="M12" s="166"/>
      <c r="N12" s="166"/>
      <c r="O12" s="265">
        <f t="shared" si="3"/>
        <v>0</v>
      </c>
      <c r="P12" s="170"/>
      <c r="Q12" s="170"/>
      <c r="R12" s="170"/>
      <c r="S12" s="170"/>
      <c r="T12" s="170"/>
      <c r="U12" s="170"/>
      <c r="V12" s="170"/>
      <c r="X12" s="24" t="s">
        <v>135</v>
      </c>
      <c r="Y12" s="121">
        <v>12</v>
      </c>
      <c r="Z12" s="15" t="s">
        <v>318</v>
      </c>
      <c r="AA12" s="25"/>
      <c r="AB12" s="157"/>
      <c r="AC12" s="25"/>
      <c r="AD12" s="25"/>
      <c r="AE12" s="20"/>
      <c r="AF12" s="25"/>
      <c r="AG12" s="20"/>
      <c r="AH12" s="21"/>
      <c r="AI12" s="21"/>
      <c r="AJ12" s="21"/>
      <c r="AK12" s="21"/>
      <c r="AL12" s="15"/>
      <c r="AM12" s="15"/>
    </row>
    <row r="13" spans="1:39" ht="18.75" customHeight="1" x14ac:dyDescent="0.3">
      <c r="A13" s="356"/>
      <c r="B13" s="357">
        <f t="shared" si="4"/>
        <v>0</v>
      </c>
      <c r="C13" s="357"/>
      <c r="D13" s="358"/>
      <c r="E13" s="359"/>
      <c r="F13" s="360"/>
      <c r="G13" s="355"/>
      <c r="H13" s="176"/>
      <c r="I13" s="356"/>
      <c r="J13" s="361">
        <f t="shared" si="0"/>
        <v>0</v>
      </c>
      <c r="K13" s="362">
        <f t="shared" si="2"/>
        <v>0</v>
      </c>
      <c r="L13" s="440">
        <f t="shared" si="1"/>
        <v>0</v>
      </c>
      <c r="M13" s="174"/>
      <c r="N13" s="167"/>
      <c r="O13" s="265">
        <f t="shared" si="3"/>
        <v>0</v>
      </c>
      <c r="P13" s="170"/>
      <c r="Q13" s="170"/>
      <c r="R13" s="170"/>
      <c r="S13" s="170"/>
      <c r="T13" s="170"/>
      <c r="U13" s="170"/>
      <c r="V13" s="170"/>
      <c r="X13" s="24" t="s">
        <v>136</v>
      </c>
      <c r="Y13" s="121">
        <v>25</v>
      </c>
      <c r="Z13" s="15" t="s">
        <v>318</v>
      </c>
      <c r="AA13" s="25"/>
      <c r="AB13" s="157"/>
      <c r="AC13" s="25"/>
      <c r="AD13" s="25"/>
      <c r="AE13" s="20"/>
      <c r="AF13" s="25"/>
      <c r="AI13" s="21"/>
      <c r="AK13" s="21"/>
      <c r="AL13" s="15"/>
      <c r="AM13" s="15"/>
    </row>
    <row r="14" spans="1:39" ht="18.75" customHeight="1" x14ac:dyDescent="0.3">
      <c r="A14" s="356"/>
      <c r="B14" s="357">
        <f t="shared" si="4"/>
        <v>0</v>
      </c>
      <c r="C14" s="357"/>
      <c r="D14" s="358"/>
      <c r="E14" s="359"/>
      <c r="F14" s="360"/>
      <c r="G14" s="355"/>
      <c r="H14" s="176"/>
      <c r="I14" s="356"/>
      <c r="J14" s="361">
        <f t="shared" si="0"/>
        <v>0</v>
      </c>
      <c r="K14" s="362">
        <f t="shared" si="2"/>
        <v>0</v>
      </c>
      <c r="L14" s="440">
        <f t="shared" si="1"/>
        <v>0</v>
      </c>
      <c r="M14" s="174"/>
      <c r="N14" s="168"/>
      <c r="O14" s="265">
        <f t="shared" si="3"/>
        <v>0</v>
      </c>
      <c r="P14" s="170"/>
      <c r="Q14" s="170"/>
      <c r="R14" s="170"/>
      <c r="S14" s="170"/>
      <c r="T14" s="170"/>
      <c r="U14" s="170"/>
      <c r="V14" s="170"/>
      <c r="X14" s="24" t="s">
        <v>137</v>
      </c>
      <c r="Y14" s="122">
        <v>15.5</v>
      </c>
      <c r="Z14" s="15" t="s">
        <v>318</v>
      </c>
      <c r="AA14" s="25"/>
      <c r="AB14" s="157"/>
      <c r="AC14" s="25"/>
      <c r="AD14" s="25"/>
      <c r="AE14" s="20"/>
      <c r="AF14" s="25" t="s">
        <v>85</v>
      </c>
      <c r="AI14" s="21"/>
      <c r="AK14" s="21"/>
      <c r="AL14" s="15"/>
      <c r="AM14" s="15"/>
    </row>
    <row r="15" spans="1:39" ht="18.75" customHeight="1" x14ac:dyDescent="0.3">
      <c r="A15" s="356"/>
      <c r="B15" s="357">
        <f t="shared" si="4"/>
        <v>0</v>
      </c>
      <c r="C15" s="357"/>
      <c r="D15" s="358"/>
      <c r="E15" s="359"/>
      <c r="F15" s="360"/>
      <c r="G15" s="355"/>
      <c r="H15" s="176"/>
      <c r="I15" s="356"/>
      <c r="J15" s="361">
        <f t="shared" si="0"/>
        <v>0</v>
      </c>
      <c r="K15" s="362">
        <f t="shared" si="2"/>
        <v>0</v>
      </c>
      <c r="L15" s="440">
        <f t="shared" si="1"/>
        <v>0</v>
      </c>
      <c r="M15" s="174"/>
      <c r="N15" s="168"/>
      <c r="O15" s="265">
        <f t="shared" si="3"/>
        <v>0</v>
      </c>
      <c r="P15" s="170"/>
      <c r="Q15" s="170"/>
      <c r="R15" s="170"/>
      <c r="S15" s="170"/>
      <c r="T15" s="170"/>
      <c r="U15" s="170"/>
      <c r="V15" s="170"/>
      <c r="X15" s="24" t="s">
        <v>138</v>
      </c>
      <c r="Y15" s="122">
        <v>98.4</v>
      </c>
      <c r="Z15" s="15" t="s">
        <v>318</v>
      </c>
      <c r="AA15" s="25"/>
      <c r="AB15" s="157"/>
      <c r="AC15" s="25"/>
      <c r="AD15" s="25"/>
      <c r="AE15" s="20"/>
      <c r="AF15" s="25"/>
      <c r="AG15" s="8"/>
      <c r="AI15" s="21"/>
      <c r="AK15" s="21"/>
      <c r="AL15" s="15"/>
      <c r="AM15" s="15"/>
    </row>
    <row r="16" spans="1:39" ht="18.75" customHeight="1" x14ac:dyDescent="0.3">
      <c r="A16" s="356"/>
      <c r="B16" s="357">
        <f t="shared" si="4"/>
        <v>0</v>
      </c>
      <c r="C16" s="357"/>
      <c r="D16" s="358"/>
      <c r="E16" s="359"/>
      <c r="F16" s="360"/>
      <c r="G16" s="355"/>
      <c r="H16" s="176"/>
      <c r="I16" s="356"/>
      <c r="J16" s="361">
        <f t="shared" si="0"/>
        <v>0</v>
      </c>
      <c r="K16" s="362">
        <f t="shared" si="2"/>
        <v>0</v>
      </c>
      <c r="L16" s="440">
        <f t="shared" si="1"/>
        <v>0</v>
      </c>
      <c r="M16" s="174"/>
      <c r="N16" s="169"/>
      <c r="O16" s="265">
        <f t="shared" si="3"/>
        <v>0</v>
      </c>
      <c r="P16" s="170"/>
      <c r="Q16" s="170"/>
      <c r="R16" s="170"/>
      <c r="S16" s="170"/>
      <c r="T16" s="170"/>
      <c r="U16" s="170"/>
      <c r="V16" s="170"/>
      <c r="X16" s="24" t="s">
        <v>139</v>
      </c>
      <c r="Y16" s="123">
        <v>9.4</v>
      </c>
      <c r="Z16" s="15" t="s">
        <v>318</v>
      </c>
      <c r="AA16" s="25"/>
      <c r="AB16" s="157"/>
      <c r="AC16" s="25"/>
      <c r="AD16" s="25"/>
      <c r="AE16" s="20"/>
      <c r="AF16" s="25"/>
      <c r="AG16" s="8"/>
      <c r="AI16" s="21"/>
      <c r="AK16" s="21"/>
      <c r="AL16" s="15"/>
      <c r="AM16" s="15"/>
    </row>
    <row r="17" spans="1:39" ht="16.5" customHeight="1" x14ac:dyDescent="0.3">
      <c r="A17" s="356"/>
      <c r="B17" s="357">
        <f t="shared" si="4"/>
        <v>0</v>
      </c>
      <c r="C17" s="357"/>
      <c r="D17" s="358"/>
      <c r="E17" s="359"/>
      <c r="F17" s="360"/>
      <c r="G17" s="355"/>
      <c r="H17" s="176"/>
      <c r="I17" s="356"/>
      <c r="J17" s="361">
        <f t="shared" si="0"/>
        <v>0</v>
      </c>
      <c r="K17" s="362">
        <f t="shared" si="2"/>
        <v>0</v>
      </c>
      <c r="L17" s="440">
        <f t="shared" si="1"/>
        <v>0</v>
      </c>
      <c r="M17" s="174"/>
      <c r="N17" s="302"/>
      <c r="O17" s="265">
        <f t="shared" si="3"/>
        <v>0</v>
      </c>
      <c r="P17" s="170"/>
      <c r="Q17" s="170"/>
      <c r="R17" s="170"/>
      <c r="S17" s="170"/>
      <c r="T17" s="170"/>
      <c r="U17" s="170"/>
      <c r="V17" s="170"/>
      <c r="X17" s="24" t="s">
        <v>183</v>
      </c>
      <c r="Y17" s="123">
        <v>13.5</v>
      </c>
      <c r="Z17" s="15" t="s">
        <v>318</v>
      </c>
      <c r="AA17" s="25"/>
      <c r="AB17" s="157"/>
      <c r="AC17" s="25"/>
      <c r="AD17" s="25"/>
      <c r="AE17" s="20"/>
      <c r="AF17" s="25"/>
      <c r="AG17" s="8"/>
      <c r="AH17" s="8"/>
      <c r="AI17" s="21"/>
      <c r="AK17" s="21"/>
      <c r="AL17" s="15"/>
      <c r="AM17" s="15"/>
    </row>
    <row r="18" spans="1:39" ht="25.5" customHeight="1" x14ac:dyDescent="0.35">
      <c r="A18" s="410"/>
      <c r="B18" s="244"/>
      <c r="C18" s="369" t="s">
        <v>390</v>
      </c>
      <c r="D18" s="370">
        <f>(L1/1.2)</f>
        <v>13.166666666666668</v>
      </c>
      <c r="E18" s="371" t="s">
        <v>408</v>
      </c>
      <c r="F18" s="390">
        <f>(L1-D18)</f>
        <v>2.6333333333333329</v>
      </c>
      <c r="G18" s="390" t="s">
        <v>399</v>
      </c>
      <c r="H18" s="370"/>
      <c r="I18" s="372"/>
      <c r="J18" s="373">
        <f>L1</f>
        <v>15.8</v>
      </c>
      <c r="K18" s="373"/>
      <c r="L18" s="441"/>
      <c r="M18" s="307"/>
      <c r="N18" s="303"/>
      <c r="O18" s="291">
        <f>SUM(O2:O17)</f>
        <v>2</v>
      </c>
      <c r="P18" s="292"/>
      <c r="Q18" s="292"/>
      <c r="R18" s="292"/>
      <c r="S18" s="292"/>
      <c r="T18" s="292"/>
      <c r="U18" s="292"/>
      <c r="V18" s="292"/>
      <c r="X18" s="24"/>
      <c r="Y18" s="124">
        <v>17.2</v>
      </c>
      <c r="Z18" s="15" t="s">
        <v>318</v>
      </c>
      <c r="AA18" s="25"/>
      <c r="AB18" s="157"/>
      <c r="AC18" s="25"/>
      <c r="AD18" s="25"/>
      <c r="AE18" s="20"/>
      <c r="AF18" s="25"/>
      <c r="AG18" s="8"/>
      <c r="AH18" s="8"/>
      <c r="AI18" s="21"/>
      <c r="AK18" s="21"/>
      <c r="AL18" s="15"/>
      <c r="AM18" s="15"/>
    </row>
    <row r="19" spans="1:39" ht="25.5" customHeight="1" x14ac:dyDescent="0.35">
      <c r="A19" s="410"/>
      <c r="B19" s="244"/>
      <c r="C19" s="369"/>
      <c r="D19" s="370"/>
      <c r="E19" s="371"/>
      <c r="F19" s="390"/>
      <c r="G19" s="390"/>
      <c r="H19" s="370"/>
      <c r="I19" s="372"/>
      <c r="J19" s="373"/>
      <c r="K19" s="373"/>
      <c r="L19" s="441"/>
      <c r="M19" s="307"/>
      <c r="N19" s="303"/>
      <c r="O19" s="291"/>
      <c r="P19" s="292"/>
      <c r="Q19" s="292"/>
      <c r="R19" s="292"/>
      <c r="S19" s="292"/>
      <c r="T19" s="292"/>
      <c r="U19" s="292"/>
      <c r="V19" s="292"/>
      <c r="X19" s="24"/>
      <c r="Y19" s="124"/>
      <c r="Z19" s="15"/>
      <c r="AA19" s="25"/>
      <c r="AB19" s="157"/>
      <c r="AC19" s="25"/>
      <c r="AD19" s="25"/>
      <c r="AE19" s="20"/>
      <c r="AF19" s="25"/>
      <c r="AG19" s="8"/>
      <c r="AH19" s="8"/>
      <c r="AI19" s="21"/>
      <c r="AK19" s="21"/>
      <c r="AL19" s="15"/>
      <c r="AM19" s="15"/>
    </row>
    <row r="20" spans="1:39" ht="50.25" customHeight="1" x14ac:dyDescent="0.25">
      <c r="A20" s="410"/>
      <c r="B20" s="244"/>
      <c r="C20" s="372"/>
      <c r="D20" s="374"/>
      <c r="E20" s="375"/>
      <c r="F20" s="376"/>
      <c r="G20" s="377" t="s">
        <v>315</v>
      </c>
      <c r="H20" s="370"/>
      <c r="I20" s="372"/>
      <c r="J20" s="378"/>
      <c r="K20" s="379"/>
      <c r="L20" s="441" t="s">
        <v>85</v>
      </c>
      <c r="M20" s="295"/>
      <c r="N20" s="303"/>
      <c r="O20" s="293"/>
      <c r="P20" s="289"/>
      <c r="Q20" s="289"/>
      <c r="R20" s="292"/>
      <c r="S20" s="289"/>
      <c r="T20" s="289"/>
      <c r="U20" s="289"/>
      <c r="V20" s="289"/>
      <c r="W20" s="15"/>
      <c r="X20" s="19"/>
      <c r="Y20" s="177">
        <v>10</v>
      </c>
      <c r="Z20" s="15" t="s">
        <v>318</v>
      </c>
      <c r="AA20" s="20"/>
      <c r="AB20" s="20"/>
      <c r="AC20" s="25"/>
      <c r="AD20" s="25"/>
      <c r="AE20" s="20"/>
      <c r="AF20" s="25"/>
      <c r="AG20" s="8"/>
      <c r="AH20" s="8"/>
      <c r="AI20" s="21"/>
      <c r="AK20" s="21"/>
      <c r="AL20" s="15"/>
      <c r="AM20" s="15"/>
    </row>
    <row r="21" spans="1:39" ht="18.75" customHeight="1" x14ac:dyDescent="0.25">
      <c r="A21" s="289"/>
      <c r="B21" s="156"/>
      <c r="C21" s="292"/>
      <c r="D21" s="304"/>
      <c r="E21" s="301"/>
      <c r="F21" s="305"/>
      <c r="G21" s="308"/>
      <c r="H21" s="306"/>
      <c r="I21" s="292"/>
      <c r="J21" s="309"/>
      <c r="K21" s="341"/>
      <c r="L21" s="441"/>
      <c r="M21" s="295"/>
      <c r="N21" s="303"/>
      <c r="O21" s="293"/>
      <c r="P21" s="289"/>
      <c r="Q21" s="292"/>
      <c r="R21" s="292"/>
      <c r="S21" s="289"/>
      <c r="T21" s="289"/>
      <c r="U21" s="289"/>
      <c r="V21" s="289"/>
      <c r="W21" s="15"/>
      <c r="X21" s="19"/>
      <c r="Y21" s="177">
        <v>8.6</v>
      </c>
      <c r="Z21" s="15" t="s">
        <v>318</v>
      </c>
      <c r="AA21" s="20"/>
      <c r="AB21" s="20"/>
      <c r="AC21" s="25"/>
      <c r="AD21" s="25"/>
      <c r="AE21" s="20"/>
      <c r="AF21" s="25"/>
      <c r="AG21" s="8"/>
      <c r="AH21" s="8"/>
      <c r="AI21" s="21"/>
      <c r="AK21" s="21"/>
      <c r="AL21" s="15"/>
      <c r="AM21" s="15"/>
    </row>
    <row r="22" spans="1:39" ht="18.75" customHeight="1" x14ac:dyDescent="0.25">
      <c r="A22" s="289"/>
      <c r="B22" s="156"/>
      <c r="C22" s="292"/>
      <c r="D22" s="304"/>
      <c r="E22" s="301"/>
      <c r="F22" s="305"/>
      <c r="G22" s="310"/>
      <c r="H22" s="301"/>
      <c r="I22" s="292"/>
      <c r="J22" s="311"/>
      <c r="K22" s="342"/>
      <c r="L22" s="441"/>
      <c r="M22" s="295"/>
      <c r="N22" s="303"/>
      <c r="O22" s="293"/>
      <c r="P22" s="289"/>
      <c r="Q22" s="292"/>
      <c r="R22" s="292"/>
      <c r="S22" s="289"/>
      <c r="T22" s="289"/>
      <c r="U22" s="289"/>
      <c r="V22" s="289"/>
      <c r="W22" s="15"/>
      <c r="X22" s="19"/>
      <c r="Y22" s="177">
        <v>15.9</v>
      </c>
      <c r="Z22" s="15" t="s">
        <v>318</v>
      </c>
      <c r="AA22" s="20"/>
      <c r="AB22" s="20"/>
      <c r="AC22" s="25"/>
      <c r="AD22" s="25"/>
      <c r="AE22" s="20"/>
      <c r="AF22" s="25"/>
      <c r="AG22" s="8"/>
      <c r="AH22" s="8"/>
      <c r="AI22" s="21"/>
      <c r="AK22" s="21"/>
      <c r="AL22" s="15"/>
      <c r="AM22" s="15"/>
    </row>
    <row r="23" spans="1:39" ht="32.25" customHeight="1" x14ac:dyDescent="0.25">
      <c r="A23" s="289"/>
      <c r="B23" s="156"/>
      <c r="C23" s="292"/>
      <c r="D23" s="304"/>
      <c r="E23" s="301"/>
      <c r="F23" s="305"/>
      <c r="G23" s="310"/>
      <c r="H23" s="301"/>
      <c r="I23" s="292"/>
      <c r="J23" s="311"/>
      <c r="K23" s="342"/>
      <c r="L23" s="441"/>
      <c r="M23" s="295"/>
      <c r="N23" s="303"/>
      <c r="O23" s="293"/>
      <c r="P23" s="289"/>
      <c r="Q23" s="292"/>
      <c r="R23" s="292"/>
      <c r="S23" s="289"/>
      <c r="T23" s="289"/>
      <c r="U23" s="289"/>
      <c r="V23" s="289"/>
      <c r="W23" s="15"/>
      <c r="X23" s="19"/>
      <c r="Y23" s="177">
        <v>35.4</v>
      </c>
      <c r="Z23" s="15" t="s">
        <v>318</v>
      </c>
      <c r="AA23" s="20"/>
      <c r="AB23" s="20"/>
      <c r="AC23" s="25"/>
      <c r="AD23" s="25"/>
      <c r="AE23" s="20"/>
      <c r="AF23" s="25"/>
      <c r="AG23" s="24"/>
      <c r="AH23" s="24"/>
      <c r="AI23" s="24"/>
      <c r="AJ23" s="26"/>
      <c r="AK23" s="21"/>
      <c r="AL23" s="15"/>
      <c r="AM23" s="15"/>
    </row>
    <row r="24" spans="1:39" s="6" customFormat="1" ht="18.75" customHeight="1" x14ac:dyDescent="0.25">
      <c r="A24" s="289"/>
      <c r="B24" s="156"/>
      <c r="C24" s="292"/>
      <c r="D24" s="437"/>
      <c r="E24" s="301"/>
      <c r="F24" s="305"/>
      <c r="G24" s="310"/>
      <c r="H24" s="301"/>
      <c r="I24" s="292"/>
      <c r="J24" s="311"/>
      <c r="K24" s="342"/>
      <c r="L24" s="441"/>
      <c r="M24" s="295"/>
      <c r="N24" s="312"/>
      <c r="O24" s="294"/>
      <c r="P24" s="153"/>
      <c r="Q24" s="295"/>
      <c r="R24" s="295"/>
      <c r="S24" s="153"/>
      <c r="T24" s="153"/>
      <c r="U24" s="153"/>
      <c r="V24" s="153"/>
      <c r="W24" s="15"/>
      <c r="X24" s="19"/>
      <c r="Y24" s="177">
        <v>15.9</v>
      </c>
      <c r="Z24" s="15" t="s">
        <v>318</v>
      </c>
      <c r="AA24" s="20"/>
      <c r="AB24" s="20"/>
      <c r="AC24" s="25"/>
      <c r="AD24" s="25"/>
      <c r="AE24" s="20"/>
      <c r="AF24" s="25"/>
      <c r="AG24" s="19"/>
      <c r="AH24" s="19"/>
      <c r="AI24" s="19"/>
      <c r="AJ24" s="21"/>
      <c r="AK24" s="21"/>
      <c r="AL24" s="15"/>
      <c r="AM24" s="15"/>
    </row>
    <row r="25" spans="1:39" ht="18.75" customHeight="1" x14ac:dyDescent="0.25">
      <c r="A25" s="289"/>
      <c r="B25" s="156"/>
      <c r="C25" s="292"/>
      <c r="D25" s="437" t="s">
        <v>448</v>
      </c>
      <c r="E25" s="301"/>
      <c r="F25" s="305"/>
      <c r="G25" s="310"/>
      <c r="H25" s="301"/>
      <c r="I25" s="292"/>
      <c r="J25" s="313"/>
      <c r="K25" s="343"/>
      <c r="L25" s="441"/>
      <c r="M25" s="295"/>
      <c r="N25" s="312"/>
      <c r="O25" s="294"/>
      <c r="P25" s="153"/>
      <c r="Q25" s="295"/>
      <c r="R25" s="295"/>
      <c r="S25" s="153"/>
      <c r="T25" s="153"/>
      <c r="U25" s="153"/>
      <c r="V25" s="153"/>
      <c r="W25" s="15"/>
      <c r="X25" s="19"/>
      <c r="Y25" s="177">
        <v>7.2</v>
      </c>
      <c r="Z25" s="15" t="s">
        <v>318</v>
      </c>
      <c r="AA25" s="20"/>
      <c r="AB25" s="20"/>
      <c r="AC25" s="25"/>
      <c r="AD25" s="25"/>
      <c r="AE25" s="20"/>
      <c r="AF25" s="25"/>
      <c r="AG25" s="25"/>
      <c r="AH25" s="24"/>
      <c r="AI25" s="24"/>
      <c r="AJ25" s="26"/>
      <c r="AK25" s="26"/>
      <c r="AL25" s="15"/>
    </row>
    <row r="26" spans="1:39" ht="18.75" customHeight="1" x14ac:dyDescent="0.25">
      <c r="A26" s="289"/>
      <c r="B26" s="156"/>
      <c r="C26" s="292"/>
      <c r="D26" s="437" t="s">
        <v>451</v>
      </c>
      <c r="E26" s="301"/>
      <c r="F26" s="305"/>
      <c r="G26" s="310"/>
      <c r="H26" s="301"/>
      <c r="I26" s="292"/>
      <c r="J26" s="311"/>
      <c r="K26" s="342"/>
      <c r="L26" s="441"/>
      <c r="M26" s="295"/>
      <c r="N26" s="312"/>
      <c r="O26" s="294"/>
      <c r="P26" s="153"/>
      <c r="Q26" s="295"/>
      <c r="R26" s="295"/>
      <c r="S26" s="153"/>
      <c r="T26" s="153"/>
      <c r="U26" s="153"/>
      <c r="V26" s="153"/>
      <c r="W26" s="15"/>
      <c r="X26" s="19"/>
      <c r="Y26" s="177">
        <v>7.2</v>
      </c>
      <c r="Z26" s="15" t="s">
        <v>318</v>
      </c>
      <c r="AA26" s="20"/>
      <c r="AB26" s="20"/>
      <c r="AC26" s="25"/>
      <c r="AD26" s="25"/>
      <c r="AE26" s="20"/>
      <c r="AF26" s="25"/>
      <c r="AG26" s="25"/>
      <c r="AH26" s="26"/>
      <c r="AI26" s="26"/>
      <c r="AJ26" s="26"/>
      <c r="AK26" s="26"/>
    </row>
    <row r="27" spans="1:39" x14ac:dyDescent="0.25">
      <c r="A27" s="289"/>
      <c r="B27" s="156"/>
      <c r="C27" s="292"/>
      <c r="D27" s="437" t="s">
        <v>454</v>
      </c>
      <c r="E27" s="301"/>
      <c r="F27" s="305"/>
      <c r="G27" s="310"/>
      <c r="H27" s="301"/>
      <c r="I27" s="292"/>
      <c r="J27" s="311"/>
      <c r="K27" s="342"/>
      <c r="L27" s="441"/>
      <c r="M27" s="295"/>
      <c r="N27" s="295"/>
      <c r="O27" s="290"/>
      <c r="P27" s="289"/>
      <c r="Q27" s="292"/>
      <c r="R27" s="292"/>
      <c r="S27" s="289"/>
      <c r="T27" s="289"/>
      <c r="U27" s="289"/>
      <c r="V27" s="289"/>
      <c r="W27" s="15"/>
      <c r="X27" s="19"/>
      <c r="Y27" s="177">
        <v>120.95</v>
      </c>
      <c r="Z27" s="15" t="s">
        <v>318</v>
      </c>
      <c r="AA27" s="20"/>
      <c r="AB27" s="20"/>
      <c r="AC27" s="25"/>
      <c r="AD27" s="25"/>
      <c r="AE27" s="20"/>
      <c r="AF27" s="25"/>
    </row>
    <row r="28" spans="1:39" x14ac:dyDescent="0.25">
      <c r="A28" s="289"/>
      <c r="B28" s="156"/>
      <c r="C28" s="292"/>
      <c r="D28" s="438"/>
      <c r="E28" s="301"/>
      <c r="F28" s="305"/>
      <c r="G28" s="310"/>
      <c r="H28" s="301"/>
      <c r="I28" s="292"/>
      <c r="J28" s="311"/>
      <c r="K28" s="342"/>
      <c r="L28" s="441"/>
      <c r="M28" s="295"/>
      <c r="N28" s="295"/>
      <c r="O28" s="290"/>
      <c r="P28" s="289"/>
      <c r="Q28" s="292"/>
      <c r="R28" s="292"/>
      <c r="S28" s="289"/>
      <c r="T28" s="289"/>
      <c r="U28" s="289"/>
      <c r="V28" s="289"/>
      <c r="W28" s="15"/>
      <c r="X28" s="19"/>
      <c r="Y28" s="177">
        <v>39.950000000000003</v>
      </c>
      <c r="Z28" s="15" t="s">
        <v>318</v>
      </c>
      <c r="AA28" s="20"/>
      <c r="AB28" s="20"/>
      <c r="AC28" s="25"/>
      <c r="AD28" s="25"/>
      <c r="AE28" s="20"/>
      <c r="AF28" s="25"/>
    </row>
    <row r="29" spans="1:39" x14ac:dyDescent="0.25">
      <c r="A29" s="289"/>
      <c r="B29" s="156"/>
      <c r="C29" s="289"/>
      <c r="D29" s="296"/>
      <c r="E29" s="297"/>
      <c r="F29" s="298"/>
      <c r="G29" s="299"/>
      <c r="H29" s="297"/>
      <c r="I29" s="289"/>
      <c r="J29" s="300"/>
      <c r="K29" s="344"/>
      <c r="L29" s="442"/>
      <c r="M29" s="153"/>
      <c r="N29" s="153"/>
      <c r="O29" s="290"/>
      <c r="P29" s="289"/>
      <c r="Q29" s="292"/>
      <c r="R29" s="292"/>
      <c r="S29" s="289"/>
      <c r="T29" s="289"/>
      <c r="U29" s="289"/>
      <c r="V29" s="289"/>
      <c r="W29" s="15"/>
      <c r="X29" s="19"/>
      <c r="Y29" s="177">
        <v>7.2</v>
      </c>
      <c r="Z29" s="15" t="s">
        <v>318</v>
      </c>
      <c r="AA29" s="20"/>
      <c r="AB29" s="20"/>
      <c r="AC29" s="25"/>
      <c r="AD29" s="25"/>
      <c r="AE29" s="20"/>
      <c r="AF29" s="25"/>
    </row>
    <row r="30" spans="1:39" x14ac:dyDescent="0.25">
      <c r="A30" s="289"/>
      <c r="B30" s="156"/>
      <c r="C30" s="289"/>
      <c r="D30" s="296"/>
      <c r="E30" s="297"/>
      <c r="F30" s="298"/>
      <c r="G30" s="299"/>
      <c r="H30" s="297"/>
      <c r="I30" s="289"/>
      <c r="J30" s="300"/>
      <c r="K30" s="344"/>
      <c r="L30" s="442"/>
      <c r="M30" s="153"/>
      <c r="N30" s="153"/>
      <c r="O30" s="290"/>
      <c r="P30" s="289"/>
      <c r="Q30" s="292"/>
      <c r="R30" s="292"/>
      <c r="S30" s="289"/>
      <c r="T30" s="289"/>
      <c r="U30" s="289"/>
      <c r="V30" s="289"/>
      <c r="W30" s="15"/>
      <c r="X30" s="19"/>
      <c r="Y30" s="177">
        <v>31</v>
      </c>
      <c r="Z30" s="15" t="s">
        <v>318</v>
      </c>
      <c r="AA30" s="20"/>
      <c r="AB30" s="20"/>
      <c r="AC30" s="25"/>
      <c r="AD30" s="25"/>
      <c r="AE30" s="20"/>
      <c r="AF30" s="25"/>
    </row>
    <row r="31" spans="1:39" x14ac:dyDescent="0.25">
      <c r="A31" s="289"/>
      <c r="B31" s="156"/>
      <c r="C31" s="289"/>
      <c r="D31" s="296"/>
      <c r="E31" s="297"/>
      <c r="F31" s="298"/>
      <c r="G31" s="299"/>
      <c r="H31" s="297"/>
      <c r="I31" s="289"/>
      <c r="J31" s="300"/>
      <c r="K31" s="344"/>
      <c r="L31" s="442"/>
      <c r="M31" s="153"/>
      <c r="N31" s="153"/>
      <c r="O31" s="290"/>
      <c r="P31" s="289"/>
      <c r="Q31" s="292"/>
      <c r="R31" s="292"/>
      <c r="S31" s="289"/>
      <c r="T31" s="289"/>
      <c r="U31" s="289"/>
      <c r="V31" s="289"/>
      <c r="W31" s="15"/>
      <c r="X31" s="19"/>
      <c r="Y31" s="177">
        <v>22.1</v>
      </c>
      <c r="Z31" s="15" t="s">
        <v>318</v>
      </c>
      <c r="AA31" s="20"/>
      <c r="AB31" s="20"/>
      <c r="AC31" s="25"/>
      <c r="AD31" s="25"/>
      <c r="AE31" s="20"/>
      <c r="AF31" s="25"/>
    </row>
    <row r="32" spans="1:39" x14ac:dyDescent="0.25">
      <c r="A32" s="289"/>
      <c r="B32" s="156"/>
      <c r="C32" s="289"/>
      <c r="D32" s="296"/>
      <c r="E32" s="297"/>
      <c r="F32" s="298"/>
      <c r="G32" s="299"/>
      <c r="H32" s="297"/>
      <c r="I32" s="289"/>
      <c r="J32" s="300"/>
      <c r="K32" s="344"/>
      <c r="L32" s="442"/>
      <c r="M32" s="153"/>
      <c r="N32" s="153"/>
      <c r="O32" s="290"/>
      <c r="P32" s="289"/>
      <c r="Q32" s="292"/>
      <c r="R32" s="292"/>
      <c r="S32" s="289"/>
      <c r="T32" s="289"/>
      <c r="U32" s="289"/>
      <c r="V32" s="289"/>
      <c r="W32" s="15"/>
      <c r="X32" s="19"/>
      <c r="Y32" s="177">
        <v>15.5</v>
      </c>
      <c r="Z32" s="15" t="s">
        <v>318</v>
      </c>
      <c r="AA32" s="20"/>
      <c r="AB32" s="20"/>
      <c r="AC32" s="25"/>
      <c r="AD32" s="25"/>
      <c r="AE32" s="20"/>
      <c r="AF32" s="25"/>
    </row>
    <row r="33" spans="1:32" x14ac:dyDescent="0.25">
      <c r="A33" s="289"/>
      <c r="B33" s="156"/>
      <c r="C33" s="289"/>
      <c r="D33" s="296"/>
      <c r="E33" s="301"/>
      <c r="F33" s="298"/>
      <c r="G33" s="299"/>
      <c r="H33" s="297"/>
      <c r="I33" s="289"/>
      <c r="J33" s="300"/>
      <c r="K33" s="344"/>
      <c r="L33" s="442"/>
      <c r="M33" s="153"/>
      <c r="N33" s="153"/>
      <c r="O33" s="290"/>
      <c r="P33" s="289"/>
      <c r="Q33" s="292"/>
      <c r="R33" s="292"/>
      <c r="S33" s="289"/>
      <c r="T33" s="289"/>
      <c r="U33" s="289"/>
      <c r="V33" s="289"/>
      <c r="W33" s="15"/>
      <c r="X33" s="19"/>
      <c r="Y33" s="177">
        <v>14.399999999999999</v>
      </c>
      <c r="Z33" s="15" t="s">
        <v>318</v>
      </c>
      <c r="AA33" s="20"/>
      <c r="AB33" s="20"/>
      <c r="AC33" s="25"/>
      <c r="AD33" s="25"/>
      <c r="AE33" s="20"/>
      <c r="AF33" s="25"/>
    </row>
    <row r="34" spans="1:32" x14ac:dyDescent="0.25">
      <c r="A34" s="289"/>
      <c r="B34" s="156"/>
      <c r="C34" s="289"/>
      <c r="D34" s="296"/>
      <c r="E34" s="301"/>
      <c r="F34" s="298"/>
      <c r="G34" s="299"/>
      <c r="H34" s="297"/>
      <c r="I34" s="289"/>
      <c r="J34" s="300"/>
      <c r="K34" s="344"/>
      <c r="L34" s="442"/>
      <c r="M34" s="153"/>
      <c r="N34" s="153"/>
      <c r="O34" s="290"/>
      <c r="P34" s="289"/>
      <c r="Q34" s="289"/>
      <c r="R34" s="292"/>
      <c r="S34" s="289"/>
      <c r="T34" s="289"/>
      <c r="U34" s="289"/>
      <c r="V34" s="289"/>
      <c r="W34" s="15"/>
      <c r="X34" s="19"/>
      <c r="Y34" s="177">
        <v>7.2</v>
      </c>
      <c r="Z34" s="15" t="s">
        <v>318</v>
      </c>
      <c r="AA34" s="20"/>
      <c r="AB34" s="20"/>
      <c r="AC34" s="25"/>
      <c r="AD34" s="25"/>
      <c r="AE34" s="20"/>
      <c r="AF34" s="25"/>
    </row>
    <row r="35" spans="1:32" x14ac:dyDescent="0.25">
      <c r="A35" s="289"/>
      <c r="B35" s="156"/>
      <c r="C35" s="289"/>
      <c r="D35" s="296"/>
      <c r="E35" s="301"/>
      <c r="F35" s="298"/>
      <c r="G35" s="299"/>
      <c r="H35" s="297"/>
      <c r="I35" s="289"/>
      <c r="J35" s="300"/>
      <c r="K35" s="344"/>
      <c r="L35" s="442"/>
      <c r="M35" s="153"/>
      <c r="N35" s="153"/>
      <c r="O35" s="290"/>
      <c r="P35" s="289"/>
      <c r="Q35" s="292"/>
      <c r="R35" s="292"/>
      <c r="S35" s="289"/>
      <c r="T35" s="289"/>
      <c r="U35" s="289"/>
      <c r="V35" s="289"/>
      <c r="W35" s="15"/>
      <c r="X35" s="19" t="s">
        <v>276</v>
      </c>
      <c r="Y35" s="177">
        <v>27</v>
      </c>
      <c r="Z35" s="15" t="s">
        <v>318</v>
      </c>
      <c r="AA35" s="20"/>
      <c r="AB35" s="20"/>
      <c r="AC35" s="25"/>
      <c r="AD35" s="25"/>
      <c r="AE35" s="20"/>
      <c r="AF35" s="25"/>
    </row>
    <row r="36" spans="1:32" x14ac:dyDescent="0.25">
      <c r="A36" s="289"/>
      <c r="B36" s="156"/>
      <c r="C36" s="289"/>
      <c r="D36" s="296"/>
      <c r="E36" s="301"/>
      <c r="F36" s="298"/>
      <c r="G36" s="299"/>
      <c r="H36" s="297"/>
      <c r="I36" s="289"/>
      <c r="J36" s="300"/>
      <c r="K36" s="344"/>
      <c r="L36" s="442"/>
      <c r="M36" s="153"/>
      <c r="N36" s="153"/>
      <c r="O36" s="290"/>
      <c r="P36" s="289"/>
      <c r="Q36" s="292"/>
      <c r="R36" s="292"/>
      <c r="S36" s="289"/>
      <c r="T36" s="289"/>
      <c r="U36" s="289"/>
      <c r="V36" s="289"/>
      <c r="W36" s="15"/>
      <c r="X36" s="19" t="s">
        <v>277</v>
      </c>
      <c r="Y36" s="177">
        <v>31</v>
      </c>
      <c r="Z36" s="15" t="s">
        <v>316</v>
      </c>
      <c r="AA36" s="20"/>
      <c r="AB36" s="20"/>
      <c r="AC36" s="25"/>
      <c r="AD36" s="25"/>
      <c r="AE36" s="20"/>
      <c r="AF36" s="25"/>
    </row>
    <row r="37" spans="1:32" x14ac:dyDescent="0.25">
      <c r="A37" s="289"/>
      <c r="B37" s="156"/>
      <c r="C37" s="289"/>
      <c r="D37" s="296"/>
      <c r="E37" s="301"/>
      <c r="F37" s="298"/>
      <c r="G37" s="299"/>
      <c r="H37" s="297"/>
      <c r="I37" s="289"/>
      <c r="J37" s="300"/>
      <c r="K37" s="344"/>
      <c r="L37" s="442"/>
      <c r="M37" s="153"/>
      <c r="N37" s="153"/>
      <c r="O37" s="290"/>
      <c r="P37" s="289"/>
      <c r="Q37" s="292"/>
      <c r="R37" s="292"/>
      <c r="S37" s="289"/>
      <c r="T37" s="289"/>
      <c r="U37" s="289"/>
      <c r="V37" s="289"/>
      <c r="W37" s="15"/>
      <c r="X37" s="19" t="s">
        <v>278</v>
      </c>
      <c r="Y37" s="177"/>
      <c r="Z37" s="15"/>
      <c r="AA37" s="20"/>
      <c r="AB37" s="20"/>
      <c r="AC37" s="25"/>
      <c r="AD37" s="25"/>
      <c r="AE37" s="20"/>
      <c r="AF37" s="25"/>
    </row>
    <row r="38" spans="1:32" x14ac:dyDescent="0.25">
      <c r="A38" s="289"/>
      <c r="B38" s="156"/>
      <c r="C38" s="289"/>
      <c r="D38" s="296"/>
      <c r="E38" s="301"/>
      <c r="F38" s="298"/>
      <c r="G38" s="299"/>
      <c r="H38" s="297"/>
      <c r="I38" s="289"/>
      <c r="J38" s="300"/>
      <c r="K38" s="344"/>
      <c r="L38" s="442"/>
      <c r="M38" s="153"/>
      <c r="N38" s="153"/>
      <c r="O38" s="290"/>
      <c r="P38" s="289"/>
      <c r="Q38" s="292"/>
      <c r="R38" s="292"/>
      <c r="S38" s="289"/>
      <c r="T38" s="289"/>
      <c r="U38" s="289"/>
      <c r="V38" s="289"/>
      <c r="W38" s="15"/>
      <c r="X38" s="19" t="s">
        <v>279</v>
      </c>
      <c r="Y38" s="177"/>
      <c r="Z38" s="15"/>
      <c r="AA38" s="20"/>
      <c r="AB38" s="20"/>
      <c r="AC38" s="25"/>
      <c r="AD38" s="25"/>
      <c r="AE38" s="20"/>
      <c r="AF38" s="25"/>
    </row>
    <row r="39" spans="1:32" x14ac:dyDescent="0.25">
      <c r="A39" s="289"/>
      <c r="B39" s="156"/>
      <c r="C39" s="289"/>
      <c r="D39" s="296"/>
      <c r="E39" s="301"/>
      <c r="F39" s="298"/>
      <c r="G39" s="299"/>
      <c r="H39" s="297"/>
      <c r="I39" s="289"/>
      <c r="J39" s="300"/>
      <c r="K39" s="344"/>
      <c r="L39" s="442"/>
      <c r="M39" s="153"/>
      <c r="N39" s="153"/>
      <c r="O39" s="290"/>
      <c r="P39" s="289"/>
      <c r="Q39" s="292"/>
      <c r="R39" s="292"/>
      <c r="S39" s="289"/>
      <c r="T39" s="289"/>
      <c r="U39" s="289"/>
      <c r="V39" s="289"/>
      <c r="W39" s="15"/>
      <c r="X39" s="19" t="s">
        <v>280</v>
      </c>
      <c r="Y39" s="177"/>
      <c r="Z39" s="15"/>
      <c r="AA39" s="20"/>
      <c r="AB39" s="20"/>
      <c r="AC39" s="25"/>
      <c r="AD39" s="25"/>
      <c r="AE39" s="20"/>
      <c r="AF39" s="25"/>
    </row>
    <row r="40" spans="1:32" x14ac:dyDescent="0.25">
      <c r="A40" s="289"/>
      <c r="B40" s="156"/>
      <c r="C40" s="289"/>
      <c r="D40" s="296"/>
      <c r="E40" s="301"/>
      <c r="F40" s="298"/>
      <c r="G40" s="299"/>
      <c r="H40" s="297"/>
      <c r="I40" s="289"/>
      <c r="J40" s="300"/>
      <c r="K40" s="344"/>
      <c r="L40" s="442"/>
      <c r="M40" s="153"/>
      <c r="N40" s="153"/>
      <c r="O40" s="290"/>
      <c r="P40" s="289"/>
      <c r="Q40" s="292"/>
      <c r="R40" s="292"/>
      <c r="S40" s="289"/>
      <c r="T40" s="289"/>
      <c r="U40" s="289"/>
      <c r="V40" s="289"/>
      <c r="W40" s="15"/>
      <c r="X40" s="19" t="s">
        <v>281</v>
      </c>
      <c r="Y40" s="177"/>
      <c r="Z40" s="15"/>
      <c r="AA40" s="20"/>
      <c r="AB40" s="20"/>
      <c r="AC40" s="25"/>
      <c r="AD40" s="25"/>
      <c r="AE40" s="20"/>
      <c r="AF40" s="25"/>
    </row>
    <row r="41" spans="1:32" x14ac:dyDescent="0.25">
      <c r="A41" s="289"/>
      <c r="B41" s="156"/>
      <c r="C41" s="289"/>
      <c r="D41" s="296"/>
      <c r="E41" s="301"/>
      <c r="F41" s="298"/>
      <c r="G41" s="299"/>
      <c r="H41" s="297"/>
      <c r="I41" s="289"/>
      <c r="J41" s="300"/>
      <c r="K41" s="344"/>
      <c r="L41" s="442"/>
      <c r="M41" s="153"/>
      <c r="N41" s="153"/>
      <c r="O41" s="290"/>
      <c r="P41" s="289"/>
      <c r="Q41" s="292"/>
      <c r="R41" s="292"/>
      <c r="S41" s="289"/>
      <c r="T41" s="289"/>
      <c r="U41" s="289"/>
      <c r="V41" s="289"/>
      <c r="W41" s="15"/>
      <c r="X41" s="19" t="s">
        <v>282</v>
      </c>
      <c r="Y41" s="177"/>
      <c r="Z41" s="15"/>
      <c r="AA41" s="20"/>
      <c r="AB41" s="20"/>
      <c r="AC41" s="25"/>
      <c r="AD41" s="25"/>
      <c r="AE41" s="20"/>
      <c r="AF41" s="25"/>
    </row>
    <row r="42" spans="1:32" x14ac:dyDescent="0.25">
      <c r="A42" s="289"/>
      <c r="B42" s="156"/>
      <c r="C42" s="289"/>
      <c r="D42" s="296"/>
      <c r="E42" s="301"/>
      <c r="F42" s="298"/>
      <c r="G42" s="299"/>
      <c r="H42" s="297"/>
      <c r="I42" s="289"/>
      <c r="J42" s="300"/>
      <c r="K42" s="344"/>
      <c r="L42" s="442"/>
      <c r="M42" s="153"/>
      <c r="N42" s="153"/>
      <c r="O42" s="290"/>
      <c r="P42" s="289"/>
      <c r="Q42" s="292"/>
      <c r="R42" s="292"/>
      <c r="S42" s="289"/>
      <c r="T42" s="289"/>
      <c r="U42" s="289"/>
      <c r="V42" s="289"/>
      <c r="W42" s="15"/>
      <c r="X42" s="19" t="s">
        <v>283</v>
      </c>
      <c r="Y42" s="177"/>
      <c r="Z42" s="15"/>
      <c r="AA42" s="20"/>
      <c r="AB42" s="20"/>
      <c r="AC42" s="25"/>
      <c r="AD42" s="25"/>
      <c r="AE42" s="20"/>
      <c r="AF42" s="25"/>
    </row>
    <row r="43" spans="1:32" x14ac:dyDescent="0.25">
      <c r="A43" s="289"/>
      <c r="B43" s="156"/>
      <c r="C43" s="289"/>
      <c r="D43" s="296"/>
      <c r="E43" s="301"/>
      <c r="F43" s="298"/>
      <c r="G43" s="299"/>
      <c r="H43" s="297"/>
      <c r="I43" s="289"/>
      <c r="J43" s="300"/>
      <c r="K43" s="344"/>
      <c r="L43" s="442"/>
      <c r="M43" s="153"/>
      <c r="N43" s="153"/>
      <c r="O43" s="290"/>
      <c r="P43" s="289"/>
      <c r="Q43" s="292"/>
      <c r="R43" s="292"/>
      <c r="S43" s="289"/>
      <c r="T43" s="289"/>
      <c r="U43" s="289"/>
      <c r="V43" s="289"/>
      <c r="W43" s="15"/>
      <c r="X43" s="19" t="s">
        <v>284</v>
      </c>
      <c r="Y43" s="177"/>
      <c r="Z43" s="15"/>
      <c r="AA43" s="20"/>
      <c r="AB43" s="20"/>
      <c r="AC43" s="25"/>
      <c r="AD43" s="25"/>
      <c r="AE43" s="20"/>
      <c r="AF43" s="25"/>
    </row>
    <row r="44" spans="1:32" x14ac:dyDescent="0.25">
      <c r="A44" s="289"/>
      <c r="B44" s="156"/>
      <c r="C44" s="289"/>
      <c r="D44" s="296"/>
      <c r="E44" s="301"/>
      <c r="F44" s="298"/>
      <c r="G44" s="299"/>
      <c r="H44" s="297"/>
      <c r="I44" s="289"/>
      <c r="J44" s="300"/>
      <c r="K44" s="344"/>
      <c r="L44" s="442"/>
      <c r="M44" s="153"/>
      <c r="N44" s="153"/>
      <c r="O44" s="290"/>
      <c r="P44" s="289"/>
      <c r="Q44" s="292"/>
      <c r="R44" s="292"/>
      <c r="S44" s="289"/>
      <c r="T44" s="289"/>
      <c r="U44" s="289"/>
      <c r="V44" s="289"/>
      <c r="W44" s="15"/>
      <c r="X44" s="19" t="s">
        <v>285</v>
      </c>
      <c r="Y44" s="177"/>
      <c r="Z44" s="15"/>
      <c r="AA44" s="20"/>
      <c r="AB44" s="20"/>
      <c r="AC44" s="25"/>
      <c r="AD44" s="25"/>
      <c r="AE44" s="20"/>
      <c r="AF44" s="25"/>
    </row>
    <row r="45" spans="1:32" x14ac:dyDescent="0.25">
      <c r="A45" s="289"/>
      <c r="B45" s="156"/>
      <c r="C45" s="289"/>
      <c r="D45" s="296"/>
      <c r="E45" s="301"/>
      <c r="F45" s="298"/>
      <c r="G45" s="299"/>
      <c r="H45" s="297"/>
      <c r="I45" s="289"/>
      <c r="J45" s="300"/>
      <c r="K45" s="344"/>
      <c r="L45" s="442"/>
      <c r="M45" s="153"/>
      <c r="N45" s="153"/>
      <c r="O45" s="290"/>
      <c r="P45" s="289"/>
      <c r="Q45" s="292"/>
      <c r="R45" s="292"/>
      <c r="S45" s="289"/>
      <c r="T45" s="289"/>
      <c r="U45" s="289"/>
      <c r="V45" s="289"/>
      <c r="W45" s="15"/>
      <c r="X45" s="180"/>
      <c r="Y45" s="177"/>
      <c r="Z45" s="15"/>
      <c r="AA45" s="20"/>
      <c r="AB45" s="20"/>
      <c r="AC45" s="25"/>
      <c r="AD45" s="25"/>
      <c r="AE45" s="20"/>
      <c r="AF45" s="25"/>
    </row>
    <row r="46" spans="1:32" x14ac:dyDescent="0.25">
      <c r="A46" s="289"/>
      <c r="B46" s="156"/>
      <c r="C46" s="289"/>
      <c r="D46" s="296"/>
      <c r="E46" s="301"/>
      <c r="F46" s="298"/>
      <c r="G46" s="299"/>
      <c r="H46" s="297"/>
      <c r="I46" s="289"/>
      <c r="J46" s="300"/>
      <c r="K46" s="344"/>
      <c r="L46" s="442"/>
      <c r="M46" s="153"/>
      <c r="N46" s="153"/>
      <c r="O46" s="290"/>
      <c r="P46" s="289"/>
      <c r="Q46" s="292"/>
      <c r="R46" s="292"/>
      <c r="S46" s="289"/>
      <c r="T46" s="289"/>
      <c r="U46" s="289"/>
      <c r="V46" s="289"/>
      <c r="W46" s="15"/>
      <c r="X46" s="180"/>
      <c r="Y46" s="177"/>
      <c r="Z46" s="15"/>
      <c r="AA46" s="15"/>
      <c r="AB46" s="161"/>
      <c r="AC46" s="11"/>
    </row>
    <row r="47" spans="1:32" x14ac:dyDescent="0.25">
      <c r="C47" s="15"/>
      <c r="D47" s="211"/>
      <c r="E47" s="190"/>
      <c r="F47" s="187"/>
      <c r="G47" s="276"/>
      <c r="H47" s="179"/>
      <c r="J47" s="194"/>
      <c r="K47" s="345"/>
      <c r="L47" s="443"/>
      <c r="M47" s="178"/>
      <c r="N47" s="178"/>
      <c r="O47" s="266"/>
      <c r="Q47" s="255"/>
      <c r="R47" s="255"/>
      <c r="S47" s="15"/>
      <c r="T47" s="15"/>
      <c r="U47" s="15"/>
      <c r="V47" s="15"/>
      <c r="W47" s="15"/>
      <c r="X47" s="180"/>
      <c r="Y47" s="177"/>
      <c r="Z47" s="15"/>
      <c r="AA47" s="15"/>
      <c r="AB47" s="161"/>
      <c r="AC47" s="11"/>
    </row>
    <row r="48" spans="1:32" x14ac:dyDescent="0.25">
      <c r="C48" s="15"/>
      <c r="D48" s="211"/>
      <c r="E48" s="190"/>
      <c r="F48" s="187"/>
      <c r="G48" s="276"/>
      <c r="H48" s="179"/>
      <c r="J48" s="194"/>
      <c r="K48" s="345"/>
      <c r="L48" s="443"/>
      <c r="M48" s="178"/>
      <c r="N48" s="178"/>
      <c r="O48" s="266"/>
      <c r="Q48" s="255"/>
      <c r="R48" s="255"/>
      <c r="S48" s="15"/>
      <c r="T48" s="15"/>
      <c r="U48" s="15"/>
      <c r="V48" s="15"/>
      <c r="W48" s="15"/>
      <c r="X48" s="180"/>
      <c r="Y48" s="177"/>
      <c r="Z48" s="15"/>
      <c r="AA48" s="15"/>
      <c r="AB48" s="161"/>
      <c r="AC48" s="11"/>
    </row>
    <row r="49" spans="3:29" x14ac:dyDescent="0.25">
      <c r="C49" s="15"/>
      <c r="D49" s="211"/>
      <c r="E49" s="190"/>
      <c r="F49" s="187"/>
      <c r="G49" s="276"/>
      <c r="H49" s="179"/>
      <c r="J49" s="194"/>
      <c r="K49" s="345"/>
      <c r="L49" s="443"/>
      <c r="M49" s="178"/>
      <c r="N49" s="178"/>
      <c r="O49" s="266"/>
      <c r="Q49" s="255"/>
      <c r="R49" s="255"/>
      <c r="S49" s="15"/>
      <c r="T49" s="15"/>
      <c r="U49" s="15"/>
      <c r="V49" s="15"/>
      <c r="W49" s="15"/>
      <c r="X49" s="180"/>
      <c r="Y49" s="177"/>
      <c r="Z49" s="15"/>
      <c r="AA49" s="15"/>
      <c r="AB49" s="161"/>
      <c r="AC49" s="11"/>
    </row>
    <row r="50" spans="3:29" x14ac:dyDescent="0.25">
      <c r="C50" s="15"/>
      <c r="D50" s="211"/>
      <c r="E50" s="190"/>
      <c r="F50" s="187"/>
      <c r="G50" s="276"/>
      <c r="H50" s="179"/>
      <c r="J50" s="194"/>
      <c r="K50" s="345"/>
      <c r="L50" s="443"/>
      <c r="M50" s="178"/>
      <c r="N50" s="178"/>
      <c r="O50" s="266"/>
      <c r="Q50" s="255"/>
      <c r="R50" s="255"/>
      <c r="S50" s="15"/>
      <c r="T50" s="15"/>
      <c r="U50" s="15"/>
      <c r="V50" s="15"/>
      <c r="W50" s="15"/>
      <c r="X50" s="180"/>
      <c r="Y50" s="177"/>
      <c r="Z50" s="15"/>
      <c r="AA50" s="15"/>
      <c r="AB50" s="161"/>
      <c r="AC50" s="11"/>
    </row>
    <row r="51" spans="3:29" x14ac:dyDescent="0.25">
      <c r="C51" s="15"/>
      <c r="D51" s="211"/>
      <c r="E51" s="190"/>
      <c r="F51" s="187"/>
      <c r="G51" s="276"/>
      <c r="H51" s="179"/>
      <c r="J51" s="194"/>
      <c r="K51" s="345"/>
      <c r="L51" s="443"/>
      <c r="M51" s="178"/>
      <c r="N51" s="178"/>
      <c r="O51" s="266"/>
      <c r="Q51" s="255"/>
      <c r="R51" s="255"/>
      <c r="S51" s="15"/>
      <c r="T51" s="15"/>
      <c r="U51" s="15"/>
      <c r="V51" s="15"/>
      <c r="W51" s="15"/>
      <c r="X51" s="180"/>
      <c r="Y51" s="177"/>
      <c r="Z51" s="15"/>
      <c r="AA51" s="15"/>
      <c r="AB51" s="161"/>
      <c r="AC51" s="11"/>
    </row>
    <row r="52" spans="3:29" x14ac:dyDescent="0.25">
      <c r="C52" s="15"/>
      <c r="D52" s="211"/>
      <c r="E52" s="190"/>
      <c r="F52" s="187"/>
      <c r="G52" s="276"/>
      <c r="H52" s="179"/>
      <c r="J52" s="194"/>
      <c r="K52" s="345"/>
      <c r="L52" s="443"/>
      <c r="M52" s="178"/>
      <c r="N52" s="178"/>
      <c r="O52" s="266"/>
      <c r="Q52" s="255"/>
      <c r="R52" s="255"/>
      <c r="S52" s="15"/>
      <c r="T52" s="15"/>
      <c r="U52" s="15"/>
      <c r="V52" s="15"/>
      <c r="W52" s="15"/>
      <c r="X52" s="180"/>
      <c r="Y52" s="177"/>
      <c r="Z52" s="15"/>
      <c r="AA52" s="15"/>
      <c r="AB52" s="161"/>
      <c r="AC52" s="11"/>
    </row>
    <row r="53" spans="3:29" x14ac:dyDescent="0.25">
      <c r="C53" s="15"/>
      <c r="D53" s="211"/>
      <c r="E53" s="190"/>
      <c r="F53" s="187"/>
      <c r="G53" s="276"/>
      <c r="H53" s="179"/>
      <c r="J53" s="194"/>
      <c r="K53" s="345"/>
      <c r="L53" s="443"/>
      <c r="M53" s="178"/>
      <c r="N53" s="178"/>
      <c r="O53" s="266"/>
      <c r="Q53" s="255"/>
      <c r="R53" s="255"/>
      <c r="S53" s="15"/>
      <c r="T53" s="15"/>
      <c r="U53" s="15"/>
      <c r="V53" s="15"/>
      <c r="W53" s="15"/>
      <c r="X53" s="180"/>
      <c r="Y53" s="177"/>
      <c r="Z53" s="15"/>
      <c r="AA53" s="15"/>
      <c r="AB53" s="161"/>
      <c r="AC53" s="11"/>
    </row>
    <row r="54" spans="3:29" x14ac:dyDescent="0.25">
      <c r="C54" s="15"/>
      <c r="D54" s="211"/>
      <c r="E54" s="190"/>
      <c r="F54" s="187"/>
      <c r="G54" s="276"/>
      <c r="H54" s="179"/>
      <c r="J54" s="194"/>
      <c r="K54" s="345"/>
      <c r="L54" s="443"/>
      <c r="M54" s="178"/>
      <c r="N54" s="178"/>
      <c r="O54" s="266"/>
      <c r="Q54" s="255"/>
      <c r="R54" s="255"/>
      <c r="S54" s="15"/>
      <c r="T54" s="15"/>
      <c r="U54" s="15"/>
      <c r="V54" s="15"/>
      <c r="W54" s="15"/>
      <c r="X54" s="180"/>
      <c r="Y54" s="177"/>
      <c r="Z54" s="15"/>
      <c r="AA54" s="15"/>
      <c r="AB54" s="161"/>
      <c r="AC54" s="11"/>
    </row>
    <row r="55" spans="3:29" x14ac:dyDescent="0.25">
      <c r="C55" s="15"/>
      <c r="D55" s="211"/>
      <c r="E55" s="190"/>
      <c r="F55" s="187"/>
      <c r="G55" s="276"/>
      <c r="H55" s="179"/>
      <c r="J55" s="194"/>
      <c r="K55" s="345"/>
      <c r="L55" s="443"/>
      <c r="M55" s="178"/>
      <c r="N55" s="178"/>
      <c r="O55" s="266"/>
      <c r="Q55" s="255"/>
      <c r="R55" s="255"/>
      <c r="S55" s="15"/>
      <c r="T55" s="15"/>
      <c r="U55" s="15"/>
      <c r="V55" s="15"/>
      <c r="W55" s="15"/>
      <c r="X55" s="180"/>
      <c r="Y55" s="177"/>
      <c r="Z55" s="15"/>
      <c r="AA55" s="15"/>
      <c r="AB55" s="161"/>
      <c r="AC55" s="11"/>
    </row>
    <row r="56" spans="3:29" x14ac:dyDescent="0.25">
      <c r="D56" s="212"/>
      <c r="E56" s="191"/>
      <c r="H56" s="16"/>
      <c r="M56" s="2"/>
      <c r="N56" s="2"/>
      <c r="X56" s="8"/>
      <c r="Y56" s="124"/>
      <c r="AC56" s="11"/>
    </row>
    <row r="57" spans="3:29" x14ac:dyDescent="0.25">
      <c r="D57" s="212"/>
      <c r="E57" s="191"/>
      <c r="H57" s="16"/>
      <c r="M57" s="2"/>
      <c r="N57" s="2"/>
      <c r="X57" s="8"/>
      <c r="AC57" s="11"/>
    </row>
    <row r="58" spans="3:29" x14ac:dyDescent="0.25">
      <c r="D58" s="212"/>
      <c r="E58" s="191"/>
      <c r="H58" s="16"/>
      <c r="M58" s="2"/>
      <c r="N58" s="2"/>
      <c r="X58" s="8"/>
      <c r="AC58" s="11"/>
    </row>
    <row r="59" spans="3:29" x14ac:dyDescent="0.25">
      <c r="D59" s="212"/>
      <c r="E59" s="191"/>
      <c r="H59" s="16"/>
      <c r="M59" s="2"/>
      <c r="N59" s="2"/>
      <c r="X59" s="8"/>
      <c r="AC59" s="11"/>
    </row>
    <row r="60" spans="3:29" x14ac:dyDescent="0.25">
      <c r="D60" s="212"/>
      <c r="E60" s="191"/>
      <c r="H60" s="16"/>
      <c r="M60" s="2"/>
      <c r="N60" s="2"/>
      <c r="X60" s="8"/>
      <c r="AC60" s="11"/>
    </row>
    <row r="61" spans="3:29" x14ac:dyDescent="0.25">
      <c r="D61" s="212"/>
      <c r="E61" s="191"/>
      <c r="H61" s="16"/>
      <c r="M61" s="2"/>
      <c r="N61" s="2"/>
      <c r="X61" s="8"/>
      <c r="AC61" s="11"/>
    </row>
    <row r="62" spans="3:29" x14ac:dyDescent="0.25">
      <c r="D62" s="212"/>
      <c r="E62" s="191"/>
      <c r="H62" s="16"/>
      <c r="M62" s="2"/>
      <c r="N62" s="2"/>
      <c r="X62" s="8"/>
      <c r="AC62" s="11"/>
    </row>
    <row r="63" spans="3:29" x14ac:dyDescent="0.25">
      <c r="D63" s="212"/>
      <c r="E63" s="191"/>
      <c r="H63" s="16"/>
      <c r="M63" s="2"/>
      <c r="N63" s="2"/>
      <c r="X63" s="8"/>
      <c r="AC63" s="11"/>
    </row>
    <row r="64" spans="3:29" x14ac:dyDescent="0.25">
      <c r="D64" s="212"/>
      <c r="E64" s="191"/>
      <c r="H64" s="16"/>
      <c r="M64" s="2"/>
      <c r="N64" s="2"/>
      <c r="X64" s="8"/>
      <c r="AC64" s="11"/>
    </row>
    <row r="65" spans="4:29" x14ac:dyDescent="0.25">
      <c r="D65" s="213"/>
      <c r="E65" s="191"/>
      <c r="H65" s="16"/>
      <c r="M65" s="2"/>
      <c r="N65" s="2"/>
      <c r="X65" s="8"/>
      <c r="AC65" s="11"/>
    </row>
    <row r="66" spans="4:29" x14ac:dyDescent="0.25">
      <c r="D66" s="213"/>
      <c r="E66" s="191"/>
      <c r="F66" s="188"/>
      <c r="H66" s="16"/>
      <c r="M66" s="2"/>
      <c r="N66" s="2"/>
      <c r="X66" s="8"/>
      <c r="AC66" s="11"/>
    </row>
    <row r="67" spans="4:29" x14ac:dyDescent="0.25">
      <c r="D67" s="213"/>
      <c r="E67" s="191"/>
      <c r="H67" s="16"/>
      <c r="M67" s="2"/>
      <c r="N67" s="2"/>
      <c r="X67" s="8"/>
      <c r="AC67" s="11"/>
    </row>
    <row r="68" spans="4:29" x14ac:dyDescent="0.25">
      <c r="D68" s="212"/>
      <c r="E68" s="191"/>
      <c r="H68" s="16"/>
      <c r="M68" s="2"/>
      <c r="N68" s="2"/>
      <c r="X68" s="8"/>
      <c r="AC68" s="11"/>
    </row>
    <row r="69" spans="4:29" x14ac:dyDescent="0.25">
      <c r="E69" s="191"/>
      <c r="H69" s="16"/>
      <c r="M69" s="2"/>
      <c r="N69" s="2"/>
      <c r="X69" s="8"/>
      <c r="AC69" s="11"/>
    </row>
    <row r="70" spans="4:29" x14ac:dyDescent="0.25">
      <c r="E70" s="191"/>
      <c r="H70" s="16"/>
      <c r="M70" s="2"/>
      <c r="N70" s="2"/>
      <c r="X70" s="8"/>
      <c r="AC70" s="11"/>
    </row>
    <row r="71" spans="4:29" x14ac:dyDescent="0.25">
      <c r="E71" s="191"/>
      <c r="H71" s="16"/>
      <c r="M71" s="2"/>
      <c r="N71" s="2"/>
      <c r="X71" s="8"/>
      <c r="AC71" s="11"/>
    </row>
    <row r="72" spans="4:29" x14ac:dyDescent="0.25">
      <c r="E72" s="191"/>
      <c r="H72" s="16"/>
      <c r="M72" s="2"/>
      <c r="N72" s="2"/>
      <c r="X72" s="8"/>
      <c r="AC72" s="11"/>
    </row>
    <row r="73" spans="4:29" x14ac:dyDescent="0.25">
      <c r="E73" s="191"/>
      <c r="H73" s="16"/>
      <c r="M73" s="2"/>
      <c r="N73" s="2"/>
      <c r="X73" s="8"/>
      <c r="AC73" s="11"/>
    </row>
    <row r="74" spans="4:29" x14ac:dyDescent="0.25">
      <c r="E74" s="191"/>
      <c r="H74" s="16"/>
      <c r="M74" s="2"/>
      <c r="N74" s="2"/>
      <c r="X74" s="8"/>
      <c r="AC74" s="11"/>
    </row>
    <row r="75" spans="4:29" x14ac:dyDescent="0.25">
      <c r="E75" s="191"/>
      <c r="H75" s="16"/>
      <c r="M75" s="2"/>
      <c r="N75" s="2"/>
      <c r="X75" s="8"/>
      <c r="AC75" s="11"/>
    </row>
    <row r="76" spans="4:29" x14ac:dyDescent="0.25">
      <c r="E76" s="191"/>
      <c r="H76" s="16"/>
      <c r="M76" s="2"/>
      <c r="N76" s="2"/>
      <c r="X76" s="8"/>
      <c r="AC76" s="11"/>
    </row>
    <row r="77" spans="4:29" x14ac:dyDescent="0.25">
      <c r="E77" s="191"/>
      <c r="H77" s="16"/>
      <c r="M77" s="2"/>
      <c r="N77" s="2"/>
      <c r="X77" s="8"/>
      <c r="AC77" s="11"/>
    </row>
    <row r="78" spans="4:29" x14ac:dyDescent="0.25">
      <c r="E78" s="191"/>
      <c r="H78" s="16"/>
      <c r="M78" s="2"/>
      <c r="N78" s="2"/>
      <c r="X78" s="8"/>
      <c r="AC78" s="11"/>
    </row>
    <row r="79" spans="4:29" x14ac:dyDescent="0.25">
      <c r="E79" s="191"/>
      <c r="H79" s="16"/>
      <c r="M79" s="2"/>
      <c r="N79" s="2"/>
      <c r="X79" s="8"/>
      <c r="AC79" s="11"/>
    </row>
    <row r="80" spans="4:29" x14ac:dyDescent="0.25">
      <c r="E80" s="191"/>
      <c r="H80" s="16"/>
      <c r="M80" s="2"/>
      <c r="N80" s="2"/>
      <c r="X80" s="8"/>
      <c r="AC80" s="11"/>
    </row>
    <row r="81" spans="5:29" x14ac:dyDescent="0.25">
      <c r="E81" s="191"/>
      <c r="H81" s="16"/>
      <c r="M81" s="2"/>
      <c r="N81" s="2"/>
      <c r="X81" s="8"/>
      <c r="AC81" s="11"/>
    </row>
    <row r="82" spans="5:29" x14ac:dyDescent="0.25">
      <c r="E82" s="191"/>
      <c r="H82" s="16"/>
      <c r="M82" s="2"/>
      <c r="N82" s="2"/>
      <c r="X82" s="8"/>
      <c r="AC82" s="11"/>
    </row>
    <row r="83" spans="5:29" x14ac:dyDescent="0.25">
      <c r="E83" s="191"/>
      <c r="H83" s="16"/>
      <c r="M83" s="2"/>
      <c r="N83" s="2"/>
      <c r="X83" s="8"/>
      <c r="AC83" s="11"/>
    </row>
    <row r="84" spans="5:29" x14ac:dyDescent="0.25">
      <c r="E84" s="191"/>
      <c r="H84" s="16"/>
      <c r="M84" s="2"/>
      <c r="N84" s="2"/>
      <c r="X84" s="8"/>
      <c r="AC84" s="11"/>
    </row>
    <row r="85" spans="5:29" x14ac:dyDescent="0.25">
      <c r="E85" s="191"/>
      <c r="H85" s="16"/>
      <c r="M85" s="2"/>
      <c r="N85" s="2"/>
      <c r="X85" s="8"/>
      <c r="AC85" s="11"/>
    </row>
    <row r="86" spans="5:29" x14ac:dyDescent="0.25">
      <c r="E86" s="191"/>
      <c r="H86" s="16"/>
      <c r="M86" s="2"/>
      <c r="N86" s="2"/>
      <c r="X86" s="8"/>
      <c r="AC86" s="11"/>
    </row>
    <row r="87" spans="5:29" x14ac:dyDescent="0.25">
      <c r="E87" s="191"/>
      <c r="H87" s="16"/>
      <c r="M87" s="2"/>
      <c r="N87" s="2"/>
      <c r="X87" s="8"/>
      <c r="AC87" s="11"/>
    </row>
    <row r="88" spans="5:29" x14ac:dyDescent="0.25">
      <c r="E88" s="191"/>
      <c r="H88" s="16"/>
      <c r="M88" s="2"/>
      <c r="N88" s="2"/>
      <c r="X88" s="8"/>
      <c r="AC88" s="11"/>
    </row>
    <row r="89" spans="5:29" x14ac:dyDescent="0.25">
      <c r="E89" s="191"/>
      <c r="H89" s="16"/>
      <c r="M89" s="2"/>
      <c r="N89" s="2"/>
      <c r="X89" s="8"/>
      <c r="AC89" s="11"/>
    </row>
    <row r="90" spans="5:29" x14ac:dyDescent="0.25">
      <c r="E90" s="191"/>
      <c r="H90" s="16"/>
      <c r="M90" s="2"/>
      <c r="N90" s="2"/>
      <c r="X90" s="8"/>
      <c r="AC90" s="11"/>
    </row>
    <row r="91" spans="5:29" x14ac:dyDescent="0.25">
      <c r="E91" s="191"/>
      <c r="H91" s="16"/>
      <c r="M91" s="2"/>
      <c r="N91" s="2"/>
      <c r="X91" s="8"/>
      <c r="AC91" s="11"/>
    </row>
    <row r="92" spans="5:29" x14ac:dyDescent="0.25">
      <c r="E92" s="191"/>
      <c r="H92" s="16"/>
      <c r="M92" s="2"/>
      <c r="N92" s="2"/>
      <c r="X92" s="8"/>
      <c r="AC92" s="11"/>
    </row>
    <row r="93" spans="5:29" x14ac:dyDescent="0.25">
      <c r="E93" s="191"/>
      <c r="H93" s="16"/>
      <c r="M93" s="2"/>
      <c r="N93" s="2"/>
      <c r="X93" s="8"/>
      <c r="AC93" s="11"/>
    </row>
    <row r="94" spans="5:29" x14ac:dyDescent="0.25">
      <c r="E94" s="191"/>
      <c r="H94" s="16"/>
      <c r="M94" s="2"/>
      <c r="N94" s="2"/>
      <c r="X94" s="8"/>
      <c r="AC94" s="11"/>
    </row>
    <row r="95" spans="5:29" x14ac:dyDescent="0.25">
      <c r="E95" s="191"/>
      <c r="H95" s="16"/>
      <c r="M95" s="2"/>
      <c r="N95" s="2"/>
      <c r="X95" s="8"/>
      <c r="AC95" s="11"/>
    </row>
    <row r="96" spans="5:29" x14ac:dyDescent="0.25">
      <c r="E96" s="191"/>
      <c r="H96" s="16"/>
      <c r="M96" s="2"/>
      <c r="N96" s="2"/>
      <c r="X96" s="8"/>
      <c r="AC96" s="11"/>
    </row>
    <row r="97" spans="2:33" x14ac:dyDescent="0.25">
      <c r="E97" s="191"/>
      <c r="H97" s="16"/>
      <c r="M97" s="2"/>
      <c r="N97" s="2"/>
      <c r="X97" s="8"/>
      <c r="AC97" s="11"/>
    </row>
    <row r="98" spans="2:33" x14ac:dyDescent="0.25">
      <c r="E98" s="191"/>
      <c r="H98" s="16"/>
      <c r="M98" s="2"/>
      <c r="N98" s="2"/>
      <c r="X98" s="8"/>
      <c r="AC98" s="11"/>
    </row>
    <row r="99" spans="2:33" x14ac:dyDescent="0.25">
      <c r="E99" s="191"/>
      <c r="H99" s="16"/>
      <c r="M99" s="2"/>
      <c r="N99" s="2"/>
      <c r="X99" s="8"/>
      <c r="AC99" s="11"/>
    </row>
    <row r="100" spans="2:33" x14ac:dyDescent="0.25">
      <c r="E100" s="191"/>
      <c r="H100" s="16"/>
      <c r="M100" s="2"/>
      <c r="N100" s="2"/>
      <c r="X100" s="8"/>
      <c r="AC100" s="11"/>
    </row>
    <row r="101" spans="2:33" x14ac:dyDescent="0.25">
      <c r="E101" s="191"/>
      <c r="H101" s="16"/>
      <c r="M101" s="2"/>
      <c r="N101" s="2"/>
      <c r="X101" s="8"/>
      <c r="AC101" s="11"/>
    </row>
    <row r="102" spans="2:33" x14ac:dyDescent="0.25">
      <c r="E102" s="191"/>
      <c r="H102" s="16"/>
      <c r="M102" s="2"/>
      <c r="N102" s="2"/>
      <c r="X102" s="8"/>
      <c r="AC102" s="11"/>
    </row>
    <row r="103" spans="2:33" s="5" customFormat="1" x14ac:dyDescent="0.25">
      <c r="B103" s="3"/>
      <c r="D103" s="214"/>
      <c r="E103" s="192"/>
      <c r="F103" s="189"/>
      <c r="G103" s="278"/>
      <c r="H103" s="18"/>
      <c r="J103" s="195"/>
      <c r="K103" s="347"/>
      <c r="L103" s="445"/>
      <c r="M103" s="4"/>
      <c r="N103" s="4"/>
      <c r="O103" s="268"/>
      <c r="P103" s="261"/>
      <c r="Q103" s="256"/>
      <c r="R103" s="256"/>
      <c r="Y103" s="126"/>
      <c r="AB103" s="158"/>
      <c r="AC103" s="10"/>
      <c r="AD103" s="13"/>
      <c r="AE103" s="55"/>
      <c r="AF103"/>
      <c r="AG103" s="3"/>
    </row>
    <row r="104" spans="2:33" x14ac:dyDescent="0.25">
      <c r="H104" s="16"/>
      <c r="M104" s="2"/>
      <c r="N104" s="2"/>
    </row>
    <row r="105" spans="2:33" x14ac:dyDescent="0.25">
      <c r="H105" s="16"/>
      <c r="M105" s="2"/>
      <c r="N105" s="2"/>
    </row>
    <row r="106" spans="2:33" x14ac:dyDescent="0.25">
      <c r="H106" s="16"/>
      <c r="M106" s="2"/>
      <c r="N106" s="2"/>
    </row>
    <row r="107" spans="2:33" x14ac:dyDescent="0.25">
      <c r="H107" s="16"/>
      <c r="M107" s="2"/>
      <c r="N107" s="2"/>
    </row>
    <row r="108" spans="2:33" x14ac:dyDescent="0.25">
      <c r="H108" s="16"/>
      <c r="M108" s="2"/>
      <c r="N108" s="2"/>
    </row>
    <row r="109" spans="2:33" x14ac:dyDescent="0.25">
      <c r="H109" s="16"/>
      <c r="M109" s="2"/>
      <c r="N109" s="2"/>
    </row>
    <row r="110" spans="2:33" x14ac:dyDescent="0.25">
      <c r="H110" s="16"/>
      <c r="M110" s="2"/>
      <c r="N110" s="2"/>
    </row>
    <row r="111" spans="2:33" x14ac:dyDescent="0.25">
      <c r="H111" s="16"/>
      <c r="M111" s="2"/>
      <c r="N111" s="2"/>
    </row>
    <row r="112" spans="2:33" x14ac:dyDescent="0.25">
      <c r="H112" s="16"/>
      <c r="M112" s="2"/>
      <c r="N112" s="2"/>
    </row>
    <row r="113" spans="8:14" x14ac:dyDescent="0.25">
      <c r="H113" s="16"/>
      <c r="M113" s="2"/>
      <c r="N113" s="2"/>
    </row>
    <row r="114" spans="8:14" x14ac:dyDescent="0.25">
      <c r="H114" s="16"/>
      <c r="M114" s="2"/>
      <c r="N114" s="2"/>
    </row>
    <row r="115" spans="8:14" x14ac:dyDescent="0.25">
      <c r="H115" s="16"/>
      <c r="M115" s="2"/>
      <c r="N115" s="2"/>
    </row>
    <row r="116" spans="8:14" x14ac:dyDescent="0.25">
      <c r="H116" s="16"/>
      <c r="M116" s="2"/>
      <c r="N116" s="2"/>
    </row>
    <row r="117" spans="8:14" x14ac:dyDescent="0.25">
      <c r="H117" s="16"/>
      <c r="M117" s="2"/>
      <c r="N117" s="2"/>
    </row>
    <row r="118" spans="8:14" x14ac:dyDescent="0.25">
      <c r="H118" s="16"/>
      <c r="M118" s="2"/>
      <c r="N118" s="2"/>
    </row>
    <row r="119" spans="8:14" x14ac:dyDescent="0.25">
      <c r="H119" s="16"/>
      <c r="M119" s="2"/>
      <c r="N119" s="2"/>
    </row>
    <row r="120" spans="8:14" x14ac:dyDescent="0.25">
      <c r="H120" s="16"/>
      <c r="M120" s="2"/>
      <c r="N120" s="2"/>
    </row>
    <row r="121" spans="8:14" x14ac:dyDescent="0.25">
      <c r="H121" s="16"/>
      <c r="M121" s="2"/>
      <c r="N121" s="2"/>
    </row>
    <row r="122" spans="8:14" x14ac:dyDescent="0.25">
      <c r="H122" s="16"/>
      <c r="M122" s="2"/>
      <c r="N122" s="2"/>
    </row>
    <row r="123" spans="8:14" x14ac:dyDescent="0.25">
      <c r="H123" s="16"/>
      <c r="M123" s="2"/>
      <c r="N123" s="2"/>
    </row>
    <row r="124" spans="8:14" x14ac:dyDescent="0.25">
      <c r="H124" s="16"/>
      <c r="M124" s="2"/>
      <c r="N124" s="2"/>
    </row>
    <row r="125" spans="8:14" x14ac:dyDescent="0.25">
      <c r="H125" s="16"/>
      <c r="M125" s="2"/>
      <c r="N125" s="2"/>
    </row>
    <row r="126" spans="8:14" x14ac:dyDescent="0.25">
      <c r="H126" s="16"/>
      <c r="M126" s="2"/>
      <c r="N126" s="2"/>
    </row>
    <row r="127" spans="8:14" x14ac:dyDescent="0.25">
      <c r="H127" s="16"/>
      <c r="M127" s="2"/>
      <c r="N127" s="2"/>
    </row>
    <row r="128" spans="8:14" x14ac:dyDescent="0.25">
      <c r="H128" s="16"/>
      <c r="M128" s="2"/>
      <c r="N128" s="2"/>
    </row>
    <row r="129" spans="8:14" x14ac:dyDescent="0.25">
      <c r="H129" s="16"/>
      <c r="M129" s="2"/>
      <c r="N129" s="2"/>
    </row>
    <row r="130" spans="8:14" x14ac:dyDescent="0.25">
      <c r="H130" s="16"/>
      <c r="M130" s="2"/>
      <c r="N130" s="2"/>
    </row>
    <row r="131" spans="8:14" x14ac:dyDescent="0.25">
      <c r="H131" s="16"/>
      <c r="M131" s="2"/>
      <c r="N131" s="2"/>
    </row>
    <row r="132" spans="8:14" x14ac:dyDescent="0.25">
      <c r="H132" s="16"/>
      <c r="M132" s="2"/>
      <c r="N132" s="2"/>
    </row>
    <row r="133" spans="8:14" x14ac:dyDescent="0.25">
      <c r="H133" s="16"/>
      <c r="M133" s="2"/>
      <c r="N133" s="2"/>
    </row>
    <row r="134" spans="8:14" x14ac:dyDescent="0.25">
      <c r="H134" s="16"/>
      <c r="M134" s="2"/>
      <c r="N134" s="2"/>
    </row>
    <row r="135" spans="8:14" x14ac:dyDescent="0.25">
      <c r="H135" s="16"/>
      <c r="M135" s="2"/>
      <c r="N135" s="2"/>
    </row>
    <row r="136" spans="8:14" x14ac:dyDescent="0.25">
      <c r="H136" s="16"/>
      <c r="M136" s="2"/>
      <c r="N136" s="2"/>
    </row>
    <row r="137" spans="8:14" x14ac:dyDescent="0.25">
      <c r="H137" s="16"/>
      <c r="M137" s="2"/>
      <c r="N137" s="2"/>
    </row>
    <row r="138" spans="8:14" x14ac:dyDescent="0.25">
      <c r="H138" s="16"/>
      <c r="M138" s="2"/>
      <c r="N138" s="2"/>
    </row>
    <row r="139" spans="8:14" x14ac:dyDescent="0.25">
      <c r="H139" s="16"/>
      <c r="M139" s="2"/>
      <c r="N139" s="2"/>
    </row>
    <row r="140" spans="8:14" x14ac:dyDescent="0.25">
      <c r="H140" s="16"/>
      <c r="M140" s="2"/>
      <c r="N140" s="2"/>
    </row>
    <row r="141" spans="8:14" x14ac:dyDescent="0.25">
      <c r="H141" s="16"/>
      <c r="M141" s="2"/>
      <c r="N141" s="2"/>
    </row>
    <row r="142" spans="8:14" x14ac:dyDescent="0.25">
      <c r="H142" s="16"/>
      <c r="M142" s="2"/>
      <c r="N142" s="2"/>
    </row>
    <row r="143" spans="8:14" x14ac:dyDescent="0.25">
      <c r="H143" s="16"/>
      <c r="M143" s="2"/>
      <c r="N143" s="2"/>
    </row>
    <row r="144" spans="8:14" x14ac:dyDescent="0.25">
      <c r="H144" s="16"/>
      <c r="M144" s="2"/>
      <c r="N144" s="2"/>
    </row>
    <row r="145" spans="8:14" x14ac:dyDescent="0.25">
      <c r="H145" s="16"/>
      <c r="M145" s="2"/>
      <c r="N145" s="2"/>
    </row>
    <row r="146" spans="8:14" x14ac:dyDescent="0.25">
      <c r="H146" s="16"/>
      <c r="M146" s="2"/>
      <c r="N146" s="2"/>
    </row>
    <row r="147" spans="8:14" x14ac:dyDescent="0.25">
      <c r="H147" s="16"/>
      <c r="M147" s="2"/>
      <c r="N147" s="2"/>
    </row>
    <row r="148" spans="8:14" x14ac:dyDescent="0.25">
      <c r="H148" s="16"/>
      <c r="M148" s="2"/>
      <c r="N148" s="2"/>
    </row>
    <row r="149" spans="8:14" x14ac:dyDescent="0.25">
      <c r="H149" s="16"/>
      <c r="M149" s="2"/>
      <c r="N149" s="2"/>
    </row>
    <row r="150" spans="8:14" x14ac:dyDescent="0.25">
      <c r="H150" s="16"/>
      <c r="M150" s="2"/>
      <c r="N150" s="2"/>
    </row>
    <row r="151" spans="8:14" x14ac:dyDescent="0.25">
      <c r="H151" s="16"/>
      <c r="M151" s="2"/>
      <c r="N151" s="2"/>
    </row>
    <row r="152" spans="8:14" x14ac:dyDescent="0.25">
      <c r="H152" s="16"/>
      <c r="M152" s="2"/>
      <c r="N152" s="2"/>
    </row>
    <row r="153" spans="8:14" x14ac:dyDescent="0.25">
      <c r="H153" s="16"/>
      <c r="M153" s="2"/>
      <c r="N153" s="2"/>
    </row>
    <row r="154" spans="8:14" x14ac:dyDescent="0.25">
      <c r="H154" s="16"/>
      <c r="M154" s="2"/>
      <c r="N154" s="2"/>
    </row>
    <row r="155" spans="8:14" x14ac:dyDescent="0.25">
      <c r="H155" s="16"/>
      <c r="M155" s="2"/>
      <c r="N155" s="2"/>
    </row>
    <row r="156" spans="8:14" x14ac:dyDescent="0.25">
      <c r="H156" s="16"/>
      <c r="M156" s="2"/>
      <c r="N156" s="2"/>
    </row>
    <row r="157" spans="8:14" x14ac:dyDescent="0.25">
      <c r="H157" s="16"/>
      <c r="M157" s="2"/>
      <c r="N157" s="2"/>
    </row>
    <row r="158" spans="8:14" x14ac:dyDescent="0.25">
      <c r="H158" s="16"/>
      <c r="M158" s="2"/>
      <c r="N158" s="2"/>
    </row>
    <row r="159" spans="8:14" x14ac:dyDescent="0.25">
      <c r="H159" s="16"/>
      <c r="M159" s="2"/>
      <c r="N159" s="2"/>
    </row>
    <row r="160" spans="8:14" x14ac:dyDescent="0.25">
      <c r="H160" s="16"/>
      <c r="M160" s="2"/>
      <c r="N160" s="2"/>
    </row>
    <row r="161" spans="8:14" x14ac:dyDescent="0.25">
      <c r="H161" s="16"/>
      <c r="M161" s="2"/>
      <c r="N161" s="2"/>
    </row>
    <row r="162" spans="8:14" x14ac:dyDescent="0.25">
      <c r="H162" s="16"/>
      <c r="M162" s="2"/>
      <c r="N162" s="2"/>
    </row>
    <row r="163" spans="8:14" x14ac:dyDescent="0.25">
      <c r="H163" s="16"/>
      <c r="M163" s="2"/>
      <c r="N163" s="2"/>
    </row>
    <row r="164" spans="8:14" x14ac:dyDescent="0.25">
      <c r="H164" s="16"/>
      <c r="M164" s="2"/>
      <c r="N164" s="2"/>
    </row>
    <row r="165" spans="8:14" x14ac:dyDescent="0.25">
      <c r="H165" s="16"/>
      <c r="M165" s="2"/>
      <c r="N165" s="2"/>
    </row>
    <row r="166" spans="8:14" x14ac:dyDescent="0.25">
      <c r="H166" s="16"/>
      <c r="M166" s="2"/>
      <c r="N166" s="2"/>
    </row>
    <row r="167" spans="8:14" x14ac:dyDescent="0.25">
      <c r="H167" s="16"/>
      <c r="M167" s="2"/>
      <c r="N167" s="2"/>
    </row>
    <row r="168" spans="8:14" x14ac:dyDescent="0.25">
      <c r="H168" s="16"/>
      <c r="M168" s="2"/>
      <c r="N168" s="2"/>
    </row>
    <row r="169" spans="8:14" x14ac:dyDescent="0.25">
      <c r="H169" s="16"/>
      <c r="M169" s="2"/>
      <c r="N169" s="2"/>
    </row>
    <row r="170" spans="8:14" x14ac:dyDescent="0.25">
      <c r="H170" s="16"/>
      <c r="M170" s="2"/>
      <c r="N170" s="2"/>
    </row>
    <row r="171" spans="8:14" x14ac:dyDescent="0.25">
      <c r="H171" s="16"/>
      <c r="M171" s="2"/>
      <c r="N171" s="2"/>
    </row>
    <row r="172" spans="8:14" x14ac:dyDescent="0.25">
      <c r="H172" s="16"/>
      <c r="M172" s="2"/>
      <c r="N172" s="2"/>
    </row>
    <row r="173" spans="8:14" x14ac:dyDescent="0.25">
      <c r="H173" s="16"/>
      <c r="M173" s="2"/>
      <c r="N173" s="2"/>
    </row>
    <row r="174" spans="8:14" x14ac:dyDescent="0.25">
      <c r="H174" s="16"/>
      <c r="M174" s="2"/>
      <c r="N174" s="2"/>
    </row>
    <row r="175" spans="8:14" x14ac:dyDescent="0.25">
      <c r="H175" s="16"/>
      <c r="M175" s="2"/>
      <c r="N175" s="2"/>
    </row>
    <row r="176" spans="8:14" x14ac:dyDescent="0.25">
      <c r="H176" s="16"/>
      <c r="M176" s="2"/>
      <c r="N176" s="2"/>
    </row>
    <row r="177" spans="8:14" x14ac:dyDescent="0.25">
      <c r="H177" s="16"/>
      <c r="M177" s="2"/>
      <c r="N177" s="2"/>
    </row>
    <row r="178" spans="8:14" x14ac:dyDescent="0.25">
      <c r="H178" s="16"/>
      <c r="M178" s="2"/>
      <c r="N178" s="2"/>
    </row>
    <row r="179" spans="8:14" x14ac:dyDescent="0.25">
      <c r="H179" s="16"/>
      <c r="M179" s="2"/>
      <c r="N179" s="2"/>
    </row>
    <row r="180" spans="8:14" x14ac:dyDescent="0.25">
      <c r="H180" s="16"/>
      <c r="M180" s="2"/>
      <c r="N180" s="2"/>
    </row>
    <row r="181" spans="8:14" x14ac:dyDescent="0.25">
      <c r="H181" s="16"/>
      <c r="M181" s="2"/>
      <c r="N181" s="2"/>
    </row>
    <row r="182" spans="8:14" x14ac:dyDescent="0.25">
      <c r="H182" s="16"/>
      <c r="M182" s="2"/>
      <c r="N182" s="2"/>
    </row>
    <row r="183" spans="8:14" x14ac:dyDescent="0.25">
      <c r="H183" s="16"/>
      <c r="M183" s="2"/>
      <c r="N183" s="2"/>
    </row>
    <row r="184" spans="8:14" x14ac:dyDescent="0.25">
      <c r="H184" s="16"/>
      <c r="M184" s="2"/>
      <c r="N184" s="2"/>
    </row>
    <row r="185" spans="8:14" x14ac:dyDescent="0.25">
      <c r="H185" s="16"/>
      <c r="M185" s="2"/>
      <c r="N185" s="2"/>
    </row>
    <row r="186" spans="8:14" x14ac:dyDescent="0.25">
      <c r="H186" s="16"/>
      <c r="M186" s="2"/>
      <c r="N186" s="2"/>
    </row>
    <row r="187" spans="8:14" x14ac:dyDescent="0.25">
      <c r="H187" s="16"/>
      <c r="M187" s="2"/>
      <c r="N187" s="2"/>
    </row>
    <row r="188" spans="8:14" x14ac:dyDescent="0.25">
      <c r="H188" s="16"/>
      <c r="M188" s="2"/>
      <c r="N188" s="2"/>
    </row>
    <row r="189" spans="8:14" x14ac:dyDescent="0.25">
      <c r="H189" s="16"/>
      <c r="M189" s="2"/>
      <c r="N189" s="2"/>
    </row>
    <row r="190" spans="8:14" x14ac:dyDescent="0.25">
      <c r="H190" s="16"/>
      <c r="M190" s="2"/>
      <c r="N190" s="2"/>
    </row>
    <row r="191" spans="8:14" x14ac:dyDescent="0.25">
      <c r="H191" s="16"/>
      <c r="M191" s="2"/>
      <c r="N191" s="2"/>
    </row>
    <row r="192" spans="8:14" x14ac:dyDescent="0.25">
      <c r="H192" s="16"/>
      <c r="M192" s="2"/>
      <c r="N192" s="2"/>
    </row>
    <row r="193" spans="8:14" x14ac:dyDescent="0.25">
      <c r="H193" s="16"/>
      <c r="M193" s="2"/>
      <c r="N193" s="2"/>
    </row>
    <row r="194" spans="8:14" x14ac:dyDescent="0.25">
      <c r="H194" s="16"/>
      <c r="M194" s="2"/>
      <c r="N194" s="2"/>
    </row>
    <row r="195" spans="8:14" x14ac:dyDescent="0.25">
      <c r="H195" s="16"/>
      <c r="M195" s="2"/>
      <c r="N195" s="2"/>
    </row>
  </sheetData>
  <mergeCells count="1">
    <mergeCell ref="L1:M1"/>
  </mergeCells>
  <conditionalFormatting sqref="P24:V26 N13:N15 L2:N2 G20:H67 H2:H19 O1:O17 M3:N12 L2:L17 J20:M26 J18:K19 J27:O67">
    <cfRule type="cellIs" dxfId="284" priority="12" operator="lessThanOrEqual">
      <formula>0</formula>
    </cfRule>
  </conditionalFormatting>
  <conditionalFormatting sqref="J2:K17">
    <cfRule type="cellIs" dxfId="283" priority="6" operator="equal">
      <formula>0</formula>
    </cfRule>
  </conditionalFormatting>
  <conditionalFormatting sqref="G2:G19">
    <cfRule type="cellIs" dxfId="282" priority="3" operator="equal">
      <formula>0</formula>
    </cfRule>
  </conditionalFormatting>
  <conditionalFormatting sqref="F18:F19">
    <cfRule type="cellIs" dxfId="281" priority="2" operator="equal">
      <formula>0</formula>
    </cfRule>
  </conditionalFormatting>
  <conditionalFormatting sqref="B3:B17">
    <cfRule type="cellIs" dxfId="280" priority="1" operator="equal">
      <formula>0</formula>
    </cfRule>
  </conditionalFormatting>
  <dataValidations xWindow="164" yWindow="178" count="3">
    <dataValidation type="list" allowBlank="1" showInputMessage="1" showErrorMessage="1" prompt="N° de TICKET" sqref="B2">
      <formula1>N°TICKET</formula1>
    </dataValidation>
    <dataValidation type="list" allowBlank="1" showInputMessage="1" showErrorMessage="1" prompt="CLIENTS" sqref="C2">
      <formula1>client</formula1>
    </dataValidation>
    <dataValidation type="list" allowBlank="1" showInputMessage="1" showErrorMessage="1" sqref="K2">
      <formula1>$D$24:$D$28</formula1>
    </dataValidation>
  </dataValidations>
  <pageMargins left="1" right="1" top="1" bottom="1" header="0.5" footer="0.5"/>
  <pageSetup paperSize="9" scale="84" orientation="portrait" r:id="rId1"/>
  <headerFooter differentOddEven="1">
    <oddHeader>&amp;L&amp;"Arial,Normal"                   DANIE Pressing
&amp;C1 Place de l 'Ecu&amp;R78770 Thoiry                &amp;D</oddHeader>
  </headerFooter>
  <drawing r:id="rId2"/>
  <legacyDrawing r:id="rId3"/>
  <controls>
    <mc:AlternateContent xmlns:mc="http://schemas.openxmlformats.org/markup-compatibility/2006">
      <mc:Choice Requires="x14">
        <control shapeId="1083" r:id="rId4" name="CommandButton50">
          <controlPr defaultSize="0" autoLine="0" r:id="rId5">
            <anchor moveWithCells="1">
              <from>
                <xdr:col>13</xdr:col>
                <xdr:colOff>466725</xdr:colOff>
                <xdr:row>8</xdr:row>
                <xdr:rowOff>209550</xdr:rowOff>
              </from>
              <to>
                <xdr:col>15</xdr:col>
                <xdr:colOff>28575</xdr:colOff>
                <xdr:row>10</xdr:row>
                <xdr:rowOff>114300</xdr:rowOff>
              </to>
            </anchor>
          </controlPr>
        </control>
      </mc:Choice>
      <mc:Fallback>
        <control shapeId="1083" r:id="rId4" name="CommandButton50"/>
      </mc:Fallback>
    </mc:AlternateContent>
    <mc:AlternateContent xmlns:mc="http://schemas.openxmlformats.org/markup-compatibility/2006">
      <mc:Choice Requires="x14">
        <control shapeId="1082" r:id="rId6" name="CommandButton49">
          <controlPr defaultSize="0" autoLine="0" r:id="rId7">
            <anchor moveWithCells="1">
              <from>
                <xdr:col>12</xdr:col>
                <xdr:colOff>638175</xdr:colOff>
                <xdr:row>8</xdr:row>
                <xdr:rowOff>209550</xdr:rowOff>
              </from>
              <to>
                <xdr:col>13</xdr:col>
                <xdr:colOff>381000</xdr:colOff>
                <xdr:row>10</xdr:row>
                <xdr:rowOff>114300</xdr:rowOff>
              </to>
            </anchor>
          </controlPr>
        </control>
      </mc:Choice>
      <mc:Fallback>
        <control shapeId="1082" r:id="rId6" name="CommandButton49"/>
      </mc:Fallback>
    </mc:AlternateContent>
    <mc:AlternateContent xmlns:mc="http://schemas.openxmlformats.org/markup-compatibility/2006">
      <mc:Choice Requires="x14">
        <control shapeId="1081" r:id="rId8" name="CommandButton48">
          <controlPr defaultSize="0" autoLine="0" r:id="rId9">
            <anchor moveWithCells="1">
              <from>
                <xdr:col>12</xdr:col>
                <xdr:colOff>200025</xdr:colOff>
                <xdr:row>8</xdr:row>
                <xdr:rowOff>209550</xdr:rowOff>
              </from>
              <to>
                <xdr:col>12</xdr:col>
                <xdr:colOff>609600</xdr:colOff>
                <xdr:row>10</xdr:row>
                <xdr:rowOff>114300</xdr:rowOff>
              </to>
            </anchor>
          </controlPr>
        </control>
      </mc:Choice>
      <mc:Fallback>
        <control shapeId="1081" r:id="rId8" name="CommandButton48"/>
      </mc:Fallback>
    </mc:AlternateContent>
    <mc:AlternateContent xmlns:mc="http://schemas.openxmlformats.org/markup-compatibility/2006">
      <mc:Choice Requires="x14">
        <control shapeId="1080" r:id="rId10" name="CommandButton47">
          <controlPr defaultSize="0" autoLine="0" r:id="rId11">
            <anchor moveWithCells="1">
              <from>
                <xdr:col>11</xdr:col>
                <xdr:colOff>504825</xdr:colOff>
                <xdr:row>8</xdr:row>
                <xdr:rowOff>200025</xdr:rowOff>
              </from>
              <to>
                <xdr:col>12</xdr:col>
                <xdr:colOff>152400</xdr:colOff>
                <xdr:row>10</xdr:row>
                <xdr:rowOff>114300</xdr:rowOff>
              </to>
            </anchor>
          </controlPr>
        </control>
      </mc:Choice>
      <mc:Fallback>
        <control shapeId="1080" r:id="rId10" name="CommandButton47"/>
      </mc:Fallback>
    </mc:AlternateContent>
    <mc:AlternateContent xmlns:mc="http://schemas.openxmlformats.org/markup-compatibility/2006">
      <mc:Choice Requires="x14">
        <control shapeId="1079" r:id="rId12" name="CommandButton46">
          <controlPr defaultSize="0" autoLine="0" autoPict="0" r:id="rId13">
            <anchor moveWithCells="1">
              <from>
                <xdr:col>13</xdr:col>
                <xdr:colOff>447675</xdr:colOff>
                <xdr:row>7</xdr:row>
                <xdr:rowOff>28575</xdr:rowOff>
              </from>
              <to>
                <xdr:col>15</xdr:col>
                <xdr:colOff>38100</xdr:colOff>
                <xdr:row>8</xdr:row>
                <xdr:rowOff>171450</xdr:rowOff>
              </to>
            </anchor>
          </controlPr>
        </control>
      </mc:Choice>
      <mc:Fallback>
        <control shapeId="1079" r:id="rId12" name="CommandButton46"/>
      </mc:Fallback>
    </mc:AlternateContent>
    <mc:AlternateContent xmlns:mc="http://schemas.openxmlformats.org/markup-compatibility/2006">
      <mc:Choice Requires="x14">
        <control shapeId="1078" r:id="rId14" name="CommandButton45">
          <controlPr defaultSize="0" autoLine="0" r:id="rId15">
            <anchor moveWithCells="1">
              <from>
                <xdr:col>12</xdr:col>
                <xdr:colOff>647700</xdr:colOff>
                <xdr:row>7</xdr:row>
                <xdr:rowOff>38100</xdr:rowOff>
              </from>
              <to>
                <xdr:col>13</xdr:col>
                <xdr:colOff>381000</xdr:colOff>
                <xdr:row>8</xdr:row>
                <xdr:rowOff>180975</xdr:rowOff>
              </to>
            </anchor>
          </controlPr>
        </control>
      </mc:Choice>
      <mc:Fallback>
        <control shapeId="1078" r:id="rId14" name="CommandButton45"/>
      </mc:Fallback>
    </mc:AlternateContent>
    <mc:AlternateContent xmlns:mc="http://schemas.openxmlformats.org/markup-compatibility/2006">
      <mc:Choice Requires="x14">
        <control shapeId="1076" r:id="rId16" name="CommandButton44">
          <controlPr defaultSize="0" autoLine="0" r:id="rId17">
            <anchor moveWithCells="1">
              <from>
                <xdr:col>12</xdr:col>
                <xdr:colOff>190500</xdr:colOff>
                <xdr:row>7</xdr:row>
                <xdr:rowOff>38100</xdr:rowOff>
              </from>
              <to>
                <xdr:col>12</xdr:col>
                <xdr:colOff>609600</xdr:colOff>
                <xdr:row>8</xdr:row>
                <xdr:rowOff>171450</xdr:rowOff>
              </to>
            </anchor>
          </controlPr>
        </control>
      </mc:Choice>
      <mc:Fallback>
        <control shapeId="1076" r:id="rId16" name="CommandButton44"/>
      </mc:Fallback>
    </mc:AlternateContent>
    <mc:AlternateContent xmlns:mc="http://schemas.openxmlformats.org/markup-compatibility/2006">
      <mc:Choice Requires="x14">
        <control shapeId="1058" r:id="rId18" name="CommandButton30">
          <controlPr defaultSize="0" autoLine="0" autoPict="0" r:id="rId19">
            <anchor moveWithCells="1">
              <from>
                <xdr:col>19</xdr:col>
                <xdr:colOff>466725</xdr:colOff>
                <xdr:row>11</xdr:row>
                <xdr:rowOff>95250</xdr:rowOff>
              </from>
              <to>
                <xdr:col>21</xdr:col>
                <xdr:colOff>552450</xdr:colOff>
                <xdr:row>13</xdr:row>
                <xdr:rowOff>47625</xdr:rowOff>
              </to>
            </anchor>
          </controlPr>
        </control>
      </mc:Choice>
      <mc:Fallback>
        <control shapeId="1058" r:id="rId18" name="CommandButton30"/>
      </mc:Fallback>
    </mc:AlternateContent>
    <mc:AlternateContent xmlns:mc="http://schemas.openxmlformats.org/markup-compatibility/2006">
      <mc:Choice Requires="x14">
        <control shapeId="1075" r:id="rId20" name="CommandButton43">
          <controlPr defaultSize="0" autoLine="0" r:id="rId21">
            <anchor moveWithCells="1">
              <from>
                <xdr:col>11</xdr:col>
                <xdr:colOff>514350</xdr:colOff>
                <xdr:row>7</xdr:row>
                <xdr:rowOff>38100</xdr:rowOff>
              </from>
              <to>
                <xdr:col>12</xdr:col>
                <xdr:colOff>152400</xdr:colOff>
                <xdr:row>8</xdr:row>
                <xdr:rowOff>180975</xdr:rowOff>
              </to>
            </anchor>
          </controlPr>
        </control>
      </mc:Choice>
      <mc:Fallback>
        <control shapeId="1075" r:id="rId20" name="CommandButton43"/>
      </mc:Fallback>
    </mc:AlternateContent>
    <mc:AlternateContent xmlns:mc="http://schemas.openxmlformats.org/markup-compatibility/2006">
      <mc:Choice Requires="x14">
        <control shapeId="1084" r:id="rId22" name="CommandButton51">
          <controlPr defaultSize="0" autoLine="0" r:id="rId23">
            <anchor moveWithCells="1">
              <from>
                <xdr:col>11</xdr:col>
                <xdr:colOff>514350</xdr:colOff>
                <xdr:row>10</xdr:row>
                <xdr:rowOff>142875</xdr:rowOff>
              </from>
              <to>
                <xdr:col>12</xdr:col>
                <xdr:colOff>171450</xdr:colOff>
                <xdr:row>12</xdr:row>
                <xdr:rowOff>47625</xdr:rowOff>
              </to>
            </anchor>
          </controlPr>
        </control>
      </mc:Choice>
      <mc:Fallback>
        <control shapeId="1084" r:id="rId22" name="CommandButton51"/>
      </mc:Fallback>
    </mc:AlternateContent>
    <mc:AlternateContent xmlns:mc="http://schemas.openxmlformats.org/markup-compatibility/2006">
      <mc:Choice Requires="x14">
        <control shapeId="1085" r:id="rId24" name="CommandButton52">
          <controlPr defaultSize="0" autoLine="0" r:id="rId25">
            <anchor moveWithCells="1">
              <from>
                <xdr:col>12</xdr:col>
                <xdr:colOff>200025</xdr:colOff>
                <xdr:row>10</xdr:row>
                <xdr:rowOff>152400</xdr:rowOff>
              </from>
              <to>
                <xdr:col>12</xdr:col>
                <xdr:colOff>609600</xdr:colOff>
                <xdr:row>12</xdr:row>
                <xdr:rowOff>57150</xdr:rowOff>
              </to>
            </anchor>
          </controlPr>
        </control>
      </mc:Choice>
      <mc:Fallback>
        <control shapeId="1085" r:id="rId24" name="CommandButton52"/>
      </mc:Fallback>
    </mc:AlternateContent>
    <mc:AlternateContent xmlns:mc="http://schemas.openxmlformats.org/markup-compatibility/2006">
      <mc:Choice Requires="x14">
        <control shapeId="1087" r:id="rId26" name="CommandButton54">
          <controlPr defaultSize="0" autoLine="0" r:id="rId27">
            <anchor moveWithCells="1">
              <from>
                <xdr:col>19</xdr:col>
                <xdr:colOff>533400</xdr:colOff>
                <xdr:row>17</xdr:row>
                <xdr:rowOff>114300</xdr:rowOff>
              </from>
              <to>
                <xdr:col>21</xdr:col>
                <xdr:colOff>381000</xdr:colOff>
                <xdr:row>18</xdr:row>
                <xdr:rowOff>133350</xdr:rowOff>
              </to>
            </anchor>
          </controlPr>
        </control>
      </mc:Choice>
      <mc:Fallback>
        <control shapeId="1087" r:id="rId26" name="CommandButton54"/>
      </mc:Fallback>
    </mc:AlternateContent>
    <mc:AlternateContent xmlns:mc="http://schemas.openxmlformats.org/markup-compatibility/2006">
      <mc:Choice Requires="x14">
        <control shapeId="1099" r:id="rId28" name="CommandButton64">
          <controlPr defaultSize="0" autoLine="0" autoPict="0" r:id="rId29">
            <anchor moveWithCells="1">
              <from>
                <xdr:col>15</xdr:col>
                <xdr:colOff>76200</xdr:colOff>
                <xdr:row>17</xdr:row>
                <xdr:rowOff>133350</xdr:rowOff>
              </from>
              <to>
                <xdr:col>17</xdr:col>
                <xdr:colOff>38100</xdr:colOff>
                <xdr:row>18</xdr:row>
                <xdr:rowOff>228600</xdr:rowOff>
              </to>
            </anchor>
          </controlPr>
        </control>
      </mc:Choice>
      <mc:Fallback>
        <control shapeId="1099" r:id="rId28" name="CommandButton64"/>
      </mc:Fallback>
    </mc:AlternateContent>
    <mc:AlternateContent xmlns:mc="http://schemas.openxmlformats.org/markup-compatibility/2006">
      <mc:Choice Requires="x14">
        <control shapeId="1100" r:id="rId30" name="CommandButton65">
          <controlPr defaultSize="0" autoLine="0" r:id="rId31">
            <anchor moveWithCells="1">
              <from>
                <xdr:col>17</xdr:col>
                <xdr:colOff>104775</xdr:colOff>
                <xdr:row>17</xdr:row>
                <xdr:rowOff>142875</xdr:rowOff>
              </from>
              <to>
                <xdr:col>18</xdr:col>
                <xdr:colOff>190500</xdr:colOff>
                <xdr:row>18</xdr:row>
                <xdr:rowOff>161925</xdr:rowOff>
              </to>
            </anchor>
          </controlPr>
        </control>
      </mc:Choice>
      <mc:Fallback>
        <control shapeId="1100" r:id="rId30" name="CommandButton65"/>
      </mc:Fallback>
    </mc:AlternateContent>
    <mc:AlternateContent xmlns:mc="http://schemas.openxmlformats.org/markup-compatibility/2006">
      <mc:Choice Requires="x14">
        <control shapeId="1106" r:id="rId32" name="Button 82">
          <controlPr defaultSize="0" print="0" autoFill="0" autoPict="0" macro="[0]!Macro3">
            <anchor moveWithCells="1" sizeWithCells="1">
              <from>
                <xdr:col>19</xdr:col>
                <xdr:colOff>38100</xdr:colOff>
                <xdr:row>20</xdr:row>
                <xdr:rowOff>76200</xdr:rowOff>
              </from>
              <to>
                <xdr:col>21</xdr:col>
                <xdr:colOff>47625</xdr:colOff>
                <xdr:row>22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7" r:id="rId33" name="Button 83">
          <controlPr defaultSize="0" print="0" autoFill="0" autoPict="0" macro="[0]!Macro3">
            <anchor moveWithCells="1" sizeWithCells="1">
              <from>
                <xdr:col>21</xdr:col>
                <xdr:colOff>1495425</xdr:colOff>
                <xdr:row>0</xdr:row>
                <xdr:rowOff>0</xdr:rowOff>
              </from>
              <to>
                <xdr:col>22</xdr:col>
                <xdr:colOff>609600</xdr:colOff>
                <xdr:row>0</xdr:row>
                <xdr:rowOff>371475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8" r:id="rId34" name="Button 84">
          <controlPr defaultSize="0" print="0" autoFill="0" autoPict="0" macro="[0]!Macro4">
            <anchor moveWithCells="1" sizeWithCells="1">
              <from>
                <xdr:col>15</xdr:col>
                <xdr:colOff>47625</xdr:colOff>
                <xdr:row>19</xdr:row>
                <xdr:rowOff>600075</xdr:rowOff>
              </from>
              <to>
                <xdr:col>16</xdr:col>
                <xdr:colOff>257175</xdr:colOff>
                <xdr:row>21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9" r:id="rId35" name="Button 85">
          <controlPr defaultSize="0" print="0" autoFill="0" autoPict="0" macro="[0]!Macro10">
            <anchor moveWithCells="1" sizeWithCells="1">
              <from>
                <xdr:col>17</xdr:col>
                <xdr:colOff>47625</xdr:colOff>
                <xdr:row>20</xdr:row>
                <xdr:rowOff>200025</xdr:rowOff>
              </from>
              <to>
                <xdr:col>18</xdr:col>
                <xdr:colOff>695325</xdr:colOff>
                <xdr:row>22</xdr:row>
                <xdr:rowOff>47625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xWindow="164" yWindow="178" count="1">
        <x14:dataValidation type="list" allowBlank="1" showInputMessage="1" showErrorMessage="1">
          <x14:formula1>
            <xm:f>DONNEES!$A$8:$A$15</xm:f>
          </x14:formula1>
          <xm:sqref>AD46:AD102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AB99"/>
  <sheetViews>
    <sheetView workbookViewId="0">
      <pane ySplit="1" topLeftCell="A2" activePane="bottomLeft" state="frozen"/>
      <selection pane="bottomLeft" activeCell="F5" sqref="F5"/>
    </sheetView>
  </sheetViews>
  <sheetFormatPr baseColWidth="10" defaultColWidth="11.42578125" defaultRowHeight="15" x14ac:dyDescent="0.25"/>
  <cols>
    <col min="1" max="1" width="15.5703125" style="315" customWidth="1"/>
    <col min="2" max="2" width="11.42578125" style="315" customWidth="1"/>
    <col min="3" max="3" width="20" style="326" customWidth="1"/>
    <col min="4" max="4" width="18" style="317" customWidth="1"/>
    <col min="5" max="5" width="17" style="315" customWidth="1"/>
    <col min="6" max="6" width="41.42578125" style="318" customWidth="1"/>
    <col min="7" max="7" width="28.7109375" customWidth="1"/>
  </cols>
  <sheetData>
    <row r="1" spans="1:28" s="320" customFormat="1" ht="58.5" customHeight="1" x14ac:dyDescent="0.25">
      <c r="A1" s="395" t="s">
        <v>324</v>
      </c>
      <c r="B1" s="396" t="s">
        <v>325</v>
      </c>
      <c r="C1" s="397" t="s">
        <v>326</v>
      </c>
      <c r="D1" s="398" t="s">
        <v>327</v>
      </c>
      <c r="E1" s="396" t="s">
        <v>328</v>
      </c>
      <c r="F1" s="398" t="s">
        <v>333</v>
      </c>
      <c r="G1" s="396" t="s">
        <v>268</v>
      </c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</row>
    <row r="2" spans="1:28" x14ac:dyDescent="0.25">
      <c r="A2" s="323"/>
      <c r="C2" s="400" t="s">
        <v>222</v>
      </c>
      <c r="F2" s="314"/>
    </row>
    <row r="3" spans="1:28" x14ac:dyDescent="0.25">
      <c r="A3" s="323"/>
      <c r="C3" s="400" t="s">
        <v>410</v>
      </c>
      <c r="D3" s="317" t="s">
        <v>403</v>
      </c>
      <c r="F3" s="314"/>
    </row>
    <row r="4" spans="1:28" x14ac:dyDescent="0.25">
      <c r="A4" s="323"/>
      <c r="C4" s="400" t="s">
        <v>453</v>
      </c>
      <c r="F4" s="314"/>
    </row>
    <row r="5" spans="1:28" x14ac:dyDescent="0.25">
      <c r="A5" s="334"/>
      <c r="C5" s="324" t="s">
        <v>230</v>
      </c>
      <c r="D5" s="317" t="s">
        <v>466</v>
      </c>
      <c r="F5" s="314"/>
    </row>
    <row r="6" spans="1:28" x14ac:dyDescent="0.25">
      <c r="A6" s="323">
        <v>1</v>
      </c>
      <c r="C6" s="324" t="s">
        <v>114</v>
      </c>
      <c r="F6" s="314"/>
    </row>
    <row r="7" spans="1:28" x14ac:dyDescent="0.25">
      <c r="A7" s="323">
        <v>6</v>
      </c>
      <c r="C7" s="325" t="s">
        <v>205</v>
      </c>
      <c r="F7" s="314"/>
    </row>
    <row r="8" spans="1:28" x14ac:dyDescent="0.25">
      <c r="A8" s="323">
        <v>7</v>
      </c>
      <c r="C8" s="324" t="s">
        <v>180</v>
      </c>
      <c r="F8" s="314"/>
    </row>
    <row r="9" spans="1:28" x14ac:dyDescent="0.25">
      <c r="A9" s="323">
        <v>8</v>
      </c>
      <c r="C9" s="336" t="s">
        <v>372</v>
      </c>
      <c r="F9" s="314"/>
    </row>
    <row r="10" spans="1:28" x14ac:dyDescent="0.25">
      <c r="A10" s="323"/>
      <c r="B10" s="315" t="s">
        <v>401</v>
      </c>
      <c r="C10" s="400" t="s">
        <v>407</v>
      </c>
      <c r="D10" s="317" t="s">
        <v>403</v>
      </c>
      <c r="F10" s="314"/>
    </row>
    <row r="11" spans="1:28" x14ac:dyDescent="0.25">
      <c r="A11" s="323">
        <v>9</v>
      </c>
      <c r="C11" s="324" t="s">
        <v>8</v>
      </c>
      <c r="F11" s="314"/>
    </row>
    <row r="12" spans="1:28" x14ac:dyDescent="0.25">
      <c r="A12" s="323">
        <v>10</v>
      </c>
      <c r="C12" s="336" t="s">
        <v>295</v>
      </c>
      <c r="E12" s="315" t="s">
        <v>293</v>
      </c>
      <c r="F12" s="314"/>
    </row>
    <row r="13" spans="1:28" x14ac:dyDescent="0.25">
      <c r="A13" s="323"/>
      <c r="C13" s="400" t="s">
        <v>446</v>
      </c>
      <c r="F13" s="314"/>
    </row>
    <row r="14" spans="1:28" x14ac:dyDescent="0.25">
      <c r="A14" s="323">
        <v>11</v>
      </c>
      <c r="C14" s="337" t="s">
        <v>223</v>
      </c>
      <c r="F14" s="314"/>
    </row>
    <row r="15" spans="1:28" x14ac:dyDescent="0.25">
      <c r="A15" s="323"/>
      <c r="C15" s="400" t="s">
        <v>456</v>
      </c>
      <c r="F15" s="314"/>
    </row>
    <row r="16" spans="1:28" x14ac:dyDescent="0.25">
      <c r="A16" s="323"/>
      <c r="C16" s="400" t="s">
        <v>449</v>
      </c>
      <c r="F16" s="314"/>
    </row>
    <row r="17" spans="1:7" x14ac:dyDescent="0.25">
      <c r="A17" s="323">
        <v>12</v>
      </c>
      <c r="C17" s="337" t="s">
        <v>373</v>
      </c>
      <c r="F17" s="314"/>
    </row>
    <row r="18" spans="1:7" x14ac:dyDescent="0.25">
      <c r="A18" s="323">
        <v>13</v>
      </c>
      <c r="C18" s="325" t="s">
        <v>208</v>
      </c>
      <c r="F18" s="314"/>
    </row>
    <row r="19" spans="1:7" x14ac:dyDescent="0.25">
      <c r="A19" s="323"/>
      <c r="B19" s="315" t="s">
        <v>391</v>
      </c>
      <c r="C19" s="329" t="s">
        <v>392</v>
      </c>
      <c r="D19" s="317" t="s">
        <v>397</v>
      </c>
      <c r="E19" s="315" t="s">
        <v>393</v>
      </c>
      <c r="F19" s="314"/>
      <c r="G19" t="s">
        <v>398</v>
      </c>
    </row>
    <row r="20" spans="1:7" x14ac:dyDescent="0.25">
      <c r="A20" s="323">
        <v>14</v>
      </c>
      <c r="C20" s="336" t="s">
        <v>288</v>
      </c>
      <c r="E20" s="315" t="s">
        <v>286</v>
      </c>
      <c r="F20" s="314"/>
    </row>
    <row r="21" spans="1:7" x14ac:dyDescent="0.25">
      <c r="A21" s="323">
        <v>15</v>
      </c>
      <c r="C21" s="325" t="s">
        <v>184</v>
      </c>
      <c r="F21" s="314"/>
    </row>
    <row r="22" spans="1:7" x14ac:dyDescent="0.25">
      <c r="A22" s="323">
        <v>16</v>
      </c>
      <c r="C22" s="336" t="s">
        <v>374</v>
      </c>
      <c r="F22" s="314"/>
    </row>
    <row r="23" spans="1:7" x14ac:dyDescent="0.25">
      <c r="A23" s="323">
        <v>5</v>
      </c>
      <c r="C23" s="325" t="s">
        <v>141</v>
      </c>
      <c r="F23" s="314"/>
    </row>
    <row r="24" spans="1:7" x14ac:dyDescent="0.25">
      <c r="A24" s="323">
        <v>18</v>
      </c>
      <c r="C24" s="325" t="s">
        <v>120</v>
      </c>
      <c r="F24" s="314"/>
    </row>
    <row r="25" spans="1:7" x14ac:dyDescent="0.25">
      <c r="A25" s="323">
        <v>19</v>
      </c>
      <c r="C25" s="324" t="s">
        <v>167</v>
      </c>
      <c r="F25" s="314"/>
    </row>
    <row r="26" spans="1:7" x14ac:dyDescent="0.25">
      <c r="A26" s="323"/>
      <c r="B26" s="315" t="s">
        <v>400</v>
      </c>
      <c r="C26" s="400" t="s">
        <v>405</v>
      </c>
      <c r="D26" s="317" t="s">
        <v>403</v>
      </c>
      <c r="F26" s="314"/>
    </row>
    <row r="27" spans="1:7" x14ac:dyDescent="0.25">
      <c r="A27" s="323">
        <v>20</v>
      </c>
      <c r="C27" s="336" t="s">
        <v>375</v>
      </c>
      <c r="F27" s="314"/>
    </row>
    <row r="28" spans="1:7" x14ac:dyDescent="0.25">
      <c r="A28" s="323">
        <v>21</v>
      </c>
      <c r="C28" s="326" t="s">
        <v>299</v>
      </c>
      <c r="F28" s="314"/>
    </row>
    <row r="29" spans="1:7" x14ac:dyDescent="0.25">
      <c r="A29" s="323"/>
      <c r="B29" s="315" t="s">
        <v>401</v>
      </c>
      <c r="C29" s="400" t="s">
        <v>406</v>
      </c>
      <c r="D29" s="317" t="s">
        <v>266</v>
      </c>
      <c r="F29" s="314"/>
    </row>
    <row r="30" spans="1:7" x14ac:dyDescent="0.25">
      <c r="A30" s="323">
        <v>22</v>
      </c>
      <c r="C30" s="325" t="s">
        <v>143</v>
      </c>
      <c r="F30" s="314"/>
    </row>
    <row r="31" spans="1:7" x14ac:dyDescent="0.25">
      <c r="A31" s="323">
        <v>23</v>
      </c>
      <c r="C31" s="325" t="s">
        <v>147</v>
      </c>
      <c r="F31" s="314"/>
    </row>
    <row r="32" spans="1:7" x14ac:dyDescent="0.25">
      <c r="A32" s="323">
        <v>24</v>
      </c>
      <c r="C32" s="324" t="s">
        <v>110</v>
      </c>
      <c r="F32" s="314"/>
    </row>
    <row r="33" spans="1:7" x14ac:dyDescent="0.25">
      <c r="A33" s="323">
        <v>25</v>
      </c>
      <c r="C33" s="325" t="s">
        <v>226</v>
      </c>
      <c r="F33" s="314"/>
    </row>
    <row r="34" spans="1:7" x14ac:dyDescent="0.25">
      <c r="A34" s="323">
        <v>26</v>
      </c>
      <c r="C34" s="337" t="s">
        <v>376</v>
      </c>
      <c r="F34" s="314"/>
    </row>
    <row r="35" spans="1:7" x14ac:dyDescent="0.25">
      <c r="A35" s="323">
        <v>27</v>
      </c>
      <c r="C35" s="337" t="s">
        <v>377</v>
      </c>
      <c r="F35" s="314"/>
    </row>
    <row r="36" spans="1:7" x14ac:dyDescent="0.25">
      <c r="A36" s="323">
        <v>28</v>
      </c>
      <c r="C36" s="337" t="s">
        <v>225</v>
      </c>
      <c r="F36" s="314"/>
    </row>
    <row r="37" spans="1:7" x14ac:dyDescent="0.25">
      <c r="A37" s="323"/>
      <c r="C37" s="400" t="s">
        <v>457</v>
      </c>
      <c r="F37" s="314"/>
    </row>
    <row r="38" spans="1:7" x14ac:dyDescent="0.25">
      <c r="A38" s="323">
        <v>29</v>
      </c>
      <c r="C38" s="337" t="s">
        <v>378</v>
      </c>
      <c r="D38" s="317" t="s">
        <v>266</v>
      </c>
      <c r="F38" s="314"/>
    </row>
    <row r="39" spans="1:7" x14ac:dyDescent="0.25">
      <c r="A39" s="323">
        <v>30</v>
      </c>
      <c r="C39" s="336" t="s">
        <v>379</v>
      </c>
      <c r="F39" s="314"/>
    </row>
    <row r="40" spans="1:7" x14ac:dyDescent="0.25">
      <c r="A40" s="323">
        <v>31</v>
      </c>
      <c r="C40" s="324" t="s">
        <v>75</v>
      </c>
      <c r="F40" s="314"/>
    </row>
    <row r="41" spans="1:7" x14ac:dyDescent="0.25">
      <c r="A41" s="323">
        <v>32</v>
      </c>
      <c r="C41" s="338" t="s">
        <v>197</v>
      </c>
      <c r="F41" s="314"/>
    </row>
    <row r="42" spans="1:7" x14ac:dyDescent="0.25">
      <c r="A42" s="323">
        <v>33</v>
      </c>
      <c r="C42" s="337" t="s">
        <v>380</v>
      </c>
      <c r="F42" s="314"/>
    </row>
    <row r="43" spans="1:7" x14ac:dyDescent="0.25">
      <c r="A43" s="323">
        <v>34</v>
      </c>
      <c r="C43" s="327" t="s">
        <v>61</v>
      </c>
      <c r="F43" s="314"/>
    </row>
    <row r="44" spans="1:7" x14ac:dyDescent="0.25">
      <c r="A44" s="323"/>
      <c r="B44" s="315" t="s">
        <v>391</v>
      </c>
      <c r="C44" s="330" t="s">
        <v>394</v>
      </c>
      <c r="E44" s="315" t="s">
        <v>395</v>
      </c>
      <c r="F44" s="314"/>
      <c r="G44" t="s">
        <v>396</v>
      </c>
    </row>
    <row r="45" spans="1:7" x14ac:dyDescent="0.25">
      <c r="A45" s="323"/>
      <c r="C45" s="400" t="s">
        <v>414</v>
      </c>
      <c r="E45" s="315" t="s">
        <v>419</v>
      </c>
      <c r="F45" s="314"/>
    </row>
    <row r="46" spans="1:7" x14ac:dyDescent="0.25">
      <c r="A46" s="323"/>
      <c r="C46" s="400" t="s">
        <v>412</v>
      </c>
      <c r="D46" s="317" t="s">
        <v>403</v>
      </c>
      <c r="F46" s="314"/>
    </row>
    <row r="47" spans="1:7" x14ac:dyDescent="0.25">
      <c r="A47" s="323"/>
      <c r="B47" s="315" t="s">
        <v>404</v>
      </c>
      <c r="C47" s="400" t="s">
        <v>402</v>
      </c>
      <c r="D47" s="317" t="s">
        <v>403</v>
      </c>
      <c r="F47" s="314"/>
    </row>
    <row r="48" spans="1:7" x14ac:dyDescent="0.25">
      <c r="A48" s="323">
        <v>17</v>
      </c>
      <c r="C48" s="336" t="s">
        <v>381</v>
      </c>
      <c r="F48" s="314"/>
    </row>
    <row r="49" spans="1:6" x14ac:dyDescent="0.25">
      <c r="A49" s="323">
        <v>4</v>
      </c>
      <c r="C49" s="324" t="s">
        <v>102</v>
      </c>
      <c r="F49" s="314"/>
    </row>
    <row r="50" spans="1:6" x14ac:dyDescent="0.25">
      <c r="A50" s="323"/>
      <c r="B50" s="315" t="s">
        <v>458</v>
      </c>
      <c r="C50" s="400" t="s">
        <v>459</v>
      </c>
      <c r="D50" s="317" t="s">
        <v>465</v>
      </c>
      <c r="F50" s="314"/>
    </row>
    <row r="51" spans="1:6" x14ac:dyDescent="0.25">
      <c r="A51" s="323"/>
      <c r="B51" s="315" t="s">
        <v>458</v>
      </c>
      <c r="C51" s="503" t="s">
        <v>467</v>
      </c>
      <c r="F51" s="314"/>
    </row>
    <row r="97" spans="1:6" x14ac:dyDescent="0.25">
      <c r="A97" s="316"/>
      <c r="F97" s="319"/>
    </row>
    <row r="99" spans="1:6" s="215" customFormat="1" x14ac:dyDescent="0.25">
      <c r="A99" s="315"/>
      <c r="B99" s="315"/>
      <c r="C99" s="326"/>
      <c r="D99" s="317"/>
      <c r="E99" s="315"/>
      <c r="F99" s="318"/>
    </row>
  </sheetData>
  <sortState ref="B2:E99">
    <sortCondition ref="B1"/>
  </sortState>
  <conditionalFormatting sqref="B2:D36 E2:E96 D38:D95 B38:C96">
    <cfRule type="expression" dxfId="279" priority="2">
      <formula>NOT(MOD(ROW(),2))</formula>
    </cfRule>
  </conditionalFormatting>
  <conditionalFormatting sqref="B37:D37">
    <cfRule type="expression" dxfId="278" priority="1">
      <formula>NOT(MOD(ROW(),2))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BV51"/>
  <sheetViews>
    <sheetView topLeftCell="AE1" zoomScale="145" zoomScaleNormal="145" workbookViewId="0">
      <selection activeCell="AH2" sqref="AH2"/>
    </sheetView>
  </sheetViews>
  <sheetFormatPr baseColWidth="10" defaultColWidth="11.42578125" defaultRowHeight="15" x14ac:dyDescent="0.25"/>
  <cols>
    <col min="1" max="1" width="10.7109375" customWidth="1"/>
    <col min="2" max="2" width="9.140625" customWidth="1"/>
    <col min="3" max="3" width="8.42578125" customWidth="1"/>
    <col min="4" max="4" width="17.140625" customWidth="1"/>
    <col min="5" max="5" width="13.85546875" customWidth="1"/>
    <col min="6" max="6" width="14.28515625" customWidth="1"/>
    <col min="7" max="7" width="15.5703125" customWidth="1"/>
    <col min="9" max="9" width="7.5703125" customWidth="1"/>
    <col min="11" max="11" width="22.28515625" customWidth="1"/>
    <col min="12" max="12" width="15" customWidth="1"/>
    <col min="13" max="13" width="19" customWidth="1"/>
    <col min="14" max="14" width="15.5703125" customWidth="1"/>
    <col min="15" max="15" width="9.7109375" customWidth="1"/>
    <col min="16" max="16" width="16.28515625" customWidth="1"/>
    <col min="18" max="18" width="23.28515625" customWidth="1"/>
    <col min="19" max="19" width="28" customWidth="1"/>
    <col min="20" max="20" width="16" customWidth="1"/>
    <col min="21" max="21" width="16.28515625" customWidth="1"/>
    <col min="24" max="24" width="19.28515625" customWidth="1"/>
    <col min="25" max="25" width="19" customWidth="1"/>
    <col min="26" max="26" width="16.85546875" customWidth="1"/>
    <col min="27" max="27" width="13.42578125" customWidth="1"/>
    <col min="29" max="29" width="15.140625" customWidth="1"/>
    <col min="31" max="31" width="12.7109375" customWidth="1"/>
    <col min="32" max="32" width="21" customWidth="1"/>
    <col min="33" max="33" width="15.7109375" customWidth="1"/>
    <col min="34" max="34" width="15.140625" customWidth="1"/>
    <col min="35" max="35" width="17.42578125" customWidth="1"/>
    <col min="36" max="36" width="19.5703125" customWidth="1"/>
    <col min="37" max="37" width="18.5703125" customWidth="1"/>
    <col min="38" max="38" width="16.5703125" customWidth="1"/>
    <col min="39" max="40" width="15.28515625" customWidth="1"/>
    <col min="41" max="41" width="20.5703125" customWidth="1"/>
    <col min="42" max="42" width="14" customWidth="1"/>
    <col min="43" max="43" width="14.140625" customWidth="1"/>
    <col min="44" max="44" width="15.5703125" customWidth="1"/>
    <col min="53" max="54" width="14.5703125" customWidth="1"/>
    <col min="55" max="56" width="16.5703125" customWidth="1"/>
    <col min="57" max="57" width="18.7109375" customWidth="1"/>
    <col min="58" max="59" width="23" customWidth="1"/>
    <col min="60" max="60" width="24.7109375" customWidth="1"/>
    <col min="61" max="61" width="13" customWidth="1"/>
    <col min="62" max="62" width="16.85546875" customWidth="1"/>
    <col min="64" max="65" width="17.85546875" customWidth="1"/>
    <col min="66" max="66" width="14.140625" customWidth="1"/>
    <col min="72" max="72" width="18.5703125" customWidth="1"/>
  </cols>
  <sheetData>
    <row r="1" spans="1:74" s="185" customFormat="1" ht="14.25" x14ac:dyDescent="0.2">
      <c r="A1" s="163" t="s">
        <v>242</v>
      </c>
      <c r="B1" s="163" t="s">
        <v>241</v>
      </c>
      <c r="C1" s="163" t="s">
        <v>243</v>
      </c>
      <c r="D1" s="163" t="s">
        <v>313</v>
      </c>
      <c r="E1" s="163" t="s">
        <v>314</v>
      </c>
      <c r="F1" s="163" t="s">
        <v>244</v>
      </c>
      <c r="G1" s="163" t="s">
        <v>245</v>
      </c>
      <c r="H1" s="163" t="s">
        <v>246</v>
      </c>
      <c r="I1" s="163" t="s">
        <v>247</v>
      </c>
      <c r="J1" s="163" t="s">
        <v>248</v>
      </c>
      <c r="K1" s="163" t="s">
        <v>142</v>
      </c>
      <c r="L1" s="163" t="s">
        <v>249</v>
      </c>
      <c r="M1" s="163" t="s">
        <v>5</v>
      </c>
      <c r="N1" s="163" t="s">
        <v>70</v>
      </c>
      <c r="O1" s="163" t="s">
        <v>250</v>
      </c>
      <c r="P1" s="163" t="s">
        <v>251</v>
      </c>
      <c r="Q1" s="163" t="s">
        <v>6</v>
      </c>
      <c r="R1" s="163" t="s">
        <v>252</v>
      </c>
      <c r="S1" s="163" t="s">
        <v>253</v>
      </c>
      <c r="T1" s="163" t="s">
        <v>72</v>
      </c>
      <c r="U1" s="163" t="s">
        <v>71</v>
      </c>
      <c r="V1" s="163" t="s">
        <v>254</v>
      </c>
      <c r="W1" s="163" t="s">
        <v>34</v>
      </c>
      <c r="X1" s="163" t="s">
        <v>255</v>
      </c>
      <c r="Y1" s="163" t="s">
        <v>73</v>
      </c>
      <c r="Z1" s="163" t="s">
        <v>256</v>
      </c>
      <c r="AA1" s="163" t="s">
        <v>257</v>
      </c>
      <c r="AB1" s="163" t="s">
        <v>258</v>
      </c>
      <c r="AC1" s="163" t="s">
        <v>259</v>
      </c>
      <c r="AD1" s="182" t="s">
        <v>388</v>
      </c>
      <c r="AE1" s="164" t="s">
        <v>260</v>
      </c>
      <c r="AF1" s="165" t="s">
        <v>309</v>
      </c>
      <c r="AG1" s="165" t="s">
        <v>310</v>
      </c>
      <c r="AH1" s="165" t="s">
        <v>311</v>
      </c>
      <c r="AI1" s="165" t="s">
        <v>261</v>
      </c>
      <c r="AJ1" s="250" t="s">
        <v>234</v>
      </c>
      <c r="AK1" s="250" t="s">
        <v>235</v>
      </c>
      <c r="AL1" s="250" t="s">
        <v>262</v>
      </c>
      <c r="AM1" s="250" t="s">
        <v>263</v>
      </c>
      <c r="AN1" s="250" t="s">
        <v>312</v>
      </c>
      <c r="AO1" s="182" t="s">
        <v>0</v>
      </c>
      <c r="AP1" s="183" t="s">
        <v>264</v>
      </c>
      <c r="AQ1" s="184">
        <v>1</v>
      </c>
      <c r="AR1" s="184">
        <v>2</v>
      </c>
      <c r="AS1" s="184">
        <v>3</v>
      </c>
      <c r="AT1" s="184">
        <v>4</v>
      </c>
      <c r="AU1" s="184">
        <v>5</v>
      </c>
      <c r="AV1" s="184">
        <v>6</v>
      </c>
      <c r="AW1" s="184">
        <v>7</v>
      </c>
      <c r="AX1" s="184">
        <v>8</v>
      </c>
      <c r="AY1" s="184">
        <v>9</v>
      </c>
      <c r="AZ1" s="184">
        <v>10</v>
      </c>
      <c r="BA1" s="182" t="s">
        <v>66</v>
      </c>
      <c r="BB1" s="185" t="s">
        <v>170</v>
      </c>
      <c r="BC1" s="163" t="s">
        <v>265</v>
      </c>
      <c r="BD1" s="163" t="s">
        <v>233</v>
      </c>
      <c r="BE1" s="251" t="s">
        <v>291</v>
      </c>
      <c r="BF1" s="251" t="s">
        <v>303</v>
      </c>
      <c r="BG1" s="251" t="s">
        <v>304</v>
      </c>
      <c r="BH1" s="252" t="s">
        <v>305</v>
      </c>
      <c r="BI1" s="252" t="s">
        <v>306</v>
      </c>
      <c r="BJ1" s="252" t="s">
        <v>307</v>
      </c>
      <c r="BK1" s="185" t="s">
        <v>67</v>
      </c>
      <c r="BL1" s="185" t="s">
        <v>173</v>
      </c>
      <c r="BM1" s="185" t="s">
        <v>172</v>
      </c>
      <c r="BN1" s="163" t="s">
        <v>308</v>
      </c>
      <c r="BO1" s="253" t="s">
        <v>315</v>
      </c>
      <c r="BP1" s="253" t="s">
        <v>316</v>
      </c>
      <c r="BQ1" s="253" t="s">
        <v>238</v>
      </c>
      <c r="BR1" s="253" t="s">
        <v>317</v>
      </c>
      <c r="BS1" s="185" t="s">
        <v>371</v>
      </c>
      <c r="BT1" s="185" t="s">
        <v>369</v>
      </c>
      <c r="BU1" s="185" t="s">
        <v>389</v>
      </c>
    </row>
    <row r="2" spans="1:74" s="156" customFormat="1" x14ac:dyDescent="0.25">
      <c r="A2" s="153">
        <v>15.5</v>
      </c>
      <c r="B2" s="153">
        <v>7.2</v>
      </c>
      <c r="C2" s="153">
        <v>8.6</v>
      </c>
      <c r="D2" s="153">
        <v>4.8</v>
      </c>
      <c r="E2" s="153">
        <v>5.0999999999999996</v>
      </c>
      <c r="F2" s="153">
        <v>6.5</v>
      </c>
      <c r="G2" s="153">
        <v>6.2</v>
      </c>
      <c r="H2" s="153">
        <v>13.5</v>
      </c>
      <c r="I2" s="153">
        <v>7.5</v>
      </c>
      <c r="J2" s="153">
        <v>6.5</v>
      </c>
      <c r="K2" s="154">
        <v>8.1</v>
      </c>
      <c r="L2" s="154">
        <v>7.5</v>
      </c>
      <c r="M2" s="154">
        <v>15</v>
      </c>
      <c r="N2" s="154">
        <v>17</v>
      </c>
      <c r="O2" s="154">
        <v>5.9</v>
      </c>
      <c r="P2" s="154">
        <v>13.5</v>
      </c>
      <c r="Q2" s="154">
        <v>6.8</v>
      </c>
      <c r="R2" s="154">
        <v>14.9</v>
      </c>
      <c r="S2" s="154">
        <v>19.5</v>
      </c>
      <c r="T2" s="154">
        <v>21</v>
      </c>
      <c r="U2" s="154">
        <v>12.9</v>
      </c>
      <c r="V2" s="153">
        <v>6.8</v>
      </c>
      <c r="W2" s="153">
        <v>8.5</v>
      </c>
      <c r="X2" s="156">
        <v>15.9</v>
      </c>
      <c r="Y2" s="156">
        <v>15.9</v>
      </c>
      <c r="Z2" s="156">
        <v>19.899999999999999</v>
      </c>
      <c r="AA2" s="154">
        <v>20.9</v>
      </c>
      <c r="AB2" s="154">
        <v>22.4</v>
      </c>
      <c r="AC2" s="154">
        <v>35.6</v>
      </c>
      <c r="AD2" s="154"/>
      <c r="AE2" s="155">
        <v>4.7</v>
      </c>
      <c r="AF2" s="156">
        <v>9.5</v>
      </c>
      <c r="AG2" s="156">
        <v>2.25</v>
      </c>
      <c r="AH2" s="156">
        <v>3</v>
      </c>
      <c r="AI2" s="156">
        <v>6.9</v>
      </c>
      <c r="AJ2" s="156">
        <v>21</v>
      </c>
      <c r="AK2" s="156">
        <v>27</v>
      </c>
      <c r="AL2" s="156">
        <v>29.95</v>
      </c>
      <c r="AM2" s="156">
        <v>39.950000000000003</v>
      </c>
      <c r="AN2" s="156">
        <v>15.25</v>
      </c>
      <c r="AP2" s="156">
        <v>27</v>
      </c>
      <c r="AQ2" s="156">
        <v>8.5</v>
      </c>
      <c r="AR2" s="156">
        <v>13</v>
      </c>
      <c r="BB2" s="156">
        <v>13.9</v>
      </c>
      <c r="BC2" s="156">
        <v>18.5</v>
      </c>
      <c r="BD2" s="156">
        <v>0</v>
      </c>
      <c r="BE2" s="156">
        <v>13</v>
      </c>
      <c r="BF2" s="156">
        <v>8.5</v>
      </c>
      <c r="BG2" s="156">
        <v>4.7</v>
      </c>
      <c r="BH2" s="156">
        <v>3.95</v>
      </c>
      <c r="BI2" s="156">
        <v>4.8</v>
      </c>
      <c r="BJ2" s="156">
        <v>5.0999999999999996</v>
      </c>
      <c r="BK2" s="156">
        <v>63</v>
      </c>
      <c r="BL2" s="156">
        <v>17.5</v>
      </c>
      <c r="BM2" s="156">
        <v>12</v>
      </c>
      <c r="BN2" s="156">
        <v>8.5</v>
      </c>
      <c r="BS2" s="156">
        <v>19.5</v>
      </c>
      <c r="BT2" s="156">
        <v>39.9</v>
      </c>
      <c r="BU2" s="156">
        <v>5.9</v>
      </c>
    </row>
    <row r="3" spans="1:74" s="181" customFormat="1" x14ac:dyDescent="0.25">
      <c r="A3" s="181">
        <v>1</v>
      </c>
      <c r="B3" s="181">
        <v>1</v>
      </c>
      <c r="C3" s="181">
        <v>1</v>
      </c>
      <c r="D3" s="181">
        <v>1</v>
      </c>
      <c r="E3" s="181">
        <v>1</v>
      </c>
      <c r="F3" s="181">
        <v>1</v>
      </c>
      <c r="G3" s="181">
        <v>1</v>
      </c>
      <c r="H3" s="181">
        <v>1</v>
      </c>
      <c r="I3" s="181">
        <v>1</v>
      </c>
      <c r="J3" s="181">
        <v>1</v>
      </c>
      <c r="K3" s="181">
        <v>1</v>
      </c>
      <c r="L3" s="181">
        <v>1</v>
      </c>
      <c r="M3" s="181">
        <v>1</v>
      </c>
      <c r="N3" s="181">
        <v>1</v>
      </c>
      <c r="O3" s="181">
        <v>1</v>
      </c>
      <c r="P3" s="181">
        <v>1</v>
      </c>
      <c r="Q3" s="181">
        <v>1</v>
      </c>
      <c r="R3" s="181">
        <v>1</v>
      </c>
      <c r="S3" s="181">
        <v>1</v>
      </c>
      <c r="T3" s="181">
        <v>1</v>
      </c>
      <c r="U3" s="181">
        <v>1</v>
      </c>
      <c r="V3" s="181">
        <v>1</v>
      </c>
      <c r="W3" s="181">
        <v>1</v>
      </c>
      <c r="X3" s="181">
        <v>1</v>
      </c>
      <c r="Y3" s="181">
        <v>1</v>
      </c>
      <c r="Z3" s="181">
        <v>1</v>
      </c>
      <c r="AA3" s="181">
        <v>1</v>
      </c>
      <c r="AB3" s="181">
        <v>1</v>
      </c>
      <c r="AC3" s="181">
        <v>1</v>
      </c>
      <c r="AD3" s="181">
        <v>1</v>
      </c>
      <c r="AE3" s="181">
        <v>1</v>
      </c>
      <c r="AF3" s="181">
        <v>1</v>
      </c>
      <c r="AG3" s="181">
        <v>1</v>
      </c>
      <c r="AH3" s="181">
        <v>1</v>
      </c>
      <c r="AI3" s="181">
        <v>1</v>
      </c>
      <c r="AJ3" s="181">
        <v>1</v>
      </c>
      <c r="AK3" s="181">
        <v>1</v>
      </c>
      <c r="AL3" s="181">
        <v>1</v>
      </c>
      <c r="AM3" s="181">
        <v>1</v>
      </c>
      <c r="AN3" s="181">
        <v>1</v>
      </c>
      <c r="AO3" s="181">
        <v>1</v>
      </c>
      <c r="AP3" s="181">
        <v>1</v>
      </c>
      <c r="AQ3" s="181">
        <v>1</v>
      </c>
      <c r="AR3" s="181">
        <v>1</v>
      </c>
      <c r="AS3" s="181">
        <v>1</v>
      </c>
      <c r="AT3" s="181">
        <v>1</v>
      </c>
      <c r="AU3" s="181">
        <v>1</v>
      </c>
      <c r="AV3" s="181">
        <v>1</v>
      </c>
      <c r="AW3" s="181">
        <v>1</v>
      </c>
      <c r="AX3" s="181">
        <v>1</v>
      </c>
      <c r="AY3" s="181">
        <v>1</v>
      </c>
      <c r="AZ3" s="181">
        <v>1</v>
      </c>
      <c r="BA3" s="54"/>
      <c r="BB3" s="181">
        <v>1</v>
      </c>
      <c r="BC3" s="181">
        <v>1</v>
      </c>
      <c r="BD3" s="181">
        <v>1</v>
      </c>
      <c r="BE3" s="181">
        <v>1</v>
      </c>
      <c r="BF3" s="181">
        <v>1</v>
      </c>
      <c r="BG3" s="181">
        <v>1</v>
      </c>
      <c r="BH3" s="181">
        <v>1</v>
      </c>
      <c r="BI3" s="181">
        <v>1</v>
      </c>
      <c r="BJ3" s="181">
        <v>1</v>
      </c>
      <c r="BK3" s="181">
        <v>1</v>
      </c>
      <c r="BL3" s="181">
        <v>1</v>
      </c>
      <c r="BM3" s="181">
        <v>1</v>
      </c>
      <c r="BN3" s="181">
        <v>1</v>
      </c>
      <c r="BS3" s="181">
        <v>1</v>
      </c>
      <c r="BT3" s="181">
        <v>1</v>
      </c>
      <c r="BU3" s="181">
        <v>1</v>
      </c>
    </row>
    <row r="4" spans="1:74" s="181" customFormat="1" x14ac:dyDescent="0.25">
      <c r="A4" s="175" t="s">
        <v>236</v>
      </c>
      <c r="B4" s="175" t="s">
        <v>236</v>
      </c>
      <c r="C4" s="175" t="s">
        <v>236</v>
      </c>
      <c r="D4" s="175" t="s">
        <v>236</v>
      </c>
      <c r="E4" s="175" t="s">
        <v>236</v>
      </c>
      <c r="F4" s="175" t="s">
        <v>236</v>
      </c>
      <c r="G4" s="175" t="s">
        <v>236</v>
      </c>
      <c r="H4" s="175" t="s">
        <v>236</v>
      </c>
      <c r="I4" s="175" t="s">
        <v>236</v>
      </c>
      <c r="J4" s="175" t="s">
        <v>236</v>
      </c>
      <c r="K4" s="175" t="s">
        <v>236</v>
      </c>
      <c r="L4" s="175" t="s">
        <v>236</v>
      </c>
      <c r="M4" s="175" t="s">
        <v>236</v>
      </c>
      <c r="N4" s="175" t="s">
        <v>236</v>
      </c>
      <c r="O4" s="175" t="s">
        <v>236</v>
      </c>
      <c r="P4" s="175" t="s">
        <v>236</v>
      </c>
      <c r="Q4" s="175" t="s">
        <v>236</v>
      </c>
      <c r="R4" s="175" t="s">
        <v>236</v>
      </c>
      <c r="S4" s="175" t="s">
        <v>236</v>
      </c>
      <c r="T4" s="175" t="s">
        <v>236</v>
      </c>
      <c r="U4" s="175" t="s">
        <v>236</v>
      </c>
      <c r="V4" s="175" t="s">
        <v>236</v>
      </c>
      <c r="W4" s="175" t="s">
        <v>236</v>
      </c>
      <c r="X4" s="175" t="s">
        <v>236</v>
      </c>
      <c r="Y4" s="175" t="s">
        <v>236</v>
      </c>
      <c r="Z4" s="175" t="s">
        <v>236</v>
      </c>
      <c r="AA4" s="175" t="s">
        <v>237</v>
      </c>
      <c r="AB4" s="175" t="s">
        <v>237</v>
      </c>
      <c r="AC4" s="175" t="s">
        <v>236</v>
      </c>
      <c r="AE4" s="175" t="s">
        <v>292</v>
      </c>
      <c r="AF4" s="175" t="s">
        <v>292</v>
      </c>
      <c r="AG4" s="175" t="s">
        <v>292</v>
      </c>
      <c r="AH4" s="175" t="s">
        <v>292</v>
      </c>
      <c r="AI4" s="175" t="s">
        <v>292</v>
      </c>
      <c r="AJ4" s="175" t="s">
        <v>237</v>
      </c>
      <c r="AK4" s="175" t="s">
        <v>237</v>
      </c>
      <c r="AL4" s="175" t="s">
        <v>237</v>
      </c>
      <c r="AM4" s="175" t="s">
        <v>237</v>
      </c>
      <c r="AN4" s="175" t="s">
        <v>237</v>
      </c>
      <c r="AO4" s="175" t="s">
        <v>237</v>
      </c>
      <c r="AP4" s="175" t="s">
        <v>237</v>
      </c>
      <c r="BB4" s="175" t="s">
        <v>7</v>
      </c>
      <c r="BC4" s="175" t="s">
        <v>236</v>
      </c>
      <c r="BD4" s="175" t="s">
        <v>236</v>
      </c>
      <c r="BE4" s="181" t="s">
        <v>292</v>
      </c>
      <c r="BF4" s="181" t="s">
        <v>292</v>
      </c>
      <c r="BG4" s="181" t="s">
        <v>292</v>
      </c>
      <c r="BH4" s="181" t="s">
        <v>237</v>
      </c>
      <c r="BI4" s="181" t="s">
        <v>237</v>
      </c>
      <c r="BJ4" s="181" t="s">
        <v>237</v>
      </c>
      <c r="BL4" s="181" t="s">
        <v>298</v>
      </c>
      <c r="BM4" s="181" t="s">
        <v>298</v>
      </c>
      <c r="BN4" s="181" t="s">
        <v>236</v>
      </c>
      <c r="BS4" s="181" t="s">
        <v>334</v>
      </c>
      <c r="BT4" s="181" t="s">
        <v>236</v>
      </c>
      <c r="BU4" s="181" t="s">
        <v>7</v>
      </c>
    </row>
    <row r="5" spans="1:74" s="244" customFormat="1" x14ac:dyDescent="0.25">
      <c r="A5" s="244">
        <v>2</v>
      </c>
      <c r="B5" s="244">
        <v>1</v>
      </c>
      <c r="C5" s="244">
        <v>1</v>
      </c>
      <c r="D5" s="244">
        <v>1</v>
      </c>
      <c r="E5" s="244">
        <v>1</v>
      </c>
      <c r="F5" s="244">
        <v>1</v>
      </c>
      <c r="G5" s="244">
        <v>1</v>
      </c>
      <c r="H5" s="244">
        <v>1</v>
      </c>
      <c r="I5" s="244">
        <v>1</v>
      </c>
      <c r="J5" s="244">
        <v>1</v>
      </c>
      <c r="K5" s="244">
        <v>1</v>
      </c>
      <c r="L5" s="244">
        <v>1</v>
      </c>
      <c r="M5" s="244">
        <v>1</v>
      </c>
      <c r="N5" s="244">
        <v>1</v>
      </c>
      <c r="O5" s="244">
        <v>1</v>
      </c>
      <c r="P5" s="244">
        <v>1</v>
      </c>
      <c r="Q5" s="244">
        <v>1</v>
      </c>
      <c r="R5" s="244">
        <v>1</v>
      </c>
      <c r="S5" s="244">
        <v>1</v>
      </c>
      <c r="T5" s="244">
        <v>1</v>
      </c>
      <c r="U5" s="244">
        <v>1</v>
      </c>
      <c r="V5" s="244">
        <v>1</v>
      </c>
      <c r="W5" s="244">
        <v>1</v>
      </c>
      <c r="X5" s="244">
        <v>1</v>
      </c>
      <c r="Y5" s="244">
        <v>1</v>
      </c>
      <c r="Z5" s="244">
        <v>1</v>
      </c>
      <c r="AA5" s="244">
        <v>1</v>
      </c>
      <c r="AB5" s="244">
        <v>1</v>
      </c>
      <c r="AC5" s="244">
        <v>1</v>
      </c>
      <c r="AE5" s="244">
        <v>1</v>
      </c>
      <c r="AF5" s="244">
        <v>1</v>
      </c>
      <c r="AG5" s="244">
        <v>1</v>
      </c>
      <c r="AH5" s="244">
        <v>1</v>
      </c>
      <c r="AI5" s="244">
        <v>1</v>
      </c>
      <c r="AJ5" s="244">
        <v>1</v>
      </c>
      <c r="AK5" s="244">
        <v>1</v>
      </c>
      <c r="AL5" s="244">
        <v>1</v>
      </c>
      <c r="AM5" s="244">
        <v>1</v>
      </c>
      <c r="AN5" s="244">
        <v>1</v>
      </c>
      <c r="AO5" s="244">
        <v>1</v>
      </c>
      <c r="AP5" s="244">
        <v>1</v>
      </c>
      <c r="BC5" s="244">
        <v>1</v>
      </c>
      <c r="BD5" s="244">
        <v>1</v>
      </c>
      <c r="BE5" s="244">
        <v>1</v>
      </c>
      <c r="BF5" s="244">
        <v>1</v>
      </c>
      <c r="BG5" s="244">
        <v>1</v>
      </c>
      <c r="BH5" s="244">
        <v>1</v>
      </c>
      <c r="BI5" s="244">
        <v>1</v>
      </c>
      <c r="BJ5" s="244">
        <v>1</v>
      </c>
      <c r="BN5" s="244">
        <v>1</v>
      </c>
      <c r="BT5" s="244">
        <v>1</v>
      </c>
    </row>
    <row r="6" spans="1:74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  <c r="L6" s="6">
        <v>12</v>
      </c>
      <c r="M6" s="6">
        <v>13</v>
      </c>
      <c r="N6" s="6">
        <v>14</v>
      </c>
      <c r="O6" s="6">
        <v>15</v>
      </c>
      <c r="P6" s="6">
        <v>16</v>
      </c>
      <c r="Q6" s="6">
        <v>17</v>
      </c>
      <c r="R6" s="6">
        <v>18</v>
      </c>
      <c r="S6" s="6">
        <v>19</v>
      </c>
      <c r="T6" s="6">
        <v>20</v>
      </c>
      <c r="U6" s="6">
        <v>21</v>
      </c>
      <c r="V6" s="6">
        <v>22</v>
      </c>
      <c r="W6" s="6">
        <v>23</v>
      </c>
      <c r="X6" s="6">
        <v>24</v>
      </c>
      <c r="Y6" s="6">
        <v>25</v>
      </c>
      <c r="Z6" s="6">
        <v>26</v>
      </c>
      <c r="AA6" s="6">
        <v>27</v>
      </c>
      <c r="AB6" s="6">
        <v>28</v>
      </c>
      <c r="AC6" s="6">
        <v>29</v>
      </c>
      <c r="AD6" s="6">
        <v>30</v>
      </c>
      <c r="AE6" s="6">
        <v>31</v>
      </c>
      <c r="AF6" s="6">
        <v>32</v>
      </c>
      <c r="AG6" s="6">
        <v>33</v>
      </c>
      <c r="AH6" s="6">
        <v>34</v>
      </c>
      <c r="AI6" s="6">
        <v>35</v>
      </c>
      <c r="AJ6" s="6">
        <v>36</v>
      </c>
      <c r="AK6" s="6">
        <v>37</v>
      </c>
      <c r="AL6" s="6">
        <v>38</v>
      </c>
      <c r="AM6" s="6">
        <v>39</v>
      </c>
      <c r="AN6" s="6">
        <v>40</v>
      </c>
      <c r="AO6" s="6">
        <v>41</v>
      </c>
      <c r="AP6" s="6">
        <v>42</v>
      </c>
      <c r="AQ6" s="6">
        <v>43</v>
      </c>
      <c r="AR6" s="6">
        <v>44</v>
      </c>
      <c r="AS6" s="6">
        <v>45</v>
      </c>
      <c r="AT6" s="6">
        <v>46</v>
      </c>
      <c r="AU6" s="6">
        <v>47</v>
      </c>
      <c r="AV6" s="6">
        <v>48</v>
      </c>
      <c r="AW6" s="6">
        <v>49</v>
      </c>
      <c r="AX6" s="6">
        <v>50</v>
      </c>
      <c r="AY6" s="6">
        <v>51</v>
      </c>
      <c r="AZ6" s="6">
        <v>52</v>
      </c>
      <c r="BA6" s="6">
        <v>53</v>
      </c>
      <c r="BB6" s="6">
        <v>54</v>
      </c>
      <c r="BC6" s="6">
        <v>55</v>
      </c>
      <c r="BD6" s="6">
        <v>56</v>
      </c>
      <c r="BE6" s="6">
        <v>57</v>
      </c>
      <c r="BF6" s="6">
        <v>58</v>
      </c>
      <c r="BG6" s="6">
        <v>59</v>
      </c>
      <c r="BH6" s="6">
        <v>60</v>
      </c>
      <c r="BI6" s="6">
        <v>61</v>
      </c>
      <c r="BJ6" s="6">
        <v>62</v>
      </c>
      <c r="BK6" s="6">
        <v>63</v>
      </c>
      <c r="BL6" s="6">
        <v>64</v>
      </c>
      <c r="BM6" s="6">
        <v>65</v>
      </c>
      <c r="BN6" s="6">
        <v>66</v>
      </c>
      <c r="BO6" s="6">
        <v>67</v>
      </c>
      <c r="BP6" s="6">
        <v>68</v>
      </c>
      <c r="BQ6" s="6">
        <v>69</v>
      </c>
      <c r="BR6" s="6">
        <v>70</v>
      </c>
      <c r="BS6" s="6">
        <v>71</v>
      </c>
      <c r="BT6" s="6">
        <v>72</v>
      </c>
      <c r="BU6" s="6">
        <v>73</v>
      </c>
    </row>
    <row r="7" spans="1:74" x14ac:dyDescent="0.25">
      <c r="B7" s="328"/>
    </row>
    <row r="8" spans="1:74" x14ac:dyDescent="0.25">
      <c r="B8" s="328"/>
    </row>
    <row r="9" spans="1:74" x14ac:dyDescent="0.25">
      <c r="A9" t="s">
        <v>317</v>
      </c>
      <c r="B9" s="328"/>
      <c r="D9" s="339">
        <f ca="1">TODAY()+3</f>
        <v>42630</v>
      </c>
    </row>
    <row r="10" spans="1:74" x14ac:dyDescent="0.25">
      <c r="A10" t="s">
        <v>18</v>
      </c>
      <c r="B10" s="328"/>
      <c r="BV10" s="333" t="s">
        <v>370</v>
      </c>
    </row>
    <row r="11" spans="1:74" x14ac:dyDescent="0.25">
      <c r="A11" t="s">
        <v>20</v>
      </c>
      <c r="B11" s="328"/>
    </row>
    <row r="12" spans="1:74" ht="15" customHeight="1" x14ac:dyDescent="0.25">
      <c r="A12" t="s">
        <v>238</v>
      </c>
      <c r="B12" s="328"/>
    </row>
    <row r="13" spans="1:74" ht="11.25" customHeight="1" x14ac:dyDescent="0.25">
      <c r="B13" s="328" t="s">
        <v>416</v>
      </c>
      <c r="BO13" s="333"/>
    </row>
    <row r="14" spans="1:74" x14ac:dyDescent="0.25">
      <c r="B14" s="328" t="s">
        <v>417</v>
      </c>
    </row>
    <row r="15" spans="1:74" x14ac:dyDescent="0.25">
      <c r="B15" s="328" t="s">
        <v>409</v>
      </c>
    </row>
    <row r="16" spans="1:74" x14ac:dyDescent="0.25">
      <c r="B16" s="328" t="s">
        <v>411</v>
      </c>
      <c r="AQ16" s="159"/>
      <c r="BF16" s="31" t="s">
        <v>79</v>
      </c>
    </row>
    <row r="17" spans="2:2" ht="12.75" customHeight="1" x14ac:dyDescent="0.25">
      <c r="B17" s="328" t="s">
        <v>418</v>
      </c>
    </row>
    <row r="18" spans="2:2" x14ac:dyDescent="0.25">
      <c r="B18" s="328" t="s">
        <v>413</v>
      </c>
    </row>
    <row r="19" spans="2:2" x14ac:dyDescent="0.25">
      <c r="B19" s="328" t="s">
        <v>415</v>
      </c>
    </row>
    <row r="20" spans="2:2" ht="15.75" customHeight="1" x14ac:dyDescent="0.25">
      <c r="B20" s="328" t="s">
        <v>337</v>
      </c>
    </row>
    <row r="21" spans="2:2" x14ac:dyDescent="0.25">
      <c r="B21" s="328" t="s">
        <v>338</v>
      </c>
    </row>
    <row r="22" spans="2:2" x14ac:dyDescent="0.25">
      <c r="B22" s="328" t="s">
        <v>339</v>
      </c>
    </row>
    <row r="23" spans="2:2" x14ac:dyDescent="0.25">
      <c r="B23" s="328" t="s">
        <v>340</v>
      </c>
    </row>
    <row r="24" spans="2:2" x14ac:dyDescent="0.25">
      <c r="B24" s="328" t="s">
        <v>341</v>
      </c>
    </row>
    <row r="25" spans="2:2" x14ac:dyDescent="0.25">
      <c r="B25" s="328" t="s">
        <v>342</v>
      </c>
    </row>
    <row r="26" spans="2:2" x14ac:dyDescent="0.25">
      <c r="B26" s="328" t="s">
        <v>343</v>
      </c>
    </row>
    <row r="27" spans="2:2" x14ac:dyDescent="0.25">
      <c r="B27" s="328" t="s">
        <v>344</v>
      </c>
    </row>
    <row r="28" spans="2:2" x14ac:dyDescent="0.25">
      <c r="B28" s="328" t="s">
        <v>345</v>
      </c>
    </row>
    <row r="29" spans="2:2" x14ac:dyDescent="0.25">
      <c r="B29" s="328" t="s">
        <v>346</v>
      </c>
    </row>
    <row r="30" spans="2:2" x14ac:dyDescent="0.25">
      <c r="B30" s="328" t="s">
        <v>347</v>
      </c>
    </row>
    <row r="31" spans="2:2" x14ac:dyDescent="0.25">
      <c r="B31" s="328" t="s">
        <v>348</v>
      </c>
    </row>
    <row r="32" spans="2:2" x14ac:dyDescent="0.25">
      <c r="B32" s="328" t="s">
        <v>349</v>
      </c>
    </row>
    <row r="33" spans="2:2" x14ac:dyDescent="0.25">
      <c r="B33" s="328" t="s">
        <v>350</v>
      </c>
    </row>
    <row r="34" spans="2:2" x14ac:dyDescent="0.25">
      <c r="B34" s="328" t="s">
        <v>351</v>
      </c>
    </row>
    <row r="35" spans="2:2" x14ac:dyDescent="0.25">
      <c r="B35" s="328" t="s">
        <v>352</v>
      </c>
    </row>
    <row r="36" spans="2:2" x14ac:dyDescent="0.25">
      <c r="B36" s="328" t="s">
        <v>353</v>
      </c>
    </row>
    <row r="37" spans="2:2" x14ac:dyDescent="0.25">
      <c r="B37" s="328" t="s">
        <v>354</v>
      </c>
    </row>
    <row r="38" spans="2:2" x14ac:dyDescent="0.25">
      <c r="B38" s="328" t="s">
        <v>355</v>
      </c>
    </row>
    <row r="39" spans="2:2" x14ac:dyDescent="0.25">
      <c r="B39" s="328" t="s">
        <v>356</v>
      </c>
    </row>
    <row r="40" spans="2:2" x14ac:dyDescent="0.25">
      <c r="B40" s="328" t="s">
        <v>357</v>
      </c>
    </row>
    <row r="41" spans="2:2" x14ac:dyDescent="0.25">
      <c r="B41" s="328" t="s">
        <v>358</v>
      </c>
    </row>
    <row r="42" spans="2:2" x14ac:dyDescent="0.25">
      <c r="B42" s="328" t="s">
        <v>359</v>
      </c>
    </row>
    <row r="43" spans="2:2" x14ac:dyDescent="0.25">
      <c r="B43" s="328" t="s">
        <v>360</v>
      </c>
    </row>
    <row r="44" spans="2:2" x14ac:dyDescent="0.25">
      <c r="B44" s="328" t="s">
        <v>361</v>
      </c>
    </row>
    <row r="45" spans="2:2" x14ac:dyDescent="0.25">
      <c r="B45" s="328" t="s">
        <v>362</v>
      </c>
    </row>
    <row r="46" spans="2:2" x14ac:dyDescent="0.25">
      <c r="B46" s="328" t="s">
        <v>363</v>
      </c>
    </row>
    <row r="47" spans="2:2" x14ac:dyDescent="0.25">
      <c r="B47" s="328" t="s">
        <v>364</v>
      </c>
    </row>
    <row r="48" spans="2:2" x14ac:dyDescent="0.25">
      <c r="B48" s="328" t="s">
        <v>365</v>
      </c>
    </row>
    <row r="49" spans="2:2" x14ac:dyDescent="0.25">
      <c r="B49" s="328" t="s">
        <v>366</v>
      </c>
    </row>
    <row r="50" spans="2:2" x14ac:dyDescent="0.25">
      <c r="B50" s="328" t="s">
        <v>367</v>
      </c>
    </row>
    <row r="51" spans="2:2" x14ac:dyDescent="0.25">
      <c r="B51" s="328" t="s">
        <v>368</v>
      </c>
    </row>
  </sheetData>
  <dataValidations count="1">
    <dataValidation type="list" allowBlank="1" showInputMessage="1" showErrorMessage="1" promptTitle="N° TICKET" sqref="B13:B51">
      <formula1>$B$21:$B$51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1:G12"/>
  <sheetViews>
    <sheetView workbookViewId="0">
      <pane ySplit="1" topLeftCell="A2" activePane="bottomLeft" state="frozen"/>
      <selection pane="bottomLeft" activeCell="M4" sqref="M4"/>
    </sheetView>
  </sheetViews>
  <sheetFormatPr baseColWidth="10" defaultColWidth="11.42578125" defaultRowHeight="15" x14ac:dyDescent="0.25"/>
  <sheetData>
    <row r="1" spans="3:7" s="6" customFormat="1" ht="40.5" customHeight="1" x14ac:dyDescent="0.25"/>
    <row r="6" spans="3:7" ht="15.75" x14ac:dyDescent="0.25">
      <c r="C6" s="271"/>
      <c r="D6" s="190"/>
      <c r="E6" s="272"/>
      <c r="F6" s="275"/>
      <c r="G6" s="273"/>
    </row>
    <row r="7" spans="3:7" ht="15.75" x14ac:dyDescent="0.25">
      <c r="C7" s="271"/>
      <c r="D7" s="190"/>
      <c r="E7" s="272"/>
      <c r="F7" s="275"/>
      <c r="G7" s="273"/>
    </row>
    <row r="8" spans="3:7" ht="15.75" x14ac:dyDescent="0.25">
      <c r="C8" s="271"/>
      <c r="D8" s="190"/>
      <c r="E8" s="272"/>
      <c r="F8" s="275"/>
      <c r="G8" s="273"/>
    </row>
    <row r="9" spans="3:7" ht="15.75" x14ac:dyDescent="0.25">
      <c r="C9" s="271"/>
      <c r="D9" s="190"/>
      <c r="E9" s="272"/>
      <c r="F9" s="275"/>
      <c r="G9" s="273"/>
    </row>
    <row r="10" spans="3:7" ht="15.75" x14ac:dyDescent="0.25">
      <c r="C10" s="321"/>
      <c r="D10" s="190"/>
      <c r="E10" s="272"/>
      <c r="F10" s="275"/>
      <c r="G10" s="273"/>
    </row>
    <row r="11" spans="3:7" ht="15.75" x14ac:dyDescent="0.25">
      <c r="C11" s="271"/>
      <c r="D11" s="190"/>
      <c r="E11" s="272"/>
      <c r="F11" s="275"/>
      <c r="G11" s="273"/>
    </row>
    <row r="12" spans="3:7" ht="15.75" x14ac:dyDescent="0.25">
      <c r="C12" s="271"/>
      <c r="D12" s="190"/>
      <c r="E12" s="272"/>
      <c r="F12" s="275"/>
      <c r="G12" s="273"/>
    </row>
  </sheetData>
  <conditionalFormatting sqref="G6:G9">
    <cfRule type="cellIs" dxfId="269" priority="4" operator="lessThanOrEqual">
      <formula>0</formula>
    </cfRule>
  </conditionalFormatting>
  <conditionalFormatting sqref="F6:F9">
    <cfRule type="cellIs" dxfId="268" priority="3" operator="equal">
      <formula>0</formula>
    </cfRule>
  </conditionalFormatting>
  <conditionalFormatting sqref="G10:G12">
    <cfRule type="cellIs" dxfId="267" priority="2" operator="lessThanOrEqual">
      <formula>0</formula>
    </cfRule>
  </conditionalFormatting>
  <conditionalFormatting sqref="F10:F12">
    <cfRule type="cellIs" dxfId="266" priority="1" operator="equal">
      <formula>0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213"/>
  <sheetViews>
    <sheetView zoomScale="78" zoomScaleNormal="78" workbookViewId="0">
      <pane ySplit="1" topLeftCell="A23" activePane="bottomLeft" state="frozen"/>
      <selection pane="bottomLeft" activeCell="H43" sqref="H43"/>
    </sheetView>
  </sheetViews>
  <sheetFormatPr baseColWidth="10" defaultRowHeight="15" x14ac:dyDescent="0.25"/>
  <cols>
    <col min="1" max="1" width="13.5703125" customWidth="1"/>
    <col min="3" max="3" width="18.5703125" customWidth="1"/>
    <col min="4" max="4" width="22.5703125" customWidth="1"/>
    <col min="7" max="7" width="14.5703125" customWidth="1"/>
    <col min="8" max="8" width="18.28515625" customWidth="1"/>
    <col min="9" max="9" width="0" style="1" hidden="1" customWidth="1"/>
    <col min="10" max="10" width="12.85546875" style="1" customWidth="1"/>
    <col min="11" max="11" width="17.85546875" style="495" customWidth="1"/>
    <col min="12" max="12" width="11.7109375" style="1" customWidth="1"/>
    <col min="13" max="13" width="15.140625" style="2" customWidth="1"/>
    <col min="14" max="14" width="15.5703125" customWidth="1"/>
    <col min="15" max="15" width="14.42578125" style="2" customWidth="1"/>
    <col min="16" max="16" width="13.28515625" style="1" customWidth="1"/>
    <col min="17" max="17" width="12" style="2" customWidth="1"/>
    <col min="18" max="18" width="11.42578125" style="387"/>
    <col min="19" max="19" width="19.7109375" style="387" customWidth="1"/>
    <col min="20" max="21" width="11.42578125" style="387"/>
    <col min="22" max="22" width="15.7109375" style="387" customWidth="1"/>
    <col min="23" max="23" width="11.42578125" style="387"/>
  </cols>
  <sheetData>
    <row r="1" spans="1:23" s="367" customFormat="1" ht="44.25" customHeight="1" x14ac:dyDescent="0.35">
      <c r="A1" s="391" t="s">
        <v>387</v>
      </c>
      <c r="B1" s="381" t="s">
        <v>382</v>
      </c>
      <c r="C1" s="380" t="s">
        <v>69</v>
      </c>
      <c r="D1" s="380" t="s">
        <v>384</v>
      </c>
      <c r="E1" s="380" t="s">
        <v>240</v>
      </c>
      <c r="F1" s="380" t="s">
        <v>383</v>
      </c>
      <c r="G1" s="380" t="s">
        <v>385</v>
      </c>
      <c r="H1" s="380" t="s">
        <v>386</v>
      </c>
      <c r="I1" s="382">
        <f>SUM(I2:I211)</f>
        <v>53</v>
      </c>
      <c r="J1" s="497">
        <f>SUM(J2:J211)</f>
        <v>581.45000000000005</v>
      </c>
      <c r="K1" s="490" t="s">
        <v>11</v>
      </c>
      <c r="L1" s="380">
        <f>SUM(L2:L211)</f>
        <v>58</v>
      </c>
      <c r="M1" s="386">
        <f>SUM(M2:M211)</f>
        <v>373.55</v>
      </c>
      <c r="N1" s="386">
        <f>SUM(N2:N211)</f>
        <v>99.7</v>
      </c>
      <c r="O1" s="386">
        <f>SUM(O2:O211)</f>
        <v>108.2</v>
      </c>
      <c r="P1" s="402">
        <f>(J1-O1)</f>
        <v>473.25000000000006</v>
      </c>
      <c r="Q1" s="385">
        <f t="shared" ref="Q1:W1" si="0">SUM(Q2:Q211)</f>
        <v>430.2</v>
      </c>
      <c r="R1" s="385">
        <f t="shared" si="0"/>
        <v>114.95</v>
      </c>
      <c r="S1" s="385">
        <f t="shared" si="0"/>
        <v>18.8</v>
      </c>
      <c r="T1" s="385">
        <f t="shared" si="0"/>
        <v>0</v>
      </c>
      <c r="U1" s="385">
        <f t="shared" si="0"/>
        <v>0</v>
      </c>
      <c r="V1" s="385">
        <f t="shared" si="0"/>
        <v>0</v>
      </c>
      <c r="W1" s="385">
        <f t="shared" si="0"/>
        <v>0</v>
      </c>
    </row>
    <row r="2" spans="1:23" ht="18.75" x14ac:dyDescent="0.3">
      <c r="A2" s="363">
        <v>42609</v>
      </c>
      <c r="B2" s="364" t="s">
        <v>437</v>
      </c>
      <c r="C2" s="357" t="s">
        <v>422</v>
      </c>
      <c r="D2" s="414" t="s">
        <v>241</v>
      </c>
      <c r="E2" s="359">
        <v>7.2</v>
      </c>
      <c r="F2" s="360">
        <v>1</v>
      </c>
      <c r="G2" s="355" t="s">
        <v>316</v>
      </c>
      <c r="H2" s="419" t="s">
        <v>236</v>
      </c>
      <c r="I2" s="255">
        <v>1</v>
      </c>
      <c r="J2" s="361">
        <v>7.2</v>
      </c>
      <c r="K2" s="491"/>
      <c r="L2" s="335">
        <v>1</v>
      </c>
      <c r="M2" s="393">
        <f>IF(G2="Espèces",J2,0)</f>
        <v>7.2</v>
      </c>
      <c r="N2" s="392">
        <f t="shared" ref="N2:N12" si="1">IF(G2="Cheque",J2,0)</f>
        <v>0</v>
      </c>
      <c r="O2" s="392">
        <f t="shared" ref="O2:O13" si="2">IF(G2="Pas payé",J2,0)</f>
        <v>0</v>
      </c>
      <c r="P2" s="394"/>
      <c r="Q2" s="392">
        <f>IF(H2="Pressing",J2,0)</f>
        <v>7.2</v>
      </c>
      <c r="R2" s="392">
        <f t="shared" ref="R2:R12" si="3">IF(H2="Laverie",J2,0)</f>
        <v>0</v>
      </c>
      <c r="S2" s="392">
        <f t="shared" ref="S2:S65" si="4">IF(H2="Blanchisserie",M2,0)</f>
        <v>0</v>
      </c>
      <c r="T2" s="392">
        <f t="shared" ref="T2:T12" si="5">IF(K2="Tapis",N2,0)</f>
        <v>0</v>
      </c>
      <c r="U2" s="392">
        <f t="shared" ref="U2:U12" si="6">IF(M2="Couture",O2,0)</f>
        <v>0</v>
      </c>
      <c r="V2" s="392">
        <f t="shared" ref="V2:V12" si="7">IF(N2="Cordonnerie",P2,0)</f>
        <v>0</v>
      </c>
      <c r="W2" s="392">
        <f t="shared" ref="W2:W12" si="8">IF(H2="Divers",J2,0)</f>
        <v>0</v>
      </c>
    </row>
    <row r="3" spans="1:23" ht="18.75" x14ac:dyDescent="0.3">
      <c r="A3" s="363"/>
      <c r="B3" s="364" t="s">
        <v>437</v>
      </c>
      <c r="C3" s="357" t="s">
        <v>422</v>
      </c>
      <c r="D3" s="414" t="s">
        <v>438</v>
      </c>
      <c r="E3" s="190">
        <v>21</v>
      </c>
      <c r="F3" s="360">
        <v>1</v>
      </c>
      <c r="G3" s="355" t="s">
        <v>316</v>
      </c>
      <c r="H3" s="419" t="s">
        <v>237</v>
      </c>
      <c r="I3" s="255">
        <v>1</v>
      </c>
      <c r="J3" s="361">
        <v>21</v>
      </c>
      <c r="K3" s="491"/>
      <c r="L3" s="335">
        <v>1</v>
      </c>
      <c r="M3" s="393">
        <f t="shared" ref="M3:M12" si="9">IF(G3="Espèces",J3,0)</f>
        <v>21</v>
      </c>
      <c r="N3" s="392">
        <f t="shared" si="1"/>
        <v>0</v>
      </c>
      <c r="O3" s="392">
        <f t="shared" si="2"/>
        <v>0</v>
      </c>
      <c r="P3" s="394"/>
      <c r="Q3" s="392">
        <f t="shared" ref="Q3:Q12" si="10">IF(H3="Pressing",J3,0)</f>
        <v>0</v>
      </c>
      <c r="R3" s="392">
        <f t="shared" si="3"/>
        <v>21</v>
      </c>
      <c r="S3" s="392">
        <f t="shared" si="4"/>
        <v>0</v>
      </c>
      <c r="T3" s="392">
        <f t="shared" si="5"/>
        <v>0</v>
      </c>
      <c r="U3" s="392">
        <f t="shared" si="6"/>
        <v>0</v>
      </c>
      <c r="V3" s="392">
        <f t="shared" si="7"/>
        <v>0</v>
      </c>
      <c r="W3" s="392">
        <f t="shared" si="8"/>
        <v>0</v>
      </c>
    </row>
    <row r="4" spans="1:23" ht="18.75" x14ac:dyDescent="0.3">
      <c r="A4" s="363"/>
      <c r="B4" s="364" t="s">
        <v>439</v>
      </c>
      <c r="C4" s="357" t="s">
        <v>427</v>
      </c>
      <c r="D4" s="418" t="s">
        <v>440</v>
      </c>
      <c r="E4" s="359">
        <v>39.950000000000003</v>
      </c>
      <c r="F4" s="360">
        <v>1</v>
      </c>
      <c r="G4" s="355" t="s">
        <v>316</v>
      </c>
      <c r="H4" s="419" t="s">
        <v>237</v>
      </c>
      <c r="I4" s="255">
        <v>1</v>
      </c>
      <c r="J4" s="361">
        <v>39.950000000000003</v>
      </c>
      <c r="K4" s="491"/>
      <c r="L4" s="335">
        <v>1</v>
      </c>
      <c r="M4" s="393">
        <f t="shared" si="9"/>
        <v>39.950000000000003</v>
      </c>
      <c r="N4" s="392">
        <f t="shared" si="1"/>
        <v>0</v>
      </c>
      <c r="O4" s="392">
        <f t="shared" si="2"/>
        <v>0</v>
      </c>
      <c r="P4" s="394"/>
      <c r="Q4" s="392">
        <f t="shared" si="10"/>
        <v>0</v>
      </c>
      <c r="R4" s="392">
        <f t="shared" si="3"/>
        <v>39.950000000000003</v>
      </c>
      <c r="S4" s="392">
        <f t="shared" si="4"/>
        <v>0</v>
      </c>
      <c r="T4" s="392">
        <f t="shared" si="5"/>
        <v>0</v>
      </c>
      <c r="U4" s="392">
        <f t="shared" si="6"/>
        <v>0</v>
      </c>
      <c r="V4" s="392">
        <f t="shared" si="7"/>
        <v>0</v>
      </c>
      <c r="W4" s="392">
        <f t="shared" si="8"/>
        <v>0</v>
      </c>
    </row>
    <row r="5" spans="1:23" ht="18.75" x14ac:dyDescent="0.3">
      <c r="A5" s="363"/>
      <c r="B5" s="364" t="s">
        <v>441</v>
      </c>
      <c r="C5" s="357" t="s">
        <v>120</v>
      </c>
      <c r="D5" s="411" t="s">
        <v>241</v>
      </c>
      <c r="E5" s="190">
        <v>7.2</v>
      </c>
      <c r="F5" s="272">
        <v>1</v>
      </c>
      <c r="G5" s="275" t="s">
        <v>316</v>
      </c>
      <c r="H5" s="273" t="s">
        <v>236</v>
      </c>
      <c r="I5" s="255">
        <v>1</v>
      </c>
      <c r="J5" s="412">
        <f t="shared" ref="J5:J10" si="11">E5*F5</f>
        <v>7.2</v>
      </c>
      <c r="K5" s="491"/>
      <c r="L5" s="335">
        <v>1</v>
      </c>
      <c r="M5" s="393">
        <f t="shared" si="9"/>
        <v>7.2</v>
      </c>
      <c r="N5" s="392">
        <f t="shared" si="1"/>
        <v>0</v>
      </c>
      <c r="O5" s="392">
        <f t="shared" si="2"/>
        <v>0</v>
      </c>
      <c r="P5" s="394"/>
      <c r="Q5" s="392">
        <f t="shared" si="10"/>
        <v>7.2</v>
      </c>
      <c r="R5" s="392">
        <f t="shared" si="3"/>
        <v>0</v>
      </c>
      <c r="S5" s="392">
        <f t="shared" si="4"/>
        <v>0</v>
      </c>
      <c r="T5" s="392">
        <f t="shared" si="5"/>
        <v>0</v>
      </c>
      <c r="U5" s="392">
        <f t="shared" si="6"/>
        <v>0</v>
      </c>
      <c r="V5" s="392">
        <f t="shared" si="7"/>
        <v>0</v>
      </c>
      <c r="W5" s="392">
        <f t="shared" si="8"/>
        <v>0</v>
      </c>
    </row>
    <row r="6" spans="1:23" ht="18.75" x14ac:dyDescent="0.3">
      <c r="A6" s="363"/>
      <c r="B6" s="364"/>
      <c r="C6" s="357"/>
      <c r="D6" s="411" t="s">
        <v>243</v>
      </c>
      <c r="E6" s="190">
        <v>8.6</v>
      </c>
      <c r="F6" s="272">
        <v>1</v>
      </c>
      <c r="G6" s="275" t="s">
        <v>316</v>
      </c>
      <c r="H6" s="273" t="s">
        <v>236</v>
      </c>
      <c r="I6" s="255">
        <v>1</v>
      </c>
      <c r="J6" s="412">
        <f t="shared" si="11"/>
        <v>8.6</v>
      </c>
      <c r="K6" s="491"/>
      <c r="L6" s="335">
        <v>1</v>
      </c>
      <c r="M6" s="393">
        <f t="shared" si="9"/>
        <v>8.6</v>
      </c>
      <c r="N6" s="392">
        <f t="shared" si="1"/>
        <v>0</v>
      </c>
      <c r="O6" s="392">
        <f t="shared" si="2"/>
        <v>0</v>
      </c>
      <c r="P6" s="394"/>
      <c r="Q6" s="392">
        <f t="shared" si="10"/>
        <v>8.6</v>
      </c>
      <c r="R6" s="392">
        <f t="shared" si="3"/>
        <v>0</v>
      </c>
      <c r="S6" s="392">
        <f t="shared" si="4"/>
        <v>0</v>
      </c>
      <c r="T6" s="392">
        <f t="shared" si="5"/>
        <v>0</v>
      </c>
      <c r="U6" s="392">
        <f t="shared" si="6"/>
        <v>0</v>
      </c>
      <c r="V6" s="392">
        <f t="shared" si="7"/>
        <v>0</v>
      </c>
      <c r="W6" s="392">
        <f t="shared" si="8"/>
        <v>0</v>
      </c>
    </row>
    <row r="7" spans="1:23" ht="18.75" x14ac:dyDescent="0.3">
      <c r="A7" s="363"/>
      <c r="B7" s="364" t="s">
        <v>442</v>
      </c>
      <c r="C7" s="421" t="s">
        <v>110</v>
      </c>
      <c r="D7" s="411" t="s">
        <v>242</v>
      </c>
      <c r="E7" s="190">
        <v>15.5</v>
      </c>
      <c r="F7" s="272">
        <v>2</v>
      </c>
      <c r="G7" s="275" t="s">
        <v>431</v>
      </c>
      <c r="H7" s="273" t="s">
        <v>236</v>
      </c>
      <c r="I7" s="255">
        <v>4</v>
      </c>
      <c r="J7" s="412">
        <f t="shared" si="11"/>
        <v>31</v>
      </c>
      <c r="K7" s="492" t="s">
        <v>429</v>
      </c>
      <c r="L7" s="335">
        <v>4</v>
      </c>
      <c r="M7" s="393">
        <f t="shared" si="9"/>
        <v>0</v>
      </c>
      <c r="N7" s="392">
        <f t="shared" si="1"/>
        <v>31</v>
      </c>
      <c r="O7" s="392">
        <f t="shared" si="2"/>
        <v>0</v>
      </c>
      <c r="P7" s="394"/>
      <c r="Q7" s="392">
        <f t="shared" si="10"/>
        <v>31</v>
      </c>
      <c r="R7" s="392">
        <f t="shared" si="3"/>
        <v>0</v>
      </c>
      <c r="S7" s="392">
        <f t="shared" si="4"/>
        <v>0</v>
      </c>
      <c r="T7" s="392">
        <f t="shared" si="5"/>
        <v>0</v>
      </c>
      <c r="U7" s="392">
        <f t="shared" si="6"/>
        <v>0</v>
      </c>
      <c r="V7" s="392">
        <f t="shared" si="7"/>
        <v>0</v>
      </c>
      <c r="W7" s="392">
        <f t="shared" si="8"/>
        <v>0</v>
      </c>
    </row>
    <row r="8" spans="1:23" ht="18.75" x14ac:dyDescent="0.3">
      <c r="A8" s="363"/>
      <c r="B8" s="420"/>
      <c r="C8" s="423"/>
      <c r="D8" s="411" t="s">
        <v>246</v>
      </c>
      <c r="E8" s="190">
        <v>13.5</v>
      </c>
      <c r="F8" s="272">
        <v>1</v>
      </c>
      <c r="G8" s="275" t="s">
        <v>431</v>
      </c>
      <c r="H8" s="273" t="s">
        <v>236</v>
      </c>
      <c r="I8" s="255">
        <v>1</v>
      </c>
      <c r="J8" s="412">
        <f t="shared" si="11"/>
        <v>13.5</v>
      </c>
      <c r="K8" s="492"/>
      <c r="L8" s="335">
        <v>1</v>
      </c>
      <c r="M8" s="393">
        <f t="shared" si="9"/>
        <v>0</v>
      </c>
      <c r="N8" s="392">
        <f t="shared" si="1"/>
        <v>13.5</v>
      </c>
      <c r="O8" s="392">
        <f t="shared" si="2"/>
        <v>0</v>
      </c>
      <c r="P8" s="394"/>
      <c r="Q8" s="392">
        <f t="shared" si="10"/>
        <v>13.5</v>
      </c>
      <c r="R8" s="392">
        <f t="shared" si="3"/>
        <v>0</v>
      </c>
      <c r="S8" s="392">
        <f t="shared" si="4"/>
        <v>0</v>
      </c>
      <c r="T8" s="392">
        <f t="shared" si="5"/>
        <v>0</v>
      </c>
      <c r="U8" s="392">
        <f t="shared" si="6"/>
        <v>0</v>
      </c>
      <c r="V8" s="392">
        <f t="shared" si="7"/>
        <v>0</v>
      </c>
      <c r="W8" s="392">
        <f t="shared" si="8"/>
        <v>0</v>
      </c>
    </row>
    <row r="9" spans="1:23" ht="18.75" x14ac:dyDescent="0.3">
      <c r="A9" s="363"/>
      <c r="B9" s="420" t="s">
        <v>443</v>
      </c>
      <c r="C9" s="424" t="s">
        <v>412</v>
      </c>
      <c r="D9" s="411" t="s">
        <v>241</v>
      </c>
      <c r="E9" s="190">
        <v>7.2</v>
      </c>
      <c r="F9" s="272">
        <v>1</v>
      </c>
      <c r="G9" s="275" t="s">
        <v>316</v>
      </c>
      <c r="H9" s="273" t="s">
        <v>236</v>
      </c>
      <c r="I9" s="255">
        <v>1</v>
      </c>
      <c r="J9" s="412">
        <f t="shared" si="11"/>
        <v>7.2</v>
      </c>
      <c r="K9" s="491"/>
      <c r="L9" s="335">
        <v>1</v>
      </c>
      <c r="M9" s="393">
        <f t="shared" si="9"/>
        <v>7.2</v>
      </c>
      <c r="N9" s="392">
        <f t="shared" si="1"/>
        <v>0</v>
      </c>
      <c r="O9" s="392">
        <f t="shared" si="2"/>
        <v>0</v>
      </c>
      <c r="P9" s="394"/>
      <c r="Q9" s="392">
        <f t="shared" si="10"/>
        <v>7.2</v>
      </c>
      <c r="R9" s="392">
        <f t="shared" si="3"/>
        <v>0</v>
      </c>
      <c r="S9" s="392">
        <f t="shared" si="4"/>
        <v>0</v>
      </c>
      <c r="T9" s="392">
        <f t="shared" si="5"/>
        <v>0</v>
      </c>
      <c r="U9" s="392">
        <f t="shared" si="6"/>
        <v>0</v>
      </c>
      <c r="V9" s="392">
        <f t="shared" si="7"/>
        <v>0</v>
      </c>
      <c r="W9" s="392">
        <f t="shared" si="8"/>
        <v>0</v>
      </c>
    </row>
    <row r="10" spans="1:23" ht="18.75" x14ac:dyDescent="0.3">
      <c r="A10" s="363"/>
      <c r="B10" s="420" t="s">
        <v>444</v>
      </c>
      <c r="C10" s="424" t="s">
        <v>392</v>
      </c>
      <c r="D10" s="411" t="s">
        <v>242</v>
      </c>
      <c r="E10" s="190">
        <v>15.5</v>
      </c>
      <c r="F10" s="272">
        <v>1</v>
      </c>
      <c r="G10" s="275" t="s">
        <v>315</v>
      </c>
      <c r="H10" s="273" t="s">
        <v>236</v>
      </c>
      <c r="I10" s="255">
        <v>2</v>
      </c>
      <c r="J10" s="412">
        <f t="shared" si="11"/>
        <v>15.5</v>
      </c>
      <c r="K10" s="491"/>
      <c r="L10" s="335">
        <v>2</v>
      </c>
      <c r="M10" s="393">
        <f t="shared" si="9"/>
        <v>0</v>
      </c>
      <c r="N10" s="392">
        <f t="shared" si="1"/>
        <v>15.5</v>
      </c>
      <c r="O10" s="392">
        <f t="shared" si="2"/>
        <v>0</v>
      </c>
      <c r="P10" s="394"/>
      <c r="Q10" s="392">
        <f t="shared" si="10"/>
        <v>15.5</v>
      </c>
      <c r="R10" s="392">
        <f t="shared" si="3"/>
        <v>0</v>
      </c>
      <c r="S10" s="392">
        <f t="shared" si="4"/>
        <v>0</v>
      </c>
      <c r="T10" s="392">
        <f t="shared" si="5"/>
        <v>0</v>
      </c>
      <c r="U10" s="392">
        <f t="shared" si="6"/>
        <v>0</v>
      </c>
      <c r="V10" s="392">
        <f t="shared" si="7"/>
        <v>0</v>
      </c>
      <c r="W10" s="392">
        <f t="shared" si="8"/>
        <v>0</v>
      </c>
    </row>
    <row r="11" spans="1:23" ht="18.75" x14ac:dyDescent="0.3">
      <c r="A11" s="363"/>
      <c r="B11" s="420"/>
      <c r="C11" s="423"/>
      <c r="D11" s="411" t="s">
        <v>435</v>
      </c>
      <c r="E11" s="190"/>
      <c r="F11" s="272"/>
      <c r="G11" s="455" t="s">
        <v>436</v>
      </c>
      <c r="H11" s="273"/>
      <c r="I11" s="255"/>
      <c r="J11" s="412">
        <v>17.5</v>
      </c>
      <c r="K11" s="491"/>
      <c r="L11" s="439"/>
      <c r="M11" s="393">
        <f t="shared" si="9"/>
        <v>0</v>
      </c>
      <c r="N11" s="392">
        <f t="shared" si="1"/>
        <v>0</v>
      </c>
      <c r="O11" s="392">
        <f t="shared" si="2"/>
        <v>17.5</v>
      </c>
      <c r="P11" s="394"/>
      <c r="Q11" s="392">
        <f t="shared" si="10"/>
        <v>0</v>
      </c>
      <c r="R11" s="392">
        <f t="shared" si="3"/>
        <v>0</v>
      </c>
      <c r="S11" s="392">
        <f t="shared" si="4"/>
        <v>0</v>
      </c>
      <c r="T11" s="392">
        <f t="shared" si="5"/>
        <v>0</v>
      </c>
      <c r="U11" s="392">
        <f t="shared" si="6"/>
        <v>0</v>
      </c>
      <c r="V11" s="392">
        <f t="shared" si="7"/>
        <v>0</v>
      </c>
      <c r="W11" s="392">
        <f t="shared" si="8"/>
        <v>0</v>
      </c>
    </row>
    <row r="12" spans="1:23" ht="18.75" x14ac:dyDescent="0.3">
      <c r="A12" s="363"/>
      <c r="B12" s="364"/>
      <c r="C12" s="422"/>
      <c r="D12" s="358"/>
      <c r="E12" s="359"/>
      <c r="F12" s="360"/>
      <c r="G12" s="355"/>
      <c r="H12" s="176"/>
      <c r="I12" s="356"/>
      <c r="J12" s="361"/>
      <c r="K12" s="491"/>
      <c r="L12" s="439"/>
      <c r="M12" s="393">
        <f t="shared" si="9"/>
        <v>0</v>
      </c>
      <c r="N12" s="392">
        <f t="shared" si="1"/>
        <v>0</v>
      </c>
      <c r="O12" s="392">
        <f t="shared" si="2"/>
        <v>0</v>
      </c>
      <c r="P12" s="394"/>
      <c r="Q12" s="392">
        <f t="shared" si="10"/>
        <v>0</v>
      </c>
      <c r="R12" s="392">
        <f t="shared" si="3"/>
        <v>0</v>
      </c>
      <c r="S12" s="392">
        <f t="shared" si="4"/>
        <v>0</v>
      </c>
      <c r="T12" s="392">
        <f t="shared" si="5"/>
        <v>0</v>
      </c>
      <c r="U12" s="392">
        <f t="shared" si="6"/>
        <v>0</v>
      </c>
      <c r="V12" s="392">
        <f t="shared" si="7"/>
        <v>0</v>
      </c>
      <c r="W12" s="392">
        <f t="shared" si="8"/>
        <v>0</v>
      </c>
    </row>
    <row r="13" spans="1:23" ht="18.75" x14ac:dyDescent="0.3">
      <c r="A13" s="363">
        <v>42616</v>
      </c>
      <c r="B13" s="364" t="s">
        <v>416</v>
      </c>
      <c r="C13" s="357" t="s">
        <v>75</v>
      </c>
      <c r="D13" s="358" t="s">
        <v>235</v>
      </c>
      <c r="E13" s="359">
        <v>27</v>
      </c>
      <c r="F13" s="360">
        <v>1</v>
      </c>
      <c r="G13" s="355" t="s">
        <v>316</v>
      </c>
      <c r="H13" s="176" t="s">
        <v>237</v>
      </c>
      <c r="I13" s="356">
        <v>1</v>
      </c>
      <c r="J13" s="361">
        <f t="shared" ref="J13" si="12">E13*F13</f>
        <v>27</v>
      </c>
      <c r="K13" s="491">
        <v>42623</v>
      </c>
      <c r="L13" s="401">
        <v>1</v>
      </c>
      <c r="M13" s="393">
        <f>IF(G13="Espèces",J13,0)</f>
        <v>27</v>
      </c>
      <c r="N13" s="392">
        <f>IF(G13="Cheque",J13,0)</f>
        <v>0</v>
      </c>
      <c r="O13" s="392">
        <f t="shared" si="2"/>
        <v>0</v>
      </c>
      <c r="P13" s="394"/>
      <c r="Q13" s="392">
        <f>IF(H13="Pressing",J13,0)</f>
        <v>0</v>
      </c>
      <c r="R13" s="392">
        <f>IF(H13="Laverie",J13,0)</f>
        <v>27</v>
      </c>
      <c r="S13" s="392">
        <f t="shared" si="4"/>
        <v>0</v>
      </c>
      <c r="T13" s="392">
        <f>IF(K13="Tapis",N13,0)</f>
        <v>0</v>
      </c>
      <c r="U13" s="392">
        <f>IF(M13="Couture",O13,0)</f>
        <v>0</v>
      </c>
      <c r="V13" s="392">
        <f>IF(N13="Cordonnerie",P13,0)</f>
        <v>0</v>
      </c>
      <c r="W13" s="392">
        <f>IF(H13="Divers",J13,0)</f>
        <v>0</v>
      </c>
    </row>
    <row r="14" spans="1:23" ht="18.75" x14ac:dyDescent="0.3">
      <c r="A14" s="363">
        <v>42616</v>
      </c>
      <c r="B14" s="364" t="s">
        <v>417</v>
      </c>
      <c r="C14" s="357" t="s">
        <v>299</v>
      </c>
      <c r="D14" s="358" t="s">
        <v>235</v>
      </c>
      <c r="E14" s="359">
        <v>27</v>
      </c>
      <c r="F14" s="360">
        <v>1</v>
      </c>
      <c r="G14" s="355" t="s">
        <v>316</v>
      </c>
      <c r="H14" s="176" t="s">
        <v>237</v>
      </c>
      <c r="I14" s="356">
        <v>1</v>
      </c>
      <c r="J14" s="361">
        <f t="shared" ref="J14:J56" si="13">E14*F14</f>
        <v>27</v>
      </c>
      <c r="K14" s="491">
        <v>42623</v>
      </c>
      <c r="L14" s="401">
        <v>1</v>
      </c>
      <c r="M14" s="393">
        <f t="shared" ref="M14:M77" si="14">IF(G14="Espèces",J14,0)</f>
        <v>27</v>
      </c>
      <c r="N14" s="392">
        <f t="shared" ref="N14:N77" si="15">IF(G14="Cheque",J14,0)</f>
        <v>0</v>
      </c>
      <c r="O14" s="392">
        <f t="shared" ref="O14:O77" si="16">IF(G14="Pas payé",J14,0)</f>
        <v>0</v>
      </c>
      <c r="P14" s="394"/>
      <c r="Q14" s="392">
        <f>IF(H14="Pressing",J14,0)</f>
        <v>0</v>
      </c>
      <c r="R14" s="392">
        <f t="shared" ref="R14:R77" si="17">IF(H14="Laverie",J14,0)</f>
        <v>27</v>
      </c>
      <c r="S14" s="392">
        <f t="shared" si="4"/>
        <v>0</v>
      </c>
      <c r="T14" s="392">
        <f t="shared" ref="T14:T77" si="18">IF(K14="Tapis",N14,0)</f>
        <v>0</v>
      </c>
      <c r="U14" s="392">
        <f t="shared" ref="U14:U77" si="19">IF(M14="Couture",O14,0)</f>
        <v>0</v>
      </c>
      <c r="V14" s="392">
        <f t="shared" ref="V14:V77" si="20">IF(N14="Cordonnerie",P14,0)</f>
        <v>0</v>
      </c>
      <c r="W14" s="392">
        <f t="shared" ref="W14:W77" si="21">IF(H14="Divers",J14,0)</f>
        <v>0</v>
      </c>
    </row>
    <row r="15" spans="1:23" ht="18.75" x14ac:dyDescent="0.3">
      <c r="A15" s="363">
        <v>42616</v>
      </c>
      <c r="B15" s="364" t="s">
        <v>409</v>
      </c>
      <c r="C15" s="357" t="s">
        <v>120</v>
      </c>
      <c r="D15" s="358" t="s">
        <v>243</v>
      </c>
      <c r="E15" s="359">
        <v>8.6</v>
      </c>
      <c r="F15" s="360">
        <v>1</v>
      </c>
      <c r="G15" s="355" t="s">
        <v>316</v>
      </c>
      <c r="H15" s="176" t="s">
        <v>236</v>
      </c>
      <c r="I15" s="356">
        <v>1</v>
      </c>
      <c r="J15" s="361">
        <f t="shared" si="13"/>
        <v>8.6</v>
      </c>
      <c r="K15" s="491">
        <v>42623</v>
      </c>
      <c r="L15" s="401">
        <v>1</v>
      </c>
      <c r="M15" s="393">
        <f t="shared" si="14"/>
        <v>8.6</v>
      </c>
      <c r="N15" s="392">
        <f t="shared" si="15"/>
        <v>0</v>
      </c>
      <c r="O15" s="392">
        <f t="shared" si="16"/>
        <v>0</v>
      </c>
      <c r="P15" s="394"/>
      <c r="Q15" s="392">
        <f>IF(H15="Pressing",J15,0)</f>
        <v>8.6</v>
      </c>
      <c r="R15" s="392">
        <f t="shared" si="17"/>
        <v>0</v>
      </c>
      <c r="S15" s="392">
        <f t="shared" si="4"/>
        <v>0</v>
      </c>
      <c r="T15" s="392">
        <f t="shared" si="18"/>
        <v>0</v>
      </c>
      <c r="U15" s="392">
        <f t="shared" si="19"/>
        <v>0</v>
      </c>
      <c r="V15" s="392">
        <f t="shared" si="20"/>
        <v>0</v>
      </c>
      <c r="W15" s="392">
        <f t="shared" si="21"/>
        <v>0</v>
      </c>
    </row>
    <row r="16" spans="1:23" ht="18.75" x14ac:dyDescent="0.3">
      <c r="A16" s="363">
        <v>42616</v>
      </c>
      <c r="B16" s="364" t="s">
        <v>411</v>
      </c>
      <c r="C16" s="357" t="s">
        <v>410</v>
      </c>
      <c r="D16" s="358" t="s">
        <v>242</v>
      </c>
      <c r="E16" s="359">
        <v>15.5</v>
      </c>
      <c r="F16" s="360">
        <v>1</v>
      </c>
      <c r="G16" s="355" t="s">
        <v>316</v>
      </c>
      <c r="H16" s="176" t="s">
        <v>236</v>
      </c>
      <c r="I16" s="356">
        <v>2</v>
      </c>
      <c r="J16" s="361">
        <f t="shared" si="13"/>
        <v>15.5</v>
      </c>
      <c r="K16" s="491">
        <v>42620</v>
      </c>
      <c r="L16" s="401">
        <v>2</v>
      </c>
      <c r="M16" s="393">
        <f t="shared" si="14"/>
        <v>15.5</v>
      </c>
      <c r="N16" s="392">
        <f t="shared" si="15"/>
        <v>0</v>
      </c>
      <c r="O16" s="392">
        <f t="shared" si="16"/>
        <v>0</v>
      </c>
      <c r="P16" s="394"/>
      <c r="Q16" s="392">
        <f t="shared" ref="Q16:Q79" si="22">IF(H16="Pressing",J16,0)</f>
        <v>15.5</v>
      </c>
      <c r="R16" s="392">
        <f t="shared" si="17"/>
        <v>0</v>
      </c>
      <c r="S16" s="392">
        <f t="shared" si="4"/>
        <v>0</v>
      </c>
      <c r="T16" s="392">
        <f t="shared" si="18"/>
        <v>0</v>
      </c>
      <c r="U16" s="392">
        <f t="shared" si="19"/>
        <v>0</v>
      </c>
      <c r="V16" s="392">
        <f t="shared" si="20"/>
        <v>0</v>
      </c>
      <c r="W16" s="392">
        <f t="shared" si="21"/>
        <v>0</v>
      </c>
    </row>
    <row r="17" spans="1:23" ht="18.75" x14ac:dyDescent="0.3">
      <c r="A17" s="363">
        <v>42616</v>
      </c>
      <c r="B17" s="364" t="s">
        <v>418</v>
      </c>
      <c r="C17" s="357" t="s">
        <v>374</v>
      </c>
      <c r="D17" s="358" t="s">
        <v>260</v>
      </c>
      <c r="E17" s="359">
        <v>4.7</v>
      </c>
      <c r="F17" s="360">
        <v>2</v>
      </c>
      <c r="G17" s="355" t="s">
        <v>316</v>
      </c>
      <c r="H17" s="176" t="s">
        <v>292</v>
      </c>
      <c r="I17" s="356">
        <v>2</v>
      </c>
      <c r="J17" s="361">
        <f t="shared" si="13"/>
        <v>9.4</v>
      </c>
      <c r="K17" s="491">
        <v>42620</v>
      </c>
      <c r="L17" s="401">
        <v>2</v>
      </c>
      <c r="M17" s="393">
        <f t="shared" si="14"/>
        <v>9.4</v>
      </c>
      <c r="N17" s="392">
        <f t="shared" si="15"/>
        <v>0</v>
      </c>
      <c r="O17" s="392">
        <f t="shared" si="16"/>
        <v>0</v>
      </c>
      <c r="P17" s="394"/>
      <c r="Q17" s="392">
        <f t="shared" si="22"/>
        <v>0</v>
      </c>
      <c r="R17" s="392">
        <f t="shared" si="17"/>
        <v>0</v>
      </c>
      <c r="S17" s="392">
        <f>IF(H17="Blanchisserie",M17,0)</f>
        <v>9.4</v>
      </c>
      <c r="T17" s="392">
        <f t="shared" si="18"/>
        <v>0</v>
      </c>
      <c r="U17" s="392">
        <f t="shared" si="19"/>
        <v>0</v>
      </c>
      <c r="V17" s="392">
        <f t="shared" si="20"/>
        <v>0</v>
      </c>
      <c r="W17" s="392">
        <f t="shared" si="21"/>
        <v>0</v>
      </c>
    </row>
    <row r="18" spans="1:23" ht="18.75" x14ac:dyDescent="0.3">
      <c r="A18" s="363">
        <v>42616</v>
      </c>
      <c r="B18" s="364" t="s">
        <v>413</v>
      </c>
      <c r="C18" s="357" t="s">
        <v>412</v>
      </c>
      <c r="D18" s="358" t="s">
        <v>241</v>
      </c>
      <c r="E18" s="359">
        <v>7.2</v>
      </c>
      <c r="F18" s="360">
        <v>1</v>
      </c>
      <c r="G18" s="355" t="s">
        <v>316</v>
      </c>
      <c r="H18" s="176" t="s">
        <v>236</v>
      </c>
      <c r="I18" s="356">
        <v>1</v>
      </c>
      <c r="J18" s="361">
        <f t="shared" si="13"/>
        <v>7.2</v>
      </c>
      <c r="K18" s="491">
        <v>42620</v>
      </c>
      <c r="L18" s="401">
        <v>1</v>
      </c>
      <c r="M18" s="393">
        <f t="shared" si="14"/>
        <v>7.2</v>
      </c>
      <c r="N18" s="392">
        <f t="shared" si="15"/>
        <v>0</v>
      </c>
      <c r="O18" s="392">
        <f t="shared" si="16"/>
        <v>0</v>
      </c>
      <c r="P18" s="394"/>
      <c r="Q18" s="392">
        <f t="shared" si="22"/>
        <v>7.2</v>
      </c>
      <c r="R18" s="392">
        <f t="shared" si="17"/>
        <v>0</v>
      </c>
      <c r="S18" s="392">
        <f t="shared" si="4"/>
        <v>0</v>
      </c>
      <c r="T18" s="392">
        <f t="shared" si="18"/>
        <v>0</v>
      </c>
      <c r="U18" s="392">
        <f t="shared" si="19"/>
        <v>0</v>
      </c>
      <c r="V18" s="392">
        <f t="shared" si="20"/>
        <v>0</v>
      </c>
      <c r="W18" s="392">
        <f t="shared" si="21"/>
        <v>0</v>
      </c>
    </row>
    <row r="19" spans="1:23" ht="18.75" x14ac:dyDescent="0.3">
      <c r="A19" s="363">
        <v>42616</v>
      </c>
      <c r="B19" s="364" t="s">
        <v>415</v>
      </c>
      <c r="C19" s="357" t="s">
        <v>414</v>
      </c>
      <c r="D19" s="425" t="s">
        <v>421</v>
      </c>
      <c r="E19" s="359"/>
      <c r="F19" s="360"/>
      <c r="G19" s="355"/>
      <c r="H19" s="176"/>
      <c r="I19" s="356"/>
      <c r="J19" s="361">
        <f t="shared" si="13"/>
        <v>0</v>
      </c>
      <c r="K19" s="491">
        <v>42620</v>
      </c>
      <c r="L19" s="401"/>
      <c r="M19" s="393">
        <f t="shared" si="14"/>
        <v>0</v>
      </c>
      <c r="N19" s="392">
        <f t="shared" si="15"/>
        <v>0</v>
      </c>
      <c r="O19" s="392">
        <f t="shared" si="16"/>
        <v>0</v>
      </c>
      <c r="P19" s="394"/>
      <c r="Q19" s="392">
        <f t="shared" si="22"/>
        <v>0</v>
      </c>
      <c r="R19" s="392">
        <f t="shared" si="17"/>
        <v>0</v>
      </c>
      <c r="S19" s="392">
        <f t="shared" si="4"/>
        <v>0</v>
      </c>
      <c r="T19" s="392">
        <f t="shared" si="18"/>
        <v>0</v>
      </c>
      <c r="U19" s="392">
        <f t="shared" si="19"/>
        <v>0</v>
      </c>
      <c r="V19" s="392">
        <f t="shared" si="20"/>
        <v>0</v>
      </c>
      <c r="W19" s="392">
        <f t="shared" si="21"/>
        <v>0</v>
      </c>
    </row>
    <row r="20" spans="1:23" ht="18.75" x14ac:dyDescent="0.3">
      <c r="A20" s="363">
        <v>42620</v>
      </c>
      <c r="B20" s="364" t="s">
        <v>337</v>
      </c>
      <c r="C20" s="357" t="s">
        <v>402</v>
      </c>
      <c r="D20" s="358" t="s">
        <v>243</v>
      </c>
      <c r="E20" s="359">
        <v>8.6</v>
      </c>
      <c r="F20" s="360">
        <v>1</v>
      </c>
      <c r="G20" s="355" t="s">
        <v>316</v>
      </c>
      <c r="H20" s="176" t="s">
        <v>236</v>
      </c>
      <c r="I20" s="356">
        <v>1</v>
      </c>
      <c r="J20" s="361">
        <f t="shared" si="13"/>
        <v>8.6</v>
      </c>
      <c r="K20" s="491">
        <v>42627</v>
      </c>
      <c r="L20" s="401">
        <v>1</v>
      </c>
      <c r="M20" s="393">
        <f t="shared" si="14"/>
        <v>8.6</v>
      </c>
      <c r="N20" s="392">
        <f t="shared" si="15"/>
        <v>0</v>
      </c>
      <c r="O20" s="392">
        <f t="shared" si="16"/>
        <v>0</v>
      </c>
      <c r="P20" s="394"/>
      <c r="Q20" s="392">
        <f t="shared" si="22"/>
        <v>8.6</v>
      </c>
      <c r="R20" s="392">
        <f t="shared" si="17"/>
        <v>0</v>
      </c>
      <c r="S20" s="392">
        <f t="shared" si="4"/>
        <v>0</v>
      </c>
      <c r="T20" s="392">
        <f t="shared" si="18"/>
        <v>0</v>
      </c>
      <c r="U20" s="392">
        <f t="shared" si="19"/>
        <v>0</v>
      </c>
      <c r="V20" s="392">
        <f t="shared" si="20"/>
        <v>0</v>
      </c>
      <c r="W20" s="392">
        <f t="shared" si="21"/>
        <v>0</v>
      </c>
    </row>
    <row r="21" spans="1:23" ht="18.75" x14ac:dyDescent="0.3">
      <c r="A21" s="356"/>
      <c r="B21" s="357" t="str">
        <f>IF(F21&lt;1,,B20)</f>
        <v>0068</v>
      </c>
      <c r="C21" s="357"/>
      <c r="D21" s="358" t="s">
        <v>313</v>
      </c>
      <c r="E21" s="359">
        <v>4.8</v>
      </c>
      <c r="F21" s="360">
        <v>1</v>
      </c>
      <c r="G21" s="355" t="s">
        <v>316</v>
      </c>
      <c r="H21" s="176" t="s">
        <v>236</v>
      </c>
      <c r="I21" s="356">
        <v>1</v>
      </c>
      <c r="J21" s="361">
        <f t="shared" si="13"/>
        <v>4.8</v>
      </c>
      <c r="K21" s="491">
        <f>IF(F21&lt;1,,K20)</f>
        <v>42627</v>
      </c>
      <c r="L21" s="401">
        <v>1</v>
      </c>
      <c r="M21" s="393">
        <f t="shared" si="14"/>
        <v>4.8</v>
      </c>
      <c r="N21" s="392">
        <f t="shared" si="15"/>
        <v>0</v>
      </c>
      <c r="O21" s="392">
        <f t="shared" si="16"/>
        <v>0</v>
      </c>
      <c r="P21" s="394"/>
      <c r="Q21" s="392">
        <f t="shared" si="22"/>
        <v>4.8</v>
      </c>
      <c r="R21" s="392">
        <f t="shared" si="17"/>
        <v>0</v>
      </c>
      <c r="S21" s="392">
        <f t="shared" si="4"/>
        <v>0</v>
      </c>
      <c r="T21" s="392">
        <f t="shared" si="18"/>
        <v>0</v>
      </c>
      <c r="U21" s="392">
        <f t="shared" si="19"/>
        <v>0</v>
      </c>
      <c r="V21" s="392">
        <f t="shared" si="20"/>
        <v>0</v>
      </c>
      <c r="W21" s="392">
        <f t="shared" si="21"/>
        <v>0</v>
      </c>
    </row>
    <row r="22" spans="1:23" ht="18.75" x14ac:dyDescent="0.3">
      <c r="A22" s="363">
        <v>42620</v>
      </c>
      <c r="B22" s="364" t="s">
        <v>338</v>
      </c>
      <c r="C22" s="357" t="s">
        <v>405</v>
      </c>
      <c r="D22" s="358" t="s">
        <v>5</v>
      </c>
      <c r="E22" s="359">
        <v>15</v>
      </c>
      <c r="F22" s="360">
        <v>1</v>
      </c>
      <c r="G22" s="355" t="s">
        <v>316</v>
      </c>
      <c r="H22" s="176" t="s">
        <v>236</v>
      </c>
      <c r="I22" s="356">
        <v>1</v>
      </c>
      <c r="J22" s="361">
        <f t="shared" si="13"/>
        <v>15</v>
      </c>
      <c r="K22" s="491">
        <v>42627</v>
      </c>
      <c r="L22" s="401">
        <v>1</v>
      </c>
      <c r="M22" s="393">
        <f t="shared" si="14"/>
        <v>15</v>
      </c>
      <c r="N22" s="392">
        <f t="shared" si="15"/>
        <v>0</v>
      </c>
      <c r="O22" s="392">
        <f t="shared" si="16"/>
        <v>0</v>
      </c>
      <c r="P22" s="394"/>
      <c r="Q22" s="392">
        <f t="shared" si="22"/>
        <v>15</v>
      </c>
      <c r="R22" s="392">
        <f t="shared" si="17"/>
        <v>0</v>
      </c>
      <c r="S22" s="392">
        <f t="shared" si="4"/>
        <v>0</v>
      </c>
      <c r="T22" s="392">
        <f t="shared" si="18"/>
        <v>0</v>
      </c>
      <c r="U22" s="392">
        <f t="shared" si="19"/>
        <v>0</v>
      </c>
      <c r="V22" s="392">
        <f t="shared" si="20"/>
        <v>0</v>
      </c>
      <c r="W22" s="392">
        <f t="shared" si="21"/>
        <v>0</v>
      </c>
    </row>
    <row r="23" spans="1:23" ht="18.75" x14ac:dyDescent="0.3">
      <c r="A23" s="363">
        <v>42620</v>
      </c>
      <c r="B23" s="364" t="s">
        <v>339</v>
      </c>
      <c r="C23" s="357" t="s">
        <v>406</v>
      </c>
      <c r="D23" s="358" t="s">
        <v>241</v>
      </c>
      <c r="E23" s="359">
        <v>7.2</v>
      </c>
      <c r="F23" s="360">
        <v>1</v>
      </c>
      <c r="G23" s="355" t="s">
        <v>316</v>
      </c>
      <c r="H23" s="176" t="s">
        <v>236</v>
      </c>
      <c r="I23" s="356">
        <v>1</v>
      </c>
      <c r="J23" s="361">
        <f t="shared" si="13"/>
        <v>7.2</v>
      </c>
      <c r="K23" s="491">
        <v>42627</v>
      </c>
      <c r="L23" s="401">
        <v>1</v>
      </c>
      <c r="M23" s="393">
        <f t="shared" si="14"/>
        <v>7.2</v>
      </c>
      <c r="N23" s="392">
        <f t="shared" si="15"/>
        <v>0</v>
      </c>
      <c r="O23" s="392">
        <f t="shared" si="16"/>
        <v>0</v>
      </c>
      <c r="P23" s="394"/>
      <c r="Q23" s="392">
        <f t="shared" si="22"/>
        <v>7.2</v>
      </c>
      <c r="R23" s="392">
        <f t="shared" si="17"/>
        <v>0</v>
      </c>
      <c r="S23" s="392">
        <f t="shared" si="4"/>
        <v>0</v>
      </c>
      <c r="T23" s="392">
        <f t="shared" si="18"/>
        <v>0</v>
      </c>
      <c r="U23" s="392">
        <f t="shared" si="19"/>
        <v>0</v>
      </c>
      <c r="V23" s="392">
        <f t="shared" si="20"/>
        <v>0</v>
      </c>
      <c r="W23" s="392">
        <f t="shared" si="21"/>
        <v>0</v>
      </c>
    </row>
    <row r="24" spans="1:23" ht="18.75" x14ac:dyDescent="0.3">
      <c r="A24" s="356"/>
      <c r="B24" s="357" t="str">
        <f>IF(F24&lt;1,,B23)</f>
        <v>0070</v>
      </c>
      <c r="C24" s="357"/>
      <c r="D24" s="358" t="s">
        <v>313</v>
      </c>
      <c r="E24" s="359">
        <v>4.8</v>
      </c>
      <c r="F24" s="360">
        <v>1</v>
      </c>
      <c r="G24" s="355" t="s">
        <v>316</v>
      </c>
      <c r="H24" s="176" t="s">
        <v>236</v>
      </c>
      <c r="I24" s="356">
        <v>1</v>
      </c>
      <c r="J24" s="361">
        <f t="shared" si="13"/>
        <v>4.8</v>
      </c>
      <c r="K24" s="491">
        <f>IF(F24&lt;1,,K23)</f>
        <v>42627</v>
      </c>
      <c r="L24" s="401">
        <v>1</v>
      </c>
      <c r="M24" s="393">
        <f t="shared" si="14"/>
        <v>4.8</v>
      </c>
      <c r="N24" s="392">
        <f t="shared" si="15"/>
        <v>0</v>
      </c>
      <c r="O24" s="392">
        <f t="shared" si="16"/>
        <v>0</v>
      </c>
      <c r="P24" s="394"/>
      <c r="Q24" s="392">
        <f t="shared" si="22"/>
        <v>4.8</v>
      </c>
      <c r="R24" s="392">
        <f t="shared" si="17"/>
        <v>0</v>
      </c>
      <c r="S24" s="392">
        <f t="shared" si="4"/>
        <v>0</v>
      </c>
      <c r="T24" s="392">
        <f t="shared" si="18"/>
        <v>0</v>
      </c>
      <c r="U24" s="392">
        <f t="shared" si="19"/>
        <v>0</v>
      </c>
      <c r="V24" s="392">
        <f t="shared" si="20"/>
        <v>0</v>
      </c>
      <c r="W24" s="392">
        <f t="shared" si="21"/>
        <v>0</v>
      </c>
    </row>
    <row r="25" spans="1:23" ht="18.75" x14ac:dyDescent="0.3">
      <c r="A25" s="363">
        <v>42620</v>
      </c>
      <c r="B25" s="364" t="s">
        <v>340</v>
      </c>
      <c r="C25" s="357" t="s">
        <v>407</v>
      </c>
      <c r="D25" s="358" t="s">
        <v>242</v>
      </c>
      <c r="E25" s="359">
        <v>15.5</v>
      </c>
      <c r="F25" s="360">
        <v>1</v>
      </c>
      <c r="G25" s="355" t="s">
        <v>316</v>
      </c>
      <c r="H25" s="176" t="s">
        <v>236</v>
      </c>
      <c r="I25" s="356">
        <v>4</v>
      </c>
      <c r="J25" s="361">
        <f t="shared" si="13"/>
        <v>15.5</v>
      </c>
      <c r="K25" s="491">
        <v>42627</v>
      </c>
      <c r="L25" s="401">
        <v>4</v>
      </c>
      <c r="M25" s="393">
        <f t="shared" si="14"/>
        <v>15.5</v>
      </c>
      <c r="N25" s="392">
        <f t="shared" si="15"/>
        <v>0</v>
      </c>
      <c r="O25" s="392">
        <f t="shared" si="16"/>
        <v>0</v>
      </c>
      <c r="P25" s="394"/>
      <c r="Q25" s="392">
        <f t="shared" si="22"/>
        <v>15.5</v>
      </c>
      <c r="R25" s="392">
        <f t="shared" si="17"/>
        <v>0</v>
      </c>
      <c r="S25" s="392">
        <f t="shared" si="4"/>
        <v>0</v>
      </c>
      <c r="T25" s="392">
        <f t="shared" si="18"/>
        <v>0</v>
      </c>
      <c r="U25" s="392">
        <f t="shared" si="19"/>
        <v>0</v>
      </c>
      <c r="V25" s="392">
        <f t="shared" si="20"/>
        <v>0</v>
      </c>
      <c r="W25" s="392">
        <f t="shared" si="21"/>
        <v>0</v>
      </c>
    </row>
    <row r="26" spans="1:23" ht="18.75" x14ac:dyDescent="0.3">
      <c r="A26" s="426">
        <v>42623</v>
      </c>
      <c r="B26" s="427" t="s">
        <v>341</v>
      </c>
      <c r="C26" s="428" t="s">
        <v>446</v>
      </c>
      <c r="D26" s="429" t="s">
        <v>243</v>
      </c>
      <c r="E26" s="430">
        <v>8.6</v>
      </c>
      <c r="F26" s="431">
        <v>2</v>
      </c>
      <c r="G26" s="432" t="s">
        <v>315</v>
      </c>
      <c r="H26" s="433" t="s">
        <v>236</v>
      </c>
      <c r="I26" s="434">
        <v>2</v>
      </c>
      <c r="J26" s="435">
        <f t="shared" si="13"/>
        <v>17.2</v>
      </c>
      <c r="K26" s="493" t="s">
        <v>445</v>
      </c>
      <c r="L26" s="436">
        <v>2</v>
      </c>
      <c r="M26" s="393">
        <f t="shared" si="14"/>
        <v>0</v>
      </c>
      <c r="N26" s="392">
        <f t="shared" si="15"/>
        <v>17.2</v>
      </c>
      <c r="O26" s="392">
        <f t="shared" si="16"/>
        <v>0</v>
      </c>
      <c r="P26" s="394"/>
      <c r="Q26" s="392">
        <f t="shared" si="22"/>
        <v>17.2</v>
      </c>
      <c r="R26" s="392">
        <f t="shared" si="17"/>
        <v>0</v>
      </c>
      <c r="S26" s="392">
        <f t="shared" si="4"/>
        <v>0</v>
      </c>
      <c r="T26" s="392">
        <f t="shared" si="18"/>
        <v>0</v>
      </c>
      <c r="U26" s="392">
        <f t="shared" si="19"/>
        <v>0</v>
      </c>
      <c r="V26" s="392">
        <f t="shared" si="20"/>
        <v>0</v>
      </c>
      <c r="W26" s="392">
        <f t="shared" si="21"/>
        <v>0</v>
      </c>
    </row>
    <row r="27" spans="1:23" ht="18.75" x14ac:dyDescent="0.3">
      <c r="A27" s="356"/>
      <c r="B27" s="357" t="str">
        <f>IF(F27&lt;1,,B26)</f>
        <v>0072</v>
      </c>
      <c r="C27" s="357"/>
      <c r="D27" s="358" t="s">
        <v>142</v>
      </c>
      <c r="E27" s="359">
        <v>8.1</v>
      </c>
      <c r="F27" s="360">
        <v>1</v>
      </c>
      <c r="G27" s="355" t="s">
        <v>315</v>
      </c>
      <c r="H27" s="176" t="s">
        <v>236</v>
      </c>
      <c r="I27" s="356">
        <v>1</v>
      </c>
      <c r="J27" s="361">
        <f t="shared" si="13"/>
        <v>8.1</v>
      </c>
      <c r="K27" s="491" t="str">
        <f>IF(F27&lt;1,,K26)</f>
        <v xml:space="preserve">Mer 14/09 </v>
      </c>
      <c r="L27" s="401">
        <v>1</v>
      </c>
      <c r="M27" s="393">
        <f t="shared" si="14"/>
        <v>0</v>
      </c>
      <c r="N27" s="392">
        <f t="shared" si="15"/>
        <v>8.1</v>
      </c>
      <c r="O27" s="392">
        <f t="shared" si="16"/>
        <v>0</v>
      </c>
      <c r="P27" s="394"/>
      <c r="Q27" s="392">
        <f t="shared" si="22"/>
        <v>8.1</v>
      </c>
      <c r="R27" s="392">
        <f t="shared" si="17"/>
        <v>0</v>
      </c>
      <c r="S27" s="392">
        <f t="shared" si="4"/>
        <v>0</v>
      </c>
      <c r="T27" s="392">
        <f t="shared" si="18"/>
        <v>0</v>
      </c>
      <c r="U27" s="392">
        <f t="shared" si="19"/>
        <v>0</v>
      </c>
      <c r="V27" s="392">
        <f t="shared" si="20"/>
        <v>0</v>
      </c>
      <c r="W27" s="392">
        <f t="shared" si="21"/>
        <v>0</v>
      </c>
    </row>
    <row r="28" spans="1:23" ht="18.75" x14ac:dyDescent="0.3">
      <c r="A28" s="426">
        <v>42623</v>
      </c>
      <c r="B28" s="364" t="s">
        <v>342</v>
      </c>
      <c r="C28" s="357" t="s">
        <v>102</v>
      </c>
      <c r="D28" s="358" t="s">
        <v>241</v>
      </c>
      <c r="E28" s="359">
        <v>7.2</v>
      </c>
      <c r="F28" s="360">
        <v>3</v>
      </c>
      <c r="G28" s="355" t="s">
        <v>316</v>
      </c>
      <c r="H28" s="176" t="s">
        <v>236</v>
      </c>
      <c r="I28" s="356">
        <v>1</v>
      </c>
      <c r="J28" s="361">
        <f t="shared" si="13"/>
        <v>21.6</v>
      </c>
      <c r="K28" s="491" t="s">
        <v>448</v>
      </c>
      <c r="L28" s="401">
        <v>1</v>
      </c>
      <c r="M28" s="393">
        <f t="shared" si="14"/>
        <v>21.6</v>
      </c>
      <c r="N28" s="392">
        <f t="shared" si="15"/>
        <v>0</v>
      </c>
      <c r="O28" s="392">
        <f t="shared" si="16"/>
        <v>0</v>
      </c>
      <c r="P28" s="394"/>
      <c r="Q28" s="392">
        <f t="shared" si="22"/>
        <v>21.6</v>
      </c>
      <c r="R28" s="392">
        <f t="shared" si="17"/>
        <v>0</v>
      </c>
      <c r="S28" s="392">
        <f t="shared" si="4"/>
        <v>0</v>
      </c>
      <c r="T28" s="392">
        <f t="shared" si="18"/>
        <v>0</v>
      </c>
      <c r="U28" s="392">
        <f t="shared" si="19"/>
        <v>0</v>
      </c>
      <c r="V28" s="392">
        <f t="shared" si="20"/>
        <v>0</v>
      </c>
      <c r="W28" s="392">
        <f t="shared" si="21"/>
        <v>0</v>
      </c>
    </row>
    <row r="29" spans="1:23" ht="18.75" x14ac:dyDescent="0.3">
      <c r="A29" s="426">
        <v>42623</v>
      </c>
      <c r="B29" s="364" t="s">
        <v>343</v>
      </c>
      <c r="C29" s="357" t="s">
        <v>449</v>
      </c>
      <c r="D29" s="358" t="s">
        <v>242</v>
      </c>
      <c r="E29" s="359">
        <v>15.5</v>
      </c>
      <c r="F29" s="360">
        <v>1</v>
      </c>
      <c r="G29" s="355" t="s">
        <v>316</v>
      </c>
      <c r="H29" s="176" t="s">
        <v>236</v>
      </c>
      <c r="I29" s="356">
        <v>2</v>
      </c>
      <c r="J29" s="361">
        <f t="shared" si="13"/>
        <v>15.5</v>
      </c>
      <c r="K29" s="491" t="s">
        <v>450</v>
      </c>
      <c r="L29" s="401">
        <v>2</v>
      </c>
      <c r="M29" s="393">
        <f t="shared" si="14"/>
        <v>15.5</v>
      </c>
      <c r="N29" s="392">
        <f t="shared" si="15"/>
        <v>0</v>
      </c>
      <c r="O29" s="392">
        <f t="shared" si="16"/>
        <v>0</v>
      </c>
      <c r="P29" s="394"/>
      <c r="Q29" s="392">
        <f t="shared" si="22"/>
        <v>15.5</v>
      </c>
      <c r="R29" s="392">
        <f t="shared" si="17"/>
        <v>0</v>
      </c>
      <c r="S29" s="392">
        <f t="shared" si="4"/>
        <v>0</v>
      </c>
      <c r="T29" s="392">
        <f t="shared" si="18"/>
        <v>0</v>
      </c>
      <c r="U29" s="392">
        <f t="shared" si="19"/>
        <v>0</v>
      </c>
      <c r="V29" s="392">
        <f t="shared" si="20"/>
        <v>0</v>
      </c>
      <c r="W29" s="392">
        <f t="shared" si="21"/>
        <v>0</v>
      </c>
    </row>
    <row r="30" spans="1:23" ht="18.75" x14ac:dyDescent="0.3">
      <c r="A30" s="356"/>
      <c r="B30" s="357" t="str">
        <f>IF(F30&lt;1,,B29)</f>
        <v>0074</v>
      </c>
      <c r="C30" s="357"/>
      <c r="D30" s="358" t="s">
        <v>241</v>
      </c>
      <c r="E30" s="359">
        <v>7.2</v>
      </c>
      <c r="F30" s="360">
        <v>1</v>
      </c>
      <c r="G30" s="355" t="s">
        <v>316</v>
      </c>
      <c r="H30" s="176" t="s">
        <v>236</v>
      </c>
      <c r="I30" s="356">
        <v>1</v>
      </c>
      <c r="J30" s="361">
        <f t="shared" si="13"/>
        <v>7.2</v>
      </c>
      <c r="K30" s="491" t="str">
        <f>IF(F30&lt;1,,K29)</f>
        <v>MER 14/09</v>
      </c>
      <c r="L30" s="401">
        <v>1</v>
      </c>
      <c r="M30" s="393">
        <f t="shared" si="14"/>
        <v>7.2</v>
      </c>
      <c r="N30" s="392">
        <f t="shared" si="15"/>
        <v>0</v>
      </c>
      <c r="O30" s="392">
        <f t="shared" si="16"/>
        <v>0</v>
      </c>
      <c r="P30" s="394"/>
      <c r="Q30" s="392">
        <f t="shared" si="22"/>
        <v>7.2</v>
      </c>
      <c r="R30" s="392">
        <f t="shared" si="17"/>
        <v>0</v>
      </c>
      <c r="S30" s="392">
        <f t="shared" si="4"/>
        <v>0</v>
      </c>
      <c r="T30" s="392">
        <f t="shared" si="18"/>
        <v>0</v>
      </c>
      <c r="U30" s="392">
        <f t="shared" si="19"/>
        <v>0</v>
      </c>
      <c r="V30" s="392">
        <f t="shared" si="20"/>
        <v>0</v>
      </c>
      <c r="W30" s="392">
        <f t="shared" si="21"/>
        <v>0</v>
      </c>
    </row>
    <row r="31" spans="1:23" ht="18.75" x14ac:dyDescent="0.3">
      <c r="A31" s="426">
        <v>42623</v>
      </c>
      <c r="B31" s="364" t="s">
        <v>344</v>
      </c>
      <c r="C31" s="357" t="s">
        <v>225</v>
      </c>
      <c r="D31" s="358" t="s">
        <v>242</v>
      </c>
      <c r="E31" s="359">
        <v>15.5</v>
      </c>
      <c r="F31" s="360">
        <v>1</v>
      </c>
      <c r="G31" s="355" t="s">
        <v>316</v>
      </c>
      <c r="H31" s="176" t="s">
        <v>236</v>
      </c>
      <c r="I31" s="356">
        <v>2</v>
      </c>
      <c r="J31" s="361">
        <f t="shared" si="13"/>
        <v>15.5</v>
      </c>
      <c r="K31" s="491" t="s">
        <v>448</v>
      </c>
      <c r="L31" s="401">
        <v>2</v>
      </c>
      <c r="M31" s="393">
        <f t="shared" si="14"/>
        <v>15.5</v>
      </c>
      <c r="N31" s="392">
        <f t="shared" si="15"/>
        <v>0</v>
      </c>
      <c r="O31" s="392">
        <f t="shared" si="16"/>
        <v>0</v>
      </c>
      <c r="P31" s="394"/>
      <c r="Q31" s="392">
        <f t="shared" si="22"/>
        <v>15.5</v>
      </c>
      <c r="R31" s="392">
        <f t="shared" si="17"/>
        <v>0</v>
      </c>
      <c r="S31" s="392">
        <f t="shared" si="4"/>
        <v>0</v>
      </c>
      <c r="T31" s="392">
        <f t="shared" si="18"/>
        <v>0</v>
      </c>
      <c r="U31" s="392">
        <f t="shared" si="19"/>
        <v>0</v>
      </c>
      <c r="V31" s="392">
        <f t="shared" si="20"/>
        <v>0</v>
      </c>
      <c r="W31" s="392">
        <f t="shared" si="21"/>
        <v>0</v>
      </c>
    </row>
    <row r="32" spans="1:23" ht="18.75" x14ac:dyDescent="0.3">
      <c r="A32" s="426">
        <v>42623</v>
      </c>
      <c r="B32" s="364" t="s">
        <v>345</v>
      </c>
      <c r="C32" s="357" t="s">
        <v>378</v>
      </c>
      <c r="D32" s="358" t="s">
        <v>260</v>
      </c>
      <c r="E32" s="359">
        <v>4.7</v>
      </c>
      <c r="F32" s="360">
        <v>2</v>
      </c>
      <c r="G32" s="355" t="s">
        <v>316</v>
      </c>
      <c r="H32" s="176" t="s">
        <v>292</v>
      </c>
      <c r="I32" s="356">
        <v>1</v>
      </c>
      <c r="J32" s="361">
        <f t="shared" si="13"/>
        <v>9.4</v>
      </c>
      <c r="K32" s="491" t="s">
        <v>448</v>
      </c>
      <c r="L32" s="440">
        <f t="shared" ref="L32:L56" si="23">F32*I32</f>
        <v>2</v>
      </c>
      <c r="M32" s="393">
        <f t="shared" si="14"/>
        <v>9.4</v>
      </c>
      <c r="N32" s="392">
        <f t="shared" si="15"/>
        <v>0</v>
      </c>
      <c r="O32" s="392">
        <f t="shared" si="16"/>
        <v>0</v>
      </c>
      <c r="P32" s="394"/>
      <c r="Q32" s="392">
        <f t="shared" si="22"/>
        <v>0</v>
      </c>
      <c r="R32" s="392">
        <f t="shared" si="17"/>
        <v>0</v>
      </c>
      <c r="S32" s="392">
        <f t="shared" si="4"/>
        <v>9.4</v>
      </c>
      <c r="T32" s="392">
        <f t="shared" si="18"/>
        <v>0</v>
      </c>
      <c r="U32" s="392">
        <f t="shared" si="19"/>
        <v>0</v>
      </c>
      <c r="V32" s="392">
        <f t="shared" si="20"/>
        <v>0</v>
      </c>
      <c r="W32" s="392">
        <f t="shared" si="21"/>
        <v>0</v>
      </c>
    </row>
    <row r="33" spans="1:23" ht="18.75" x14ac:dyDescent="0.3">
      <c r="A33" s="426">
        <v>42623</v>
      </c>
      <c r="B33" s="364" t="s">
        <v>346</v>
      </c>
      <c r="C33" s="357" t="s">
        <v>453</v>
      </c>
      <c r="D33" s="358" t="s">
        <v>241</v>
      </c>
      <c r="E33" s="359">
        <v>7.2</v>
      </c>
      <c r="F33" s="360">
        <v>1</v>
      </c>
      <c r="G33" s="456" t="s">
        <v>317</v>
      </c>
      <c r="H33" s="176" t="s">
        <v>236</v>
      </c>
      <c r="I33" s="356">
        <v>1</v>
      </c>
      <c r="J33" s="361">
        <f t="shared" si="13"/>
        <v>7.2</v>
      </c>
      <c r="K33" s="491" t="s">
        <v>450</v>
      </c>
      <c r="L33" s="440">
        <f t="shared" si="23"/>
        <v>1</v>
      </c>
      <c r="M33" s="393">
        <f t="shared" si="14"/>
        <v>0</v>
      </c>
      <c r="N33" s="392">
        <f t="shared" si="15"/>
        <v>0</v>
      </c>
      <c r="O33" s="392">
        <f t="shared" si="16"/>
        <v>7.2</v>
      </c>
      <c r="P33" s="394"/>
      <c r="Q33" s="392">
        <f t="shared" si="22"/>
        <v>7.2</v>
      </c>
      <c r="R33" s="392">
        <f t="shared" si="17"/>
        <v>0</v>
      </c>
      <c r="S33" s="392">
        <f t="shared" si="4"/>
        <v>0</v>
      </c>
      <c r="T33" s="392">
        <f t="shared" si="18"/>
        <v>0</v>
      </c>
      <c r="U33" s="392">
        <f t="shared" si="19"/>
        <v>0</v>
      </c>
      <c r="V33" s="392">
        <f t="shared" si="20"/>
        <v>0</v>
      </c>
      <c r="W33" s="392">
        <f t="shared" si="21"/>
        <v>0</v>
      </c>
    </row>
    <row r="34" spans="1:23" ht="18.75" x14ac:dyDescent="0.3">
      <c r="A34" s="426">
        <v>42623</v>
      </c>
      <c r="B34" s="458" t="s">
        <v>347</v>
      </c>
      <c r="C34" s="447" t="s">
        <v>222</v>
      </c>
      <c r="D34" s="448" t="s">
        <v>241</v>
      </c>
      <c r="E34" s="449">
        <v>7.2</v>
      </c>
      <c r="F34" s="450">
        <v>1</v>
      </c>
      <c r="G34" s="451" t="s">
        <v>316</v>
      </c>
      <c r="H34" s="452" t="s">
        <v>236</v>
      </c>
      <c r="I34" s="446">
        <v>1</v>
      </c>
      <c r="J34" s="453">
        <f t="shared" si="13"/>
        <v>7.2</v>
      </c>
      <c r="K34" s="494" t="s">
        <v>448</v>
      </c>
      <c r="L34" s="454">
        <f t="shared" si="23"/>
        <v>1</v>
      </c>
      <c r="M34" s="393">
        <f t="shared" si="14"/>
        <v>7.2</v>
      </c>
      <c r="N34" s="392">
        <f t="shared" si="15"/>
        <v>0</v>
      </c>
      <c r="O34" s="392">
        <f t="shared" si="16"/>
        <v>0</v>
      </c>
      <c r="P34" s="394"/>
      <c r="Q34" s="392">
        <f t="shared" si="22"/>
        <v>7.2</v>
      </c>
      <c r="R34" s="392">
        <f t="shared" si="17"/>
        <v>0</v>
      </c>
      <c r="S34" s="392">
        <f t="shared" si="4"/>
        <v>0</v>
      </c>
      <c r="T34" s="392">
        <f t="shared" si="18"/>
        <v>0</v>
      </c>
      <c r="U34" s="392">
        <f t="shared" si="19"/>
        <v>0</v>
      </c>
      <c r="V34" s="392">
        <f t="shared" si="20"/>
        <v>0</v>
      </c>
      <c r="W34" s="392">
        <f t="shared" si="21"/>
        <v>0</v>
      </c>
    </row>
    <row r="35" spans="1:23" ht="18.75" x14ac:dyDescent="0.3">
      <c r="A35" s="363" t="s">
        <v>450</v>
      </c>
      <c r="B35" s="364" t="s">
        <v>348</v>
      </c>
      <c r="C35" s="357" t="s">
        <v>456</v>
      </c>
      <c r="D35" s="358" t="s">
        <v>243</v>
      </c>
      <c r="E35" s="359">
        <v>8.6</v>
      </c>
      <c r="F35" s="360">
        <v>1</v>
      </c>
      <c r="G35" s="355" t="s">
        <v>316</v>
      </c>
      <c r="H35" s="176" t="s">
        <v>236</v>
      </c>
      <c r="I35" s="356">
        <v>1</v>
      </c>
      <c r="J35" s="361">
        <f t="shared" si="13"/>
        <v>8.6</v>
      </c>
      <c r="K35" s="491" t="s">
        <v>448</v>
      </c>
      <c r="L35" s="440">
        <f t="shared" si="23"/>
        <v>1</v>
      </c>
      <c r="M35" s="393">
        <f t="shared" si="14"/>
        <v>8.6</v>
      </c>
      <c r="N35" s="392">
        <f t="shared" si="15"/>
        <v>0</v>
      </c>
      <c r="O35" s="392">
        <f t="shared" si="16"/>
        <v>0</v>
      </c>
      <c r="P35" s="394"/>
      <c r="Q35" s="392">
        <f t="shared" si="22"/>
        <v>8.6</v>
      </c>
      <c r="R35" s="392">
        <f t="shared" si="17"/>
        <v>0</v>
      </c>
      <c r="S35" s="392">
        <f t="shared" si="4"/>
        <v>0</v>
      </c>
      <c r="T35" s="392">
        <f t="shared" si="18"/>
        <v>0</v>
      </c>
      <c r="U35" s="392">
        <f t="shared" si="19"/>
        <v>0</v>
      </c>
      <c r="V35" s="392">
        <f t="shared" si="20"/>
        <v>0</v>
      </c>
      <c r="W35" s="392">
        <f t="shared" si="21"/>
        <v>0</v>
      </c>
    </row>
    <row r="36" spans="1:23" ht="18.75" x14ac:dyDescent="0.3">
      <c r="A36" s="363" t="s">
        <v>450</v>
      </c>
      <c r="B36" s="364" t="s">
        <v>349</v>
      </c>
      <c r="C36" s="357" t="s">
        <v>457</v>
      </c>
      <c r="D36" s="358" t="s">
        <v>242</v>
      </c>
      <c r="E36" s="359">
        <v>15.5</v>
      </c>
      <c r="F36" s="360">
        <v>1</v>
      </c>
      <c r="G36" s="355" t="s">
        <v>316</v>
      </c>
      <c r="H36" s="176" t="s">
        <v>236</v>
      </c>
      <c r="I36" s="356">
        <v>2</v>
      </c>
      <c r="J36" s="361">
        <f t="shared" si="13"/>
        <v>15.5</v>
      </c>
      <c r="K36" s="491" t="s">
        <v>448</v>
      </c>
      <c r="L36" s="440">
        <f t="shared" si="23"/>
        <v>2</v>
      </c>
      <c r="M36" s="393">
        <f t="shared" si="14"/>
        <v>15.5</v>
      </c>
      <c r="N36" s="392">
        <f t="shared" si="15"/>
        <v>0</v>
      </c>
      <c r="O36" s="392">
        <f t="shared" si="16"/>
        <v>0</v>
      </c>
      <c r="P36" s="394"/>
      <c r="Q36" s="392">
        <f t="shared" si="22"/>
        <v>15.5</v>
      </c>
      <c r="R36" s="392">
        <f t="shared" si="17"/>
        <v>0</v>
      </c>
      <c r="S36" s="392">
        <f t="shared" si="4"/>
        <v>0</v>
      </c>
      <c r="T36" s="392">
        <f t="shared" si="18"/>
        <v>0</v>
      </c>
      <c r="U36" s="392">
        <f t="shared" si="19"/>
        <v>0</v>
      </c>
      <c r="V36" s="392">
        <f t="shared" si="20"/>
        <v>0</v>
      </c>
      <c r="W36" s="392">
        <f t="shared" si="21"/>
        <v>0</v>
      </c>
    </row>
    <row r="37" spans="1:23" ht="18.75" x14ac:dyDescent="0.3">
      <c r="A37" s="363" t="s">
        <v>450</v>
      </c>
      <c r="B37" s="364" t="s">
        <v>350</v>
      </c>
      <c r="C37" s="357" t="s">
        <v>459</v>
      </c>
      <c r="D37" s="358" t="s">
        <v>242</v>
      </c>
      <c r="E37" s="359">
        <v>15.5</v>
      </c>
      <c r="F37" s="360">
        <v>1</v>
      </c>
      <c r="G37" s="355" t="s">
        <v>316</v>
      </c>
      <c r="H37" s="176" t="s">
        <v>236</v>
      </c>
      <c r="I37" s="356">
        <v>2</v>
      </c>
      <c r="J37" s="361">
        <f t="shared" si="13"/>
        <v>15.5</v>
      </c>
      <c r="K37" s="368" t="s">
        <v>460</v>
      </c>
      <c r="L37" s="440">
        <f t="shared" si="23"/>
        <v>2</v>
      </c>
      <c r="M37" s="393">
        <f t="shared" si="14"/>
        <v>15.5</v>
      </c>
      <c r="N37" s="392">
        <f t="shared" si="15"/>
        <v>0</v>
      </c>
      <c r="O37" s="392">
        <f t="shared" si="16"/>
        <v>0</v>
      </c>
      <c r="P37" s="394"/>
      <c r="Q37" s="392">
        <f t="shared" si="22"/>
        <v>15.5</v>
      </c>
      <c r="R37" s="392">
        <f t="shared" si="17"/>
        <v>0</v>
      </c>
      <c r="S37" s="392">
        <f t="shared" si="4"/>
        <v>0</v>
      </c>
      <c r="T37" s="392">
        <f t="shared" si="18"/>
        <v>0</v>
      </c>
      <c r="U37" s="392">
        <f t="shared" si="19"/>
        <v>0</v>
      </c>
      <c r="V37" s="392">
        <f t="shared" si="20"/>
        <v>0</v>
      </c>
      <c r="W37" s="392">
        <f t="shared" si="21"/>
        <v>0</v>
      </c>
    </row>
    <row r="38" spans="1:23" ht="18.75" x14ac:dyDescent="0.3">
      <c r="A38" s="363" t="s">
        <v>450</v>
      </c>
      <c r="B38" s="364" t="s">
        <v>351</v>
      </c>
      <c r="C38" s="357" t="s">
        <v>462</v>
      </c>
      <c r="D38" s="358" t="s">
        <v>70</v>
      </c>
      <c r="E38" s="359">
        <v>17</v>
      </c>
      <c r="F38" s="360">
        <v>4</v>
      </c>
      <c r="G38" s="355" t="s">
        <v>317</v>
      </c>
      <c r="H38" s="176" t="s">
        <v>236</v>
      </c>
      <c r="I38" s="356">
        <v>1</v>
      </c>
      <c r="J38" s="361">
        <f t="shared" si="13"/>
        <v>68</v>
      </c>
      <c r="K38" s="368" t="s">
        <v>454</v>
      </c>
      <c r="L38" s="440">
        <f t="shared" si="23"/>
        <v>4</v>
      </c>
      <c r="M38" s="393">
        <f t="shared" si="14"/>
        <v>0</v>
      </c>
      <c r="N38" s="392">
        <f t="shared" si="15"/>
        <v>0</v>
      </c>
      <c r="O38" s="392">
        <f t="shared" si="16"/>
        <v>68</v>
      </c>
      <c r="P38" s="394"/>
      <c r="Q38" s="392">
        <f t="shared" si="22"/>
        <v>68</v>
      </c>
      <c r="R38" s="392">
        <f t="shared" si="17"/>
        <v>0</v>
      </c>
      <c r="S38" s="392">
        <f t="shared" si="4"/>
        <v>0</v>
      </c>
      <c r="T38" s="392">
        <f t="shared" si="18"/>
        <v>0</v>
      </c>
      <c r="U38" s="392">
        <f t="shared" si="19"/>
        <v>0</v>
      </c>
      <c r="V38" s="392">
        <f t="shared" si="20"/>
        <v>0</v>
      </c>
      <c r="W38" s="392">
        <f t="shared" si="21"/>
        <v>0</v>
      </c>
    </row>
    <row r="39" spans="1:23" ht="18.75" x14ac:dyDescent="0.3">
      <c r="A39" s="363" t="s">
        <v>450</v>
      </c>
      <c r="B39" s="357" t="str">
        <f>IF(F39&lt;1,,B38)</f>
        <v>0082</v>
      </c>
      <c r="C39" s="357" t="s">
        <v>462</v>
      </c>
      <c r="D39" s="358" t="s">
        <v>242</v>
      </c>
      <c r="E39" s="359">
        <v>15.5</v>
      </c>
      <c r="F39" s="360">
        <v>1</v>
      </c>
      <c r="G39" s="355" t="s">
        <v>317</v>
      </c>
      <c r="H39" s="176" t="s">
        <v>236</v>
      </c>
      <c r="I39" s="356">
        <v>2</v>
      </c>
      <c r="J39" s="361">
        <f t="shared" si="13"/>
        <v>15.5</v>
      </c>
      <c r="K39" s="368" t="s">
        <v>463</v>
      </c>
      <c r="L39" s="440">
        <f t="shared" si="23"/>
        <v>2</v>
      </c>
      <c r="M39" s="393">
        <f t="shared" si="14"/>
        <v>0</v>
      </c>
      <c r="N39" s="392">
        <f t="shared" si="15"/>
        <v>0</v>
      </c>
      <c r="O39" s="392">
        <f t="shared" si="16"/>
        <v>15.5</v>
      </c>
      <c r="P39" s="394"/>
      <c r="Q39" s="392">
        <f t="shared" si="22"/>
        <v>15.5</v>
      </c>
      <c r="R39" s="392">
        <f t="shared" si="17"/>
        <v>0</v>
      </c>
      <c r="S39" s="392">
        <f t="shared" si="4"/>
        <v>0</v>
      </c>
      <c r="T39" s="392">
        <f t="shared" si="18"/>
        <v>0</v>
      </c>
      <c r="U39" s="392">
        <f t="shared" si="19"/>
        <v>0</v>
      </c>
      <c r="V39" s="392">
        <f t="shared" si="20"/>
        <v>0</v>
      </c>
      <c r="W39" s="392">
        <f t="shared" si="21"/>
        <v>0</v>
      </c>
    </row>
    <row r="40" spans="1:23" ht="18.75" x14ac:dyDescent="0.3">
      <c r="A40" s="363" t="s">
        <v>450</v>
      </c>
      <c r="B40" s="364" t="s">
        <v>352</v>
      </c>
      <c r="C40" s="357" t="s">
        <v>230</v>
      </c>
      <c r="D40" s="358" t="s">
        <v>241</v>
      </c>
      <c r="E40" s="359">
        <v>7.2</v>
      </c>
      <c r="F40" s="360">
        <v>2</v>
      </c>
      <c r="G40" s="355" t="s">
        <v>315</v>
      </c>
      <c r="H40" s="176" t="s">
        <v>236</v>
      </c>
      <c r="I40" s="356">
        <v>1</v>
      </c>
      <c r="J40" s="361">
        <f t="shared" si="13"/>
        <v>14.4</v>
      </c>
      <c r="K40" s="368" t="s">
        <v>454</v>
      </c>
      <c r="L40" s="440">
        <f t="shared" si="23"/>
        <v>2</v>
      </c>
      <c r="M40" s="393">
        <f t="shared" si="14"/>
        <v>0</v>
      </c>
      <c r="N40" s="392">
        <f t="shared" si="15"/>
        <v>14.4</v>
      </c>
      <c r="O40" s="392">
        <f t="shared" si="16"/>
        <v>0</v>
      </c>
      <c r="P40" s="394"/>
      <c r="Q40" s="392">
        <f t="shared" si="22"/>
        <v>14.4</v>
      </c>
      <c r="R40" s="392">
        <f t="shared" si="17"/>
        <v>0</v>
      </c>
      <c r="S40" s="392">
        <f t="shared" si="4"/>
        <v>0</v>
      </c>
      <c r="T40" s="392">
        <f t="shared" si="18"/>
        <v>0</v>
      </c>
      <c r="U40" s="392">
        <f t="shared" si="19"/>
        <v>0</v>
      </c>
      <c r="V40" s="392">
        <f t="shared" si="20"/>
        <v>0</v>
      </c>
      <c r="W40" s="392">
        <f t="shared" si="21"/>
        <v>0</v>
      </c>
    </row>
    <row r="41" spans="1:23" ht="18.75" x14ac:dyDescent="0.3">
      <c r="A41" s="363" t="s">
        <v>450</v>
      </c>
      <c r="B41" s="364" t="s">
        <v>353</v>
      </c>
      <c r="C41" s="357" t="s">
        <v>467</v>
      </c>
      <c r="D41" s="358" t="s">
        <v>241</v>
      </c>
      <c r="E41" s="359">
        <v>7.2</v>
      </c>
      <c r="F41" s="360">
        <v>1</v>
      </c>
      <c r="G41" s="355" t="s">
        <v>316</v>
      </c>
      <c r="H41" s="176" t="s">
        <v>236</v>
      </c>
      <c r="I41" s="356">
        <v>1</v>
      </c>
      <c r="J41" s="361">
        <f t="shared" si="13"/>
        <v>7.2</v>
      </c>
      <c r="K41" s="489" t="s">
        <v>454</v>
      </c>
      <c r="L41" s="440">
        <f t="shared" si="23"/>
        <v>1</v>
      </c>
      <c r="M41" s="393">
        <f t="shared" si="14"/>
        <v>7.2</v>
      </c>
      <c r="N41" s="392">
        <f t="shared" si="15"/>
        <v>0</v>
      </c>
      <c r="O41" s="392">
        <f t="shared" si="16"/>
        <v>0</v>
      </c>
      <c r="P41" s="394"/>
      <c r="Q41" s="392">
        <f t="shared" si="22"/>
        <v>7.2</v>
      </c>
      <c r="R41" s="392">
        <f t="shared" si="17"/>
        <v>0</v>
      </c>
      <c r="S41" s="392">
        <f t="shared" si="4"/>
        <v>0</v>
      </c>
      <c r="T41" s="392">
        <f t="shared" si="18"/>
        <v>0</v>
      </c>
      <c r="U41" s="392">
        <f t="shared" si="19"/>
        <v>0</v>
      </c>
      <c r="V41" s="392">
        <f t="shared" si="20"/>
        <v>0</v>
      </c>
      <c r="W41" s="392">
        <f t="shared" si="21"/>
        <v>0</v>
      </c>
    </row>
    <row r="42" spans="1:23" ht="18.75" x14ac:dyDescent="0.3">
      <c r="A42" s="356"/>
      <c r="B42" s="357" t="str">
        <f>IF(F42&lt;1,,B41)</f>
        <v>0084</v>
      </c>
      <c r="C42" s="357"/>
      <c r="D42" s="358" t="s">
        <v>243</v>
      </c>
      <c r="E42" s="359">
        <v>8.6</v>
      </c>
      <c r="F42" s="360">
        <v>1</v>
      </c>
      <c r="G42" s="355" t="s">
        <v>316</v>
      </c>
      <c r="H42" s="176" t="s">
        <v>236</v>
      </c>
      <c r="I42" s="356">
        <v>1</v>
      </c>
      <c r="J42" s="361">
        <f t="shared" si="13"/>
        <v>8.6</v>
      </c>
      <c r="K42" s="362" t="str">
        <f t="shared" ref="K42:K56" si="24">IF(F42&lt;1,,K41)</f>
        <v>MER  21/09</v>
      </c>
      <c r="L42" s="440">
        <f t="shared" si="23"/>
        <v>1</v>
      </c>
      <c r="M42" s="393">
        <f t="shared" si="14"/>
        <v>8.6</v>
      </c>
      <c r="N42" s="392">
        <f t="shared" si="15"/>
        <v>0</v>
      </c>
      <c r="O42" s="392">
        <f t="shared" si="16"/>
        <v>0</v>
      </c>
      <c r="P42" s="394"/>
      <c r="Q42" s="392">
        <f t="shared" si="22"/>
        <v>8.6</v>
      </c>
      <c r="R42" s="392">
        <f t="shared" si="17"/>
        <v>0</v>
      </c>
      <c r="S42" s="392">
        <f t="shared" si="4"/>
        <v>0</v>
      </c>
      <c r="T42" s="392">
        <f t="shared" si="18"/>
        <v>0</v>
      </c>
      <c r="U42" s="392">
        <f t="shared" si="19"/>
        <v>0</v>
      </c>
      <c r="V42" s="392">
        <f t="shared" si="20"/>
        <v>0</v>
      </c>
      <c r="W42" s="392">
        <f t="shared" si="21"/>
        <v>0</v>
      </c>
    </row>
    <row r="43" spans="1:23" ht="18.75" x14ac:dyDescent="0.3">
      <c r="A43" s="356"/>
      <c r="B43" s="357">
        <f t="shared" ref="B43:B56" si="25">IF(F43&lt;1,,B42)</f>
        <v>0</v>
      </c>
      <c r="C43" s="357"/>
      <c r="D43" s="358"/>
      <c r="E43" s="359"/>
      <c r="F43" s="360"/>
      <c r="G43" s="355"/>
      <c r="H43" s="176"/>
      <c r="I43" s="356"/>
      <c r="J43" s="361">
        <f t="shared" si="13"/>
        <v>0</v>
      </c>
      <c r="K43" s="362">
        <f t="shared" si="24"/>
        <v>0</v>
      </c>
      <c r="L43" s="440">
        <f t="shared" si="23"/>
        <v>0</v>
      </c>
      <c r="M43" s="393">
        <f t="shared" si="14"/>
        <v>0</v>
      </c>
      <c r="N43" s="392">
        <f t="shared" si="15"/>
        <v>0</v>
      </c>
      <c r="O43" s="392">
        <f t="shared" si="16"/>
        <v>0</v>
      </c>
      <c r="P43" s="394"/>
      <c r="Q43" s="392">
        <f t="shared" si="22"/>
        <v>0</v>
      </c>
      <c r="R43" s="392">
        <f t="shared" si="17"/>
        <v>0</v>
      </c>
      <c r="S43" s="392">
        <f t="shared" si="4"/>
        <v>0</v>
      </c>
      <c r="T43" s="392">
        <f t="shared" si="18"/>
        <v>0</v>
      </c>
      <c r="U43" s="392">
        <f t="shared" si="19"/>
        <v>0</v>
      </c>
      <c r="V43" s="392">
        <f t="shared" si="20"/>
        <v>0</v>
      </c>
      <c r="W43" s="392">
        <f t="shared" si="21"/>
        <v>0</v>
      </c>
    </row>
    <row r="44" spans="1:23" ht="18.75" x14ac:dyDescent="0.3">
      <c r="A44" s="356"/>
      <c r="B44" s="357">
        <f t="shared" si="25"/>
        <v>0</v>
      </c>
      <c r="C44" s="357"/>
      <c r="D44" s="358"/>
      <c r="E44" s="359"/>
      <c r="F44" s="360"/>
      <c r="G44" s="355"/>
      <c r="H44" s="176"/>
      <c r="I44" s="356"/>
      <c r="J44" s="361">
        <f t="shared" si="13"/>
        <v>0</v>
      </c>
      <c r="K44" s="362">
        <f t="shared" si="24"/>
        <v>0</v>
      </c>
      <c r="L44" s="440">
        <f t="shared" si="23"/>
        <v>0</v>
      </c>
      <c r="M44" s="393">
        <f t="shared" si="14"/>
        <v>0</v>
      </c>
      <c r="N44" s="392">
        <f t="shared" si="15"/>
        <v>0</v>
      </c>
      <c r="O44" s="392">
        <f t="shared" si="16"/>
        <v>0</v>
      </c>
      <c r="P44" s="394"/>
      <c r="Q44" s="392">
        <f t="shared" si="22"/>
        <v>0</v>
      </c>
      <c r="R44" s="392">
        <f t="shared" si="17"/>
        <v>0</v>
      </c>
      <c r="S44" s="392">
        <f t="shared" si="4"/>
        <v>0</v>
      </c>
      <c r="T44" s="392">
        <f t="shared" si="18"/>
        <v>0</v>
      </c>
      <c r="U44" s="392">
        <f t="shared" si="19"/>
        <v>0</v>
      </c>
      <c r="V44" s="392">
        <f t="shared" si="20"/>
        <v>0</v>
      </c>
      <c r="W44" s="392">
        <f t="shared" si="21"/>
        <v>0</v>
      </c>
    </row>
    <row r="45" spans="1:23" ht="18.75" x14ac:dyDescent="0.3">
      <c r="A45" s="356"/>
      <c r="B45" s="357">
        <f t="shared" si="25"/>
        <v>0</v>
      </c>
      <c r="C45" s="357"/>
      <c r="D45" s="358"/>
      <c r="E45" s="359"/>
      <c r="F45" s="360"/>
      <c r="G45" s="355"/>
      <c r="H45" s="176"/>
      <c r="I45" s="356"/>
      <c r="J45" s="361">
        <f t="shared" si="13"/>
        <v>0</v>
      </c>
      <c r="K45" s="362">
        <f t="shared" si="24"/>
        <v>0</v>
      </c>
      <c r="L45" s="440">
        <f t="shared" si="23"/>
        <v>0</v>
      </c>
      <c r="M45" s="393">
        <f t="shared" si="14"/>
        <v>0</v>
      </c>
      <c r="N45" s="392">
        <f t="shared" si="15"/>
        <v>0</v>
      </c>
      <c r="O45" s="392">
        <f t="shared" si="16"/>
        <v>0</v>
      </c>
      <c r="P45" s="394"/>
      <c r="Q45" s="392">
        <f t="shared" si="22"/>
        <v>0</v>
      </c>
      <c r="R45" s="392">
        <f t="shared" si="17"/>
        <v>0</v>
      </c>
      <c r="S45" s="392">
        <f t="shared" si="4"/>
        <v>0</v>
      </c>
      <c r="T45" s="392">
        <f t="shared" si="18"/>
        <v>0</v>
      </c>
      <c r="U45" s="392">
        <f t="shared" si="19"/>
        <v>0</v>
      </c>
      <c r="V45" s="392">
        <f t="shared" si="20"/>
        <v>0</v>
      </c>
      <c r="W45" s="392">
        <f t="shared" si="21"/>
        <v>0</v>
      </c>
    </row>
    <row r="46" spans="1:23" ht="18.75" x14ac:dyDescent="0.3">
      <c r="A46" s="356"/>
      <c r="B46" s="357">
        <f t="shared" si="25"/>
        <v>0</v>
      </c>
      <c r="C46" s="357"/>
      <c r="D46" s="358"/>
      <c r="E46" s="359"/>
      <c r="F46" s="360"/>
      <c r="G46" s="355"/>
      <c r="H46" s="176"/>
      <c r="I46" s="356"/>
      <c r="J46" s="361">
        <f t="shared" si="13"/>
        <v>0</v>
      </c>
      <c r="K46" s="362">
        <f t="shared" si="24"/>
        <v>0</v>
      </c>
      <c r="L46" s="440">
        <f t="shared" si="23"/>
        <v>0</v>
      </c>
      <c r="M46" s="393">
        <f t="shared" si="14"/>
        <v>0</v>
      </c>
      <c r="N46" s="392">
        <f t="shared" si="15"/>
        <v>0</v>
      </c>
      <c r="O46" s="392">
        <f t="shared" si="16"/>
        <v>0</v>
      </c>
      <c r="P46" s="394"/>
      <c r="Q46" s="392">
        <f t="shared" si="22"/>
        <v>0</v>
      </c>
      <c r="R46" s="392">
        <f t="shared" si="17"/>
        <v>0</v>
      </c>
      <c r="S46" s="392">
        <f t="shared" si="4"/>
        <v>0</v>
      </c>
      <c r="T46" s="392">
        <f t="shared" si="18"/>
        <v>0</v>
      </c>
      <c r="U46" s="392">
        <f t="shared" si="19"/>
        <v>0</v>
      </c>
      <c r="V46" s="392">
        <f t="shared" si="20"/>
        <v>0</v>
      </c>
      <c r="W46" s="392">
        <f t="shared" si="21"/>
        <v>0</v>
      </c>
    </row>
    <row r="47" spans="1:23" ht="18.75" x14ac:dyDescent="0.3">
      <c r="A47" s="356"/>
      <c r="B47" s="357">
        <f t="shared" si="25"/>
        <v>0</v>
      </c>
      <c r="C47" s="357"/>
      <c r="D47" s="358"/>
      <c r="E47" s="359"/>
      <c r="F47" s="360"/>
      <c r="G47" s="355"/>
      <c r="H47" s="176"/>
      <c r="I47" s="356"/>
      <c r="J47" s="361">
        <f t="shared" si="13"/>
        <v>0</v>
      </c>
      <c r="K47" s="362">
        <f t="shared" si="24"/>
        <v>0</v>
      </c>
      <c r="L47" s="440">
        <f t="shared" si="23"/>
        <v>0</v>
      </c>
      <c r="M47" s="393">
        <f t="shared" si="14"/>
        <v>0</v>
      </c>
      <c r="N47" s="392">
        <f t="shared" si="15"/>
        <v>0</v>
      </c>
      <c r="O47" s="392">
        <f t="shared" si="16"/>
        <v>0</v>
      </c>
      <c r="P47" s="394"/>
      <c r="Q47" s="392">
        <f t="shared" si="22"/>
        <v>0</v>
      </c>
      <c r="R47" s="392">
        <f t="shared" si="17"/>
        <v>0</v>
      </c>
      <c r="S47" s="392">
        <f t="shared" si="4"/>
        <v>0</v>
      </c>
      <c r="T47" s="392">
        <f t="shared" si="18"/>
        <v>0</v>
      </c>
      <c r="U47" s="392">
        <f t="shared" si="19"/>
        <v>0</v>
      </c>
      <c r="V47" s="392">
        <f t="shared" si="20"/>
        <v>0</v>
      </c>
      <c r="W47" s="392">
        <f t="shared" si="21"/>
        <v>0</v>
      </c>
    </row>
    <row r="48" spans="1:23" ht="18.75" x14ac:dyDescent="0.3">
      <c r="A48" s="356"/>
      <c r="B48" s="357">
        <f t="shared" si="25"/>
        <v>0</v>
      </c>
      <c r="C48" s="357"/>
      <c r="D48" s="358"/>
      <c r="E48" s="359"/>
      <c r="F48" s="360"/>
      <c r="G48" s="355"/>
      <c r="H48" s="176"/>
      <c r="I48" s="356"/>
      <c r="J48" s="361">
        <f t="shared" si="13"/>
        <v>0</v>
      </c>
      <c r="K48" s="362">
        <f t="shared" si="24"/>
        <v>0</v>
      </c>
      <c r="L48" s="440">
        <f t="shared" si="23"/>
        <v>0</v>
      </c>
      <c r="M48" s="393">
        <f t="shared" si="14"/>
        <v>0</v>
      </c>
      <c r="N48" s="392">
        <f t="shared" si="15"/>
        <v>0</v>
      </c>
      <c r="O48" s="392">
        <f t="shared" si="16"/>
        <v>0</v>
      </c>
      <c r="P48" s="394"/>
      <c r="Q48" s="392">
        <f t="shared" si="22"/>
        <v>0</v>
      </c>
      <c r="R48" s="392">
        <f t="shared" si="17"/>
        <v>0</v>
      </c>
      <c r="S48" s="392">
        <f t="shared" si="4"/>
        <v>0</v>
      </c>
      <c r="T48" s="392">
        <f t="shared" si="18"/>
        <v>0</v>
      </c>
      <c r="U48" s="392">
        <f t="shared" si="19"/>
        <v>0</v>
      </c>
      <c r="V48" s="392">
        <f t="shared" si="20"/>
        <v>0</v>
      </c>
      <c r="W48" s="392">
        <f t="shared" si="21"/>
        <v>0</v>
      </c>
    </row>
    <row r="49" spans="1:23" ht="18.75" x14ac:dyDescent="0.3">
      <c r="A49" s="356"/>
      <c r="B49" s="357">
        <f t="shared" si="25"/>
        <v>0</v>
      </c>
      <c r="C49" s="357"/>
      <c r="D49" s="358"/>
      <c r="E49" s="359"/>
      <c r="F49" s="360"/>
      <c r="G49" s="355"/>
      <c r="H49" s="176"/>
      <c r="I49" s="356"/>
      <c r="J49" s="361">
        <f t="shared" si="13"/>
        <v>0</v>
      </c>
      <c r="K49" s="362">
        <f t="shared" si="24"/>
        <v>0</v>
      </c>
      <c r="L49" s="440">
        <f t="shared" si="23"/>
        <v>0</v>
      </c>
      <c r="M49" s="393">
        <f t="shared" si="14"/>
        <v>0</v>
      </c>
      <c r="N49" s="392">
        <f t="shared" si="15"/>
        <v>0</v>
      </c>
      <c r="O49" s="392">
        <f t="shared" si="16"/>
        <v>0</v>
      </c>
      <c r="P49" s="394"/>
      <c r="Q49" s="392">
        <f t="shared" si="22"/>
        <v>0</v>
      </c>
      <c r="R49" s="392">
        <f t="shared" si="17"/>
        <v>0</v>
      </c>
      <c r="S49" s="392">
        <f t="shared" si="4"/>
        <v>0</v>
      </c>
      <c r="T49" s="392">
        <f t="shared" si="18"/>
        <v>0</v>
      </c>
      <c r="U49" s="392">
        <f t="shared" si="19"/>
        <v>0</v>
      </c>
      <c r="V49" s="392">
        <f t="shared" si="20"/>
        <v>0</v>
      </c>
      <c r="W49" s="392">
        <f t="shared" si="21"/>
        <v>0</v>
      </c>
    </row>
    <row r="50" spans="1:23" ht="18.75" x14ac:dyDescent="0.3">
      <c r="A50" s="356"/>
      <c r="B50" s="357">
        <f t="shared" si="25"/>
        <v>0</v>
      </c>
      <c r="C50" s="357"/>
      <c r="D50" s="358"/>
      <c r="E50" s="359"/>
      <c r="F50" s="360"/>
      <c r="G50" s="355"/>
      <c r="H50" s="176"/>
      <c r="I50" s="356"/>
      <c r="J50" s="361">
        <f t="shared" si="13"/>
        <v>0</v>
      </c>
      <c r="K50" s="362">
        <f t="shared" si="24"/>
        <v>0</v>
      </c>
      <c r="L50" s="440">
        <f t="shared" si="23"/>
        <v>0</v>
      </c>
      <c r="M50" s="393">
        <f t="shared" si="14"/>
        <v>0</v>
      </c>
      <c r="N50" s="392">
        <f t="shared" si="15"/>
        <v>0</v>
      </c>
      <c r="O50" s="392">
        <f t="shared" si="16"/>
        <v>0</v>
      </c>
      <c r="P50" s="394"/>
      <c r="Q50" s="392">
        <f t="shared" si="22"/>
        <v>0</v>
      </c>
      <c r="R50" s="392">
        <f t="shared" si="17"/>
        <v>0</v>
      </c>
      <c r="S50" s="392">
        <f t="shared" si="4"/>
        <v>0</v>
      </c>
      <c r="T50" s="392">
        <f t="shared" si="18"/>
        <v>0</v>
      </c>
      <c r="U50" s="392">
        <f t="shared" si="19"/>
        <v>0</v>
      </c>
      <c r="V50" s="392">
        <f t="shared" si="20"/>
        <v>0</v>
      </c>
      <c r="W50" s="392">
        <f t="shared" si="21"/>
        <v>0</v>
      </c>
    </row>
    <row r="51" spans="1:23" ht="18.75" x14ac:dyDescent="0.3">
      <c r="A51" s="356"/>
      <c r="B51" s="357">
        <f t="shared" si="25"/>
        <v>0</v>
      </c>
      <c r="C51" s="357"/>
      <c r="D51" s="358"/>
      <c r="E51" s="359"/>
      <c r="F51" s="360"/>
      <c r="G51" s="355"/>
      <c r="H51" s="176"/>
      <c r="I51" s="356"/>
      <c r="J51" s="361">
        <f t="shared" si="13"/>
        <v>0</v>
      </c>
      <c r="K51" s="362">
        <f t="shared" si="24"/>
        <v>0</v>
      </c>
      <c r="L51" s="440">
        <f t="shared" si="23"/>
        <v>0</v>
      </c>
      <c r="M51" s="393">
        <f t="shared" si="14"/>
        <v>0</v>
      </c>
      <c r="N51" s="392">
        <f t="shared" si="15"/>
        <v>0</v>
      </c>
      <c r="O51" s="392">
        <f t="shared" si="16"/>
        <v>0</v>
      </c>
      <c r="P51" s="394"/>
      <c r="Q51" s="392">
        <f t="shared" si="22"/>
        <v>0</v>
      </c>
      <c r="R51" s="392">
        <f t="shared" si="17"/>
        <v>0</v>
      </c>
      <c r="S51" s="392">
        <f t="shared" si="4"/>
        <v>0</v>
      </c>
      <c r="T51" s="392">
        <f t="shared" si="18"/>
        <v>0</v>
      </c>
      <c r="U51" s="392">
        <f t="shared" si="19"/>
        <v>0</v>
      </c>
      <c r="V51" s="392">
        <f t="shared" si="20"/>
        <v>0</v>
      </c>
      <c r="W51" s="392">
        <f t="shared" si="21"/>
        <v>0</v>
      </c>
    </row>
    <row r="52" spans="1:23" ht="18.75" x14ac:dyDescent="0.3">
      <c r="A52" s="356"/>
      <c r="B52" s="357">
        <f t="shared" si="25"/>
        <v>0</v>
      </c>
      <c r="C52" s="357"/>
      <c r="D52" s="358"/>
      <c r="E52" s="359"/>
      <c r="F52" s="360"/>
      <c r="G52" s="355"/>
      <c r="H52" s="176"/>
      <c r="I52" s="356"/>
      <c r="J52" s="361">
        <f t="shared" si="13"/>
        <v>0</v>
      </c>
      <c r="K52" s="362">
        <f t="shared" si="24"/>
        <v>0</v>
      </c>
      <c r="L52" s="440">
        <f t="shared" si="23"/>
        <v>0</v>
      </c>
      <c r="M52" s="393">
        <f t="shared" si="14"/>
        <v>0</v>
      </c>
      <c r="N52" s="392">
        <f t="shared" si="15"/>
        <v>0</v>
      </c>
      <c r="O52" s="392">
        <f t="shared" si="16"/>
        <v>0</v>
      </c>
      <c r="P52" s="394"/>
      <c r="Q52" s="392">
        <f t="shared" si="22"/>
        <v>0</v>
      </c>
      <c r="R52" s="392">
        <f t="shared" si="17"/>
        <v>0</v>
      </c>
      <c r="S52" s="392">
        <f t="shared" si="4"/>
        <v>0</v>
      </c>
      <c r="T52" s="392">
        <f t="shared" si="18"/>
        <v>0</v>
      </c>
      <c r="U52" s="392">
        <f t="shared" si="19"/>
        <v>0</v>
      </c>
      <c r="V52" s="392">
        <f t="shared" si="20"/>
        <v>0</v>
      </c>
      <c r="W52" s="392">
        <f t="shared" si="21"/>
        <v>0</v>
      </c>
    </row>
    <row r="53" spans="1:23" ht="18.75" x14ac:dyDescent="0.3">
      <c r="A53" s="356"/>
      <c r="B53" s="357">
        <f t="shared" si="25"/>
        <v>0</v>
      </c>
      <c r="C53" s="357"/>
      <c r="D53" s="358"/>
      <c r="E53" s="359"/>
      <c r="F53" s="360"/>
      <c r="G53" s="355"/>
      <c r="H53" s="176"/>
      <c r="I53" s="356"/>
      <c r="J53" s="361">
        <f t="shared" si="13"/>
        <v>0</v>
      </c>
      <c r="K53" s="362">
        <f t="shared" si="24"/>
        <v>0</v>
      </c>
      <c r="L53" s="440">
        <f t="shared" si="23"/>
        <v>0</v>
      </c>
      <c r="M53" s="393">
        <f t="shared" si="14"/>
        <v>0</v>
      </c>
      <c r="N53" s="392">
        <f t="shared" si="15"/>
        <v>0</v>
      </c>
      <c r="O53" s="392">
        <f t="shared" si="16"/>
        <v>0</v>
      </c>
      <c r="P53" s="394"/>
      <c r="Q53" s="392">
        <f t="shared" si="22"/>
        <v>0</v>
      </c>
      <c r="R53" s="392">
        <f t="shared" si="17"/>
        <v>0</v>
      </c>
      <c r="S53" s="392">
        <f t="shared" si="4"/>
        <v>0</v>
      </c>
      <c r="T53" s="392">
        <f t="shared" si="18"/>
        <v>0</v>
      </c>
      <c r="U53" s="392">
        <f t="shared" si="19"/>
        <v>0</v>
      </c>
      <c r="V53" s="392">
        <f t="shared" si="20"/>
        <v>0</v>
      </c>
      <c r="W53" s="392">
        <f t="shared" si="21"/>
        <v>0</v>
      </c>
    </row>
    <row r="54" spans="1:23" ht="18.75" x14ac:dyDescent="0.3">
      <c r="A54" s="356"/>
      <c r="B54" s="357">
        <f t="shared" si="25"/>
        <v>0</v>
      </c>
      <c r="C54" s="357"/>
      <c r="D54" s="358"/>
      <c r="E54" s="359"/>
      <c r="F54" s="360"/>
      <c r="G54" s="355"/>
      <c r="H54" s="176"/>
      <c r="I54" s="356"/>
      <c r="J54" s="361">
        <f t="shared" si="13"/>
        <v>0</v>
      </c>
      <c r="K54" s="362">
        <f t="shared" si="24"/>
        <v>0</v>
      </c>
      <c r="L54" s="440">
        <f t="shared" si="23"/>
        <v>0</v>
      </c>
      <c r="M54" s="393">
        <f t="shared" si="14"/>
        <v>0</v>
      </c>
      <c r="N54" s="392">
        <f t="shared" si="15"/>
        <v>0</v>
      </c>
      <c r="O54" s="392">
        <f t="shared" si="16"/>
        <v>0</v>
      </c>
      <c r="P54" s="394"/>
      <c r="Q54" s="392">
        <f t="shared" si="22"/>
        <v>0</v>
      </c>
      <c r="R54" s="392">
        <f t="shared" si="17"/>
        <v>0</v>
      </c>
      <c r="S54" s="392">
        <f t="shared" si="4"/>
        <v>0</v>
      </c>
      <c r="T54" s="392">
        <f t="shared" si="18"/>
        <v>0</v>
      </c>
      <c r="U54" s="392">
        <f t="shared" si="19"/>
        <v>0</v>
      </c>
      <c r="V54" s="392">
        <f t="shared" si="20"/>
        <v>0</v>
      </c>
      <c r="W54" s="392">
        <f t="shared" si="21"/>
        <v>0</v>
      </c>
    </row>
    <row r="55" spans="1:23" ht="18.75" x14ac:dyDescent="0.3">
      <c r="A55" s="356"/>
      <c r="B55" s="357">
        <f t="shared" si="25"/>
        <v>0</v>
      </c>
      <c r="C55" s="357"/>
      <c r="D55" s="358"/>
      <c r="E55" s="359"/>
      <c r="F55" s="360"/>
      <c r="G55" s="355"/>
      <c r="H55" s="176"/>
      <c r="I55" s="356"/>
      <c r="J55" s="361">
        <f t="shared" si="13"/>
        <v>0</v>
      </c>
      <c r="K55" s="362">
        <f t="shared" si="24"/>
        <v>0</v>
      </c>
      <c r="L55" s="440">
        <f t="shared" si="23"/>
        <v>0</v>
      </c>
      <c r="M55" s="393">
        <f t="shared" si="14"/>
        <v>0</v>
      </c>
      <c r="N55" s="392">
        <f t="shared" si="15"/>
        <v>0</v>
      </c>
      <c r="O55" s="392">
        <f t="shared" si="16"/>
        <v>0</v>
      </c>
      <c r="P55" s="394"/>
      <c r="Q55" s="392">
        <f t="shared" si="22"/>
        <v>0</v>
      </c>
      <c r="R55" s="392">
        <f t="shared" si="17"/>
        <v>0</v>
      </c>
      <c r="S55" s="392">
        <f t="shared" si="4"/>
        <v>0</v>
      </c>
      <c r="T55" s="392">
        <f t="shared" si="18"/>
        <v>0</v>
      </c>
      <c r="U55" s="392">
        <f t="shared" si="19"/>
        <v>0</v>
      </c>
      <c r="V55" s="392">
        <f t="shared" si="20"/>
        <v>0</v>
      </c>
      <c r="W55" s="392">
        <f t="shared" si="21"/>
        <v>0</v>
      </c>
    </row>
    <row r="56" spans="1:23" ht="18.75" x14ac:dyDescent="0.3">
      <c r="A56" s="356"/>
      <c r="B56" s="357">
        <f t="shared" si="25"/>
        <v>0</v>
      </c>
      <c r="C56" s="357"/>
      <c r="D56" s="358"/>
      <c r="E56" s="359"/>
      <c r="F56" s="360"/>
      <c r="G56" s="355"/>
      <c r="H56" s="176"/>
      <c r="I56" s="356"/>
      <c r="J56" s="361">
        <f t="shared" si="13"/>
        <v>0</v>
      </c>
      <c r="K56" s="362">
        <f t="shared" si="24"/>
        <v>0</v>
      </c>
      <c r="L56" s="440">
        <f t="shared" si="23"/>
        <v>0</v>
      </c>
      <c r="M56" s="393">
        <f t="shared" si="14"/>
        <v>0</v>
      </c>
      <c r="N56" s="392">
        <f t="shared" si="15"/>
        <v>0</v>
      </c>
      <c r="O56" s="392">
        <f t="shared" si="16"/>
        <v>0</v>
      </c>
      <c r="P56" s="394"/>
      <c r="Q56" s="392">
        <f t="shared" si="22"/>
        <v>0</v>
      </c>
      <c r="R56" s="392">
        <f t="shared" si="17"/>
        <v>0</v>
      </c>
      <c r="S56" s="392">
        <f t="shared" si="4"/>
        <v>0</v>
      </c>
      <c r="T56" s="392">
        <f t="shared" si="18"/>
        <v>0</v>
      </c>
      <c r="U56" s="392">
        <f t="shared" si="19"/>
        <v>0</v>
      </c>
      <c r="V56" s="392">
        <f t="shared" si="20"/>
        <v>0</v>
      </c>
      <c r="W56" s="392">
        <f t="shared" si="21"/>
        <v>0</v>
      </c>
    </row>
    <row r="57" spans="1:23" ht="15.75" x14ac:dyDescent="0.25">
      <c r="G57" s="355"/>
      <c r="M57" s="393">
        <f t="shared" si="14"/>
        <v>0</v>
      </c>
      <c r="N57" s="392">
        <f t="shared" si="15"/>
        <v>0</v>
      </c>
      <c r="O57" s="392">
        <f t="shared" si="16"/>
        <v>0</v>
      </c>
      <c r="P57" s="394"/>
      <c r="Q57" s="392">
        <f t="shared" si="22"/>
        <v>0</v>
      </c>
      <c r="R57" s="392">
        <f t="shared" si="17"/>
        <v>0</v>
      </c>
      <c r="S57" s="392">
        <f t="shared" si="4"/>
        <v>0</v>
      </c>
      <c r="T57" s="392">
        <f t="shared" si="18"/>
        <v>0</v>
      </c>
      <c r="U57" s="392">
        <f t="shared" si="19"/>
        <v>0</v>
      </c>
      <c r="V57" s="392">
        <f t="shared" si="20"/>
        <v>0</v>
      </c>
      <c r="W57" s="392">
        <f t="shared" si="21"/>
        <v>0</v>
      </c>
    </row>
    <row r="58" spans="1:23" ht="15.75" x14ac:dyDescent="0.25">
      <c r="G58" s="355"/>
      <c r="M58" s="393">
        <f t="shared" si="14"/>
        <v>0</v>
      </c>
      <c r="N58" s="392">
        <f t="shared" si="15"/>
        <v>0</v>
      </c>
      <c r="O58" s="392">
        <f t="shared" si="16"/>
        <v>0</v>
      </c>
      <c r="P58" s="394"/>
      <c r="Q58" s="392">
        <f t="shared" si="22"/>
        <v>0</v>
      </c>
      <c r="R58" s="392">
        <f t="shared" si="17"/>
        <v>0</v>
      </c>
      <c r="S58" s="392">
        <f t="shared" si="4"/>
        <v>0</v>
      </c>
      <c r="T58" s="392">
        <f t="shared" si="18"/>
        <v>0</v>
      </c>
      <c r="U58" s="392">
        <f t="shared" si="19"/>
        <v>0</v>
      </c>
      <c r="V58" s="392">
        <f t="shared" si="20"/>
        <v>0</v>
      </c>
      <c r="W58" s="392">
        <f t="shared" si="21"/>
        <v>0</v>
      </c>
    </row>
    <row r="59" spans="1:23" ht="15.75" x14ac:dyDescent="0.25">
      <c r="G59" s="355"/>
      <c r="M59" s="393">
        <f t="shared" si="14"/>
        <v>0</v>
      </c>
      <c r="N59" s="392">
        <f t="shared" si="15"/>
        <v>0</v>
      </c>
      <c r="O59" s="392">
        <f t="shared" si="16"/>
        <v>0</v>
      </c>
      <c r="P59" s="394"/>
      <c r="Q59" s="392">
        <f t="shared" si="22"/>
        <v>0</v>
      </c>
      <c r="R59" s="392">
        <f t="shared" si="17"/>
        <v>0</v>
      </c>
      <c r="S59" s="392">
        <f t="shared" si="4"/>
        <v>0</v>
      </c>
      <c r="T59" s="392">
        <f t="shared" si="18"/>
        <v>0</v>
      </c>
      <c r="U59" s="392">
        <f t="shared" si="19"/>
        <v>0</v>
      </c>
      <c r="V59" s="392">
        <f t="shared" si="20"/>
        <v>0</v>
      </c>
      <c r="W59" s="392">
        <f t="shared" si="21"/>
        <v>0</v>
      </c>
    </row>
    <row r="60" spans="1:23" ht="15.75" x14ac:dyDescent="0.25">
      <c r="G60" s="355"/>
      <c r="M60" s="393">
        <f t="shared" si="14"/>
        <v>0</v>
      </c>
      <c r="N60" s="392">
        <f t="shared" si="15"/>
        <v>0</v>
      </c>
      <c r="O60" s="392">
        <f t="shared" si="16"/>
        <v>0</v>
      </c>
      <c r="P60" s="394"/>
      <c r="Q60" s="392">
        <f t="shared" si="22"/>
        <v>0</v>
      </c>
      <c r="R60" s="392">
        <f t="shared" si="17"/>
        <v>0</v>
      </c>
      <c r="S60" s="392">
        <f t="shared" si="4"/>
        <v>0</v>
      </c>
      <c r="T60" s="392">
        <f t="shared" si="18"/>
        <v>0</v>
      </c>
      <c r="U60" s="392">
        <f t="shared" si="19"/>
        <v>0</v>
      </c>
      <c r="V60" s="392">
        <f t="shared" si="20"/>
        <v>0</v>
      </c>
      <c r="W60" s="392">
        <f t="shared" si="21"/>
        <v>0</v>
      </c>
    </row>
    <row r="61" spans="1:23" ht="15.75" x14ac:dyDescent="0.25">
      <c r="G61" s="355"/>
      <c r="M61" s="393">
        <f t="shared" si="14"/>
        <v>0</v>
      </c>
      <c r="N61" s="392">
        <f t="shared" si="15"/>
        <v>0</v>
      </c>
      <c r="O61" s="392">
        <f t="shared" si="16"/>
        <v>0</v>
      </c>
      <c r="P61" s="394"/>
      <c r="Q61" s="392">
        <f t="shared" si="22"/>
        <v>0</v>
      </c>
      <c r="R61" s="392">
        <f t="shared" si="17"/>
        <v>0</v>
      </c>
      <c r="S61" s="392">
        <f t="shared" si="4"/>
        <v>0</v>
      </c>
      <c r="T61" s="392">
        <f t="shared" si="18"/>
        <v>0</v>
      </c>
      <c r="U61" s="392">
        <f t="shared" si="19"/>
        <v>0</v>
      </c>
      <c r="V61" s="392">
        <f t="shared" si="20"/>
        <v>0</v>
      </c>
      <c r="W61" s="392">
        <f t="shared" si="21"/>
        <v>0</v>
      </c>
    </row>
    <row r="62" spans="1:23" ht="15.75" x14ac:dyDescent="0.25">
      <c r="G62" s="355"/>
      <c r="M62" s="393">
        <f t="shared" si="14"/>
        <v>0</v>
      </c>
      <c r="N62" s="392">
        <f t="shared" si="15"/>
        <v>0</v>
      </c>
      <c r="O62" s="392">
        <f t="shared" si="16"/>
        <v>0</v>
      </c>
      <c r="P62" s="394"/>
      <c r="Q62" s="392">
        <f t="shared" si="22"/>
        <v>0</v>
      </c>
      <c r="R62" s="392">
        <f t="shared" si="17"/>
        <v>0</v>
      </c>
      <c r="S62" s="392">
        <f t="shared" si="4"/>
        <v>0</v>
      </c>
      <c r="T62" s="392">
        <f t="shared" si="18"/>
        <v>0</v>
      </c>
      <c r="U62" s="392">
        <f t="shared" si="19"/>
        <v>0</v>
      </c>
      <c r="V62" s="392">
        <f t="shared" si="20"/>
        <v>0</v>
      </c>
      <c r="W62" s="392">
        <f t="shared" si="21"/>
        <v>0</v>
      </c>
    </row>
    <row r="63" spans="1:23" ht="15.75" x14ac:dyDescent="0.25">
      <c r="G63" s="355"/>
      <c r="M63" s="393">
        <f t="shared" si="14"/>
        <v>0</v>
      </c>
      <c r="N63" s="392">
        <f t="shared" si="15"/>
        <v>0</v>
      </c>
      <c r="O63" s="392">
        <f t="shared" si="16"/>
        <v>0</v>
      </c>
      <c r="P63" s="394"/>
      <c r="Q63" s="392">
        <f t="shared" si="22"/>
        <v>0</v>
      </c>
      <c r="R63" s="392">
        <f t="shared" si="17"/>
        <v>0</v>
      </c>
      <c r="S63" s="392">
        <f t="shared" si="4"/>
        <v>0</v>
      </c>
      <c r="T63" s="392">
        <f t="shared" si="18"/>
        <v>0</v>
      </c>
      <c r="U63" s="392">
        <f t="shared" si="19"/>
        <v>0</v>
      </c>
      <c r="V63" s="392">
        <f t="shared" si="20"/>
        <v>0</v>
      </c>
      <c r="W63" s="392">
        <f t="shared" si="21"/>
        <v>0</v>
      </c>
    </row>
    <row r="64" spans="1:23" ht="15.75" x14ac:dyDescent="0.25">
      <c r="G64" s="355"/>
      <c r="M64" s="393">
        <f t="shared" si="14"/>
        <v>0</v>
      </c>
      <c r="N64" s="392">
        <f t="shared" si="15"/>
        <v>0</v>
      </c>
      <c r="O64" s="392">
        <f t="shared" si="16"/>
        <v>0</v>
      </c>
      <c r="P64" s="394"/>
      <c r="Q64" s="392">
        <f t="shared" si="22"/>
        <v>0</v>
      </c>
      <c r="R64" s="392">
        <f t="shared" si="17"/>
        <v>0</v>
      </c>
      <c r="S64" s="392">
        <f t="shared" si="4"/>
        <v>0</v>
      </c>
      <c r="T64" s="392">
        <f t="shared" si="18"/>
        <v>0</v>
      </c>
      <c r="U64" s="392">
        <f t="shared" si="19"/>
        <v>0</v>
      </c>
      <c r="V64" s="392">
        <f t="shared" si="20"/>
        <v>0</v>
      </c>
      <c r="W64" s="392">
        <f t="shared" si="21"/>
        <v>0</v>
      </c>
    </row>
    <row r="65" spans="7:23" ht="15.75" x14ac:dyDescent="0.25">
      <c r="G65" s="355"/>
      <c r="M65" s="393">
        <f t="shared" si="14"/>
        <v>0</v>
      </c>
      <c r="N65" s="392">
        <f t="shared" si="15"/>
        <v>0</v>
      </c>
      <c r="O65" s="392">
        <f t="shared" si="16"/>
        <v>0</v>
      </c>
      <c r="P65" s="394"/>
      <c r="Q65" s="392">
        <f t="shared" si="22"/>
        <v>0</v>
      </c>
      <c r="R65" s="392">
        <f t="shared" si="17"/>
        <v>0</v>
      </c>
      <c r="S65" s="392">
        <f t="shared" si="4"/>
        <v>0</v>
      </c>
      <c r="T65" s="392">
        <f t="shared" si="18"/>
        <v>0</v>
      </c>
      <c r="U65" s="392">
        <f t="shared" si="19"/>
        <v>0</v>
      </c>
      <c r="V65" s="392">
        <f t="shared" si="20"/>
        <v>0</v>
      </c>
      <c r="W65" s="392">
        <f t="shared" si="21"/>
        <v>0</v>
      </c>
    </row>
    <row r="66" spans="7:23" ht="15.75" x14ac:dyDescent="0.25">
      <c r="G66" s="355"/>
      <c r="M66" s="393">
        <f t="shared" si="14"/>
        <v>0</v>
      </c>
      <c r="N66" s="392">
        <f t="shared" si="15"/>
        <v>0</v>
      </c>
      <c r="O66" s="392">
        <f t="shared" si="16"/>
        <v>0</v>
      </c>
      <c r="P66" s="394"/>
      <c r="Q66" s="392">
        <f t="shared" si="22"/>
        <v>0</v>
      </c>
      <c r="R66" s="392">
        <f t="shared" si="17"/>
        <v>0</v>
      </c>
      <c r="S66" s="392">
        <f t="shared" ref="S66:S129" si="26">IF(H66="Blanchisserie",M66,0)</f>
        <v>0</v>
      </c>
      <c r="T66" s="392">
        <f t="shared" si="18"/>
        <v>0</v>
      </c>
      <c r="U66" s="392">
        <f t="shared" si="19"/>
        <v>0</v>
      </c>
      <c r="V66" s="392">
        <f t="shared" si="20"/>
        <v>0</v>
      </c>
      <c r="W66" s="392">
        <f t="shared" si="21"/>
        <v>0</v>
      </c>
    </row>
    <row r="67" spans="7:23" ht="15.75" x14ac:dyDescent="0.25">
      <c r="G67" s="355"/>
      <c r="M67" s="393">
        <f t="shared" si="14"/>
        <v>0</v>
      </c>
      <c r="N67" s="392">
        <f t="shared" si="15"/>
        <v>0</v>
      </c>
      <c r="O67" s="392">
        <f t="shared" si="16"/>
        <v>0</v>
      </c>
      <c r="P67" s="394"/>
      <c r="Q67" s="392">
        <f t="shared" si="22"/>
        <v>0</v>
      </c>
      <c r="R67" s="392">
        <f t="shared" si="17"/>
        <v>0</v>
      </c>
      <c r="S67" s="392">
        <f t="shared" si="26"/>
        <v>0</v>
      </c>
      <c r="T67" s="392">
        <f t="shared" si="18"/>
        <v>0</v>
      </c>
      <c r="U67" s="392">
        <f t="shared" si="19"/>
        <v>0</v>
      </c>
      <c r="V67" s="392">
        <f t="shared" si="20"/>
        <v>0</v>
      </c>
      <c r="W67" s="392">
        <f t="shared" si="21"/>
        <v>0</v>
      </c>
    </row>
    <row r="68" spans="7:23" ht="15.75" x14ac:dyDescent="0.25">
      <c r="G68" s="355"/>
      <c r="M68" s="393">
        <f t="shared" si="14"/>
        <v>0</v>
      </c>
      <c r="N68" s="392">
        <f t="shared" si="15"/>
        <v>0</v>
      </c>
      <c r="O68" s="392">
        <f t="shared" si="16"/>
        <v>0</v>
      </c>
      <c r="P68" s="394"/>
      <c r="Q68" s="392">
        <f t="shared" si="22"/>
        <v>0</v>
      </c>
      <c r="R68" s="392">
        <f t="shared" si="17"/>
        <v>0</v>
      </c>
      <c r="S68" s="392">
        <f t="shared" si="26"/>
        <v>0</v>
      </c>
      <c r="T68" s="392">
        <f t="shared" si="18"/>
        <v>0</v>
      </c>
      <c r="U68" s="392">
        <f t="shared" si="19"/>
        <v>0</v>
      </c>
      <c r="V68" s="392">
        <f t="shared" si="20"/>
        <v>0</v>
      </c>
      <c r="W68" s="392">
        <f t="shared" si="21"/>
        <v>0</v>
      </c>
    </row>
    <row r="69" spans="7:23" ht="15.75" x14ac:dyDescent="0.25">
      <c r="G69" s="355"/>
      <c r="M69" s="393">
        <f t="shared" si="14"/>
        <v>0</v>
      </c>
      <c r="N69" s="392">
        <f t="shared" si="15"/>
        <v>0</v>
      </c>
      <c r="O69" s="392">
        <f t="shared" si="16"/>
        <v>0</v>
      </c>
      <c r="P69" s="394"/>
      <c r="Q69" s="392">
        <f t="shared" si="22"/>
        <v>0</v>
      </c>
      <c r="R69" s="392">
        <f t="shared" si="17"/>
        <v>0</v>
      </c>
      <c r="S69" s="392">
        <f t="shared" si="26"/>
        <v>0</v>
      </c>
      <c r="T69" s="392">
        <f t="shared" si="18"/>
        <v>0</v>
      </c>
      <c r="U69" s="392">
        <f t="shared" si="19"/>
        <v>0</v>
      </c>
      <c r="V69" s="392">
        <f t="shared" si="20"/>
        <v>0</v>
      </c>
      <c r="W69" s="392">
        <f t="shared" si="21"/>
        <v>0</v>
      </c>
    </row>
    <row r="70" spans="7:23" ht="15.75" x14ac:dyDescent="0.25">
      <c r="G70" s="355"/>
      <c r="M70" s="393">
        <f t="shared" si="14"/>
        <v>0</v>
      </c>
      <c r="N70" s="392">
        <f t="shared" si="15"/>
        <v>0</v>
      </c>
      <c r="O70" s="392">
        <f t="shared" si="16"/>
        <v>0</v>
      </c>
      <c r="P70" s="394"/>
      <c r="Q70" s="392">
        <f t="shared" si="22"/>
        <v>0</v>
      </c>
      <c r="R70" s="392">
        <f t="shared" si="17"/>
        <v>0</v>
      </c>
      <c r="S70" s="392">
        <f t="shared" si="26"/>
        <v>0</v>
      </c>
      <c r="T70" s="392">
        <f t="shared" si="18"/>
        <v>0</v>
      </c>
      <c r="U70" s="392">
        <f t="shared" si="19"/>
        <v>0</v>
      </c>
      <c r="V70" s="392">
        <f t="shared" si="20"/>
        <v>0</v>
      </c>
      <c r="W70" s="392">
        <f t="shared" si="21"/>
        <v>0</v>
      </c>
    </row>
    <row r="71" spans="7:23" ht="15.75" x14ac:dyDescent="0.25">
      <c r="G71" s="355"/>
      <c r="M71" s="393">
        <f t="shared" si="14"/>
        <v>0</v>
      </c>
      <c r="N71" s="392">
        <f t="shared" si="15"/>
        <v>0</v>
      </c>
      <c r="O71" s="392">
        <f t="shared" si="16"/>
        <v>0</v>
      </c>
      <c r="P71" s="394"/>
      <c r="Q71" s="392">
        <f t="shared" si="22"/>
        <v>0</v>
      </c>
      <c r="R71" s="392">
        <f t="shared" si="17"/>
        <v>0</v>
      </c>
      <c r="S71" s="392">
        <f t="shared" si="26"/>
        <v>0</v>
      </c>
      <c r="T71" s="392">
        <f t="shared" si="18"/>
        <v>0</v>
      </c>
      <c r="U71" s="392">
        <f t="shared" si="19"/>
        <v>0</v>
      </c>
      <c r="V71" s="392">
        <f t="shared" si="20"/>
        <v>0</v>
      </c>
      <c r="W71" s="392">
        <f t="shared" si="21"/>
        <v>0</v>
      </c>
    </row>
    <row r="72" spans="7:23" ht="15.75" x14ac:dyDescent="0.25">
      <c r="G72" s="355"/>
      <c r="M72" s="393">
        <f t="shared" si="14"/>
        <v>0</v>
      </c>
      <c r="N72" s="392">
        <f t="shared" si="15"/>
        <v>0</v>
      </c>
      <c r="O72" s="392">
        <f t="shared" si="16"/>
        <v>0</v>
      </c>
      <c r="P72" s="394"/>
      <c r="Q72" s="392">
        <f t="shared" si="22"/>
        <v>0</v>
      </c>
      <c r="R72" s="392">
        <f t="shared" si="17"/>
        <v>0</v>
      </c>
      <c r="S72" s="392">
        <f t="shared" si="26"/>
        <v>0</v>
      </c>
      <c r="T72" s="392">
        <f t="shared" si="18"/>
        <v>0</v>
      </c>
      <c r="U72" s="392">
        <f t="shared" si="19"/>
        <v>0</v>
      </c>
      <c r="V72" s="392">
        <f t="shared" si="20"/>
        <v>0</v>
      </c>
      <c r="W72" s="392">
        <f t="shared" si="21"/>
        <v>0</v>
      </c>
    </row>
    <row r="73" spans="7:23" ht="15.75" x14ac:dyDescent="0.25">
      <c r="G73" s="355"/>
      <c r="M73" s="393">
        <f t="shared" si="14"/>
        <v>0</v>
      </c>
      <c r="N73" s="392">
        <f t="shared" si="15"/>
        <v>0</v>
      </c>
      <c r="O73" s="392">
        <f t="shared" si="16"/>
        <v>0</v>
      </c>
      <c r="P73" s="394"/>
      <c r="Q73" s="392">
        <f t="shared" si="22"/>
        <v>0</v>
      </c>
      <c r="R73" s="392">
        <f t="shared" si="17"/>
        <v>0</v>
      </c>
      <c r="S73" s="392">
        <f t="shared" si="26"/>
        <v>0</v>
      </c>
      <c r="T73" s="392">
        <f t="shared" si="18"/>
        <v>0</v>
      </c>
      <c r="U73" s="392">
        <f t="shared" si="19"/>
        <v>0</v>
      </c>
      <c r="V73" s="392">
        <f t="shared" si="20"/>
        <v>0</v>
      </c>
      <c r="W73" s="392">
        <f t="shared" si="21"/>
        <v>0</v>
      </c>
    </row>
    <row r="74" spans="7:23" ht="15.75" x14ac:dyDescent="0.25">
      <c r="G74" s="355"/>
      <c r="M74" s="393">
        <f t="shared" si="14"/>
        <v>0</v>
      </c>
      <c r="N74" s="392">
        <f t="shared" si="15"/>
        <v>0</v>
      </c>
      <c r="O74" s="392">
        <f t="shared" si="16"/>
        <v>0</v>
      </c>
      <c r="P74" s="394"/>
      <c r="Q74" s="392">
        <f t="shared" si="22"/>
        <v>0</v>
      </c>
      <c r="R74" s="392">
        <f t="shared" si="17"/>
        <v>0</v>
      </c>
      <c r="S74" s="392">
        <f t="shared" si="26"/>
        <v>0</v>
      </c>
      <c r="T74" s="392">
        <f t="shared" si="18"/>
        <v>0</v>
      </c>
      <c r="U74" s="392">
        <f t="shared" si="19"/>
        <v>0</v>
      </c>
      <c r="V74" s="392">
        <f t="shared" si="20"/>
        <v>0</v>
      </c>
      <c r="W74" s="392">
        <f t="shared" si="21"/>
        <v>0</v>
      </c>
    </row>
    <row r="75" spans="7:23" ht="15.75" x14ac:dyDescent="0.25">
      <c r="G75" s="355"/>
      <c r="M75" s="393">
        <f t="shared" si="14"/>
        <v>0</v>
      </c>
      <c r="N75" s="392">
        <f t="shared" si="15"/>
        <v>0</v>
      </c>
      <c r="O75" s="392">
        <f t="shared" si="16"/>
        <v>0</v>
      </c>
      <c r="P75" s="394"/>
      <c r="Q75" s="392">
        <f t="shared" si="22"/>
        <v>0</v>
      </c>
      <c r="R75" s="392">
        <f t="shared" si="17"/>
        <v>0</v>
      </c>
      <c r="S75" s="392">
        <f t="shared" si="26"/>
        <v>0</v>
      </c>
      <c r="T75" s="392">
        <f t="shared" si="18"/>
        <v>0</v>
      </c>
      <c r="U75" s="392">
        <f t="shared" si="19"/>
        <v>0</v>
      </c>
      <c r="V75" s="392">
        <f t="shared" si="20"/>
        <v>0</v>
      </c>
      <c r="W75" s="392">
        <f t="shared" si="21"/>
        <v>0</v>
      </c>
    </row>
    <row r="76" spans="7:23" ht="15.75" x14ac:dyDescent="0.25">
      <c r="G76" s="355"/>
      <c r="M76" s="393">
        <f t="shared" si="14"/>
        <v>0</v>
      </c>
      <c r="N76" s="392">
        <f t="shared" si="15"/>
        <v>0</v>
      </c>
      <c r="O76" s="392">
        <f t="shared" si="16"/>
        <v>0</v>
      </c>
      <c r="P76" s="394"/>
      <c r="Q76" s="392">
        <f t="shared" si="22"/>
        <v>0</v>
      </c>
      <c r="R76" s="392">
        <f t="shared" si="17"/>
        <v>0</v>
      </c>
      <c r="S76" s="392">
        <f t="shared" si="26"/>
        <v>0</v>
      </c>
      <c r="T76" s="392">
        <f t="shared" si="18"/>
        <v>0</v>
      </c>
      <c r="U76" s="392">
        <f t="shared" si="19"/>
        <v>0</v>
      </c>
      <c r="V76" s="392">
        <f t="shared" si="20"/>
        <v>0</v>
      </c>
      <c r="W76" s="392">
        <f t="shared" si="21"/>
        <v>0</v>
      </c>
    </row>
    <row r="77" spans="7:23" ht="15.75" x14ac:dyDescent="0.25">
      <c r="G77" s="355"/>
      <c r="M77" s="393">
        <f t="shared" si="14"/>
        <v>0</v>
      </c>
      <c r="N77" s="392">
        <f t="shared" si="15"/>
        <v>0</v>
      </c>
      <c r="O77" s="392">
        <f t="shared" si="16"/>
        <v>0</v>
      </c>
      <c r="P77" s="394"/>
      <c r="Q77" s="392">
        <f t="shared" si="22"/>
        <v>0</v>
      </c>
      <c r="R77" s="392">
        <f t="shared" si="17"/>
        <v>0</v>
      </c>
      <c r="S77" s="392">
        <f t="shared" si="26"/>
        <v>0</v>
      </c>
      <c r="T77" s="392">
        <f t="shared" si="18"/>
        <v>0</v>
      </c>
      <c r="U77" s="392">
        <f t="shared" si="19"/>
        <v>0</v>
      </c>
      <c r="V77" s="392">
        <f t="shared" si="20"/>
        <v>0</v>
      </c>
      <c r="W77" s="392">
        <f t="shared" si="21"/>
        <v>0</v>
      </c>
    </row>
    <row r="78" spans="7:23" ht="15.75" x14ac:dyDescent="0.25">
      <c r="G78" s="355"/>
      <c r="M78" s="393">
        <f t="shared" ref="M78:M141" si="27">IF(G78="Espèces",J78,0)</f>
        <v>0</v>
      </c>
      <c r="N78" s="392">
        <f t="shared" ref="N78:N141" si="28">IF(G78="Cheque",J78,0)</f>
        <v>0</v>
      </c>
      <c r="O78" s="392">
        <f t="shared" ref="O78:O141" si="29">IF(G78="Pas payé",J78,0)</f>
        <v>0</v>
      </c>
      <c r="P78" s="394"/>
      <c r="Q78" s="392">
        <f t="shared" si="22"/>
        <v>0</v>
      </c>
      <c r="R78" s="392">
        <f t="shared" ref="R78:R141" si="30">IF(H78="Laverie",J78,0)</f>
        <v>0</v>
      </c>
      <c r="S78" s="392">
        <f t="shared" si="26"/>
        <v>0</v>
      </c>
      <c r="T78" s="392">
        <f t="shared" ref="T78:T141" si="31">IF(K78="Tapis",N78,0)</f>
        <v>0</v>
      </c>
      <c r="U78" s="392">
        <f t="shared" ref="U78:U141" si="32">IF(M78="Couture",O78,0)</f>
        <v>0</v>
      </c>
      <c r="V78" s="392">
        <f t="shared" ref="V78:V141" si="33">IF(N78="Cordonnerie",P78,0)</f>
        <v>0</v>
      </c>
      <c r="W78" s="392">
        <f t="shared" ref="W78:W141" si="34">IF(H78="Divers",J78,0)</f>
        <v>0</v>
      </c>
    </row>
    <row r="79" spans="7:23" ht="15.75" x14ac:dyDescent="0.25">
      <c r="G79" s="355"/>
      <c r="M79" s="393">
        <f t="shared" si="27"/>
        <v>0</v>
      </c>
      <c r="N79" s="392">
        <f t="shared" si="28"/>
        <v>0</v>
      </c>
      <c r="O79" s="392">
        <f t="shared" si="29"/>
        <v>0</v>
      </c>
      <c r="P79" s="394"/>
      <c r="Q79" s="392">
        <f t="shared" si="22"/>
        <v>0</v>
      </c>
      <c r="R79" s="392">
        <f t="shared" si="30"/>
        <v>0</v>
      </c>
      <c r="S79" s="392">
        <f t="shared" si="26"/>
        <v>0</v>
      </c>
      <c r="T79" s="392">
        <f t="shared" si="31"/>
        <v>0</v>
      </c>
      <c r="U79" s="392">
        <f t="shared" si="32"/>
        <v>0</v>
      </c>
      <c r="V79" s="392">
        <f t="shared" si="33"/>
        <v>0</v>
      </c>
      <c r="W79" s="392">
        <f t="shared" si="34"/>
        <v>0</v>
      </c>
    </row>
    <row r="80" spans="7:23" ht="15.75" x14ac:dyDescent="0.25">
      <c r="G80" s="355"/>
      <c r="M80" s="393">
        <f t="shared" si="27"/>
        <v>0</v>
      </c>
      <c r="N80" s="392">
        <f t="shared" si="28"/>
        <v>0</v>
      </c>
      <c r="O80" s="392">
        <f t="shared" si="29"/>
        <v>0</v>
      </c>
      <c r="P80" s="394"/>
      <c r="Q80" s="392">
        <f t="shared" ref="Q80:Q143" si="35">IF(H80="Pressing",J80,0)</f>
        <v>0</v>
      </c>
      <c r="R80" s="392">
        <f t="shared" si="30"/>
        <v>0</v>
      </c>
      <c r="S80" s="392">
        <f t="shared" si="26"/>
        <v>0</v>
      </c>
      <c r="T80" s="392">
        <f t="shared" si="31"/>
        <v>0</v>
      </c>
      <c r="U80" s="392">
        <f t="shared" si="32"/>
        <v>0</v>
      </c>
      <c r="V80" s="392">
        <f t="shared" si="33"/>
        <v>0</v>
      </c>
      <c r="W80" s="392">
        <f t="shared" si="34"/>
        <v>0</v>
      </c>
    </row>
    <row r="81" spans="7:23" ht="15.75" x14ac:dyDescent="0.25">
      <c r="G81" s="355"/>
      <c r="M81" s="393">
        <f t="shared" si="27"/>
        <v>0</v>
      </c>
      <c r="N81" s="392">
        <f t="shared" si="28"/>
        <v>0</v>
      </c>
      <c r="O81" s="392">
        <f t="shared" si="29"/>
        <v>0</v>
      </c>
      <c r="P81" s="394"/>
      <c r="Q81" s="392">
        <f t="shared" si="35"/>
        <v>0</v>
      </c>
      <c r="R81" s="392">
        <f t="shared" si="30"/>
        <v>0</v>
      </c>
      <c r="S81" s="392">
        <f t="shared" si="26"/>
        <v>0</v>
      </c>
      <c r="T81" s="392">
        <f t="shared" si="31"/>
        <v>0</v>
      </c>
      <c r="U81" s="392">
        <f t="shared" si="32"/>
        <v>0</v>
      </c>
      <c r="V81" s="392">
        <f t="shared" si="33"/>
        <v>0</v>
      </c>
      <c r="W81" s="392">
        <f t="shared" si="34"/>
        <v>0</v>
      </c>
    </row>
    <row r="82" spans="7:23" ht="15.75" x14ac:dyDescent="0.25">
      <c r="G82" s="355"/>
      <c r="M82" s="393">
        <f t="shared" si="27"/>
        <v>0</v>
      </c>
      <c r="N82" s="392">
        <f t="shared" si="28"/>
        <v>0</v>
      </c>
      <c r="O82" s="392">
        <f t="shared" si="29"/>
        <v>0</v>
      </c>
      <c r="P82" s="394"/>
      <c r="Q82" s="392">
        <f t="shared" si="35"/>
        <v>0</v>
      </c>
      <c r="R82" s="392">
        <f t="shared" si="30"/>
        <v>0</v>
      </c>
      <c r="S82" s="392">
        <f t="shared" si="26"/>
        <v>0</v>
      </c>
      <c r="T82" s="392">
        <f t="shared" si="31"/>
        <v>0</v>
      </c>
      <c r="U82" s="392">
        <f t="shared" si="32"/>
        <v>0</v>
      </c>
      <c r="V82" s="392">
        <f t="shared" si="33"/>
        <v>0</v>
      </c>
      <c r="W82" s="392">
        <f t="shared" si="34"/>
        <v>0</v>
      </c>
    </row>
    <row r="83" spans="7:23" ht="15.75" x14ac:dyDescent="0.25">
      <c r="G83" s="355"/>
      <c r="M83" s="393">
        <f t="shared" si="27"/>
        <v>0</v>
      </c>
      <c r="N83" s="392">
        <f t="shared" si="28"/>
        <v>0</v>
      </c>
      <c r="O83" s="392">
        <f t="shared" si="29"/>
        <v>0</v>
      </c>
      <c r="P83" s="394"/>
      <c r="Q83" s="392">
        <f t="shared" si="35"/>
        <v>0</v>
      </c>
      <c r="R83" s="392">
        <f t="shared" si="30"/>
        <v>0</v>
      </c>
      <c r="S83" s="392">
        <f t="shared" si="26"/>
        <v>0</v>
      </c>
      <c r="T83" s="392">
        <f t="shared" si="31"/>
        <v>0</v>
      </c>
      <c r="U83" s="392">
        <f t="shared" si="32"/>
        <v>0</v>
      </c>
      <c r="V83" s="392">
        <f t="shared" si="33"/>
        <v>0</v>
      </c>
      <c r="W83" s="392">
        <f t="shared" si="34"/>
        <v>0</v>
      </c>
    </row>
    <row r="84" spans="7:23" ht="15.75" x14ac:dyDescent="0.25">
      <c r="G84" s="355"/>
      <c r="M84" s="393">
        <f t="shared" si="27"/>
        <v>0</v>
      </c>
      <c r="N84" s="392">
        <f t="shared" si="28"/>
        <v>0</v>
      </c>
      <c r="O84" s="392">
        <f t="shared" si="29"/>
        <v>0</v>
      </c>
      <c r="P84" s="394"/>
      <c r="Q84" s="392">
        <f t="shared" si="35"/>
        <v>0</v>
      </c>
      <c r="R84" s="392">
        <f t="shared" si="30"/>
        <v>0</v>
      </c>
      <c r="S84" s="392">
        <f t="shared" si="26"/>
        <v>0</v>
      </c>
      <c r="T84" s="392">
        <f t="shared" si="31"/>
        <v>0</v>
      </c>
      <c r="U84" s="392">
        <f t="shared" si="32"/>
        <v>0</v>
      </c>
      <c r="V84" s="392">
        <f t="shared" si="33"/>
        <v>0</v>
      </c>
      <c r="W84" s="392">
        <f t="shared" si="34"/>
        <v>0</v>
      </c>
    </row>
    <row r="85" spans="7:23" ht="15.75" x14ac:dyDescent="0.25">
      <c r="G85" s="355"/>
      <c r="M85" s="393">
        <f t="shared" si="27"/>
        <v>0</v>
      </c>
      <c r="N85" s="392">
        <f t="shared" si="28"/>
        <v>0</v>
      </c>
      <c r="O85" s="392">
        <f t="shared" si="29"/>
        <v>0</v>
      </c>
      <c r="P85" s="394"/>
      <c r="Q85" s="392">
        <f t="shared" si="35"/>
        <v>0</v>
      </c>
      <c r="R85" s="392">
        <f t="shared" si="30"/>
        <v>0</v>
      </c>
      <c r="S85" s="392">
        <f t="shared" si="26"/>
        <v>0</v>
      </c>
      <c r="T85" s="392">
        <f t="shared" si="31"/>
        <v>0</v>
      </c>
      <c r="U85" s="392">
        <f t="shared" si="32"/>
        <v>0</v>
      </c>
      <c r="V85" s="392">
        <f t="shared" si="33"/>
        <v>0</v>
      </c>
      <c r="W85" s="392">
        <f t="shared" si="34"/>
        <v>0</v>
      </c>
    </row>
    <row r="86" spans="7:23" ht="15.75" x14ac:dyDescent="0.25">
      <c r="G86" s="355"/>
      <c r="M86" s="393">
        <f t="shared" si="27"/>
        <v>0</v>
      </c>
      <c r="N86" s="392">
        <f t="shared" si="28"/>
        <v>0</v>
      </c>
      <c r="O86" s="392">
        <f t="shared" si="29"/>
        <v>0</v>
      </c>
      <c r="P86" s="394"/>
      <c r="Q86" s="392">
        <f t="shared" si="35"/>
        <v>0</v>
      </c>
      <c r="R86" s="392">
        <f t="shared" si="30"/>
        <v>0</v>
      </c>
      <c r="S86" s="392">
        <f t="shared" si="26"/>
        <v>0</v>
      </c>
      <c r="T86" s="392">
        <f t="shared" si="31"/>
        <v>0</v>
      </c>
      <c r="U86" s="392">
        <f t="shared" si="32"/>
        <v>0</v>
      </c>
      <c r="V86" s="392">
        <f t="shared" si="33"/>
        <v>0</v>
      </c>
      <c r="W86" s="392">
        <f t="shared" si="34"/>
        <v>0</v>
      </c>
    </row>
    <row r="87" spans="7:23" ht="15.75" x14ac:dyDescent="0.25">
      <c r="G87" s="355"/>
      <c r="M87" s="393">
        <f t="shared" si="27"/>
        <v>0</v>
      </c>
      <c r="N87" s="392">
        <f t="shared" si="28"/>
        <v>0</v>
      </c>
      <c r="O87" s="392">
        <f t="shared" si="29"/>
        <v>0</v>
      </c>
      <c r="P87" s="394"/>
      <c r="Q87" s="392">
        <f t="shared" si="35"/>
        <v>0</v>
      </c>
      <c r="R87" s="392">
        <f t="shared" si="30"/>
        <v>0</v>
      </c>
      <c r="S87" s="392">
        <f t="shared" si="26"/>
        <v>0</v>
      </c>
      <c r="T87" s="392">
        <f t="shared" si="31"/>
        <v>0</v>
      </c>
      <c r="U87" s="392">
        <f t="shared" si="32"/>
        <v>0</v>
      </c>
      <c r="V87" s="392">
        <f t="shared" si="33"/>
        <v>0</v>
      </c>
      <c r="W87" s="392">
        <f t="shared" si="34"/>
        <v>0</v>
      </c>
    </row>
    <row r="88" spans="7:23" ht="15.75" x14ac:dyDescent="0.25">
      <c r="G88" s="355"/>
      <c r="M88" s="393">
        <f t="shared" si="27"/>
        <v>0</v>
      </c>
      <c r="N88" s="392">
        <f t="shared" si="28"/>
        <v>0</v>
      </c>
      <c r="O88" s="392">
        <f t="shared" si="29"/>
        <v>0</v>
      </c>
      <c r="P88" s="394"/>
      <c r="Q88" s="392">
        <f t="shared" si="35"/>
        <v>0</v>
      </c>
      <c r="R88" s="392">
        <f t="shared" si="30"/>
        <v>0</v>
      </c>
      <c r="S88" s="392">
        <f t="shared" si="26"/>
        <v>0</v>
      </c>
      <c r="T88" s="392">
        <f t="shared" si="31"/>
        <v>0</v>
      </c>
      <c r="U88" s="392">
        <f t="shared" si="32"/>
        <v>0</v>
      </c>
      <c r="V88" s="392">
        <f t="shared" si="33"/>
        <v>0</v>
      </c>
      <c r="W88" s="392">
        <f t="shared" si="34"/>
        <v>0</v>
      </c>
    </row>
    <row r="89" spans="7:23" ht="15.75" x14ac:dyDescent="0.25">
      <c r="G89" s="355"/>
      <c r="M89" s="393">
        <f t="shared" si="27"/>
        <v>0</v>
      </c>
      <c r="N89" s="392">
        <f t="shared" si="28"/>
        <v>0</v>
      </c>
      <c r="O89" s="392">
        <f t="shared" si="29"/>
        <v>0</v>
      </c>
      <c r="P89" s="394"/>
      <c r="Q89" s="392">
        <f t="shared" si="35"/>
        <v>0</v>
      </c>
      <c r="R89" s="392">
        <f t="shared" si="30"/>
        <v>0</v>
      </c>
      <c r="S89" s="392">
        <f t="shared" si="26"/>
        <v>0</v>
      </c>
      <c r="T89" s="392">
        <f t="shared" si="31"/>
        <v>0</v>
      </c>
      <c r="U89" s="392">
        <f t="shared" si="32"/>
        <v>0</v>
      </c>
      <c r="V89" s="392">
        <f t="shared" si="33"/>
        <v>0</v>
      </c>
      <c r="W89" s="392">
        <f t="shared" si="34"/>
        <v>0</v>
      </c>
    </row>
    <row r="90" spans="7:23" ht="15.75" x14ac:dyDescent="0.25">
      <c r="G90" s="355"/>
      <c r="M90" s="393">
        <f t="shared" si="27"/>
        <v>0</v>
      </c>
      <c r="N90" s="392">
        <f t="shared" si="28"/>
        <v>0</v>
      </c>
      <c r="O90" s="392">
        <f t="shared" si="29"/>
        <v>0</v>
      </c>
      <c r="P90" s="394"/>
      <c r="Q90" s="392">
        <f t="shared" si="35"/>
        <v>0</v>
      </c>
      <c r="R90" s="392">
        <f t="shared" si="30"/>
        <v>0</v>
      </c>
      <c r="S90" s="392">
        <f t="shared" si="26"/>
        <v>0</v>
      </c>
      <c r="T90" s="392">
        <f t="shared" si="31"/>
        <v>0</v>
      </c>
      <c r="U90" s="392">
        <f t="shared" si="32"/>
        <v>0</v>
      </c>
      <c r="V90" s="392">
        <f t="shared" si="33"/>
        <v>0</v>
      </c>
      <c r="W90" s="392">
        <f t="shared" si="34"/>
        <v>0</v>
      </c>
    </row>
    <row r="91" spans="7:23" ht="15.75" x14ac:dyDescent="0.25">
      <c r="G91" s="355"/>
      <c r="M91" s="393">
        <f t="shared" si="27"/>
        <v>0</v>
      </c>
      <c r="N91" s="392">
        <f t="shared" si="28"/>
        <v>0</v>
      </c>
      <c r="O91" s="392">
        <f t="shared" si="29"/>
        <v>0</v>
      </c>
      <c r="P91" s="394"/>
      <c r="Q91" s="392">
        <f t="shared" si="35"/>
        <v>0</v>
      </c>
      <c r="R91" s="392">
        <f t="shared" si="30"/>
        <v>0</v>
      </c>
      <c r="S91" s="392">
        <f t="shared" si="26"/>
        <v>0</v>
      </c>
      <c r="T91" s="392">
        <f t="shared" si="31"/>
        <v>0</v>
      </c>
      <c r="U91" s="392">
        <f t="shared" si="32"/>
        <v>0</v>
      </c>
      <c r="V91" s="392">
        <f t="shared" si="33"/>
        <v>0</v>
      </c>
      <c r="W91" s="392">
        <f t="shared" si="34"/>
        <v>0</v>
      </c>
    </row>
    <row r="92" spans="7:23" ht="15.75" x14ac:dyDescent="0.25">
      <c r="G92" s="355"/>
      <c r="M92" s="393">
        <f t="shared" si="27"/>
        <v>0</v>
      </c>
      <c r="N92" s="392">
        <f t="shared" si="28"/>
        <v>0</v>
      </c>
      <c r="O92" s="392">
        <f t="shared" si="29"/>
        <v>0</v>
      </c>
      <c r="P92" s="394"/>
      <c r="Q92" s="392">
        <f t="shared" si="35"/>
        <v>0</v>
      </c>
      <c r="R92" s="392">
        <f t="shared" si="30"/>
        <v>0</v>
      </c>
      <c r="S92" s="392">
        <f t="shared" si="26"/>
        <v>0</v>
      </c>
      <c r="T92" s="392">
        <f t="shared" si="31"/>
        <v>0</v>
      </c>
      <c r="U92" s="392">
        <f t="shared" si="32"/>
        <v>0</v>
      </c>
      <c r="V92" s="392">
        <f t="shared" si="33"/>
        <v>0</v>
      </c>
      <c r="W92" s="392">
        <f t="shared" si="34"/>
        <v>0</v>
      </c>
    </row>
    <row r="93" spans="7:23" ht="15.75" x14ac:dyDescent="0.25">
      <c r="G93" s="355"/>
      <c r="M93" s="393">
        <f t="shared" si="27"/>
        <v>0</v>
      </c>
      <c r="N93" s="392">
        <f t="shared" si="28"/>
        <v>0</v>
      </c>
      <c r="O93" s="392">
        <f t="shared" si="29"/>
        <v>0</v>
      </c>
      <c r="P93" s="394"/>
      <c r="Q93" s="392">
        <f t="shared" si="35"/>
        <v>0</v>
      </c>
      <c r="R93" s="392">
        <f t="shared" si="30"/>
        <v>0</v>
      </c>
      <c r="S93" s="392">
        <f t="shared" si="26"/>
        <v>0</v>
      </c>
      <c r="T93" s="392">
        <f t="shared" si="31"/>
        <v>0</v>
      </c>
      <c r="U93" s="392">
        <f t="shared" si="32"/>
        <v>0</v>
      </c>
      <c r="V93" s="392">
        <f t="shared" si="33"/>
        <v>0</v>
      </c>
      <c r="W93" s="392">
        <f t="shared" si="34"/>
        <v>0</v>
      </c>
    </row>
    <row r="94" spans="7:23" ht="15.75" x14ac:dyDescent="0.25">
      <c r="G94" s="355"/>
      <c r="M94" s="393">
        <f t="shared" si="27"/>
        <v>0</v>
      </c>
      <c r="N94" s="392">
        <f t="shared" si="28"/>
        <v>0</v>
      </c>
      <c r="O94" s="392">
        <f t="shared" si="29"/>
        <v>0</v>
      </c>
      <c r="P94" s="394"/>
      <c r="Q94" s="392">
        <f t="shared" si="35"/>
        <v>0</v>
      </c>
      <c r="R94" s="392">
        <f t="shared" si="30"/>
        <v>0</v>
      </c>
      <c r="S94" s="392">
        <f t="shared" si="26"/>
        <v>0</v>
      </c>
      <c r="T94" s="392">
        <f t="shared" si="31"/>
        <v>0</v>
      </c>
      <c r="U94" s="392">
        <f t="shared" si="32"/>
        <v>0</v>
      </c>
      <c r="V94" s="392">
        <f t="shared" si="33"/>
        <v>0</v>
      </c>
      <c r="W94" s="392">
        <f t="shared" si="34"/>
        <v>0</v>
      </c>
    </row>
    <row r="95" spans="7:23" ht="15.75" x14ac:dyDescent="0.25">
      <c r="G95" s="355"/>
      <c r="M95" s="393">
        <f t="shared" si="27"/>
        <v>0</v>
      </c>
      <c r="N95" s="392">
        <f t="shared" si="28"/>
        <v>0</v>
      </c>
      <c r="O95" s="392">
        <f t="shared" si="29"/>
        <v>0</v>
      </c>
      <c r="P95" s="394"/>
      <c r="Q95" s="392">
        <f t="shared" si="35"/>
        <v>0</v>
      </c>
      <c r="R95" s="392">
        <f t="shared" si="30"/>
        <v>0</v>
      </c>
      <c r="S95" s="392">
        <f t="shared" si="26"/>
        <v>0</v>
      </c>
      <c r="T95" s="392">
        <f t="shared" si="31"/>
        <v>0</v>
      </c>
      <c r="U95" s="392">
        <f t="shared" si="32"/>
        <v>0</v>
      </c>
      <c r="V95" s="392">
        <f t="shared" si="33"/>
        <v>0</v>
      </c>
      <c r="W95" s="392">
        <f t="shared" si="34"/>
        <v>0</v>
      </c>
    </row>
    <row r="96" spans="7:23" ht="15.75" x14ac:dyDescent="0.25">
      <c r="G96" s="355"/>
      <c r="M96" s="393">
        <f t="shared" si="27"/>
        <v>0</v>
      </c>
      <c r="N96" s="392">
        <f t="shared" si="28"/>
        <v>0</v>
      </c>
      <c r="O96" s="392">
        <f t="shared" si="29"/>
        <v>0</v>
      </c>
      <c r="P96" s="394"/>
      <c r="Q96" s="392">
        <f t="shared" si="35"/>
        <v>0</v>
      </c>
      <c r="R96" s="392">
        <f t="shared" si="30"/>
        <v>0</v>
      </c>
      <c r="S96" s="392">
        <f t="shared" si="26"/>
        <v>0</v>
      </c>
      <c r="T96" s="392">
        <f t="shared" si="31"/>
        <v>0</v>
      </c>
      <c r="U96" s="392">
        <f t="shared" si="32"/>
        <v>0</v>
      </c>
      <c r="V96" s="392">
        <f t="shared" si="33"/>
        <v>0</v>
      </c>
      <c r="W96" s="392">
        <f t="shared" si="34"/>
        <v>0</v>
      </c>
    </row>
    <row r="97" spans="7:23" ht="15.75" x14ac:dyDescent="0.25">
      <c r="G97" s="355"/>
      <c r="M97" s="393">
        <f t="shared" si="27"/>
        <v>0</v>
      </c>
      <c r="N97" s="392">
        <f t="shared" si="28"/>
        <v>0</v>
      </c>
      <c r="O97" s="392">
        <f t="shared" si="29"/>
        <v>0</v>
      </c>
      <c r="P97" s="394"/>
      <c r="Q97" s="392">
        <f t="shared" si="35"/>
        <v>0</v>
      </c>
      <c r="R97" s="392">
        <f t="shared" si="30"/>
        <v>0</v>
      </c>
      <c r="S97" s="392">
        <f t="shared" si="26"/>
        <v>0</v>
      </c>
      <c r="T97" s="392">
        <f t="shared" si="31"/>
        <v>0</v>
      </c>
      <c r="U97" s="392">
        <f t="shared" si="32"/>
        <v>0</v>
      </c>
      <c r="V97" s="392">
        <f t="shared" si="33"/>
        <v>0</v>
      </c>
      <c r="W97" s="392">
        <f t="shared" si="34"/>
        <v>0</v>
      </c>
    </row>
    <row r="98" spans="7:23" ht="15.75" x14ac:dyDescent="0.25">
      <c r="G98" s="355"/>
      <c r="M98" s="393">
        <f t="shared" si="27"/>
        <v>0</v>
      </c>
      <c r="N98" s="392">
        <f t="shared" si="28"/>
        <v>0</v>
      </c>
      <c r="O98" s="392">
        <f t="shared" si="29"/>
        <v>0</v>
      </c>
      <c r="P98" s="394"/>
      <c r="Q98" s="392">
        <f t="shared" si="35"/>
        <v>0</v>
      </c>
      <c r="R98" s="392">
        <f t="shared" si="30"/>
        <v>0</v>
      </c>
      <c r="S98" s="392">
        <f t="shared" si="26"/>
        <v>0</v>
      </c>
      <c r="T98" s="392">
        <f t="shared" si="31"/>
        <v>0</v>
      </c>
      <c r="U98" s="392">
        <f t="shared" si="32"/>
        <v>0</v>
      </c>
      <c r="V98" s="392">
        <f t="shared" si="33"/>
        <v>0</v>
      </c>
      <c r="W98" s="392">
        <f t="shared" si="34"/>
        <v>0</v>
      </c>
    </row>
    <row r="99" spans="7:23" ht="15.75" x14ac:dyDescent="0.25">
      <c r="G99" s="355"/>
      <c r="M99" s="393">
        <f t="shared" si="27"/>
        <v>0</v>
      </c>
      <c r="N99" s="392">
        <f t="shared" si="28"/>
        <v>0</v>
      </c>
      <c r="O99" s="392">
        <f t="shared" si="29"/>
        <v>0</v>
      </c>
      <c r="P99" s="394"/>
      <c r="Q99" s="392">
        <f t="shared" si="35"/>
        <v>0</v>
      </c>
      <c r="R99" s="392">
        <f t="shared" si="30"/>
        <v>0</v>
      </c>
      <c r="S99" s="392">
        <f t="shared" si="26"/>
        <v>0</v>
      </c>
      <c r="T99" s="392">
        <f t="shared" si="31"/>
        <v>0</v>
      </c>
      <c r="U99" s="392">
        <f t="shared" si="32"/>
        <v>0</v>
      </c>
      <c r="V99" s="392">
        <f t="shared" si="33"/>
        <v>0</v>
      </c>
      <c r="W99" s="392">
        <f t="shared" si="34"/>
        <v>0</v>
      </c>
    </row>
    <row r="100" spans="7:23" ht="15.75" x14ac:dyDescent="0.25">
      <c r="G100" s="355"/>
      <c r="M100" s="393">
        <f t="shared" si="27"/>
        <v>0</v>
      </c>
      <c r="N100" s="392">
        <f t="shared" si="28"/>
        <v>0</v>
      </c>
      <c r="O100" s="392">
        <f t="shared" si="29"/>
        <v>0</v>
      </c>
      <c r="P100" s="394"/>
      <c r="Q100" s="392">
        <f t="shared" si="35"/>
        <v>0</v>
      </c>
      <c r="R100" s="392">
        <f t="shared" si="30"/>
        <v>0</v>
      </c>
      <c r="S100" s="392">
        <f t="shared" si="26"/>
        <v>0</v>
      </c>
      <c r="T100" s="392">
        <f t="shared" si="31"/>
        <v>0</v>
      </c>
      <c r="U100" s="392">
        <f t="shared" si="32"/>
        <v>0</v>
      </c>
      <c r="V100" s="392">
        <f t="shared" si="33"/>
        <v>0</v>
      </c>
      <c r="W100" s="392">
        <f t="shared" si="34"/>
        <v>0</v>
      </c>
    </row>
    <row r="101" spans="7:23" ht="15.75" x14ac:dyDescent="0.25">
      <c r="G101" s="355"/>
      <c r="M101" s="393">
        <f t="shared" si="27"/>
        <v>0</v>
      </c>
      <c r="N101" s="392">
        <f t="shared" si="28"/>
        <v>0</v>
      </c>
      <c r="O101" s="392">
        <f t="shared" si="29"/>
        <v>0</v>
      </c>
      <c r="P101" s="394"/>
      <c r="Q101" s="392">
        <f t="shared" si="35"/>
        <v>0</v>
      </c>
      <c r="R101" s="392">
        <f t="shared" si="30"/>
        <v>0</v>
      </c>
      <c r="S101" s="392">
        <f t="shared" si="26"/>
        <v>0</v>
      </c>
      <c r="T101" s="392">
        <f t="shared" si="31"/>
        <v>0</v>
      </c>
      <c r="U101" s="392">
        <f t="shared" si="32"/>
        <v>0</v>
      </c>
      <c r="V101" s="392">
        <f t="shared" si="33"/>
        <v>0</v>
      </c>
      <c r="W101" s="392">
        <f t="shared" si="34"/>
        <v>0</v>
      </c>
    </row>
    <row r="102" spans="7:23" ht="15.75" x14ac:dyDescent="0.25">
      <c r="G102" s="355"/>
      <c r="M102" s="393">
        <f t="shared" si="27"/>
        <v>0</v>
      </c>
      <c r="N102" s="392">
        <f t="shared" si="28"/>
        <v>0</v>
      </c>
      <c r="O102" s="392">
        <f t="shared" si="29"/>
        <v>0</v>
      </c>
      <c r="P102" s="394"/>
      <c r="Q102" s="392">
        <f t="shared" si="35"/>
        <v>0</v>
      </c>
      <c r="R102" s="392">
        <f t="shared" si="30"/>
        <v>0</v>
      </c>
      <c r="S102" s="392">
        <f t="shared" si="26"/>
        <v>0</v>
      </c>
      <c r="T102" s="392">
        <f t="shared" si="31"/>
        <v>0</v>
      </c>
      <c r="U102" s="392">
        <f t="shared" si="32"/>
        <v>0</v>
      </c>
      <c r="V102" s="392">
        <f t="shared" si="33"/>
        <v>0</v>
      </c>
      <c r="W102" s="392">
        <f t="shared" si="34"/>
        <v>0</v>
      </c>
    </row>
    <row r="103" spans="7:23" ht="15.75" x14ac:dyDescent="0.25">
      <c r="G103" s="355"/>
      <c r="M103" s="393">
        <f t="shared" si="27"/>
        <v>0</v>
      </c>
      <c r="N103" s="392">
        <f t="shared" si="28"/>
        <v>0</v>
      </c>
      <c r="O103" s="392">
        <f t="shared" si="29"/>
        <v>0</v>
      </c>
      <c r="P103" s="394"/>
      <c r="Q103" s="392">
        <f t="shared" si="35"/>
        <v>0</v>
      </c>
      <c r="R103" s="392">
        <f t="shared" si="30"/>
        <v>0</v>
      </c>
      <c r="S103" s="392">
        <f t="shared" si="26"/>
        <v>0</v>
      </c>
      <c r="T103" s="392">
        <f t="shared" si="31"/>
        <v>0</v>
      </c>
      <c r="U103" s="392">
        <f t="shared" si="32"/>
        <v>0</v>
      </c>
      <c r="V103" s="392">
        <f t="shared" si="33"/>
        <v>0</v>
      </c>
      <c r="W103" s="392">
        <f t="shared" si="34"/>
        <v>0</v>
      </c>
    </row>
    <row r="104" spans="7:23" ht="15.75" x14ac:dyDescent="0.25">
      <c r="G104" s="355"/>
      <c r="M104" s="393">
        <f t="shared" si="27"/>
        <v>0</v>
      </c>
      <c r="N104" s="392">
        <f t="shared" si="28"/>
        <v>0</v>
      </c>
      <c r="O104" s="392">
        <f t="shared" si="29"/>
        <v>0</v>
      </c>
      <c r="P104" s="394"/>
      <c r="Q104" s="392">
        <f t="shared" si="35"/>
        <v>0</v>
      </c>
      <c r="R104" s="392">
        <f t="shared" si="30"/>
        <v>0</v>
      </c>
      <c r="S104" s="392">
        <f t="shared" si="26"/>
        <v>0</v>
      </c>
      <c r="T104" s="392">
        <f t="shared" si="31"/>
        <v>0</v>
      </c>
      <c r="U104" s="392">
        <f t="shared" si="32"/>
        <v>0</v>
      </c>
      <c r="V104" s="392">
        <f t="shared" si="33"/>
        <v>0</v>
      </c>
      <c r="W104" s="392">
        <f t="shared" si="34"/>
        <v>0</v>
      </c>
    </row>
    <row r="105" spans="7:23" ht="15.75" x14ac:dyDescent="0.25">
      <c r="G105" s="355"/>
      <c r="M105" s="393">
        <f t="shared" si="27"/>
        <v>0</v>
      </c>
      <c r="N105" s="392">
        <f t="shared" si="28"/>
        <v>0</v>
      </c>
      <c r="O105" s="392">
        <f t="shared" si="29"/>
        <v>0</v>
      </c>
      <c r="P105" s="394"/>
      <c r="Q105" s="392">
        <f t="shared" si="35"/>
        <v>0</v>
      </c>
      <c r="R105" s="392">
        <f t="shared" si="30"/>
        <v>0</v>
      </c>
      <c r="S105" s="392">
        <f t="shared" si="26"/>
        <v>0</v>
      </c>
      <c r="T105" s="392">
        <f t="shared" si="31"/>
        <v>0</v>
      </c>
      <c r="U105" s="392">
        <f t="shared" si="32"/>
        <v>0</v>
      </c>
      <c r="V105" s="392">
        <f t="shared" si="33"/>
        <v>0</v>
      </c>
      <c r="W105" s="392">
        <f t="shared" si="34"/>
        <v>0</v>
      </c>
    </row>
    <row r="106" spans="7:23" ht="15.75" x14ac:dyDescent="0.25">
      <c r="G106" s="355"/>
      <c r="M106" s="393">
        <f t="shared" si="27"/>
        <v>0</v>
      </c>
      <c r="N106" s="392">
        <f t="shared" si="28"/>
        <v>0</v>
      </c>
      <c r="O106" s="392">
        <f t="shared" si="29"/>
        <v>0</v>
      </c>
      <c r="P106" s="394"/>
      <c r="Q106" s="392">
        <f t="shared" si="35"/>
        <v>0</v>
      </c>
      <c r="R106" s="392">
        <f t="shared" si="30"/>
        <v>0</v>
      </c>
      <c r="S106" s="392">
        <f t="shared" si="26"/>
        <v>0</v>
      </c>
      <c r="T106" s="392">
        <f t="shared" si="31"/>
        <v>0</v>
      </c>
      <c r="U106" s="392">
        <f t="shared" si="32"/>
        <v>0</v>
      </c>
      <c r="V106" s="392">
        <f t="shared" si="33"/>
        <v>0</v>
      </c>
      <c r="W106" s="392">
        <f t="shared" si="34"/>
        <v>0</v>
      </c>
    </row>
    <row r="107" spans="7:23" ht="15.75" x14ac:dyDescent="0.25">
      <c r="G107" s="355"/>
      <c r="M107" s="393">
        <f t="shared" si="27"/>
        <v>0</v>
      </c>
      <c r="N107" s="392">
        <f t="shared" si="28"/>
        <v>0</v>
      </c>
      <c r="O107" s="392">
        <f t="shared" si="29"/>
        <v>0</v>
      </c>
      <c r="P107" s="394"/>
      <c r="Q107" s="392">
        <f t="shared" si="35"/>
        <v>0</v>
      </c>
      <c r="R107" s="392">
        <f t="shared" si="30"/>
        <v>0</v>
      </c>
      <c r="S107" s="392">
        <f t="shared" si="26"/>
        <v>0</v>
      </c>
      <c r="T107" s="392">
        <f t="shared" si="31"/>
        <v>0</v>
      </c>
      <c r="U107" s="392">
        <f t="shared" si="32"/>
        <v>0</v>
      </c>
      <c r="V107" s="392">
        <f t="shared" si="33"/>
        <v>0</v>
      </c>
      <c r="W107" s="392">
        <f t="shared" si="34"/>
        <v>0</v>
      </c>
    </row>
    <row r="108" spans="7:23" ht="15.75" x14ac:dyDescent="0.25">
      <c r="G108" s="355"/>
      <c r="M108" s="393">
        <f t="shared" si="27"/>
        <v>0</v>
      </c>
      <c r="N108" s="392">
        <f t="shared" si="28"/>
        <v>0</v>
      </c>
      <c r="O108" s="392">
        <f t="shared" si="29"/>
        <v>0</v>
      </c>
      <c r="P108" s="394"/>
      <c r="Q108" s="392">
        <f t="shared" si="35"/>
        <v>0</v>
      </c>
      <c r="R108" s="392">
        <f t="shared" si="30"/>
        <v>0</v>
      </c>
      <c r="S108" s="392">
        <f t="shared" si="26"/>
        <v>0</v>
      </c>
      <c r="T108" s="392">
        <f t="shared" si="31"/>
        <v>0</v>
      </c>
      <c r="U108" s="392">
        <f t="shared" si="32"/>
        <v>0</v>
      </c>
      <c r="V108" s="392">
        <f t="shared" si="33"/>
        <v>0</v>
      </c>
      <c r="W108" s="392">
        <f t="shared" si="34"/>
        <v>0</v>
      </c>
    </row>
    <row r="109" spans="7:23" ht="15.75" x14ac:dyDescent="0.25">
      <c r="G109" s="355"/>
      <c r="M109" s="393">
        <f t="shared" si="27"/>
        <v>0</v>
      </c>
      <c r="N109" s="392">
        <f t="shared" si="28"/>
        <v>0</v>
      </c>
      <c r="O109" s="392">
        <f t="shared" si="29"/>
        <v>0</v>
      </c>
      <c r="P109" s="394"/>
      <c r="Q109" s="392">
        <f t="shared" si="35"/>
        <v>0</v>
      </c>
      <c r="R109" s="392">
        <f t="shared" si="30"/>
        <v>0</v>
      </c>
      <c r="S109" s="392">
        <f t="shared" si="26"/>
        <v>0</v>
      </c>
      <c r="T109" s="392">
        <f t="shared" si="31"/>
        <v>0</v>
      </c>
      <c r="U109" s="392">
        <f t="shared" si="32"/>
        <v>0</v>
      </c>
      <c r="V109" s="392">
        <f t="shared" si="33"/>
        <v>0</v>
      </c>
      <c r="W109" s="392">
        <f t="shared" si="34"/>
        <v>0</v>
      </c>
    </row>
    <row r="110" spans="7:23" ht="15.75" x14ac:dyDescent="0.25">
      <c r="G110" s="355"/>
      <c r="M110" s="393">
        <f t="shared" si="27"/>
        <v>0</v>
      </c>
      <c r="N110" s="392">
        <f t="shared" si="28"/>
        <v>0</v>
      </c>
      <c r="O110" s="392">
        <f t="shared" si="29"/>
        <v>0</v>
      </c>
      <c r="P110" s="394"/>
      <c r="Q110" s="392">
        <f t="shared" si="35"/>
        <v>0</v>
      </c>
      <c r="R110" s="392">
        <f t="shared" si="30"/>
        <v>0</v>
      </c>
      <c r="S110" s="392">
        <f t="shared" si="26"/>
        <v>0</v>
      </c>
      <c r="T110" s="392">
        <f t="shared" si="31"/>
        <v>0</v>
      </c>
      <c r="U110" s="392">
        <f t="shared" si="32"/>
        <v>0</v>
      </c>
      <c r="V110" s="392">
        <f t="shared" si="33"/>
        <v>0</v>
      </c>
      <c r="W110" s="392">
        <f t="shared" si="34"/>
        <v>0</v>
      </c>
    </row>
    <row r="111" spans="7:23" ht="15.75" x14ac:dyDescent="0.25">
      <c r="G111" s="355"/>
      <c r="M111" s="393">
        <f t="shared" si="27"/>
        <v>0</v>
      </c>
      <c r="N111" s="392">
        <f t="shared" si="28"/>
        <v>0</v>
      </c>
      <c r="O111" s="392">
        <f t="shared" si="29"/>
        <v>0</v>
      </c>
      <c r="P111" s="394"/>
      <c r="Q111" s="392">
        <f t="shared" si="35"/>
        <v>0</v>
      </c>
      <c r="R111" s="392">
        <f t="shared" si="30"/>
        <v>0</v>
      </c>
      <c r="S111" s="392">
        <f t="shared" si="26"/>
        <v>0</v>
      </c>
      <c r="T111" s="392">
        <f t="shared" si="31"/>
        <v>0</v>
      </c>
      <c r="U111" s="392">
        <f t="shared" si="32"/>
        <v>0</v>
      </c>
      <c r="V111" s="392">
        <f t="shared" si="33"/>
        <v>0</v>
      </c>
      <c r="W111" s="392">
        <f t="shared" si="34"/>
        <v>0</v>
      </c>
    </row>
    <row r="112" spans="7:23" ht="15.75" x14ac:dyDescent="0.25">
      <c r="G112" s="355"/>
      <c r="M112" s="393">
        <f t="shared" si="27"/>
        <v>0</v>
      </c>
      <c r="N112" s="392">
        <f t="shared" si="28"/>
        <v>0</v>
      </c>
      <c r="O112" s="392">
        <f t="shared" si="29"/>
        <v>0</v>
      </c>
      <c r="P112" s="394"/>
      <c r="Q112" s="392">
        <f t="shared" si="35"/>
        <v>0</v>
      </c>
      <c r="R112" s="392">
        <f t="shared" si="30"/>
        <v>0</v>
      </c>
      <c r="S112" s="392">
        <f t="shared" si="26"/>
        <v>0</v>
      </c>
      <c r="T112" s="392">
        <f t="shared" si="31"/>
        <v>0</v>
      </c>
      <c r="U112" s="392">
        <f t="shared" si="32"/>
        <v>0</v>
      </c>
      <c r="V112" s="392">
        <f t="shared" si="33"/>
        <v>0</v>
      </c>
      <c r="W112" s="392">
        <f t="shared" si="34"/>
        <v>0</v>
      </c>
    </row>
    <row r="113" spans="7:23" ht="15.75" x14ac:dyDescent="0.25">
      <c r="G113" s="355"/>
      <c r="M113" s="393">
        <f t="shared" si="27"/>
        <v>0</v>
      </c>
      <c r="N113" s="392">
        <f t="shared" si="28"/>
        <v>0</v>
      </c>
      <c r="O113" s="392">
        <f t="shared" si="29"/>
        <v>0</v>
      </c>
      <c r="P113" s="394"/>
      <c r="Q113" s="392">
        <f t="shared" si="35"/>
        <v>0</v>
      </c>
      <c r="R113" s="392">
        <f t="shared" si="30"/>
        <v>0</v>
      </c>
      <c r="S113" s="392">
        <f t="shared" si="26"/>
        <v>0</v>
      </c>
      <c r="T113" s="392">
        <f t="shared" si="31"/>
        <v>0</v>
      </c>
      <c r="U113" s="392">
        <f t="shared" si="32"/>
        <v>0</v>
      </c>
      <c r="V113" s="392">
        <f t="shared" si="33"/>
        <v>0</v>
      </c>
      <c r="W113" s="392">
        <f t="shared" si="34"/>
        <v>0</v>
      </c>
    </row>
    <row r="114" spans="7:23" ht="15.75" x14ac:dyDescent="0.25">
      <c r="G114" s="355"/>
      <c r="M114" s="393">
        <f t="shared" si="27"/>
        <v>0</v>
      </c>
      <c r="N114" s="392">
        <f t="shared" si="28"/>
        <v>0</v>
      </c>
      <c r="O114" s="392">
        <f t="shared" si="29"/>
        <v>0</v>
      </c>
      <c r="P114" s="394"/>
      <c r="Q114" s="392">
        <f t="shared" si="35"/>
        <v>0</v>
      </c>
      <c r="R114" s="392">
        <f t="shared" si="30"/>
        <v>0</v>
      </c>
      <c r="S114" s="392">
        <f t="shared" si="26"/>
        <v>0</v>
      </c>
      <c r="T114" s="392">
        <f t="shared" si="31"/>
        <v>0</v>
      </c>
      <c r="U114" s="392">
        <f t="shared" si="32"/>
        <v>0</v>
      </c>
      <c r="V114" s="392">
        <f t="shared" si="33"/>
        <v>0</v>
      </c>
      <c r="W114" s="392">
        <f t="shared" si="34"/>
        <v>0</v>
      </c>
    </row>
    <row r="115" spans="7:23" ht="15.75" x14ac:dyDescent="0.25">
      <c r="G115" s="355"/>
      <c r="M115" s="393">
        <f t="shared" si="27"/>
        <v>0</v>
      </c>
      <c r="N115" s="392">
        <f t="shared" si="28"/>
        <v>0</v>
      </c>
      <c r="O115" s="392">
        <f t="shared" si="29"/>
        <v>0</v>
      </c>
      <c r="P115" s="394"/>
      <c r="Q115" s="392">
        <f t="shared" si="35"/>
        <v>0</v>
      </c>
      <c r="R115" s="392">
        <f t="shared" si="30"/>
        <v>0</v>
      </c>
      <c r="S115" s="392">
        <f t="shared" si="26"/>
        <v>0</v>
      </c>
      <c r="T115" s="392">
        <f t="shared" si="31"/>
        <v>0</v>
      </c>
      <c r="U115" s="392">
        <f t="shared" si="32"/>
        <v>0</v>
      </c>
      <c r="V115" s="392">
        <f t="shared" si="33"/>
        <v>0</v>
      </c>
      <c r="W115" s="392">
        <f t="shared" si="34"/>
        <v>0</v>
      </c>
    </row>
    <row r="116" spans="7:23" ht="15.75" x14ac:dyDescent="0.25">
      <c r="G116" s="355"/>
      <c r="M116" s="393">
        <f t="shared" si="27"/>
        <v>0</v>
      </c>
      <c r="N116" s="392">
        <f t="shared" si="28"/>
        <v>0</v>
      </c>
      <c r="O116" s="392">
        <f t="shared" si="29"/>
        <v>0</v>
      </c>
      <c r="P116" s="394"/>
      <c r="Q116" s="392">
        <f t="shared" si="35"/>
        <v>0</v>
      </c>
      <c r="R116" s="392">
        <f t="shared" si="30"/>
        <v>0</v>
      </c>
      <c r="S116" s="392">
        <f t="shared" si="26"/>
        <v>0</v>
      </c>
      <c r="T116" s="392">
        <f t="shared" si="31"/>
        <v>0</v>
      </c>
      <c r="U116" s="392">
        <f t="shared" si="32"/>
        <v>0</v>
      </c>
      <c r="V116" s="392">
        <f t="shared" si="33"/>
        <v>0</v>
      </c>
      <c r="W116" s="392">
        <f t="shared" si="34"/>
        <v>0</v>
      </c>
    </row>
    <row r="117" spans="7:23" ht="15.75" x14ac:dyDescent="0.25">
      <c r="G117" s="355"/>
      <c r="M117" s="393">
        <f t="shared" si="27"/>
        <v>0</v>
      </c>
      <c r="N117" s="392">
        <f t="shared" si="28"/>
        <v>0</v>
      </c>
      <c r="O117" s="392">
        <f t="shared" si="29"/>
        <v>0</v>
      </c>
      <c r="P117" s="394"/>
      <c r="Q117" s="392">
        <f t="shared" si="35"/>
        <v>0</v>
      </c>
      <c r="R117" s="392">
        <f t="shared" si="30"/>
        <v>0</v>
      </c>
      <c r="S117" s="392">
        <f t="shared" si="26"/>
        <v>0</v>
      </c>
      <c r="T117" s="392">
        <f t="shared" si="31"/>
        <v>0</v>
      </c>
      <c r="U117" s="392">
        <f t="shared" si="32"/>
        <v>0</v>
      </c>
      <c r="V117" s="392">
        <f t="shared" si="33"/>
        <v>0</v>
      </c>
      <c r="W117" s="392">
        <f t="shared" si="34"/>
        <v>0</v>
      </c>
    </row>
    <row r="118" spans="7:23" ht="15.75" x14ac:dyDescent="0.25">
      <c r="G118" s="355"/>
      <c r="M118" s="393">
        <f t="shared" si="27"/>
        <v>0</v>
      </c>
      <c r="N118" s="392">
        <f t="shared" si="28"/>
        <v>0</v>
      </c>
      <c r="O118" s="392">
        <f t="shared" si="29"/>
        <v>0</v>
      </c>
      <c r="P118" s="394"/>
      <c r="Q118" s="392">
        <f t="shared" si="35"/>
        <v>0</v>
      </c>
      <c r="R118" s="392">
        <f t="shared" si="30"/>
        <v>0</v>
      </c>
      <c r="S118" s="392">
        <f t="shared" si="26"/>
        <v>0</v>
      </c>
      <c r="T118" s="392">
        <f t="shared" si="31"/>
        <v>0</v>
      </c>
      <c r="U118" s="392">
        <f t="shared" si="32"/>
        <v>0</v>
      </c>
      <c r="V118" s="392">
        <f t="shared" si="33"/>
        <v>0</v>
      </c>
      <c r="W118" s="392">
        <f t="shared" si="34"/>
        <v>0</v>
      </c>
    </row>
    <row r="119" spans="7:23" ht="15.75" x14ac:dyDescent="0.25">
      <c r="G119" s="355"/>
      <c r="M119" s="393">
        <f t="shared" si="27"/>
        <v>0</v>
      </c>
      <c r="N119" s="392">
        <f t="shared" si="28"/>
        <v>0</v>
      </c>
      <c r="O119" s="392">
        <f t="shared" si="29"/>
        <v>0</v>
      </c>
      <c r="P119" s="394"/>
      <c r="Q119" s="392">
        <f t="shared" si="35"/>
        <v>0</v>
      </c>
      <c r="R119" s="392">
        <f t="shared" si="30"/>
        <v>0</v>
      </c>
      <c r="S119" s="392">
        <f t="shared" si="26"/>
        <v>0</v>
      </c>
      <c r="T119" s="392">
        <f t="shared" si="31"/>
        <v>0</v>
      </c>
      <c r="U119" s="392">
        <f t="shared" si="32"/>
        <v>0</v>
      </c>
      <c r="V119" s="392">
        <f t="shared" si="33"/>
        <v>0</v>
      </c>
      <c r="W119" s="392">
        <f t="shared" si="34"/>
        <v>0</v>
      </c>
    </row>
    <row r="120" spans="7:23" ht="15.75" x14ac:dyDescent="0.25">
      <c r="G120" s="355"/>
      <c r="M120" s="393">
        <f t="shared" si="27"/>
        <v>0</v>
      </c>
      <c r="N120" s="392">
        <f t="shared" si="28"/>
        <v>0</v>
      </c>
      <c r="O120" s="392">
        <f t="shared" si="29"/>
        <v>0</v>
      </c>
      <c r="P120" s="394"/>
      <c r="Q120" s="392">
        <f t="shared" si="35"/>
        <v>0</v>
      </c>
      <c r="R120" s="392">
        <f t="shared" si="30"/>
        <v>0</v>
      </c>
      <c r="S120" s="392">
        <f t="shared" si="26"/>
        <v>0</v>
      </c>
      <c r="T120" s="392">
        <f t="shared" si="31"/>
        <v>0</v>
      </c>
      <c r="U120" s="392">
        <f t="shared" si="32"/>
        <v>0</v>
      </c>
      <c r="V120" s="392">
        <f t="shared" si="33"/>
        <v>0</v>
      </c>
      <c r="W120" s="392">
        <f t="shared" si="34"/>
        <v>0</v>
      </c>
    </row>
    <row r="121" spans="7:23" ht="15.75" x14ac:dyDescent="0.25">
      <c r="G121" s="355"/>
      <c r="M121" s="393">
        <f t="shared" si="27"/>
        <v>0</v>
      </c>
      <c r="N121" s="392">
        <f t="shared" si="28"/>
        <v>0</v>
      </c>
      <c r="O121" s="392">
        <f t="shared" si="29"/>
        <v>0</v>
      </c>
      <c r="P121" s="394"/>
      <c r="Q121" s="392">
        <f t="shared" si="35"/>
        <v>0</v>
      </c>
      <c r="R121" s="392">
        <f t="shared" si="30"/>
        <v>0</v>
      </c>
      <c r="S121" s="392">
        <f t="shared" si="26"/>
        <v>0</v>
      </c>
      <c r="T121" s="392">
        <f t="shared" si="31"/>
        <v>0</v>
      </c>
      <c r="U121" s="392">
        <f t="shared" si="32"/>
        <v>0</v>
      </c>
      <c r="V121" s="392">
        <f t="shared" si="33"/>
        <v>0</v>
      </c>
      <c r="W121" s="392">
        <f t="shared" si="34"/>
        <v>0</v>
      </c>
    </row>
    <row r="122" spans="7:23" ht="15.75" x14ac:dyDescent="0.25">
      <c r="G122" s="355"/>
      <c r="M122" s="393">
        <f t="shared" si="27"/>
        <v>0</v>
      </c>
      <c r="N122" s="392">
        <f t="shared" si="28"/>
        <v>0</v>
      </c>
      <c r="O122" s="392">
        <f t="shared" si="29"/>
        <v>0</v>
      </c>
      <c r="P122" s="394"/>
      <c r="Q122" s="392">
        <f t="shared" si="35"/>
        <v>0</v>
      </c>
      <c r="R122" s="392">
        <f t="shared" si="30"/>
        <v>0</v>
      </c>
      <c r="S122" s="392">
        <f t="shared" si="26"/>
        <v>0</v>
      </c>
      <c r="T122" s="392">
        <f t="shared" si="31"/>
        <v>0</v>
      </c>
      <c r="U122" s="392">
        <f t="shared" si="32"/>
        <v>0</v>
      </c>
      <c r="V122" s="392">
        <f t="shared" si="33"/>
        <v>0</v>
      </c>
      <c r="W122" s="392">
        <f t="shared" si="34"/>
        <v>0</v>
      </c>
    </row>
    <row r="123" spans="7:23" ht="15.75" x14ac:dyDescent="0.25">
      <c r="G123" s="355"/>
      <c r="M123" s="393">
        <f t="shared" si="27"/>
        <v>0</v>
      </c>
      <c r="N123" s="392">
        <f t="shared" si="28"/>
        <v>0</v>
      </c>
      <c r="O123" s="392">
        <f t="shared" si="29"/>
        <v>0</v>
      </c>
      <c r="P123" s="394"/>
      <c r="Q123" s="392">
        <f t="shared" si="35"/>
        <v>0</v>
      </c>
      <c r="R123" s="392">
        <f t="shared" si="30"/>
        <v>0</v>
      </c>
      <c r="S123" s="392">
        <f t="shared" si="26"/>
        <v>0</v>
      </c>
      <c r="T123" s="392">
        <f t="shared" si="31"/>
        <v>0</v>
      </c>
      <c r="U123" s="392">
        <f t="shared" si="32"/>
        <v>0</v>
      </c>
      <c r="V123" s="392">
        <f t="shared" si="33"/>
        <v>0</v>
      </c>
      <c r="W123" s="392">
        <f t="shared" si="34"/>
        <v>0</v>
      </c>
    </row>
    <row r="124" spans="7:23" ht="15.75" x14ac:dyDescent="0.25">
      <c r="G124" s="355"/>
      <c r="M124" s="393">
        <f t="shared" si="27"/>
        <v>0</v>
      </c>
      <c r="N124" s="392">
        <f t="shared" si="28"/>
        <v>0</v>
      </c>
      <c r="O124" s="392">
        <f t="shared" si="29"/>
        <v>0</v>
      </c>
      <c r="P124" s="394"/>
      <c r="Q124" s="392">
        <f t="shared" si="35"/>
        <v>0</v>
      </c>
      <c r="R124" s="392">
        <f t="shared" si="30"/>
        <v>0</v>
      </c>
      <c r="S124" s="392">
        <f t="shared" si="26"/>
        <v>0</v>
      </c>
      <c r="T124" s="392">
        <f t="shared" si="31"/>
        <v>0</v>
      </c>
      <c r="U124" s="392">
        <f t="shared" si="32"/>
        <v>0</v>
      </c>
      <c r="V124" s="392">
        <f t="shared" si="33"/>
        <v>0</v>
      </c>
      <c r="W124" s="392">
        <f t="shared" si="34"/>
        <v>0</v>
      </c>
    </row>
    <row r="125" spans="7:23" ht="15.75" x14ac:dyDescent="0.25">
      <c r="G125" s="355"/>
      <c r="M125" s="393">
        <f t="shared" si="27"/>
        <v>0</v>
      </c>
      <c r="N125" s="392">
        <f t="shared" si="28"/>
        <v>0</v>
      </c>
      <c r="O125" s="392">
        <f t="shared" si="29"/>
        <v>0</v>
      </c>
      <c r="P125" s="394"/>
      <c r="Q125" s="392">
        <f t="shared" si="35"/>
        <v>0</v>
      </c>
      <c r="R125" s="392">
        <f t="shared" si="30"/>
        <v>0</v>
      </c>
      <c r="S125" s="392">
        <f t="shared" si="26"/>
        <v>0</v>
      </c>
      <c r="T125" s="392">
        <f t="shared" si="31"/>
        <v>0</v>
      </c>
      <c r="U125" s="392">
        <f t="shared" si="32"/>
        <v>0</v>
      </c>
      <c r="V125" s="392">
        <f t="shared" si="33"/>
        <v>0</v>
      </c>
      <c r="W125" s="392">
        <f t="shared" si="34"/>
        <v>0</v>
      </c>
    </row>
    <row r="126" spans="7:23" ht="15.75" x14ac:dyDescent="0.25">
      <c r="G126" s="355"/>
      <c r="M126" s="393">
        <f t="shared" si="27"/>
        <v>0</v>
      </c>
      <c r="N126" s="392">
        <f t="shared" si="28"/>
        <v>0</v>
      </c>
      <c r="O126" s="392">
        <f t="shared" si="29"/>
        <v>0</v>
      </c>
      <c r="P126" s="394"/>
      <c r="Q126" s="392">
        <f t="shared" si="35"/>
        <v>0</v>
      </c>
      <c r="R126" s="392">
        <f t="shared" si="30"/>
        <v>0</v>
      </c>
      <c r="S126" s="392">
        <f t="shared" si="26"/>
        <v>0</v>
      </c>
      <c r="T126" s="392">
        <f t="shared" si="31"/>
        <v>0</v>
      </c>
      <c r="U126" s="392">
        <f t="shared" si="32"/>
        <v>0</v>
      </c>
      <c r="V126" s="392">
        <f t="shared" si="33"/>
        <v>0</v>
      </c>
      <c r="W126" s="392">
        <f t="shared" si="34"/>
        <v>0</v>
      </c>
    </row>
    <row r="127" spans="7:23" ht="15.75" x14ac:dyDescent="0.25">
      <c r="G127" s="355"/>
      <c r="M127" s="393">
        <f t="shared" si="27"/>
        <v>0</v>
      </c>
      <c r="N127" s="392">
        <f t="shared" si="28"/>
        <v>0</v>
      </c>
      <c r="O127" s="392">
        <f t="shared" si="29"/>
        <v>0</v>
      </c>
      <c r="P127" s="394"/>
      <c r="Q127" s="392">
        <f t="shared" si="35"/>
        <v>0</v>
      </c>
      <c r="R127" s="392">
        <f t="shared" si="30"/>
        <v>0</v>
      </c>
      <c r="S127" s="392">
        <f t="shared" si="26"/>
        <v>0</v>
      </c>
      <c r="T127" s="392">
        <f t="shared" si="31"/>
        <v>0</v>
      </c>
      <c r="U127" s="392">
        <f t="shared" si="32"/>
        <v>0</v>
      </c>
      <c r="V127" s="392">
        <f t="shared" si="33"/>
        <v>0</v>
      </c>
      <c r="W127" s="392">
        <f t="shared" si="34"/>
        <v>0</v>
      </c>
    </row>
    <row r="128" spans="7:23" ht="15.75" x14ac:dyDescent="0.25">
      <c r="G128" s="355"/>
      <c r="M128" s="393">
        <f t="shared" si="27"/>
        <v>0</v>
      </c>
      <c r="N128" s="392">
        <f t="shared" si="28"/>
        <v>0</v>
      </c>
      <c r="O128" s="392">
        <f t="shared" si="29"/>
        <v>0</v>
      </c>
      <c r="P128" s="394"/>
      <c r="Q128" s="392">
        <f t="shared" si="35"/>
        <v>0</v>
      </c>
      <c r="R128" s="392">
        <f t="shared" si="30"/>
        <v>0</v>
      </c>
      <c r="S128" s="392">
        <f t="shared" si="26"/>
        <v>0</v>
      </c>
      <c r="T128" s="392">
        <f t="shared" si="31"/>
        <v>0</v>
      </c>
      <c r="U128" s="392">
        <f t="shared" si="32"/>
        <v>0</v>
      </c>
      <c r="V128" s="392">
        <f t="shared" si="33"/>
        <v>0</v>
      </c>
      <c r="W128" s="392">
        <f t="shared" si="34"/>
        <v>0</v>
      </c>
    </row>
    <row r="129" spans="7:23" ht="15.75" x14ac:dyDescent="0.25">
      <c r="G129" s="355"/>
      <c r="M129" s="393">
        <f t="shared" si="27"/>
        <v>0</v>
      </c>
      <c r="N129" s="392">
        <f t="shared" si="28"/>
        <v>0</v>
      </c>
      <c r="O129" s="392">
        <f t="shared" si="29"/>
        <v>0</v>
      </c>
      <c r="P129" s="394"/>
      <c r="Q129" s="392">
        <f t="shared" si="35"/>
        <v>0</v>
      </c>
      <c r="R129" s="392">
        <f t="shared" si="30"/>
        <v>0</v>
      </c>
      <c r="S129" s="392">
        <f t="shared" si="26"/>
        <v>0</v>
      </c>
      <c r="T129" s="392">
        <f t="shared" si="31"/>
        <v>0</v>
      </c>
      <c r="U129" s="392">
        <f t="shared" si="32"/>
        <v>0</v>
      </c>
      <c r="V129" s="392">
        <f t="shared" si="33"/>
        <v>0</v>
      </c>
      <c r="W129" s="392">
        <f t="shared" si="34"/>
        <v>0</v>
      </c>
    </row>
    <row r="130" spans="7:23" ht="15.75" x14ac:dyDescent="0.25">
      <c r="G130" s="355"/>
      <c r="M130" s="393">
        <f t="shared" si="27"/>
        <v>0</v>
      </c>
      <c r="N130" s="392">
        <f t="shared" si="28"/>
        <v>0</v>
      </c>
      <c r="O130" s="392">
        <f t="shared" si="29"/>
        <v>0</v>
      </c>
      <c r="P130" s="394"/>
      <c r="Q130" s="392">
        <f t="shared" si="35"/>
        <v>0</v>
      </c>
      <c r="R130" s="392">
        <f t="shared" si="30"/>
        <v>0</v>
      </c>
      <c r="S130" s="392">
        <f t="shared" ref="S130:S193" si="36">IF(H130="Blanchisserie",M130,0)</f>
        <v>0</v>
      </c>
      <c r="T130" s="392">
        <f t="shared" si="31"/>
        <v>0</v>
      </c>
      <c r="U130" s="392">
        <f t="shared" si="32"/>
        <v>0</v>
      </c>
      <c r="V130" s="392">
        <f t="shared" si="33"/>
        <v>0</v>
      </c>
      <c r="W130" s="392">
        <f t="shared" si="34"/>
        <v>0</v>
      </c>
    </row>
    <row r="131" spans="7:23" ht="15.75" x14ac:dyDescent="0.25">
      <c r="G131" s="355"/>
      <c r="M131" s="393">
        <f t="shared" si="27"/>
        <v>0</v>
      </c>
      <c r="N131" s="392">
        <f t="shared" si="28"/>
        <v>0</v>
      </c>
      <c r="O131" s="392">
        <f t="shared" si="29"/>
        <v>0</v>
      </c>
      <c r="P131" s="394"/>
      <c r="Q131" s="392">
        <f t="shared" si="35"/>
        <v>0</v>
      </c>
      <c r="R131" s="392">
        <f t="shared" si="30"/>
        <v>0</v>
      </c>
      <c r="S131" s="392">
        <f t="shared" si="36"/>
        <v>0</v>
      </c>
      <c r="T131" s="392">
        <f t="shared" si="31"/>
        <v>0</v>
      </c>
      <c r="U131" s="392">
        <f t="shared" si="32"/>
        <v>0</v>
      </c>
      <c r="V131" s="392">
        <f t="shared" si="33"/>
        <v>0</v>
      </c>
      <c r="W131" s="392">
        <f t="shared" si="34"/>
        <v>0</v>
      </c>
    </row>
    <row r="132" spans="7:23" ht="15.75" x14ac:dyDescent="0.25">
      <c r="G132" s="355"/>
      <c r="M132" s="393">
        <f t="shared" si="27"/>
        <v>0</v>
      </c>
      <c r="N132" s="392">
        <f t="shared" si="28"/>
        <v>0</v>
      </c>
      <c r="O132" s="392">
        <f t="shared" si="29"/>
        <v>0</v>
      </c>
      <c r="P132" s="394"/>
      <c r="Q132" s="392">
        <f t="shared" si="35"/>
        <v>0</v>
      </c>
      <c r="R132" s="392">
        <f t="shared" si="30"/>
        <v>0</v>
      </c>
      <c r="S132" s="392">
        <f t="shared" si="36"/>
        <v>0</v>
      </c>
      <c r="T132" s="392">
        <f t="shared" si="31"/>
        <v>0</v>
      </c>
      <c r="U132" s="392">
        <f t="shared" si="32"/>
        <v>0</v>
      </c>
      <c r="V132" s="392">
        <f t="shared" si="33"/>
        <v>0</v>
      </c>
      <c r="W132" s="392">
        <f t="shared" si="34"/>
        <v>0</v>
      </c>
    </row>
    <row r="133" spans="7:23" ht="15.75" x14ac:dyDescent="0.25">
      <c r="G133" s="355"/>
      <c r="M133" s="393">
        <f t="shared" si="27"/>
        <v>0</v>
      </c>
      <c r="N133" s="392">
        <f t="shared" si="28"/>
        <v>0</v>
      </c>
      <c r="O133" s="392">
        <f t="shared" si="29"/>
        <v>0</v>
      </c>
      <c r="P133" s="394"/>
      <c r="Q133" s="392">
        <f t="shared" si="35"/>
        <v>0</v>
      </c>
      <c r="R133" s="392">
        <f t="shared" si="30"/>
        <v>0</v>
      </c>
      <c r="S133" s="392">
        <f t="shared" si="36"/>
        <v>0</v>
      </c>
      <c r="T133" s="392">
        <f t="shared" si="31"/>
        <v>0</v>
      </c>
      <c r="U133" s="392">
        <f t="shared" si="32"/>
        <v>0</v>
      </c>
      <c r="V133" s="392">
        <f t="shared" si="33"/>
        <v>0</v>
      </c>
      <c r="W133" s="392">
        <f t="shared" si="34"/>
        <v>0</v>
      </c>
    </row>
    <row r="134" spans="7:23" ht="15.75" x14ac:dyDescent="0.25">
      <c r="G134" s="355"/>
      <c r="M134" s="393">
        <f t="shared" si="27"/>
        <v>0</v>
      </c>
      <c r="N134" s="392">
        <f t="shared" si="28"/>
        <v>0</v>
      </c>
      <c r="O134" s="392">
        <f t="shared" si="29"/>
        <v>0</v>
      </c>
      <c r="P134" s="394"/>
      <c r="Q134" s="392">
        <f t="shared" si="35"/>
        <v>0</v>
      </c>
      <c r="R134" s="392">
        <f t="shared" si="30"/>
        <v>0</v>
      </c>
      <c r="S134" s="392">
        <f t="shared" si="36"/>
        <v>0</v>
      </c>
      <c r="T134" s="392">
        <f t="shared" si="31"/>
        <v>0</v>
      </c>
      <c r="U134" s="392">
        <f t="shared" si="32"/>
        <v>0</v>
      </c>
      <c r="V134" s="392">
        <f t="shared" si="33"/>
        <v>0</v>
      </c>
      <c r="W134" s="392">
        <f t="shared" si="34"/>
        <v>0</v>
      </c>
    </row>
    <row r="135" spans="7:23" ht="15.75" x14ac:dyDescent="0.25">
      <c r="G135" s="355"/>
      <c r="M135" s="393">
        <f t="shared" si="27"/>
        <v>0</v>
      </c>
      <c r="N135" s="392">
        <f t="shared" si="28"/>
        <v>0</v>
      </c>
      <c r="O135" s="392">
        <f t="shared" si="29"/>
        <v>0</v>
      </c>
      <c r="P135" s="394"/>
      <c r="Q135" s="392">
        <f t="shared" si="35"/>
        <v>0</v>
      </c>
      <c r="R135" s="392">
        <f t="shared" si="30"/>
        <v>0</v>
      </c>
      <c r="S135" s="392">
        <f t="shared" si="36"/>
        <v>0</v>
      </c>
      <c r="T135" s="392">
        <f t="shared" si="31"/>
        <v>0</v>
      </c>
      <c r="U135" s="392">
        <f t="shared" si="32"/>
        <v>0</v>
      </c>
      <c r="V135" s="392">
        <f t="shared" si="33"/>
        <v>0</v>
      </c>
      <c r="W135" s="392">
        <f t="shared" si="34"/>
        <v>0</v>
      </c>
    </row>
    <row r="136" spans="7:23" ht="15.75" x14ac:dyDescent="0.25">
      <c r="G136" s="355"/>
      <c r="M136" s="393">
        <f t="shared" si="27"/>
        <v>0</v>
      </c>
      <c r="N136" s="392">
        <f t="shared" si="28"/>
        <v>0</v>
      </c>
      <c r="O136" s="392">
        <f t="shared" si="29"/>
        <v>0</v>
      </c>
      <c r="P136" s="394"/>
      <c r="Q136" s="392">
        <f t="shared" si="35"/>
        <v>0</v>
      </c>
      <c r="R136" s="392">
        <f t="shared" si="30"/>
        <v>0</v>
      </c>
      <c r="S136" s="392">
        <f t="shared" si="36"/>
        <v>0</v>
      </c>
      <c r="T136" s="392">
        <f t="shared" si="31"/>
        <v>0</v>
      </c>
      <c r="U136" s="392">
        <f t="shared" si="32"/>
        <v>0</v>
      </c>
      <c r="V136" s="392">
        <f t="shared" si="33"/>
        <v>0</v>
      </c>
      <c r="W136" s="392">
        <f t="shared" si="34"/>
        <v>0</v>
      </c>
    </row>
    <row r="137" spans="7:23" ht="15.75" x14ac:dyDescent="0.25">
      <c r="G137" s="355"/>
      <c r="M137" s="393">
        <f t="shared" si="27"/>
        <v>0</v>
      </c>
      <c r="N137" s="392">
        <f t="shared" si="28"/>
        <v>0</v>
      </c>
      <c r="O137" s="392">
        <f t="shared" si="29"/>
        <v>0</v>
      </c>
      <c r="P137" s="394"/>
      <c r="Q137" s="392">
        <f t="shared" si="35"/>
        <v>0</v>
      </c>
      <c r="R137" s="392">
        <f t="shared" si="30"/>
        <v>0</v>
      </c>
      <c r="S137" s="392">
        <f t="shared" si="36"/>
        <v>0</v>
      </c>
      <c r="T137" s="392">
        <f t="shared" si="31"/>
        <v>0</v>
      </c>
      <c r="U137" s="392">
        <f t="shared" si="32"/>
        <v>0</v>
      </c>
      <c r="V137" s="392">
        <f t="shared" si="33"/>
        <v>0</v>
      </c>
      <c r="W137" s="392">
        <f t="shared" si="34"/>
        <v>0</v>
      </c>
    </row>
    <row r="138" spans="7:23" ht="15.75" x14ac:dyDescent="0.25">
      <c r="G138" s="355"/>
      <c r="M138" s="393">
        <f t="shared" si="27"/>
        <v>0</v>
      </c>
      <c r="N138" s="392">
        <f t="shared" si="28"/>
        <v>0</v>
      </c>
      <c r="O138" s="392">
        <f t="shared" si="29"/>
        <v>0</v>
      </c>
      <c r="P138" s="394"/>
      <c r="Q138" s="392">
        <f t="shared" si="35"/>
        <v>0</v>
      </c>
      <c r="R138" s="392">
        <f t="shared" si="30"/>
        <v>0</v>
      </c>
      <c r="S138" s="392">
        <f t="shared" si="36"/>
        <v>0</v>
      </c>
      <c r="T138" s="392">
        <f t="shared" si="31"/>
        <v>0</v>
      </c>
      <c r="U138" s="392">
        <f t="shared" si="32"/>
        <v>0</v>
      </c>
      <c r="V138" s="392">
        <f t="shared" si="33"/>
        <v>0</v>
      </c>
      <c r="W138" s="392">
        <f t="shared" si="34"/>
        <v>0</v>
      </c>
    </row>
    <row r="139" spans="7:23" ht="15.75" x14ac:dyDescent="0.25">
      <c r="G139" s="355"/>
      <c r="M139" s="393">
        <f t="shared" si="27"/>
        <v>0</v>
      </c>
      <c r="N139" s="392">
        <f t="shared" si="28"/>
        <v>0</v>
      </c>
      <c r="O139" s="392">
        <f t="shared" si="29"/>
        <v>0</v>
      </c>
      <c r="P139" s="394"/>
      <c r="Q139" s="392">
        <f t="shared" si="35"/>
        <v>0</v>
      </c>
      <c r="R139" s="392">
        <f t="shared" si="30"/>
        <v>0</v>
      </c>
      <c r="S139" s="392">
        <f t="shared" si="36"/>
        <v>0</v>
      </c>
      <c r="T139" s="392">
        <f t="shared" si="31"/>
        <v>0</v>
      </c>
      <c r="U139" s="392">
        <f t="shared" si="32"/>
        <v>0</v>
      </c>
      <c r="V139" s="392">
        <f t="shared" si="33"/>
        <v>0</v>
      </c>
      <c r="W139" s="392">
        <f t="shared" si="34"/>
        <v>0</v>
      </c>
    </row>
    <row r="140" spans="7:23" ht="15.75" x14ac:dyDescent="0.25">
      <c r="G140" s="355"/>
      <c r="M140" s="393">
        <f t="shared" si="27"/>
        <v>0</v>
      </c>
      <c r="N140" s="392">
        <f t="shared" si="28"/>
        <v>0</v>
      </c>
      <c r="O140" s="392">
        <f t="shared" si="29"/>
        <v>0</v>
      </c>
      <c r="P140" s="394"/>
      <c r="Q140" s="392">
        <f t="shared" si="35"/>
        <v>0</v>
      </c>
      <c r="R140" s="392">
        <f t="shared" si="30"/>
        <v>0</v>
      </c>
      <c r="S140" s="392">
        <f t="shared" si="36"/>
        <v>0</v>
      </c>
      <c r="T140" s="392">
        <f t="shared" si="31"/>
        <v>0</v>
      </c>
      <c r="U140" s="392">
        <f t="shared" si="32"/>
        <v>0</v>
      </c>
      <c r="V140" s="392">
        <f t="shared" si="33"/>
        <v>0</v>
      </c>
      <c r="W140" s="392">
        <f t="shared" si="34"/>
        <v>0</v>
      </c>
    </row>
    <row r="141" spans="7:23" ht="15.75" x14ac:dyDescent="0.25">
      <c r="G141" s="355"/>
      <c r="M141" s="393">
        <f t="shared" si="27"/>
        <v>0</v>
      </c>
      <c r="N141" s="392">
        <f t="shared" si="28"/>
        <v>0</v>
      </c>
      <c r="O141" s="392">
        <f t="shared" si="29"/>
        <v>0</v>
      </c>
      <c r="P141" s="394"/>
      <c r="Q141" s="392">
        <f t="shared" si="35"/>
        <v>0</v>
      </c>
      <c r="R141" s="392">
        <f t="shared" si="30"/>
        <v>0</v>
      </c>
      <c r="S141" s="392">
        <f t="shared" si="36"/>
        <v>0</v>
      </c>
      <c r="T141" s="392">
        <f t="shared" si="31"/>
        <v>0</v>
      </c>
      <c r="U141" s="392">
        <f t="shared" si="32"/>
        <v>0</v>
      </c>
      <c r="V141" s="392">
        <f t="shared" si="33"/>
        <v>0</v>
      </c>
      <c r="W141" s="392">
        <f t="shared" si="34"/>
        <v>0</v>
      </c>
    </row>
    <row r="142" spans="7:23" ht="15.75" x14ac:dyDescent="0.25">
      <c r="G142" s="355"/>
      <c r="M142" s="393">
        <f t="shared" ref="M142:M205" si="37">IF(G142="Espèces",J142,0)</f>
        <v>0</v>
      </c>
      <c r="N142" s="392">
        <f t="shared" ref="N142:N205" si="38">IF(G142="Cheque",J142,0)</f>
        <v>0</v>
      </c>
      <c r="O142" s="392">
        <f t="shared" ref="O142:O205" si="39">IF(G142="Pas payé",J142,0)</f>
        <v>0</v>
      </c>
      <c r="P142" s="394"/>
      <c r="Q142" s="392">
        <f t="shared" si="35"/>
        <v>0</v>
      </c>
      <c r="R142" s="392">
        <f t="shared" ref="R142:R205" si="40">IF(H142="Laverie",J142,0)</f>
        <v>0</v>
      </c>
      <c r="S142" s="392">
        <f t="shared" si="36"/>
        <v>0</v>
      </c>
      <c r="T142" s="392">
        <f t="shared" ref="T142:T205" si="41">IF(K142="Tapis",N142,0)</f>
        <v>0</v>
      </c>
      <c r="U142" s="392">
        <f t="shared" ref="U142:U205" si="42">IF(M142="Couture",O142,0)</f>
        <v>0</v>
      </c>
      <c r="V142" s="392">
        <f t="shared" ref="V142:V205" si="43">IF(N142="Cordonnerie",P142,0)</f>
        <v>0</v>
      </c>
      <c r="W142" s="392">
        <f t="shared" ref="W142:W205" si="44">IF(H142="Divers",J142,0)</f>
        <v>0</v>
      </c>
    </row>
    <row r="143" spans="7:23" ht="15.75" x14ac:dyDescent="0.25">
      <c r="G143" s="355"/>
      <c r="M143" s="393">
        <f t="shared" si="37"/>
        <v>0</v>
      </c>
      <c r="N143" s="392">
        <f t="shared" si="38"/>
        <v>0</v>
      </c>
      <c r="O143" s="392">
        <f t="shared" si="39"/>
        <v>0</v>
      </c>
      <c r="P143" s="394"/>
      <c r="Q143" s="392">
        <f t="shared" si="35"/>
        <v>0</v>
      </c>
      <c r="R143" s="392">
        <f t="shared" si="40"/>
        <v>0</v>
      </c>
      <c r="S143" s="392">
        <f t="shared" si="36"/>
        <v>0</v>
      </c>
      <c r="T143" s="392">
        <f t="shared" si="41"/>
        <v>0</v>
      </c>
      <c r="U143" s="392">
        <f t="shared" si="42"/>
        <v>0</v>
      </c>
      <c r="V143" s="392">
        <f t="shared" si="43"/>
        <v>0</v>
      </c>
      <c r="W143" s="392">
        <f t="shared" si="44"/>
        <v>0</v>
      </c>
    </row>
    <row r="144" spans="7:23" ht="15.75" x14ac:dyDescent="0.25">
      <c r="G144" s="355"/>
      <c r="M144" s="393">
        <f t="shared" si="37"/>
        <v>0</v>
      </c>
      <c r="N144" s="392">
        <f t="shared" si="38"/>
        <v>0</v>
      </c>
      <c r="O144" s="392">
        <f t="shared" si="39"/>
        <v>0</v>
      </c>
      <c r="P144" s="394"/>
      <c r="Q144" s="392">
        <f t="shared" ref="Q144:Q207" si="45">IF(H144="Pressing",J144,0)</f>
        <v>0</v>
      </c>
      <c r="R144" s="392">
        <f t="shared" si="40"/>
        <v>0</v>
      </c>
      <c r="S144" s="392">
        <f t="shared" si="36"/>
        <v>0</v>
      </c>
      <c r="T144" s="392">
        <f t="shared" si="41"/>
        <v>0</v>
      </c>
      <c r="U144" s="392">
        <f t="shared" si="42"/>
        <v>0</v>
      </c>
      <c r="V144" s="392">
        <f t="shared" si="43"/>
        <v>0</v>
      </c>
      <c r="W144" s="392">
        <f t="shared" si="44"/>
        <v>0</v>
      </c>
    </row>
    <row r="145" spans="7:23" ht="15.75" x14ac:dyDescent="0.25">
      <c r="G145" s="355"/>
      <c r="M145" s="393">
        <f t="shared" si="37"/>
        <v>0</v>
      </c>
      <c r="N145" s="392">
        <f t="shared" si="38"/>
        <v>0</v>
      </c>
      <c r="O145" s="392">
        <f t="shared" si="39"/>
        <v>0</v>
      </c>
      <c r="P145" s="394"/>
      <c r="Q145" s="392">
        <f t="shared" si="45"/>
        <v>0</v>
      </c>
      <c r="R145" s="392">
        <f t="shared" si="40"/>
        <v>0</v>
      </c>
      <c r="S145" s="392">
        <f t="shared" si="36"/>
        <v>0</v>
      </c>
      <c r="T145" s="392">
        <f t="shared" si="41"/>
        <v>0</v>
      </c>
      <c r="U145" s="392">
        <f t="shared" si="42"/>
        <v>0</v>
      </c>
      <c r="V145" s="392">
        <f t="shared" si="43"/>
        <v>0</v>
      </c>
      <c r="W145" s="392">
        <f t="shared" si="44"/>
        <v>0</v>
      </c>
    </row>
    <row r="146" spans="7:23" ht="15.75" x14ac:dyDescent="0.25">
      <c r="G146" s="355"/>
      <c r="M146" s="393">
        <f t="shared" si="37"/>
        <v>0</v>
      </c>
      <c r="N146" s="392">
        <f t="shared" si="38"/>
        <v>0</v>
      </c>
      <c r="O146" s="392">
        <f t="shared" si="39"/>
        <v>0</v>
      </c>
      <c r="P146" s="394"/>
      <c r="Q146" s="392">
        <f t="shared" si="45"/>
        <v>0</v>
      </c>
      <c r="R146" s="392">
        <f t="shared" si="40"/>
        <v>0</v>
      </c>
      <c r="S146" s="392">
        <f t="shared" si="36"/>
        <v>0</v>
      </c>
      <c r="T146" s="392">
        <f t="shared" si="41"/>
        <v>0</v>
      </c>
      <c r="U146" s="392">
        <f t="shared" si="42"/>
        <v>0</v>
      </c>
      <c r="V146" s="392">
        <f t="shared" si="43"/>
        <v>0</v>
      </c>
      <c r="W146" s="392">
        <f t="shared" si="44"/>
        <v>0</v>
      </c>
    </row>
    <row r="147" spans="7:23" ht="15.75" x14ac:dyDescent="0.25">
      <c r="G147" s="355"/>
      <c r="M147" s="393">
        <f t="shared" si="37"/>
        <v>0</v>
      </c>
      <c r="N147" s="392">
        <f t="shared" si="38"/>
        <v>0</v>
      </c>
      <c r="O147" s="392">
        <f t="shared" si="39"/>
        <v>0</v>
      </c>
      <c r="P147" s="394"/>
      <c r="Q147" s="392">
        <f t="shared" si="45"/>
        <v>0</v>
      </c>
      <c r="R147" s="392">
        <f t="shared" si="40"/>
        <v>0</v>
      </c>
      <c r="S147" s="392">
        <f t="shared" si="36"/>
        <v>0</v>
      </c>
      <c r="T147" s="392">
        <f t="shared" si="41"/>
        <v>0</v>
      </c>
      <c r="U147" s="392">
        <f t="shared" si="42"/>
        <v>0</v>
      </c>
      <c r="V147" s="392">
        <f t="shared" si="43"/>
        <v>0</v>
      </c>
      <c r="W147" s="392">
        <f t="shared" si="44"/>
        <v>0</v>
      </c>
    </row>
    <row r="148" spans="7:23" ht="15.75" x14ac:dyDescent="0.25">
      <c r="G148" s="355"/>
      <c r="M148" s="393">
        <f t="shared" si="37"/>
        <v>0</v>
      </c>
      <c r="N148" s="392">
        <f t="shared" si="38"/>
        <v>0</v>
      </c>
      <c r="O148" s="392">
        <f t="shared" si="39"/>
        <v>0</v>
      </c>
      <c r="P148" s="394"/>
      <c r="Q148" s="392">
        <f t="shared" si="45"/>
        <v>0</v>
      </c>
      <c r="R148" s="392">
        <f t="shared" si="40"/>
        <v>0</v>
      </c>
      <c r="S148" s="392">
        <f t="shared" si="36"/>
        <v>0</v>
      </c>
      <c r="T148" s="392">
        <f t="shared" si="41"/>
        <v>0</v>
      </c>
      <c r="U148" s="392">
        <f t="shared" si="42"/>
        <v>0</v>
      </c>
      <c r="V148" s="392">
        <f t="shared" si="43"/>
        <v>0</v>
      </c>
      <c r="W148" s="392">
        <f t="shared" si="44"/>
        <v>0</v>
      </c>
    </row>
    <row r="149" spans="7:23" ht="15.75" x14ac:dyDescent="0.25">
      <c r="G149" s="355"/>
      <c r="M149" s="393">
        <f t="shared" si="37"/>
        <v>0</v>
      </c>
      <c r="N149" s="392">
        <f t="shared" si="38"/>
        <v>0</v>
      </c>
      <c r="O149" s="392">
        <f t="shared" si="39"/>
        <v>0</v>
      </c>
      <c r="P149" s="394"/>
      <c r="Q149" s="392">
        <f t="shared" si="45"/>
        <v>0</v>
      </c>
      <c r="R149" s="392">
        <f t="shared" si="40"/>
        <v>0</v>
      </c>
      <c r="S149" s="392">
        <f t="shared" si="36"/>
        <v>0</v>
      </c>
      <c r="T149" s="392">
        <f t="shared" si="41"/>
        <v>0</v>
      </c>
      <c r="U149" s="392">
        <f t="shared" si="42"/>
        <v>0</v>
      </c>
      <c r="V149" s="392">
        <f t="shared" si="43"/>
        <v>0</v>
      </c>
      <c r="W149" s="392">
        <f t="shared" si="44"/>
        <v>0</v>
      </c>
    </row>
    <row r="150" spans="7:23" ht="15.75" x14ac:dyDescent="0.25">
      <c r="G150" s="355"/>
      <c r="M150" s="393">
        <f t="shared" si="37"/>
        <v>0</v>
      </c>
      <c r="N150" s="392">
        <f t="shared" si="38"/>
        <v>0</v>
      </c>
      <c r="O150" s="392">
        <f t="shared" si="39"/>
        <v>0</v>
      </c>
      <c r="P150" s="394"/>
      <c r="Q150" s="392">
        <f t="shared" si="45"/>
        <v>0</v>
      </c>
      <c r="R150" s="392">
        <f t="shared" si="40"/>
        <v>0</v>
      </c>
      <c r="S150" s="392">
        <f t="shared" si="36"/>
        <v>0</v>
      </c>
      <c r="T150" s="392">
        <f t="shared" si="41"/>
        <v>0</v>
      </c>
      <c r="U150" s="392">
        <f t="shared" si="42"/>
        <v>0</v>
      </c>
      <c r="V150" s="392">
        <f t="shared" si="43"/>
        <v>0</v>
      </c>
      <c r="W150" s="392">
        <f t="shared" si="44"/>
        <v>0</v>
      </c>
    </row>
    <row r="151" spans="7:23" ht="15.75" x14ac:dyDescent="0.25">
      <c r="G151" s="355"/>
      <c r="M151" s="393">
        <f t="shared" si="37"/>
        <v>0</v>
      </c>
      <c r="N151" s="392">
        <f t="shared" si="38"/>
        <v>0</v>
      </c>
      <c r="O151" s="392">
        <f t="shared" si="39"/>
        <v>0</v>
      </c>
      <c r="P151" s="394"/>
      <c r="Q151" s="392">
        <f t="shared" si="45"/>
        <v>0</v>
      </c>
      <c r="R151" s="392">
        <f t="shared" si="40"/>
        <v>0</v>
      </c>
      <c r="S151" s="392">
        <f t="shared" si="36"/>
        <v>0</v>
      </c>
      <c r="T151" s="392">
        <f t="shared" si="41"/>
        <v>0</v>
      </c>
      <c r="U151" s="392">
        <f t="shared" si="42"/>
        <v>0</v>
      </c>
      <c r="V151" s="392">
        <f t="shared" si="43"/>
        <v>0</v>
      </c>
      <c r="W151" s="392">
        <f t="shared" si="44"/>
        <v>0</v>
      </c>
    </row>
    <row r="152" spans="7:23" ht="15.75" x14ac:dyDescent="0.25">
      <c r="G152" s="355"/>
      <c r="M152" s="393">
        <f t="shared" si="37"/>
        <v>0</v>
      </c>
      <c r="N152" s="392">
        <f t="shared" si="38"/>
        <v>0</v>
      </c>
      <c r="O152" s="392">
        <f t="shared" si="39"/>
        <v>0</v>
      </c>
      <c r="P152" s="394"/>
      <c r="Q152" s="392">
        <f t="shared" si="45"/>
        <v>0</v>
      </c>
      <c r="R152" s="392">
        <f t="shared" si="40"/>
        <v>0</v>
      </c>
      <c r="S152" s="392">
        <f t="shared" si="36"/>
        <v>0</v>
      </c>
      <c r="T152" s="392">
        <f t="shared" si="41"/>
        <v>0</v>
      </c>
      <c r="U152" s="392">
        <f t="shared" si="42"/>
        <v>0</v>
      </c>
      <c r="V152" s="392">
        <f t="shared" si="43"/>
        <v>0</v>
      </c>
      <c r="W152" s="392">
        <f t="shared" si="44"/>
        <v>0</v>
      </c>
    </row>
    <row r="153" spans="7:23" ht="15.75" x14ac:dyDescent="0.25">
      <c r="G153" s="355"/>
      <c r="M153" s="393">
        <f t="shared" si="37"/>
        <v>0</v>
      </c>
      <c r="N153" s="392">
        <f t="shared" si="38"/>
        <v>0</v>
      </c>
      <c r="O153" s="392">
        <f t="shared" si="39"/>
        <v>0</v>
      </c>
      <c r="P153" s="394"/>
      <c r="Q153" s="392">
        <f t="shared" si="45"/>
        <v>0</v>
      </c>
      <c r="R153" s="392">
        <f t="shared" si="40"/>
        <v>0</v>
      </c>
      <c r="S153" s="392">
        <f t="shared" si="36"/>
        <v>0</v>
      </c>
      <c r="T153" s="392">
        <f t="shared" si="41"/>
        <v>0</v>
      </c>
      <c r="U153" s="392">
        <f t="shared" si="42"/>
        <v>0</v>
      </c>
      <c r="V153" s="392">
        <f t="shared" si="43"/>
        <v>0</v>
      </c>
      <c r="W153" s="392">
        <f t="shared" si="44"/>
        <v>0</v>
      </c>
    </row>
    <row r="154" spans="7:23" ht="15.75" x14ac:dyDescent="0.25">
      <c r="G154" s="355"/>
      <c r="M154" s="393">
        <f t="shared" si="37"/>
        <v>0</v>
      </c>
      <c r="N154" s="392">
        <f t="shared" si="38"/>
        <v>0</v>
      </c>
      <c r="O154" s="392">
        <f t="shared" si="39"/>
        <v>0</v>
      </c>
      <c r="P154" s="394"/>
      <c r="Q154" s="392">
        <f t="shared" si="45"/>
        <v>0</v>
      </c>
      <c r="R154" s="392">
        <f t="shared" si="40"/>
        <v>0</v>
      </c>
      <c r="S154" s="392">
        <f t="shared" si="36"/>
        <v>0</v>
      </c>
      <c r="T154" s="392">
        <f t="shared" si="41"/>
        <v>0</v>
      </c>
      <c r="U154" s="392">
        <f t="shared" si="42"/>
        <v>0</v>
      </c>
      <c r="V154" s="392">
        <f t="shared" si="43"/>
        <v>0</v>
      </c>
      <c r="W154" s="392">
        <f t="shared" si="44"/>
        <v>0</v>
      </c>
    </row>
    <row r="155" spans="7:23" ht="15.75" x14ac:dyDescent="0.25">
      <c r="G155" s="355"/>
      <c r="M155" s="393">
        <f t="shared" si="37"/>
        <v>0</v>
      </c>
      <c r="N155" s="392">
        <f t="shared" si="38"/>
        <v>0</v>
      </c>
      <c r="O155" s="392">
        <f t="shared" si="39"/>
        <v>0</v>
      </c>
      <c r="P155" s="394"/>
      <c r="Q155" s="392">
        <f t="shared" si="45"/>
        <v>0</v>
      </c>
      <c r="R155" s="392">
        <f t="shared" si="40"/>
        <v>0</v>
      </c>
      <c r="S155" s="392">
        <f t="shared" si="36"/>
        <v>0</v>
      </c>
      <c r="T155" s="392">
        <f t="shared" si="41"/>
        <v>0</v>
      </c>
      <c r="U155" s="392">
        <f t="shared" si="42"/>
        <v>0</v>
      </c>
      <c r="V155" s="392">
        <f t="shared" si="43"/>
        <v>0</v>
      </c>
      <c r="W155" s="392">
        <f t="shared" si="44"/>
        <v>0</v>
      </c>
    </row>
    <row r="156" spans="7:23" ht="15.75" x14ac:dyDescent="0.25">
      <c r="G156" s="355"/>
      <c r="M156" s="393">
        <f t="shared" si="37"/>
        <v>0</v>
      </c>
      <c r="N156" s="392">
        <f t="shared" si="38"/>
        <v>0</v>
      </c>
      <c r="O156" s="392">
        <f t="shared" si="39"/>
        <v>0</v>
      </c>
      <c r="P156" s="394"/>
      <c r="Q156" s="392">
        <f t="shared" si="45"/>
        <v>0</v>
      </c>
      <c r="R156" s="392">
        <f t="shared" si="40"/>
        <v>0</v>
      </c>
      <c r="S156" s="392">
        <f t="shared" si="36"/>
        <v>0</v>
      </c>
      <c r="T156" s="392">
        <f t="shared" si="41"/>
        <v>0</v>
      </c>
      <c r="U156" s="392">
        <f t="shared" si="42"/>
        <v>0</v>
      </c>
      <c r="V156" s="392">
        <f t="shared" si="43"/>
        <v>0</v>
      </c>
      <c r="W156" s="392">
        <f t="shared" si="44"/>
        <v>0</v>
      </c>
    </row>
    <row r="157" spans="7:23" ht="15.75" x14ac:dyDescent="0.25">
      <c r="G157" s="355"/>
      <c r="M157" s="393">
        <f t="shared" si="37"/>
        <v>0</v>
      </c>
      <c r="N157" s="392">
        <f t="shared" si="38"/>
        <v>0</v>
      </c>
      <c r="O157" s="392">
        <f t="shared" si="39"/>
        <v>0</v>
      </c>
      <c r="P157" s="394"/>
      <c r="Q157" s="392">
        <f t="shared" si="45"/>
        <v>0</v>
      </c>
      <c r="R157" s="392">
        <f t="shared" si="40"/>
        <v>0</v>
      </c>
      <c r="S157" s="392">
        <f t="shared" si="36"/>
        <v>0</v>
      </c>
      <c r="T157" s="392">
        <f t="shared" si="41"/>
        <v>0</v>
      </c>
      <c r="U157" s="392">
        <f t="shared" si="42"/>
        <v>0</v>
      </c>
      <c r="V157" s="392">
        <f t="shared" si="43"/>
        <v>0</v>
      </c>
      <c r="W157" s="392">
        <f t="shared" si="44"/>
        <v>0</v>
      </c>
    </row>
    <row r="158" spans="7:23" ht="15.75" x14ac:dyDescent="0.25">
      <c r="G158" s="355"/>
      <c r="M158" s="393">
        <f t="shared" si="37"/>
        <v>0</v>
      </c>
      <c r="N158" s="392">
        <f t="shared" si="38"/>
        <v>0</v>
      </c>
      <c r="O158" s="392">
        <f t="shared" si="39"/>
        <v>0</v>
      </c>
      <c r="P158" s="394"/>
      <c r="Q158" s="392">
        <f t="shared" si="45"/>
        <v>0</v>
      </c>
      <c r="R158" s="392">
        <f t="shared" si="40"/>
        <v>0</v>
      </c>
      <c r="S158" s="392">
        <f t="shared" si="36"/>
        <v>0</v>
      </c>
      <c r="T158" s="392">
        <f t="shared" si="41"/>
        <v>0</v>
      </c>
      <c r="U158" s="392">
        <f t="shared" si="42"/>
        <v>0</v>
      </c>
      <c r="V158" s="392">
        <f t="shared" si="43"/>
        <v>0</v>
      </c>
      <c r="W158" s="392">
        <f t="shared" si="44"/>
        <v>0</v>
      </c>
    </row>
    <row r="159" spans="7:23" ht="15.75" x14ac:dyDescent="0.25">
      <c r="G159" s="355"/>
      <c r="M159" s="393">
        <f t="shared" si="37"/>
        <v>0</v>
      </c>
      <c r="N159" s="392">
        <f t="shared" si="38"/>
        <v>0</v>
      </c>
      <c r="O159" s="392">
        <f t="shared" si="39"/>
        <v>0</v>
      </c>
      <c r="P159" s="394"/>
      <c r="Q159" s="392">
        <f t="shared" si="45"/>
        <v>0</v>
      </c>
      <c r="R159" s="392">
        <f t="shared" si="40"/>
        <v>0</v>
      </c>
      <c r="S159" s="392">
        <f t="shared" si="36"/>
        <v>0</v>
      </c>
      <c r="T159" s="392">
        <f t="shared" si="41"/>
        <v>0</v>
      </c>
      <c r="U159" s="392">
        <f t="shared" si="42"/>
        <v>0</v>
      </c>
      <c r="V159" s="392">
        <f t="shared" si="43"/>
        <v>0</v>
      </c>
      <c r="W159" s="392">
        <f t="shared" si="44"/>
        <v>0</v>
      </c>
    </row>
    <row r="160" spans="7:23" ht="15.75" x14ac:dyDescent="0.25">
      <c r="G160" s="355"/>
      <c r="M160" s="393">
        <f t="shared" si="37"/>
        <v>0</v>
      </c>
      <c r="N160" s="392">
        <f t="shared" si="38"/>
        <v>0</v>
      </c>
      <c r="O160" s="392">
        <f t="shared" si="39"/>
        <v>0</v>
      </c>
      <c r="P160" s="394"/>
      <c r="Q160" s="392">
        <f t="shared" si="45"/>
        <v>0</v>
      </c>
      <c r="R160" s="392">
        <f t="shared" si="40"/>
        <v>0</v>
      </c>
      <c r="S160" s="392">
        <f t="shared" si="36"/>
        <v>0</v>
      </c>
      <c r="T160" s="392">
        <f t="shared" si="41"/>
        <v>0</v>
      </c>
      <c r="U160" s="392">
        <f t="shared" si="42"/>
        <v>0</v>
      </c>
      <c r="V160" s="392">
        <f t="shared" si="43"/>
        <v>0</v>
      </c>
      <c r="W160" s="392">
        <f t="shared" si="44"/>
        <v>0</v>
      </c>
    </row>
    <row r="161" spans="7:23" ht="15.75" x14ac:dyDescent="0.25">
      <c r="G161" s="355"/>
      <c r="M161" s="393">
        <f t="shared" si="37"/>
        <v>0</v>
      </c>
      <c r="N161" s="392">
        <f t="shared" si="38"/>
        <v>0</v>
      </c>
      <c r="O161" s="392">
        <f t="shared" si="39"/>
        <v>0</v>
      </c>
      <c r="P161" s="394"/>
      <c r="Q161" s="392">
        <f t="shared" si="45"/>
        <v>0</v>
      </c>
      <c r="R161" s="392">
        <f t="shared" si="40"/>
        <v>0</v>
      </c>
      <c r="S161" s="392">
        <f t="shared" si="36"/>
        <v>0</v>
      </c>
      <c r="T161" s="392">
        <f t="shared" si="41"/>
        <v>0</v>
      </c>
      <c r="U161" s="392">
        <f t="shared" si="42"/>
        <v>0</v>
      </c>
      <c r="V161" s="392">
        <f t="shared" si="43"/>
        <v>0</v>
      </c>
      <c r="W161" s="392">
        <f t="shared" si="44"/>
        <v>0</v>
      </c>
    </row>
    <row r="162" spans="7:23" ht="15.75" x14ac:dyDescent="0.25">
      <c r="G162" s="355"/>
      <c r="M162" s="393">
        <f t="shared" si="37"/>
        <v>0</v>
      </c>
      <c r="N162" s="392">
        <f t="shared" si="38"/>
        <v>0</v>
      </c>
      <c r="O162" s="392">
        <f t="shared" si="39"/>
        <v>0</v>
      </c>
      <c r="P162" s="394"/>
      <c r="Q162" s="392">
        <f t="shared" si="45"/>
        <v>0</v>
      </c>
      <c r="R162" s="392">
        <f t="shared" si="40"/>
        <v>0</v>
      </c>
      <c r="S162" s="392">
        <f t="shared" si="36"/>
        <v>0</v>
      </c>
      <c r="T162" s="392">
        <f t="shared" si="41"/>
        <v>0</v>
      </c>
      <c r="U162" s="392">
        <f t="shared" si="42"/>
        <v>0</v>
      </c>
      <c r="V162" s="392">
        <f t="shared" si="43"/>
        <v>0</v>
      </c>
      <c r="W162" s="392">
        <f t="shared" si="44"/>
        <v>0</v>
      </c>
    </row>
    <row r="163" spans="7:23" ht="15.75" x14ac:dyDescent="0.25">
      <c r="G163" s="355"/>
      <c r="M163" s="393">
        <f t="shared" si="37"/>
        <v>0</v>
      </c>
      <c r="N163" s="392">
        <f t="shared" si="38"/>
        <v>0</v>
      </c>
      <c r="O163" s="392">
        <f t="shared" si="39"/>
        <v>0</v>
      </c>
      <c r="P163" s="394"/>
      <c r="Q163" s="392">
        <f t="shared" si="45"/>
        <v>0</v>
      </c>
      <c r="R163" s="392">
        <f t="shared" si="40"/>
        <v>0</v>
      </c>
      <c r="S163" s="392">
        <f t="shared" si="36"/>
        <v>0</v>
      </c>
      <c r="T163" s="392">
        <f t="shared" si="41"/>
        <v>0</v>
      </c>
      <c r="U163" s="392">
        <f t="shared" si="42"/>
        <v>0</v>
      </c>
      <c r="V163" s="392">
        <f t="shared" si="43"/>
        <v>0</v>
      </c>
      <c r="W163" s="392">
        <f t="shared" si="44"/>
        <v>0</v>
      </c>
    </row>
    <row r="164" spans="7:23" ht="15.75" x14ac:dyDescent="0.25">
      <c r="G164" s="355"/>
      <c r="M164" s="393">
        <f t="shared" si="37"/>
        <v>0</v>
      </c>
      <c r="N164" s="392">
        <f t="shared" si="38"/>
        <v>0</v>
      </c>
      <c r="O164" s="392">
        <f t="shared" si="39"/>
        <v>0</v>
      </c>
      <c r="P164" s="394"/>
      <c r="Q164" s="392">
        <f t="shared" si="45"/>
        <v>0</v>
      </c>
      <c r="R164" s="392">
        <f t="shared" si="40"/>
        <v>0</v>
      </c>
      <c r="S164" s="392">
        <f t="shared" si="36"/>
        <v>0</v>
      </c>
      <c r="T164" s="392">
        <f t="shared" si="41"/>
        <v>0</v>
      </c>
      <c r="U164" s="392">
        <f t="shared" si="42"/>
        <v>0</v>
      </c>
      <c r="V164" s="392">
        <f t="shared" si="43"/>
        <v>0</v>
      </c>
      <c r="W164" s="392">
        <f t="shared" si="44"/>
        <v>0</v>
      </c>
    </row>
    <row r="165" spans="7:23" ht="15.75" x14ac:dyDescent="0.25">
      <c r="G165" s="355"/>
      <c r="M165" s="393">
        <f t="shared" si="37"/>
        <v>0</v>
      </c>
      <c r="N165" s="392">
        <f t="shared" si="38"/>
        <v>0</v>
      </c>
      <c r="O165" s="392">
        <f t="shared" si="39"/>
        <v>0</v>
      </c>
      <c r="P165" s="394"/>
      <c r="Q165" s="392">
        <f t="shared" si="45"/>
        <v>0</v>
      </c>
      <c r="R165" s="392">
        <f t="shared" si="40"/>
        <v>0</v>
      </c>
      <c r="S165" s="392">
        <f t="shared" si="36"/>
        <v>0</v>
      </c>
      <c r="T165" s="392">
        <f t="shared" si="41"/>
        <v>0</v>
      </c>
      <c r="U165" s="392">
        <f t="shared" si="42"/>
        <v>0</v>
      </c>
      <c r="V165" s="392">
        <f t="shared" si="43"/>
        <v>0</v>
      </c>
      <c r="W165" s="392">
        <f t="shared" si="44"/>
        <v>0</v>
      </c>
    </row>
    <row r="166" spans="7:23" ht="15.75" x14ac:dyDescent="0.25">
      <c r="G166" s="355"/>
      <c r="M166" s="393">
        <f t="shared" si="37"/>
        <v>0</v>
      </c>
      <c r="N166" s="392">
        <f t="shared" si="38"/>
        <v>0</v>
      </c>
      <c r="O166" s="392">
        <f t="shared" si="39"/>
        <v>0</v>
      </c>
      <c r="P166" s="394"/>
      <c r="Q166" s="392">
        <f t="shared" si="45"/>
        <v>0</v>
      </c>
      <c r="R166" s="392">
        <f t="shared" si="40"/>
        <v>0</v>
      </c>
      <c r="S166" s="392">
        <f t="shared" si="36"/>
        <v>0</v>
      </c>
      <c r="T166" s="392">
        <f t="shared" si="41"/>
        <v>0</v>
      </c>
      <c r="U166" s="392">
        <f t="shared" si="42"/>
        <v>0</v>
      </c>
      <c r="V166" s="392">
        <f t="shared" si="43"/>
        <v>0</v>
      </c>
      <c r="W166" s="392">
        <f t="shared" si="44"/>
        <v>0</v>
      </c>
    </row>
    <row r="167" spans="7:23" ht="15.75" x14ac:dyDescent="0.25">
      <c r="G167" s="355"/>
      <c r="M167" s="393">
        <f t="shared" si="37"/>
        <v>0</v>
      </c>
      <c r="N167" s="392">
        <f t="shared" si="38"/>
        <v>0</v>
      </c>
      <c r="O167" s="392">
        <f t="shared" si="39"/>
        <v>0</v>
      </c>
      <c r="P167" s="394"/>
      <c r="Q167" s="392">
        <f t="shared" si="45"/>
        <v>0</v>
      </c>
      <c r="R167" s="392">
        <f t="shared" si="40"/>
        <v>0</v>
      </c>
      <c r="S167" s="392">
        <f t="shared" si="36"/>
        <v>0</v>
      </c>
      <c r="T167" s="392">
        <f t="shared" si="41"/>
        <v>0</v>
      </c>
      <c r="U167" s="392">
        <f t="shared" si="42"/>
        <v>0</v>
      </c>
      <c r="V167" s="392">
        <f t="shared" si="43"/>
        <v>0</v>
      </c>
      <c r="W167" s="392">
        <f t="shared" si="44"/>
        <v>0</v>
      </c>
    </row>
    <row r="168" spans="7:23" ht="15.75" x14ac:dyDescent="0.25">
      <c r="G168" s="355"/>
      <c r="M168" s="393">
        <f t="shared" si="37"/>
        <v>0</v>
      </c>
      <c r="N168" s="392">
        <f t="shared" si="38"/>
        <v>0</v>
      </c>
      <c r="O168" s="392">
        <f t="shared" si="39"/>
        <v>0</v>
      </c>
      <c r="P168" s="394"/>
      <c r="Q168" s="392">
        <f t="shared" si="45"/>
        <v>0</v>
      </c>
      <c r="R168" s="392">
        <f t="shared" si="40"/>
        <v>0</v>
      </c>
      <c r="S168" s="392">
        <f t="shared" si="36"/>
        <v>0</v>
      </c>
      <c r="T168" s="392">
        <f t="shared" si="41"/>
        <v>0</v>
      </c>
      <c r="U168" s="392">
        <f t="shared" si="42"/>
        <v>0</v>
      </c>
      <c r="V168" s="392">
        <f t="shared" si="43"/>
        <v>0</v>
      </c>
      <c r="W168" s="392">
        <f t="shared" si="44"/>
        <v>0</v>
      </c>
    </row>
    <row r="169" spans="7:23" ht="15.75" x14ac:dyDescent="0.25">
      <c r="G169" s="355"/>
      <c r="M169" s="393">
        <f t="shared" si="37"/>
        <v>0</v>
      </c>
      <c r="N169" s="392">
        <f t="shared" si="38"/>
        <v>0</v>
      </c>
      <c r="O169" s="392">
        <f t="shared" si="39"/>
        <v>0</v>
      </c>
      <c r="P169" s="394"/>
      <c r="Q169" s="392">
        <f t="shared" si="45"/>
        <v>0</v>
      </c>
      <c r="R169" s="392">
        <f t="shared" si="40"/>
        <v>0</v>
      </c>
      <c r="S169" s="392">
        <f t="shared" si="36"/>
        <v>0</v>
      </c>
      <c r="T169" s="392">
        <f t="shared" si="41"/>
        <v>0</v>
      </c>
      <c r="U169" s="392">
        <f t="shared" si="42"/>
        <v>0</v>
      </c>
      <c r="V169" s="392">
        <f t="shared" si="43"/>
        <v>0</v>
      </c>
      <c r="W169" s="392">
        <f t="shared" si="44"/>
        <v>0</v>
      </c>
    </row>
    <row r="170" spans="7:23" ht="15.75" x14ac:dyDescent="0.25">
      <c r="G170" s="355"/>
      <c r="M170" s="393">
        <f t="shared" si="37"/>
        <v>0</v>
      </c>
      <c r="N170" s="392">
        <f t="shared" si="38"/>
        <v>0</v>
      </c>
      <c r="O170" s="392">
        <f t="shared" si="39"/>
        <v>0</v>
      </c>
      <c r="P170" s="394"/>
      <c r="Q170" s="392">
        <f t="shared" si="45"/>
        <v>0</v>
      </c>
      <c r="R170" s="392">
        <f t="shared" si="40"/>
        <v>0</v>
      </c>
      <c r="S170" s="392">
        <f t="shared" si="36"/>
        <v>0</v>
      </c>
      <c r="T170" s="392">
        <f t="shared" si="41"/>
        <v>0</v>
      </c>
      <c r="U170" s="392">
        <f t="shared" si="42"/>
        <v>0</v>
      </c>
      <c r="V170" s="392">
        <f t="shared" si="43"/>
        <v>0</v>
      </c>
      <c r="W170" s="392">
        <f t="shared" si="44"/>
        <v>0</v>
      </c>
    </row>
    <row r="171" spans="7:23" ht="15.75" x14ac:dyDescent="0.25">
      <c r="G171" s="355"/>
      <c r="M171" s="393">
        <f t="shared" si="37"/>
        <v>0</v>
      </c>
      <c r="N171" s="392">
        <f t="shared" si="38"/>
        <v>0</v>
      </c>
      <c r="O171" s="392">
        <f t="shared" si="39"/>
        <v>0</v>
      </c>
      <c r="P171" s="394"/>
      <c r="Q171" s="392">
        <f t="shared" si="45"/>
        <v>0</v>
      </c>
      <c r="R171" s="392">
        <f t="shared" si="40"/>
        <v>0</v>
      </c>
      <c r="S171" s="392">
        <f t="shared" si="36"/>
        <v>0</v>
      </c>
      <c r="T171" s="392">
        <f t="shared" si="41"/>
        <v>0</v>
      </c>
      <c r="U171" s="392">
        <f t="shared" si="42"/>
        <v>0</v>
      </c>
      <c r="V171" s="392">
        <f t="shared" si="43"/>
        <v>0</v>
      </c>
      <c r="W171" s="392">
        <f t="shared" si="44"/>
        <v>0</v>
      </c>
    </row>
    <row r="172" spans="7:23" ht="15.75" x14ac:dyDescent="0.25">
      <c r="G172" s="355"/>
      <c r="M172" s="393">
        <f t="shared" si="37"/>
        <v>0</v>
      </c>
      <c r="N172" s="392">
        <f t="shared" si="38"/>
        <v>0</v>
      </c>
      <c r="O172" s="392">
        <f t="shared" si="39"/>
        <v>0</v>
      </c>
      <c r="P172" s="394"/>
      <c r="Q172" s="392">
        <f t="shared" si="45"/>
        <v>0</v>
      </c>
      <c r="R172" s="392">
        <f t="shared" si="40"/>
        <v>0</v>
      </c>
      <c r="S172" s="392">
        <f t="shared" si="36"/>
        <v>0</v>
      </c>
      <c r="T172" s="392">
        <f t="shared" si="41"/>
        <v>0</v>
      </c>
      <c r="U172" s="392">
        <f t="shared" si="42"/>
        <v>0</v>
      </c>
      <c r="V172" s="392">
        <f t="shared" si="43"/>
        <v>0</v>
      </c>
      <c r="W172" s="392">
        <f t="shared" si="44"/>
        <v>0</v>
      </c>
    </row>
    <row r="173" spans="7:23" ht="15.75" x14ac:dyDescent="0.25">
      <c r="G173" s="355"/>
      <c r="M173" s="393">
        <f t="shared" si="37"/>
        <v>0</v>
      </c>
      <c r="N173" s="392">
        <f t="shared" si="38"/>
        <v>0</v>
      </c>
      <c r="O173" s="392">
        <f t="shared" si="39"/>
        <v>0</v>
      </c>
      <c r="P173" s="394"/>
      <c r="Q173" s="392">
        <f t="shared" si="45"/>
        <v>0</v>
      </c>
      <c r="R173" s="392">
        <f t="shared" si="40"/>
        <v>0</v>
      </c>
      <c r="S173" s="392">
        <f t="shared" si="36"/>
        <v>0</v>
      </c>
      <c r="T173" s="392">
        <f t="shared" si="41"/>
        <v>0</v>
      </c>
      <c r="U173" s="392">
        <f t="shared" si="42"/>
        <v>0</v>
      </c>
      <c r="V173" s="392">
        <f t="shared" si="43"/>
        <v>0</v>
      </c>
      <c r="W173" s="392">
        <f t="shared" si="44"/>
        <v>0</v>
      </c>
    </row>
    <row r="174" spans="7:23" ht="15.75" x14ac:dyDescent="0.25">
      <c r="G174" s="355"/>
      <c r="M174" s="393">
        <f t="shared" si="37"/>
        <v>0</v>
      </c>
      <c r="N174" s="392">
        <f t="shared" si="38"/>
        <v>0</v>
      </c>
      <c r="O174" s="392">
        <f t="shared" si="39"/>
        <v>0</v>
      </c>
      <c r="P174" s="394"/>
      <c r="Q174" s="392">
        <f t="shared" si="45"/>
        <v>0</v>
      </c>
      <c r="R174" s="392">
        <f t="shared" si="40"/>
        <v>0</v>
      </c>
      <c r="S174" s="392">
        <f t="shared" si="36"/>
        <v>0</v>
      </c>
      <c r="T174" s="392">
        <f t="shared" si="41"/>
        <v>0</v>
      </c>
      <c r="U174" s="392">
        <f t="shared" si="42"/>
        <v>0</v>
      </c>
      <c r="V174" s="392">
        <f t="shared" si="43"/>
        <v>0</v>
      </c>
      <c r="W174" s="392">
        <f t="shared" si="44"/>
        <v>0</v>
      </c>
    </row>
    <row r="175" spans="7:23" ht="15.75" x14ac:dyDescent="0.25">
      <c r="G175" s="355"/>
      <c r="M175" s="393">
        <f t="shared" si="37"/>
        <v>0</v>
      </c>
      <c r="N175" s="392">
        <f t="shared" si="38"/>
        <v>0</v>
      </c>
      <c r="O175" s="392">
        <f t="shared" si="39"/>
        <v>0</v>
      </c>
      <c r="P175" s="394"/>
      <c r="Q175" s="392">
        <f t="shared" si="45"/>
        <v>0</v>
      </c>
      <c r="R175" s="392">
        <f t="shared" si="40"/>
        <v>0</v>
      </c>
      <c r="S175" s="392">
        <f t="shared" si="36"/>
        <v>0</v>
      </c>
      <c r="T175" s="392">
        <f t="shared" si="41"/>
        <v>0</v>
      </c>
      <c r="U175" s="392">
        <f t="shared" si="42"/>
        <v>0</v>
      </c>
      <c r="V175" s="392">
        <f t="shared" si="43"/>
        <v>0</v>
      </c>
      <c r="W175" s="392">
        <f t="shared" si="44"/>
        <v>0</v>
      </c>
    </row>
    <row r="176" spans="7:23" ht="15.75" x14ac:dyDescent="0.25">
      <c r="G176" s="355"/>
      <c r="M176" s="393">
        <f t="shared" si="37"/>
        <v>0</v>
      </c>
      <c r="N176" s="392">
        <f t="shared" si="38"/>
        <v>0</v>
      </c>
      <c r="O176" s="392">
        <f t="shared" si="39"/>
        <v>0</v>
      </c>
      <c r="P176" s="394"/>
      <c r="Q176" s="392">
        <f t="shared" si="45"/>
        <v>0</v>
      </c>
      <c r="R176" s="392">
        <f t="shared" si="40"/>
        <v>0</v>
      </c>
      <c r="S176" s="392">
        <f t="shared" si="36"/>
        <v>0</v>
      </c>
      <c r="T176" s="392">
        <f t="shared" si="41"/>
        <v>0</v>
      </c>
      <c r="U176" s="392">
        <f t="shared" si="42"/>
        <v>0</v>
      </c>
      <c r="V176" s="392">
        <f t="shared" si="43"/>
        <v>0</v>
      </c>
      <c r="W176" s="392">
        <f t="shared" si="44"/>
        <v>0</v>
      </c>
    </row>
    <row r="177" spans="7:23" ht="15.75" x14ac:dyDescent="0.25">
      <c r="G177" s="355"/>
      <c r="M177" s="393">
        <f t="shared" si="37"/>
        <v>0</v>
      </c>
      <c r="N177" s="392">
        <f t="shared" si="38"/>
        <v>0</v>
      </c>
      <c r="O177" s="392">
        <f t="shared" si="39"/>
        <v>0</v>
      </c>
      <c r="P177" s="394"/>
      <c r="Q177" s="392">
        <f t="shared" si="45"/>
        <v>0</v>
      </c>
      <c r="R177" s="392">
        <f t="shared" si="40"/>
        <v>0</v>
      </c>
      <c r="S177" s="392">
        <f t="shared" si="36"/>
        <v>0</v>
      </c>
      <c r="T177" s="392">
        <f t="shared" si="41"/>
        <v>0</v>
      </c>
      <c r="U177" s="392">
        <f t="shared" si="42"/>
        <v>0</v>
      </c>
      <c r="V177" s="392">
        <f t="shared" si="43"/>
        <v>0</v>
      </c>
      <c r="W177" s="392">
        <f t="shared" si="44"/>
        <v>0</v>
      </c>
    </row>
    <row r="178" spans="7:23" ht="15.75" x14ac:dyDescent="0.25">
      <c r="G178" s="355"/>
      <c r="M178" s="393">
        <f t="shared" si="37"/>
        <v>0</v>
      </c>
      <c r="N178" s="392">
        <f t="shared" si="38"/>
        <v>0</v>
      </c>
      <c r="O178" s="392">
        <f t="shared" si="39"/>
        <v>0</v>
      </c>
      <c r="P178" s="394"/>
      <c r="Q178" s="392">
        <f t="shared" si="45"/>
        <v>0</v>
      </c>
      <c r="R178" s="392">
        <f t="shared" si="40"/>
        <v>0</v>
      </c>
      <c r="S178" s="392">
        <f t="shared" si="36"/>
        <v>0</v>
      </c>
      <c r="T178" s="392">
        <f t="shared" si="41"/>
        <v>0</v>
      </c>
      <c r="U178" s="392">
        <f t="shared" si="42"/>
        <v>0</v>
      </c>
      <c r="V178" s="392">
        <f t="shared" si="43"/>
        <v>0</v>
      </c>
      <c r="W178" s="392">
        <f t="shared" si="44"/>
        <v>0</v>
      </c>
    </row>
    <row r="179" spans="7:23" ht="15.75" x14ac:dyDescent="0.25">
      <c r="G179" s="355"/>
      <c r="M179" s="393">
        <f t="shared" si="37"/>
        <v>0</v>
      </c>
      <c r="N179" s="392">
        <f t="shared" si="38"/>
        <v>0</v>
      </c>
      <c r="O179" s="392">
        <f t="shared" si="39"/>
        <v>0</v>
      </c>
      <c r="P179" s="394"/>
      <c r="Q179" s="392">
        <f t="shared" si="45"/>
        <v>0</v>
      </c>
      <c r="R179" s="392">
        <f t="shared" si="40"/>
        <v>0</v>
      </c>
      <c r="S179" s="392">
        <f t="shared" si="36"/>
        <v>0</v>
      </c>
      <c r="T179" s="392">
        <f t="shared" si="41"/>
        <v>0</v>
      </c>
      <c r="U179" s="392">
        <f t="shared" si="42"/>
        <v>0</v>
      </c>
      <c r="V179" s="392">
        <f t="shared" si="43"/>
        <v>0</v>
      </c>
      <c r="W179" s="392">
        <f t="shared" si="44"/>
        <v>0</v>
      </c>
    </row>
    <row r="180" spans="7:23" ht="15.75" x14ac:dyDescent="0.25">
      <c r="G180" s="355"/>
      <c r="M180" s="393">
        <f t="shared" si="37"/>
        <v>0</v>
      </c>
      <c r="N180" s="392">
        <f t="shared" si="38"/>
        <v>0</v>
      </c>
      <c r="O180" s="392">
        <f t="shared" si="39"/>
        <v>0</v>
      </c>
      <c r="P180" s="394"/>
      <c r="Q180" s="392">
        <f t="shared" si="45"/>
        <v>0</v>
      </c>
      <c r="R180" s="392">
        <f t="shared" si="40"/>
        <v>0</v>
      </c>
      <c r="S180" s="392">
        <f t="shared" si="36"/>
        <v>0</v>
      </c>
      <c r="T180" s="392">
        <f t="shared" si="41"/>
        <v>0</v>
      </c>
      <c r="U180" s="392">
        <f t="shared" si="42"/>
        <v>0</v>
      </c>
      <c r="V180" s="392">
        <f t="shared" si="43"/>
        <v>0</v>
      </c>
      <c r="W180" s="392">
        <f t="shared" si="44"/>
        <v>0</v>
      </c>
    </row>
    <row r="181" spans="7:23" ht="15.75" x14ac:dyDescent="0.25">
      <c r="G181" s="355"/>
      <c r="M181" s="393">
        <f t="shared" si="37"/>
        <v>0</v>
      </c>
      <c r="N181" s="392">
        <f t="shared" si="38"/>
        <v>0</v>
      </c>
      <c r="O181" s="392">
        <f t="shared" si="39"/>
        <v>0</v>
      </c>
      <c r="P181" s="394"/>
      <c r="Q181" s="392">
        <f t="shared" si="45"/>
        <v>0</v>
      </c>
      <c r="R181" s="392">
        <f t="shared" si="40"/>
        <v>0</v>
      </c>
      <c r="S181" s="392">
        <f t="shared" si="36"/>
        <v>0</v>
      </c>
      <c r="T181" s="392">
        <f t="shared" si="41"/>
        <v>0</v>
      </c>
      <c r="U181" s="392">
        <f t="shared" si="42"/>
        <v>0</v>
      </c>
      <c r="V181" s="392">
        <f t="shared" si="43"/>
        <v>0</v>
      </c>
      <c r="W181" s="392">
        <f t="shared" si="44"/>
        <v>0</v>
      </c>
    </row>
    <row r="182" spans="7:23" ht="15.75" x14ac:dyDescent="0.25">
      <c r="G182" s="355"/>
      <c r="M182" s="393">
        <f t="shared" si="37"/>
        <v>0</v>
      </c>
      <c r="N182" s="392">
        <f t="shared" si="38"/>
        <v>0</v>
      </c>
      <c r="O182" s="392">
        <f t="shared" si="39"/>
        <v>0</v>
      </c>
      <c r="P182" s="394"/>
      <c r="Q182" s="392">
        <f t="shared" si="45"/>
        <v>0</v>
      </c>
      <c r="R182" s="392">
        <f t="shared" si="40"/>
        <v>0</v>
      </c>
      <c r="S182" s="392">
        <f t="shared" si="36"/>
        <v>0</v>
      </c>
      <c r="T182" s="392">
        <f t="shared" si="41"/>
        <v>0</v>
      </c>
      <c r="U182" s="392">
        <f t="shared" si="42"/>
        <v>0</v>
      </c>
      <c r="V182" s="392">
        <f t="shared" si="43"/>
        <v>0</v>
      </c>
      <c r="W182" s="392">
        <f t="shared" si="44"/>
        <v>0</v>
      </c>
    </row>
    <row r="183" spans="7:23" ht="15.75" x14ac:dyDescent="0.25">
      <c r="G183" s="355"/>
      <c r="M183" s="393">
        <f t="shared" si="37"/>
        <v>0</v>
      </c>
      <c r="N183" s="392">
        <f t="shared" si="38"/>
        <v>0</v>
      </c>
      <c r="O183" s="392">
        <f t="shared" si="39"/>
        <v>0</v>
      </c>
      <c r="P183" s="394"/>
      <c r="Q183" s="392">
        <f t="shared" si="45"/>
        <v>0</v>
      </c>
      <c r="R183" s="392">
        <f t="shared" si="40"/>
        <v>0</v>
      </c>
      <c r="S183" s="392">
        <f t="shared" si="36"/>
        <v>0</v>
      </c>
      <c r="T183" s="392">
        <f t="shared" si="41"/>
        <v>0</v>
      </c>
      <c r="U183" s="392">
        <f t="shared" si="42"/>
        <v>0</v>
      </c>
      <c r="V183" s="392">
        <f t="shared" si="43"/>
        <v>0</v>
      </c>
      <c r="W183" s="392">
        <f t="shared" si="44"/>
        <v>0</v>
      </c>
    </row>
    <row r="184" spans="7:23" ht="15.75" x14ac:dyDescent="0.25">
      <c r="G184" s="355"/>
      <c r="M184" s="393">
        <f t="shared" si="37"/>
        <v>0</v>
      </c>
      <c r="N184" s="392">
        <f t="shared" si="38"/>
        <v>0</v>
      </c>
      <c r="O184" s="392">
        <f t="shared" si="39"/>
        <v>0</v>
      </c>
      <c r="P184" s="394"/>
      <c r="Q184" s="392">
        <f t="shared" si="45"/>
        <v>0</v>
      </c>
      <c r="R184" s="392">
        <f t="shared" si="40"/>
        <v>0</v>
      </c>
      <c r="S184" s="392">
        <f t="shared" si="36"/>
        <v>0</v>
      </c>
      <c r="T184" s="392">
        <f t="shared" si="41"/>
        <v>0</v>
      </c>
      <c r="U184" s="392">
        <f t="shared" si="42"/>
        <v>0</v>
      </c>
      <c r="V184" s="392">
        <f t="shared" si="43"/>
        <v>0</v>
      </c>
      <c r="W184" s="392">
        <f t="shared" si="44"/>
        <v>0</v>
      </c>
    </row>
    <row r="185" spans="7:23" ht="15.75" x14ac:dyDescent="0.25">
      <c r="G185" s="355"/>
      <c r="M185" s="393">
        <f t="shared" si="37"/>
        <v>0</v>
      </c>
      <c r="N185" s="392">
        <f t="shared" si="38"/>
        <v>0</v>
      </c>
      <c r="O185" s="392">
        <f t="shared" si="39"/>
        <v>0</v>
      </c>
      <c r="P185" s="394"/>
      <c r="Q185" s="392">
        <f t="shared" si="45"/>
        <v>0</v>
      </c>
      <c r="R185" s="392">
        <f t="shared" si="40"/>
        <v>0</v>
      </c>
      <c r="S185" s="392">
        <f t="shared" si="36"/>
        <v>0</v>
      </c>
      <c r="T185" s="392">
        <f t="shared" si="41"/>
        <v>0</v>
      </c>
      <c r="U185" s="392">
        <f t="shared" si="42"/>
        <v>0</v>
      </c>
      <c r="V185" s="392">
        <f t="shared" si="43"/>
        <v>0</v>
      </c>
      <c r="W185" s="392">
        <f t="shared" si="44"/>
        <v>0</v>
      </c>
    </row>
    <row r="186" spans="7:23" ht="15.75" x14ac:dyDescent="0.25">
      <c r="G186" s="355"/>
      <c r="M186" s="393">
        <f t="shared" si="37"/>
        <v>0</v>
      </c>
      <c r="N186" s="392">
        <f t="shared" si="38"/>
        <v>0</v>
      </c>
      <c r="O186" s="392">
        <f t="shared" si="39"/>
        <v>0</v>
      </c>
      <c r="P186" s="394"/>
      <c r="Q186" s="392">
        <f t="shared" si="45"/>
        <v>0</v>
      </c>
      <c r="R186" s="392">
        <f t="shared" si="40"/>
        <v>0</v>
      </c>
      <c r="S186" s="392">
        <f t="shared" si="36"/>
        <v>0</v>
      </c>
      <c r="T186" s="392">
        <f t="shared" si="41"/>
        <v>0</v>
      </c>
      <c r="U186" s="392">
        <f t="shared" si="42"/>
        <v>0</v>
      </c>
      <c r="V186" s="392">
        <f t="shared" si="43"/>
        <v>0</v>
      </c>
      <c r="W186" s="392">
        <f t="shared" si="44"/>
        <v>0</v>
      </c>
    </row>
    <row r="187" spans="7:23" ht="15.75" x14ac:dyDescent="0.25">
      <c r="G187" s="355"/>
      <c r="M187" s="393">
        <f t="shared" si="37"/>
        <v>0</v>
      </c>
      <c r="N187" s="392">
        <f t="shared" si="38"/>
        <v>0</v>
      </c>
      <c r="O187" s="392">
        <f t="shared" si="39"/>
        <v>0</v>
      </c>
      <c r="P187" s="394"/>
      <c r="Q187" s="392">
        <f t="shared" si="45"/>
        <v>0</v>
      </c>
      <c r="R187" s="392">
        <f t="shared" si="40"/>
        <v>0</v>
      </c>
      <c r="S187" s="392">
        <f t="shared" si="36"/>
        <v>0</v>
      </c>
      <c r="T187" s="392">
        <f t="shared" si="41"/>
        <v>0</v>
      </c>
      <c r="U187" s="392">
        <f t="shared" si="42"/>
        <v>0</v>
      </c>
      <c r="V187" s="392">
        <f t="shared" si="43"/>
        <v>0</v>
      </c>
      <c r="W187" s="392">
        <f t="shared" si="44"/>
        <v>0</v>
      </c>
    </row>
    <row r="188" spans="7:23" ht="15.75" x14ac:dyDescent="0.25">
      <c r="G188" s="355"/>
      <c r="M188" s="393">
        <f t="shared" si="37"/>
        <v>0</v>
      </c>
      <c r="N188" s="392">
        <f t="shared" si="38"/>
        <v>0</v>
      </c>
      <c r="O188" s="392">
        <f t="shared" si="39"/>
        <v>0</v>
      </c>
      <c r="P188" s="394"/>
      <c r="Q188" s="392">
        <f t="shared" si="45"/>
        <v>0</v>
      </c>
      <c r="R188" s="392">
        <f t="shared" si="40"/>
        <v>0</v>
      </c>
      <c r="S188" s="392">
        <f t="shared" si="36"/>
        <v>0</v>
      </c>
      <c r="T188" s="392">
        <f t="shared" si="41"/>
        <v>0</v>
      </c>
      <c r="U188" s="392">
        <f t="shared" si="42"/>
        <v>0</v>
      </c>
      <c r="V188" s="392">
        <f t="shared" si="43"/>
        <v>0</v>
      </c>
      <c r="W188" s="392">
        <f t="shared" si="44"/>
        <v>0</v>
      </c>
    </row>
    <row r="189" spans="7:23" ht="15.75" x14ac:dyDescent="0.25">
      <c r="G189" s="355"/>
      <c r="M189" s="393">
        <f t="shared" si="37"/>
        <v>0</v>
      </c>
      <c r="N189" s="392">
        <f t="shared" si="38"/>
        <v>0</v>
      </c>
      <c r="O189" s="392">
        <f t="shared" si="39"/>
        <v>0</v>
      </c>
      <c r="P189" s="394"/>
      <c r="Q189" s="392">
        <f t="shared" si="45"/>
        <v>0</v>
      </c>
      <c r="R189" s="392">
        <f t="shared" si="40"/>
        <v>0</v>
      </c>
      <c r="S189" s="392">
        <f t="shared" si="36"/>
        <v>0</v>
      </c>
      <c r="T189" s="392">
        <f t="shared" si="41"/>
        <v>0</v>
      </c>
      <c r="U189" s="392">
        <f t="shared" si="42"/>
        <v>0</v>
      </c>
      <c r="V189" s="392">
        <f t="shared" si="43"/>
        <v>0</v>
      </c>
      <c r="W189" s="392">
        <f t="shared" si="44"/>
        <v>0</v>
      </c>
    </row>
    <row r="190" spans="7:23" ht="15.75" x14ac:dyDescent="0.25">
      <c r="G190" s="355"/>
      <c r="M190" s="393">
        <f t="shared" si="37"/>
        <v>0</v>
      </c>
      <c r="N190" s="392">
        <f t="shared" si="38"/>
        <v>0</v>
      </c>
      <c r="O190" s="392">
        <f t="shared" si="39"/>
        <v>0</v>
      </c>
      <c r="P190" s="394"/>
      <c r="Q190" s="392">
        <f t="shared" si="45"/>
        <v>0</v>
      </c>
      <c r="R190" s="392">
        <f t="shared" si="40"/>
        <v>0</v>
      </c>
      <c r="S190" s="392">
        <f t="shared" si="36"/>
        <v>0</v>
      </c>
      <c r="T190" s="392">
        <f t="shared" si="41"/>
        <v>0</v>
      </c>
      <c r="U190" s="392">
        <f t="shared" si="42"/>
        <v>0</v>
      </c>
      <c r="V190" s="392">
        <f t="shared" si="43"/>
        <v>0</v>
      </c>
      <c r="W190" s="392">
        <f t="shared" si="44"/>
        <v>0</v>
      </c>
    </row>
    <row r="191" spans="7:23" ht="15.75" x14ac:dyDescent="0.25">
      <c r="G191" s="355"/>
      <c r="M191" s="393">
        <f t="shared" si="37"/>
        <v>0</v>
      </c>
      <c r="N191" s="392">
        <f t="shared" si="38"/>
        <v>0</v>
      </c>
      <c r="O191" s="392">
        <f t="shared" si="39"/>
        <v>0</v>
      </c>
      <c r="P191" s="394"/>
      <c r="Q191" s="392">
        <f t="shared" si="45"/>
        <v>0</v>
      </c>
      <c r="R191" s="392">
        <f t="shared" si="40"/>
        <v>0</v>
      </c>
      <c r="S191" s="392">
        <f t="shared" si="36"/>
        <v>0</v>
      </c>
      <c r="T191" s="392">
        <f t="shared" si="41"/>
        <v>0</v>
      </c>
      <c r="U191" s="392">
        <f t="shared" si="42"/>
        <v>0</v>
      </c>
      <c r="V191" s="392">
        <f t="shared" si="43"/>
        <v>0</v>
      </c>
      <c r="W191" s="392">
        <f t="shared" si="44"/>
        <v>0</v>
      </c>
    </row>
    <row r="192" spans="7:23" ht="15.75" x14ac:dyDescent="0.25">
      <c r="G192" s="355"/>
      <c r="M192" s="393">
        <f t="shared" si="37"/>
        <v>0</v>
      </c>
      <c r="N192" s="392">
        <f t="shared" si="38"/>
        <v>0</v>
      </c>
      <c r="O192" s="392">
        <f t="shared" si="39"/>
        <v>0</v>
      </c>
      <c r="P192" s="394"/>
      <c r="Q192" s="392">
        <f t="shared" si="45"/>
        <v>0</v>
      </c>
      <c r="R192" s="392">
        <f t="shared" si="40"/>
        <v>0</v>
      </c>
      <c r="S192" s="392">
        <f t="shared" si="36"/>
        <v>0</v>
      </c>
      <c r="T192" s="392">
        <f t="shared" si="41"/>
        <v>0</v>
      </c>
      <c r="U192" s="392">
        <f t="shared" si="42"/>
        <v>0</v>
      </c>
      <c r="V192" s="392">
        <f t="shared" si="43"/>
        <v>0</v>
      </c>
      <c r="W192" s="392">
        <f t="shared" si="44"/>
        <v>0</v>
      </c>
    </row>
    <row r="193" spans="7:23" ht="15.75" x14ac:dyDescent="0.25">
      <c r="G193" s="355"/>
      <c r="M193" s="393">
        <f t="shared" si="37"/>
        <v>0</v>
      </c>
      <c r="N193" s="392">
        <f t="shared" si="38"/>
        <v>0</v>
      </c>
      <c r="O193" s="392">
        <f t="shared" si="39"/>
        <v>0</v>
      </c>
      <c r="P193" s="394"/>
      <c r="Q193" s="392">
        <f t="shared" si="45"/>
        <v>0</v>
      </c>
      <c r="R193" s="392">
        <f t="shared" si="40"/>
        <v>0</v>
      </c>
      <c r="S193" s="392">
        <f t="shared" si="36"/>
        <v>0</v>
      </c>
      <c r="T193" s="392">
        <f t="shared" si="41"/>
        <v>0</v>
      </c>
      <c r="U193" s="392">
        <f t="shared" si="42"/>
        <v>0</v>
      </c>
      <c r="V193" s="392">
        <f t="shared" si="43"/>
        <v>0</v>
      </c>
      <c r="W193" s="392">
        <f t="shared" si="44"/>
        <v>0</v>
      </c>
    </row>
    <row r="194" spans="7:23" ht="15.75" x14ac:dyDescent="0.25">
      <c r="G194" s="355"/>
      <c r="M194" s="393">
        <f t="shared" si="37"/>
        <v>0</v>
      </c>
      <c r="N194" s="392">
        <f t="shared" si="38"/>
        <v>0</v>
      </c>
      <c r="O194" s="392">
        <f t="shared" si="39"/>
        <v>0</v>
      </c>
      <c r="P194" s="394"/>
      <c r="Q194" s="392">
        <f t="shared" si="45"/>
        <v>0</v>
      </c>
      <c r="R194" s="392">
        <f t="shared" si="40"/>
        <v>0</v>
      </c>
      <c r="S194" s="392">
        <f t="shared" ref="S194:S210" si="46">IF(H194="Blanchisserie",M194,0)</f>
        <v>0</v>
      </c>
      <c r="T194" s="392">
        <f t="shared" si="41"/>
        <v>0</v>
      </c>
      <c r="U194" s="392">
        <f t="shared" si="42"/>
        <v>0</v>
      </c>
      <c r="V194" s="392">
        <f t="shared" si="43"/>
        <v>0</v>
      </c>
      <c r="W194" s="392">
        <f t="shared" si="44"/>
        <v>0</v>
      </c>
    </row>
    <row r="195" spans="7:23" ht="15.75" x14ac:dyDescent="0.25">
      <c r="G195" s="355"/>
      <c r="M195" s="393">
        <f t="shared" si="37"/>
        <v>0</v>
      </c>
      <c r="N195" s="392">
        <f t="shared" si="38"/>
        <v>0</v>
      </c>
      <c r="O195" s="392">
        <f t="shared" si="39"/>
        <v>0</v>
      </c>
      <c r="P195" s="394"/>
      <c r="Q195" s="392">
        <f t="shared" si="45"/>
        <v>0</v>
      </c>
      <c r="R195" s="392">
        <f t="shared" si="40"/>
        <v>0</v>
      </c>
      <c r="S195" s="392">
        <f t="shared" si="46"/>
        <v>0</v>
      </c>
      <c r="T195" s="392">
        <f t="shared" si="41"/>
        <v>0</v>
      </c>
      <c r="U195" s="392">
        <f t="shared" si="42"/>
        <v>0</v>
      </c>
      <c r="V195" s="392">
        <f t="shared" si="43"/>
        <v>0</v>
      </c>
      <c r="W195" s="392">
        <f t="shared" si="44"/>
        <v>0</v>
      </c>
    </row>
    <row r="196" spans="7:23" ht="15.75" x14ac:dyDescent="0.25">
      <c r="G196" s="355"/>
      <c r="M196" s="393">
        <f t="shared" si="37"/>
        <v>0</v>
      </c>
      <c r="N196" s="392">
        <f t="shared" si="38"/>
        <v>0</v>
      </c>
      <c r="O196" s="392">
        <f t="shared" si="39"/>
        <v>0</v>
      </c>
      <c r="P196" s="394"/>
      <c r="Q196" s="392">
        <f t="shared" si="45"/>
        <v>0</v>
      </c>
      <c r="R196" s="392">
        <f t="shared" si="40"/>
        <v>0</v>
      </c>
      <c r="S196" s="392">
        <f t="shared" si="46"/>
        <v>0</v>
      </c>
      <c r="T196" s="392">
        <f t="shared" si="41"/>
        <v>0</v>
      </c>
      <c r="U196" s="392">
        <f t="shared" si="42"/>
        <v>0</v>
      </c>
      <c r="V196" s="392">
        <f t="shared" si="43"/>
        <v>0</v>
      </c>
      <c r="W196" s="392">
        <f t="shared" si="44"/>
        <v>0</v>
      </c>
    </row>
    <row r="197" spans="7:23" ht="15.75" x14ac:dyDescent="0.25">
      <c r="G197" s="355"/>
      <c r="M197" s="393">
        <f t="shared" si="37"/>
        <v>0</v>
      </c>
      <c r="N197" s="392">
        <f t="shared" si="38"/>
        <v>0</v>
      </c>
      <c r="O197" s="392">
        <f t="shared" si="39"/>
        <v>0</v>
      </c>
      <c r="P197" s="394"/>
      <c r="Q197" s="392">
        <f t="shared" si="45"/>
        <v>0</v>
      </c>
      <c r="R197" s="392">
        <f t="shared" si="40"/>
        <v>0</v>
      </c>
      <c r="S197" s="392">
        <f t="shared" si="46"/>
        <v>0</v>
      </c>
      <c r="T197" s="392">
        <f t="shared" si="41"/>
        <v>0</v>
      </c>
      <c r="U197" s="392">
        <f t="shared" si="42"/>
        <v>0</v>
      </c>
      <c r="V197" s="392">
        <f t="shared" si="43"/>
        <v>0</v>
      </c>
      <c r="W197" s="392">
        <f t="shared" si="44"/>
        <v>0</v>
      </c>
    </row>
    <row r="198" spans="7:23" ht="15.75" x14ac:dyDescent="0.25">
      <c r="G198" s="355"/>
      <c r="M198" s="393">
        <f t="shared" si="37"/>
        <v>0</v>
      </c>
      <c r="N198" s="392">
        <f t="shared" si="38"/>
        <v>0</v>
      </c>
      <c r="O198" s="392">
        <f t="shared" si="39"/>
        <v>0</v>
      </c>
      <c r="P198" s="394"/>
      <c r="Q198" s="392">
        <f t="shared" si="45"/>
        <v>0</v>
      </c>
      <c r="R198" s="392">
        <f t="shared" si="40"/>
        <v>0</v>
      </c>
      <c r="S198" s="392">
        <f t="shared" si="46"/>
        <v>0</v>
      </c>
      <c r="T198" s="392">
        <f t="shared" si="41"/>
        <v>0</v>
      </c>
      <c r="U198" s="392">
        <f t="shared" si="42"/>
        <v>0</v>
      </c>
      <c r="V198" s="392">
        <f t="shared" si="43"/>
        <v>0</v>
      </c>
      <c r="W198" s="392">
        <f t="shared" si="44"/>
        <v>0</v>
      </c>
    </row>
    <row r="199" spans="7:23" ht="15.75" x14ac:dyDescent="0.25">
      <c r="G199" s="355"/>
      <c r="M199" s="393">
        <f t="shared" si="37"/>
        <v>0</v>
      </c>
      <c r="N199" s="392">
        <f t="shared" si="38"/>
        <v>0</v>
      </c>
      <c r="O199" s="392">
        <f t="shared" si="39"/>
        <v>0</v>
      </c>
      <c r="P199" s="394"/>
      <c r="Q199" s="392">
        <f t="shared" si="45"/>
        <v>0</v>
      </c>
      <c r="R199" s="392">
        <f t="shared" si="40"/>
        <v>0</v>
      </c>
      <c r="S199" s="392">
        <f t="shared" si="46"/>
        <v>0</v>
      </c>
      <c r="T199" s="392">
        <f t="shared" si="41"/>
        <v>0</v>
      </c>
      <c r="U199" s="392">
        <f t="shared" si="42"/>
        <v>0</v>
      </c>
      <c r="V199" s="392">
        <f t="shared" si="43"/>
        <v>0</v>
      </c>
      <c r="W199" s="392">
        <f t="shared" si="44"/>
        <v>0</v>
      </c>
    </row>
    <row r="200" spans="7:23" ht="15.75" x14ac:dyDescent="0.25">
      <c r="G200" s="355"/>
      <c r="M200" s="393">
        <f t="shared" si="37"/>
        <v>0</v>
      </c>
      <c r="N200" s="392">
        <f t="shared" si="38"/>
        <v>0</v>
      </c>
      <c r="O200" s="392">
        <f t="shared" si="39"/>
        <v>0</v>
      </c>
      <c r="P200" s="394"/>
      <c r="Q200" s="392">
        <f t="shared" si="45"/>
        <v>0</v>
      </c>
      <c r="R200" s="392">
        <f t="shared" si="40"/>
        <v>0</v>
      </c>
      <c r="S200" s="392">
        <f t="shared" si="46"/>
        <v>0</v>
      </c>
      <c r="T200" s="392">
        <f t="shared" si="41"/>
        <v>0</v>
      </c>
      <c r="U200" s="392">
        <f t="shared" si="42"/>
        <v>0</v>
      </c>
      <c r="V200" s="392">
        <f t="shared" si="43"/>
        <v>0</v>
      </c>
      <c r="W200" s="392">
        <f t="shared" si="44"/>
        <v>0</v>
      </c>
    </row>
    <row r="201" spans="7:23" ht="15.75" x14ac:dyDescent="0.25">
      <c r="G201" s="355"/>
      <c r="M201" s="393">
        <f t="shared" si="37"/>
        <v>0</v>
      </c>
      <c r="N201" s="392">
        <f t="shared" si="38"/>
        <v>0</v>
      </c>
      <c r="O201" s="392">
        <f t="shared" si="39"/>
        <v>0</v>
      </c>
      <c r="P201" s="394"/>
      <c r="Q201" s="392">
        <f t="shared" si="45"/>
        <v>0</v>
      </c>
      <c r="R201" s="392">
        <f t="shared" si="40"/>
        <v>0</v>
      </c>
      <c r="S201" s="392">
        <f t="shared" si="46"/>
        <v>0</v>
      </c>
      <c r="T201" s="392">
        <f t="shared" si="41"/>
        <v>0</v>
      </c>
      <c r="U201" s="392">
        <f t="shared" si="42"/>
        <v>0</v>
      </c>
      <c r="V201" s="392">
        <f t="shared" si="43"/>
        <v>0</v>
      </c>
      <c r="W201" s="392">
        <f t="shared" si="44"/>
        <v>0</v>
      </c>
    </row>
    <row r="202" spans="7:23" ht="15.75" x14ac:dyDescent="0.25">
      <c r="G202" s="355"/>
      <c r="M202" s="393">
        <f t="shared" si="37"/>
        <v>0</v>
      </c>
      <c r="N202" s="392">
        <f t="shared" si="38"/>
        <v>0</v>
      </c>
      <c r="O202" s="392">
        <f t="shared" si="39"/>
        <v>0</v>
      </c>
      <c r="P202" s="394"/>
      <c r="Q202" s="392">
        <f t="shared" si="45"/>
        <v>0</v>
      </c>
      <c r="R202" s="392">
        <f t="shared" si="40"/>
        <v>0</v>
      </c>
      <c r="S202" s="392">
        <f t="shared" si="46"/>
        <v>0</v>
      </c>
      <c r="T202" s="392">
        <f t="shared" si="41"/>
        <v>0</v>
      </c>
      <c r="U202" s="392">
        <f t="shared" si="42"/>
        <v>0</v>
      </c>
      <c r="V202" s="392">
        <f t="shared" si="43"/>
        <v>0</v>
      </c>
      <c r="W202" s="392">
        <f t="shared" si="44"/>
        <v>0</v>
      </c>
    </row>
    <row r="203" spans="7:23" ht="15.75" x14ac:dyDescent="0.25">
      <c r="G203" s="355"/>
      <c r="M203" s="393">
        <f t="shared" si="37"/>
        <v>0</v>
      </c>
      <c r="N203" s="392">
        <f t="shared" si="38"/>
        <v>0</v>
      </c>
      <c r="O203" s="392">
        <f t="shared" si="39"/>
        <v>0</v>
      </c>
      <c r="P203" s="394"/>
      <c r="Q203" s="392">
        <f t="shared" si="45"/>
        <v>0</v>
      </c>
      <c r="R203" s="392">
        <f t="shared" si="40"/>
        <v>0</v>
      </c>
      <c r="S203" s="392">
        <f t="shared" si="46"/>
        <v>0</v>
      </c>
      <c r="T203" s="392">
        <f t="shared" si="41"/>
        <v>0</v>
      </c>
      <c r="U203" s="392">
        <f t="shared" si="42"/>
        <v>0</v>
      </c>
      <c r="V203" s="392">
        <f t="shared" si="43"/>
        <v>0</v>
      </c>
      <c r="W203" s="392">
        <f t="shared" si="44"/>
        <v>0</v>
      </c>
    </row>
    <row r="204" spans="7:23" ht="15.75" x14ac:dyDescent="0.25">
      <c r="G204" s="355"/>
      <c r="M204" s="393">
        <f t="shared" si="37"/>
        <v>0</v>
      </c>
      <c r="N204" s="392">
        <f t="shared" si="38"/>
        <v>0</v>
      </c>
      <c r="O204" s="392">
        <f t="shared" si="39"/>
        <v>0</v>
      </c>
      <c r="P204" s="394"/>
      <c r="Q204" s="392">
        <f t="shared" si="45"/>
        <v>0</v>
      </c>
      <c r="R204" s="392">
        <f t="shared" si="40"/>
        <v>0</v>
      </c>
      <c r="S204" s="392">
        <f t="shared" si="46"/>
        <v>0</v>
      </c>
      <c r="T204" s="392">
        <f t="shared" si="41"/>
        <v>0</v>
      </c>
      <c r="U204" s="392">
        <f t="shared" si="42"/>
        <v>0</v>
      </c>
      <c r="V204" s="392">
        <f t="shared" si="43"/>
        <v>0</v>
      </c>
      <c r="W204" s="392">
        <f t="shared" si="44"/>
        <v>0</v>
      </c>
    </row>
    <row r="205" spans="7:23" ht="15.75" x14ac:dyDescent="0.25">
      <c r="G205" s="355"/>
      <c r="M205" s="393">
        <f t="shared" si="37"/>
        <v>0</v>
      </c>
      <c r="N205" s="392">
        <f t="shared" si="38"/>
        <v>0</v>
      </c>
      <c r="O205" s="392">
        <f t="shared" si="39"/>
        <v>0</v>
      </c>
      <c r="P205" s="394"/>
      <c r="Q205" s="392">
        <f t="shared" si="45"/>
        <v>0</v>
      </c>
      <c r="R205" s="392">
        <f t="shared" si="40"/>
        <v>0</v>
      </c>
      <c r="S205" s="392">
        <f t="shared" si="46"/>
        <v>0</v>
      </c>
      <c r="T205" s="392">
        <f t="shared" si="41"/>
        <v>0</v>
      </c>
      <c r="U205" s="392">
        <f t="shared" si="42"/>
        <v>0</v>
      </c>
      <c r="V205" s="392">
        <f t="shared" si="43"/>
        <v>0</v>
      </c>
      <c r="W205" s="392">
        <f t="shared" si="44"/>
        <v>0</v>
      </c>
    </row>
    <row r="206" spans="7:23" ht="15.75" x14ac:dyDescent="0.25">
      <c r="G206" s="355"/>
      <c r="M206" s="393">
        <f t="shared" ref="M206:M211" si="47">IF(G206="Espèces",J206,0)</f>
        <v>0</v>
      </c>
      <c r="N206" s="392">
        <f t="shared" ref="N206:N212" si="48">IF(G206="Cheque",J206,0)</f>
        <v>0</v>
      </c>
      <c r="O206" s="392">
        <f t="shared" ref="O206:O213" si="49">IF(G206="Pas payé",J206,0)</f>
        <v>0</v>
      </c>
      <c r="P206" s="394"/>
      <c r="Q206" s="392">
        <f t="shared" si="45"/>
        <v>0</v>
      </c>
      <c r="R206" s="392">
        <f t="shared" ref="R206:R212" si="50">IF(H206="Laverie",J206,0)</f>
        <v>0</v>
      </c>
      <c r="S206" s="392">
        <f t="shared" si="46"/>
        <v>0</v>
      </c>
      <c r="T206" s="392">
        <f t="shared" ref="T206:T212" si="51">IF(K206="Tapis",N206,0)</f>
        <v>0</v>
      </c>
      <c r="U206" s="392">
        <f t="shared" ref="U206:U212" si="52">IF(M206="Couture",O206,0)</f>
        <v>0</v>
      </c>
      <c r="V206" s="392">
        <f t="shared" ref="V206:V212" si="53">IF(N206="Cordonnerie",P206,0)</f>
        <v>0</v>
      </c>
      <c r="W206" s="392">
        <f t="shared" ref="W206:W213" si="54">IF(H206="Divers",J206,0)</f>
        <v>0</v>
      </c>
    </row>
    <row r="207" spans="7:23" ht="15.75" x14ac:dyDescent="0.25">
      <c r="G207" s="355"/>
      <c r="M207" s="393">
        <f t="shared" si="47"/>
        <v>0</v>
      </c>
      <c r="N207" s="392">
        <f t="shared" si="48"/>
        <v>0</v>
      </c>
      <c r="O207" s="392">
        <f t="shared" si="49"/>
        <v>0</v>
      </c>
      <c r="P207" s="394"/>
      <c r="Q207" s="392">
        <f t="shared" si="45"/>
        <v>0</v>
      </c>
      <c r="R207" s="392">
        <f t="shared" si="50"/>
        <v>0</v>
      </c>
      <c r="S207" s="392">
        <f t="shared" si="46"/>
        <v>0</v>
      </c>
      <c r="T207" s="392">
        <f t="shared" si="51"/>
        <v>0</v>
      </c>
      <c r="U207" s="392">
        <f t="shared" si="52"/>
        <v>0</v>
      </c>
      <c r="V207" s="392">
        <f t="shared" si="53"/>
        <v>0</v>
      </c>
      <c r="W207" s="392">
        <f t="shared" si="54"/>
        <v>0</v>
      </c>
    </row>
    <row r="208" spans="7:23" ht="15.75" x14ac:dyDescent="0.25">
      <c r="G208" s="355"/>
      <c r="M208" s="393">
        <f t="shared" si="47"/>
        <v>0</v>
      </c>
      <c r="N208" s="392">
        <f t="shared" si="48"/>
        <v>0</v>
      </c>
      <c r="O208" s="392">
        <f t="shared" si="49"/>
        <v>0</v>
      </c>
      <c r="P208" s="394"/>
      <c r="Q208" s="392">
        <f t="shared" ref="Q208:Q210" si="55">IF(H208="Pressing",J208,0)</f>
        <v>0</v>
      </c>
      <c r="R208" s="392">
        <f t="shared" si="50"/>
        <v>0</v>
      </c>
      <c r="S208" s="392">
        <f t="shared" si="46"/>
        <v>0</v>
      </c>
      <c r="T208" s="392">
        <f t="shared" si="51"/>
        <v>0</v>
      </c>
      <c r="U208" s="392">
        <f t="shared" si="52"/>
        <v>0</v>
      </c>
      <c r="V208" s="392">
        <f t="shared" si="53"/>
        <v>0</v>
      </c>
      <c r="W208" s="392">
        <f t="shared" si="54"/>
        <v>0</v>
      </c>
    </row>
    <row r="209" spans="7:23" ht="15.75" x14ac:dyDescent="0.25">
      <c r="G209" s="355"/>
      <c r="M209" s="393">
        <f t="shared" si="47"/>
        <v>0</v>
      </c>
      <c r="N209" s="392">
        <f t="shared" si="48"/>
        <v>0</v>
      </c>
      <c r="O209" s="392">
        <f t="shared" si="49"/>
        <v>0</v>
      </c>
      <c r="P209" s="394"/>
      <c r="Q209" s="392">
        <f t="shared" si="55"/>
        <v>0</v>
      </c>
      <c r="R209" s="392">
        <f t="shared" si="50"/>
        <v>0</v>
      </c>
      <c r="S209" s="392">
        <f t="shared" si="46"/>
        <v>0</v>
      </c>
      <c r="T209" s="392">
        <f t="shared" si="51"/>
        <v>0</v>
      </c>
      <c r="U209" s="392">
        <f t="shared" si="52"/>
        <v>0</v>
      </c>
      <c r="V209" s="392">
        <f t="shared" si="53"/>
        <v>0</v>
      </c>
      <c r="W209" s="392">
        <f t="shared" si="54"/>
        <v>0</v>
      </c>
    </row>
    <row r="210" spans="7:23" ht="15.75" x14ac:dyDescent="0.25">
      <c r="G210" s="355"/>
      <c r="M210" s="393">
        <f t="shared" si="47"/>
        <v>0</v>
      </c>
      <c r="N210" s="392">
        <f t="shared" si="48"/>
        <v>0</v>
      </c>
      <c r="O210" s="392">
        <f t="shared" si="49"/>
        <v>0</v>
      </c>
      <c r="P210" s="394"/>
      <c r="Q210" s="392">
        <f t="shared" si="55"/>
        <v>0</v>
      </c>
      <c r="R210" s="392">
        <f t="shared" si="50"/>
        <v>0</v>
      </c>
      <c r="S210" s="392">
        <f t="shared" si="46"/>
        <v>0</v>
      </c>
      <c r="T210" s="392">
        <f t="shared" si="51"/>
        <v>0</v>
      </c>
      <c r="U210" s="392">
        <f t="shared" si="52"/>
        <v>0</v>
      </c>
      <c r="V210" s="392">
        <f t="shared" si="53"/>
        <v>0</v>
      </c>
      <c r="W210" s="392">
        <f t="shared" si="54"/>
        <v>0</v>
      </c>
    </row>
    <row r="211" spans="7:23" s="6" customFormat="1" x14ac:dyDescent="0.25">
      <c r="I211" s="383"/>
      <c r="J211" s="383"/>
      <c r="K211" s="496"/>
      <c r="L211" s="383"/>
      <c r="M211" s="2">
        <f t="shared" si="47"/>
        <v>0</v>
      </c>
      <c r="N211" s="384">
        <f t="shared" si="48"/>
        <v>0</v>
      </c>
      <c r="O211" s="384">
        <f t="shared" si="49"/>
        <v>0</v>
      </c>
      <c r="P211" s="383"/>
      <c r="Q211" s="389">
        <f>IF(H211="Pressing",J211,0)</f>
        <v>0</v>
      </c>
      <c r="R211" s="389">
        <f t="shared" si="50"/>
        <v>0</v>
      </c>
      <c r="S211" s="389">
        <f t="shared" ref="S211:S212" si="56">IF(J211="Blanchisserie",M211,0)</f>
        <v>0</v>
      </c>
      <c r="T211" s="389">
        <f t="shared" si="51"/>
        <v>0</v>
      </c>
      <c r="U211" s="389">
        <f t="shared" si="52"/>
        <v>0</v>
      </c>
      <c r="V211" s="389">
        <f t="shared" si="53"/>
        <v>0</v>
      </c>
      <c r="W211" s="388">
        <f t="shared" si="54"/>
        <v>0</v>
      </c>
    </row>
    <row r="212" spans="7:23" x14ac:dyDescent="0.25">
      <c r="M212" s="2">
        <f t="shared" ref="M212:M213" si="57">IF(G212="Especes",J212,0)</f>
        <v>0</v>
      </c>
      <c r="N212" s="2">
        <f t="shared" si="48"/>
        <v>0</v>
      </c>
      <c r="O212" s="2">
        <f t="shared" si="49"/>
        <v>0</v>
      </c>
      <c r="R212" s="388">
        <f t="shared" si="50"/>
        <v>0</v>
      </c>
      <c r="S212" s="388">
        <f t="shared" si="56"/>
        <v>0</v>
      </c>
      <c r="T212" s="388">
        <f t="shared" si="51"/>
        <v>0</v>
      </c>
      <c r="U212" s="388">
        <f t="shared" si="52"/>
        <v>0</v>
      </c>
      <c r="V212" s="388">
        <f t="shared" si="53"/>
        <v>0</v>
      </c>
      <c r="W212" s="388">
        <f t="shared" si="54"/>
        <v>0</v>
      </c>
    </row>
    <row r="213" spans="7:23" x14ac:dyDescent="0.25">
      <c r="M213" s="2">
        <f t="shared" si="57"/>
        <v>0</v>
      </c>
      <c r="O213" s="2">
        <f t="shared" si="49"/>
        <v>0</v>
      </c>
      <c r="W213" s="388">
        <f t="shared" si="54"/>
        <v>0</v>
      </c>
    </row>
  </sheetData>
  <conditionalFormatting sqref="G12 N14:N212 M14:M213 K5:K6 J12:L12 J2:K4 O2:O213 Q1:W1 K11:L11 Q2:R12 T2:W12 Q14:R16 T14:W16 S2:S16 Q17:W1048576 K9:K10 M2:N12">
    <cfRule type="cellIs" dxfId="265" priority="210" operator="equal">
      <formula>0</formula>
    </cfRule>
  </conditionalFormatting>
  <conditionalFormatting sqref="Q14:Q211 W14:W213 R14:R16 T14:V16 S2:S16 R17:V212">
    <cfRule type="cellIs" dxfId="264" priority="206" operator="equal">
      <formula>0</formula>
    </cfRule>
  </conditionalFormatting>
  <conditionalFormatting sqref="J14:K14">
    <cfRule type="cellIs" dxfId="263" priority="128" operator="equal">
      <formula>0</formula>
    </cfRule>
  </conditionalFormatting>
  <conditionalFormatting sqref="H12">
    <cfRule type="cellIs" dxfId="262" priority="140" operator="lessThanOrEqual">
      <formula>0</formula>
    </cfRule>
  </conditionalFormatting>
  <conditionalFormatting sqref="G14">
    <cfRule type="cellIs" dxfId="261" priority="127" operator="equal">
      <formula>0</formula>
    </cfRule>
  </conditionalFormatting>
  <conditionalFormatting sqref="H14">
    <cfRule type="cellIs" dxfId="260" priority="129" operator="lessThanOrEqual">
      <formula>0</formula>
    </cfRule>
  </conditionalFormatting>
  <conditionalFormatting sqref="G15">
    <cfRule type="cellIs" dxfId="259" priority="123" operator="equal">
      <formula>0</formula>
    </cfRule>
  </conditionalFormatting>
  <conditionalFormatting sqref="H15">
    <cfRule type="cellIs" dxfId="258" priority="125" operator="lessThanOrEqual">
      <formula>0</formula>
    </cfRule>
  </conditionalFormatting>
  <conditionalFormatting sqref="J15:K15">
    <cfRule type="cellIs" dxfId="257" priority="124" operator="equal">
      <formula>0</formula>
    </cfRule>
  </conditionalFormatting>
  <conditionalFormatting sqref="H16">
    <cfRule type="cellIs" dxfId="256" priority="121" operator="lessThanOrEqual">
      <formula>0</formula>
    </cfRule>
  </conditionalFormatting>
  <conditionalFormatting sqref="J16:K16">
    <cfRule type="cellIs" dxfId="255" priority="120" operator="equal">
      <formula>0</formula>
    </cfRule>
  </conditionalFormatting>
  <conditionalFormatting sqref="G16">
    <cfRule type="cellIs" dxfId="254" priority="119" operator="equal">
      <formula>0</formula>
    </cfRule>
  </conditionalFormatting>
  <conditionalFormatting sqref="H17">
    <cfRule type="cellIs" dxfId="253" priority="117" operator="lessThanOrEqual">
      <formula>0</formula>
    </cfRule>
  </conditionalFormatting>
  <conditionalFormatting sqref="J17:K17">
    <cfRule type="cellIs" dxfId="252" priority="116" operator="equal">
      <formula>0</formula>
    </cfRule>
  </conditionalFormatting>
  <conditionalFormatting sqref="G17">
    <cfRule type="cellIs" dxfId="251" priority="115" operator="equal">
      <formula>0</formula>
    </cfRule>
  </conditionalFormatting>
  <conditionalFormatting sqref="H18">
    <cfRule type="cellIs" dxfId="250" priority="113" operator="lessThanOrEqual">
      <formula>0</formula>
    </cfRule>
  </conditionalFormatting>
  <conditionalFormatting sqref="J18:K18">
    <cfRule type="cellIs" dxfId="249" priority="112" operator="equal">
      <formula>0</formula>
    </cfRule>
  </conditionalFormatting>
  <conditionalFormatting sqref="G18">
    <cfRule type="cellIs" dxfId="248" priority="111" operator="equal">
      <formula>0</formula>
    </cfRule>
  </conditionalFormatting>
  <conditionalFormatting sqref="H19">
    <cfRule type="cellIs" dxfId="247" priority="109" operator="lessThanOrEqual">
      <formula>0</formula>
    </cfRule>
  </conditionalFormatting>
  <conditionalFormatting sqref="J19:K19">
    <cfRule type="cellIs" dxfId="246" priority="108" operator="equal">
      <formula>0</formula>
    </cfRule>
  </conditionalFormatting>
  <conditionalFormatting sqref="G19">
    <cfRule type="cellIs" dxfId="245" priority="107" operator="equal">
      <formula>0</formula>
    </cfRule>
  </conditionalFormatting>
  <conditionalFormatting sqref="G9">
    <cfRule type="cellIs" dxfId="244" priority="73" operator="equal">
      <formula>0</formula>
    </cfRule>
  </conditionalFormatting>
  <conditionalFormatting sqref="H20:H21">
    <cfRule type="cellIs" dxfId="243" priority="105" operator="lessThanOrEqual">
      <formula>0</formula>
    </cfRule>
  </conditionalFormatting>
  <conditionalFormatting sqref="J20:K21">
    <cfRule type="cellIs" dxfId="242" priority="104" operator="equal">
      <formula>0</formula>
    </cfRule>
  </conditionalFormatting>
  <conditionalFormatting sqref="G20:G21">
    <cfRule type="cellIs" dxfId="241" priority="103" operator="equal">
      <formula>0</formula>
    </cfRule>
  </conditionalFormatting>
  <conditionalFormatting sqref="B21">
    <cfRule type="cellIs" dxfId="240" priority="102" operator="equal">
      <formula>0</formula>
    </cfRule>
  </conditionalFormatting>
  <conditionalFormatting sqref="H22">
    <cfRule type="cellIs" dxfId="239" priority="101" operator="lessThanOrEqual">
      <formula>0</formula>
    </cfRule>
  </conditionalFormatting>
  <conditionalFormatting sqref="J22:K22">
    <cfRule type="cellIs" dxfId="238" priority="100" operator="equal">
      <formula>0</formula>
    </cfRule>
  </conditionalFormatting>
  <conditionalFormatting sqref="G22">
    <cfRule type="cellIs" dxfId="237" priority="99" operator="equal">
      <formula>0</formula>
    </cfRule>
  </conditionalFormatting>
  <conditionalFormatting sqref="H23:H24">
    <cfRule type="cellIs" dxfId="236" priority="97" operator="lessThanOrEqual">
      <formula>0</formula>
    </cfRule>
  </conditionalFormatting>
  <conditionalFormatting sqref="J23:K24">
    <cfRule type="cellIs" dxfId="235" priority="96" operator="equal">
      <formula>0</formula>
    </cfRule>
  </conditionalFormatting>
  <conditionalFormatting sqref="G23:G24">
    <cfRule type="cellIs" dxfId="234" priority="95" operator="equal">
      <formula>0</formula>
    </cfRule>
  </conditionalFormatting>
  <conditionalFormatting sqref="B24">
    <cfRule type="cellIs" dxfId="233" priority="94" operator="equal">
      <formula>0</formula>
    </cfRule>
  </conditionalFormatting>
  <conditionalFormatting sqref="H25">
    <cfRule type="cellIs" dxfId="232" priority="93" operator="lessThanOrEqual">
      <formula>0</formula>
    </cfRule>
  </conditionalFormatting>
  <conditionalFormatting sqref="J25:K25">
    <cfRule type="cellIs" dxfId="231" priority="92" operator="equal">
      <formula>0</formula>
    </cfRule>
  </conditionalFormatting>
  <conditionalFormatting sqref="G25">
    <cfRule type="cellIs" dxfId="230" priority="91" operator="equal">
      <formula>0</formula>
    </cfRule>
  </conditionalFormatting>
  <conditionalFormatting sqref="Q13:R13 J13:K13 G13 T13:W13 M13:N13">
    <cfRule type="cellIs" dxfId="229" priority="89" operator="equal">
      <formula>0</formula>
    </cfRule>
  </conditionalFormatting>
  <conditionalFormatting sqref="H13">
    <cfRule type="cellIs" dxfId="228" priority="88" operator="lessThanOrEqual">
      <formula>0</formula>
    </cfRule>
  </conditionalFormatting>
  <conditionalFormatting sqref="G2:G4">
    <cfRule type="cellIs" dxfId="227" priority="87" operator="equal">
      <formula>0</formula>
    </cfRule>
  </conditionalFormatting>
  <conditionalFormatting sqref="H2:H4">
    <cfRule type="cellIs" dxfId="226" priority="86" operator="lessThanOrEqual">
      <formula>0</formula>
    </cfRule>
  </conditionalFormatting>
  <conditionalFormatting sqref="H3:H4">
    <cfRule type="cellIs" dxfId="225" priority="85" operator="lessThanOrEqual">
      <formula>0</formula>
    </cfRule>
  </conditionalFormatting>
  <conditionalFormatting sqref="H5">
    <cfRule type="cellIs" dxfId="224" priority="84" operator="lessThanOrEqual">
      <formula>0</formula>
    </cfRule>
  </conditionalFormatting>
  <conditionalFormatting sqref="J5">
    <cfRule type="cellIs" dxfId="223" priority="83" operator="equal">
      <formula>0</formula>
    </cfRule>
  </conditionalFormatting>
  <conditionalFormatting sqref="G5">
    <cfRule type="cellIs" dxfId="222" priority="82" operator="equal">
      <formula>0</formula>
    </cfRule>
  </conditionalFormatting>
  <conditionalFormatting sqref="H6">
    <cfRule type="cellIs" dxfId="221" priority="81" operator="lessThanOrEqual">
      <formula>0</formula>
    </cfRule>
  </conditionalFormatting>
  <conditionalFormatting sqref="J6">
    <cfRule type="cellIs" dxfId="220" priority="80" operator="equal">
      <formula>0</formula>
    </cfRule>
  </conditionalFormatting>
  <conditionalFormatting sqref="G6">
    <cfRule type="cellIs" dxfId="219" priority="79" operator="equal">
      <formula>0</formula>
    </cfRule>
  </conditionalFormatting>
  <conditionalFormatting sqref="H7:H8">
    <cfRule type="cellIs" dxfId="218" priority="78" operator="lessThanOrEqual">
      <formula>0</formula>
    </cfRule>
  </conditionalFormatting>
  <conditionalFormatting sqref="J7:K8">
    <cfRule type="cellIs" dxfId="217" priority="77" operator="equal">
      <formula>0</formula>
    </cfRule>
  </conditionalFormatting>
  <conditionalFormatting sqref="G7:G8">
    <cfRule type="cellIs" dxfId="216" priority="76" operator="equal">
      <formula>0</formula>
    </cfRule>
  </conditionalFormatting>
  <conditionalFormatting sqref="H9">
    <cfRule type="cellIs" dxfId="215" priority="75" operator="lessThanOrEqual">
      <formula>0</formula>
    </cfRule>
  </conditionalFormatting>
  <conditionalFormatting sqref="J9">
    <cfRule type="cellIs" dxfId="214" priority="74" operator="equal">
      <formula>0</formula>
    </cfRule>
  </conditionalFormatting>
  <conditionalFormatting sqref="H10:H11">
    <cfRule type="cellIs" dxfId="213" priority="72" operator="lessThanOrEqual">
      <formula>0</formula>
    </cfRule>
  </conditionalFormatting>
  <conditionalFormatting sqref="J10:J11">
    <cfRule type="cellIs" dxfId="212" priority="71" operator="equal">
      <formula>0</formula>
    </cfRule>
  </conditionalFormatting>
  <conditionalFormatting sqref="G10:G11">
    <cfRule type="cellIs" dxfId="211" priority="70" operator="equal">
      <formula>0</formula>
    </cfRule>
  </conditionalFormatting>
  <conditionalFormatting sqref="H26:H27">
    <cfRule type="cellIs" dxfId="210" priority="69" operator="lessThanOrEqual">
      <formula>0</formula>
    </cfRule>
  </conditionalFormatting>
  <conditionalFormatting sqref="J26:K27">
    <cfRule type="cellIs" dxfId="209" priority="68" operator="equal">
      <formula>0</formula>
    </cfRule>
  </conditionalFormatting>
  <conditionalFormatting sqref="G26:G27">
    <cfRule type="cellIs" dxfId="208" priority="67" operator="equal">
      <formula>0</formula>
    </cfRule>
  </conditionalFormatting>
  <conditionalFormatting sqref="B27">
    <cfRule type="cellIs" dxfId="207" priority="66" operator="equal">
      <formula>0</formula>
    </cfRule>
  </conditionalFormatting>
  <conditionalFormatting sqref="H28">
    <cfRule type="cellIs" dxfId="206" priority="65" operator="lessThanOrEqual">
      <formula>0</formula>
    </cfRule>
  </conditionalFormatting>
  <conditionalFormatting sqref="J28:K28">
    <cfRule type="cellIs" dxfId="205" priority="64" operator="equal">
      <formula>0</formula>
    </cfRule>
  </conditionalFormatting>
  <conditionalFormatting sqref="G28">
    <cfRule type="cellIs" dxfId="204" priority="63" operator="equal">
      <formula>0</formula>
    </cfRule>
  </conditionalFormatting>
  <conditionalFormatting sqref="B30">
    <cfRule type="cellIs" dxfId="203" priority="58" operator="equal">
      <formula>0</formula>
    </cfRule>
  </conditionalFormatting>
  <conditionalFormatting sqref="H29:H30">
    <cfRule type="cellIs" dxfId="202" priority="61" operator="lessThanOrEqual">
      <formula>0</formula>
    </cfRule>
  </conditionalFormatting>
  <conditionalFormatting sqref="J29:K30">
    <cfRule type="cellIs" dxfId="201" priority="60" operator="equal">
      <formula>0</formula>
    </cfRule>
  </conditionalFormatting>
  <conditionalFormatting sqref="G29:G30">
    <cfRule type="cellIs" dxfId="200" priority="59" operator="equal">
      <formula>0</formula>
    </cfRule>
  </conditionalFormatting>
  <conditionalFormatting sqref="K31">
    <cfRule type="cellIs" dxfId="199" priority="53" operator="equal">
      <formula>0</formula>
    </cfRule>
  </conditionalFormatting>
  <conditionalFormatting sqref="H31">
    <cfRule type="cellIs" dxfId="198" priority="57" operator="lessThanOrEqual">
      <formula>0</formula>
    </cfRule>
  </conditionalFormatting>
  <conditionalFormatting sqref="J31">
    <cfRule type="cellIs" dxfId="197" priority="56" operator="equal">
      <formula>0</formula>
    </cfRule>
  </conditionalFormatting>
  <conditionalFormatting sqref="G31">
    <cfRule type="cellIs" dxfId="196" priority="55" operator="equal">
      <formula>0</formula>
    </cfRule>
  </conditionalFormatting>
  <conditionalFormatting sqref="H32 L32">
    <cfRule type="cellIs" dxfId="195" priority="44" operator="lessThanOrEqual">
      <formula>0</formula>
    </cfRule>
  </conditionalFormatting>
  <conditionalFormatting sqref="J32:K32">
    <cfRule type="cellIs" dxfId="194" priority="43" operator="equal">
      <formula>0</formula>
    </cfRule>
  </conditionalFormatting>
  <conditionalFormatting sqref="G32">
    <cfRule type="cellIs" dxfId="193" priority="42" operator="equal">
      <formula>0</formula>
    </cfRule>
  </conditionalFormatting>
  <conditionalFormatting sqref="H33 L33">
    <cfRule type="cellIs" dxfId="192" priority="40" operator="lessThanOrEqual">
      <formula>0</formula>
    </cfRule>
  </conditionalFormatting>
  <conditionalFormatting sqref="J33:K33">
    <cfRule type="cellIs" dxfId="191" priority="39" operator="equal">
      <formula>0</formula>
    </cfRule>
  </conditionalFormatting>
  <conditionalFormatting sqref="G33">
    <cfRule type="cellIs" dxfId="190" priority="38" operator="equal">
      <formula>0</formula>
    </cfRule>
  </conditionalFormatting>
  <conditionalFormatting sqref="H34 L34">
    <cfRule type="cellIs" dxfId="189" priority="34" operator="lessThanOrEqual">
      <formula>0</formula>
    </cfRule>
  </conditionalFormatting>
  <conditionalFormatting sqref="J34:K34">
    <cfRule type="cellIs" dxfId="188" priority="33" operator="equal">
      <formula>0</formula>
    </cfRule>
  </conditionalFormatting>
  <conditionalFormatting sqref="G34 G57:G210">
    <cfRule type="cellIs" dxfId="187" priority="32" operator="equal">
      <formula>0</formula>
    </cfRule>
  </conditionalFormatting>
  <conditionalFormatting sqref="G57:G210">
    <cfRule type="expression" priority="30">
      <formula>"Pas payé"</formula>
    </cfRule>
    <cfRule type="containsText" dxfId="186" priority="29" operator="containsText" text="Pas payé">
      <formula>NOT(ISERROR(SEARCH("Pas payé",G57)))</formula>
    </cfRule>
  </conditionalFormatting>
  <conditionalFormatting sqref="H35 L35">
    <cfRule type="cellIs" dxfId="185" priority="28" operator="lessThanOrEqual">
      <formula>0</formula>
    </cfRule>
  </conditionalFormatting>
  <conditionalFormatting sqref="J35:K35">
    <cfRule type="cellIs" dxfId="184" priority="27" operator="equal">
      <formula>0</formula>
    </cfRule>
  </conditionalFormatting>
  <conditionalFormatting sqref="G35">
    <cfRule type="cellIs" dxfId="183" priority="26" operator="equal">
      <formula>0</formula>
    </cfRule>
  </conditionalFormatting>
  <conditionalFormatting sqref="H36 L36">
    <cfRule type="cellIs" dxfId="182" priority="24" operator="lessThanOrEqual">
      <formula>0</formula>
    </cfRule>
  </conditionalFormatting>
  <conditionalFormatting sqref="J36:K36">
    <cfRule type="cellIs" dxfId="181" priority="23" operator="equal">
      <formula>0</formula>
    </cfRule>
  </conditionalFormatting>
  <conditionalFormatting sqref="G36">
    <cfRule type="cellIs" dxfId="180" priority="22" operator="equal">
      <formula>0</formula>
    </cfRule>
  </conditionalFormatting>
  <conditionalFormatting sqref="H37 L37">
    <cfRule type="cellIs" dxfId="179" priority="16" operator="lessThanOrEqual">
      <formula>0</formula>
    </cfRule>
  </conditionalFormatting>
  <conditionalFormatting sqref="J37:K37">
    <cfRule type="cellIs" dxfId="178" priority="15" operator="equal">
      <formula>0</formula>
    </cfRule>
  </conditionalFormatting>
  <conditionalFormatting sqref="G37">
    <cfRule type="cellIs" dxfId="177" priority="14" operator="equal">
      <formula>0</formula>
    </cfRule>
  </conditionalFormatting>
  <conditionalFormatting sqref="H38:H39 L38:L39">
    <cfRule type="cellIs" dxfId="176" priority="12" operator="lessThanOrEqual">
      <formula>0</formula>
    </cfRule>
  </conditionalFormatting>
  <conditionalFormatting sqref="J38:K39">
    <cfRule type="cellIs" dxfId="175" priority="11" operator="equal">
      <formula>0</formula>
    </cfRule>
  </conditionalFormatting>
  <conditionalFormatting sqref="G38:G39">
    <cfRule type="cellIs" dxfId="174" priority="10" operator="equal">
      <formula>0</formula>
    </cfRule>
  </conditionalFormatting>
  <conditionalFormatting sqref="B39">
    <cfRule type="cellIs" dxfId="173" priority="9" operator="equal">
      <formula>0</formula>
    </cfRule>
  </conditionalFormatting>
  <conditionalFormatting sqref="H40 L40">
    <cfRule type="cellIs" dxfId="172" priority="8" operator="lessThanOrEqual">
      <formula>0</formula>
    </cfRule>
  </conditionalFormatting>
  <conditionalFormatting sqref="J40:K40">
    <cfRule type="cellIs" dxfId="171" priority="7" operator="equal">
      <formula>0</formula>
    </cfRule>
  </conditionalFormatting>
  <conditionalFormatting sqref="G40">
    <cfRule type="cellIs" dxfId="170" priority="6" operator="equal">
      <formula>0</formula>
    </cfRule>
  </conditionalFormatting>
  <conditionalFormatting sqref="H41:H56 L41:L56">
    <cfRule type="cellIs" dxfId="7" priority="4" operator="lessThanOrEqual">
      <formula>0</formula>
    </cfRule>
  </conditionalFormatting>
  <conditionalFormatting sqref="J41:K56">
    <cfRule type="cellIs" dxfId="6" priority="3" operator="equal">
      <formula>0</formula>
    </cfRule>
  </conditionalFormatting>
  <conditionalFormatting sqref="G41:G56">
    <cfRule type="cellIs" dxfId="5" priority="2" operator="equal">
      <formula>0</formula>
    </cfRule>
  </conditionalFormatting>
  <conditionalFormatting sqref="B42:B56">
    <cfRule type="cellIs" dxfId="4" priority="1" operator="equal">
      <formula>0</formula>
    </cfRule>
  </conditionalFormatting>
  <dataValidations count="3">
    <dataValidation type="list" allowBlank="1" showInputMessage="1" showErrorMessage="1" prompt="CLIENTS" sqref="C22:C23 C11:C20 C25:C26 C2:C8 C28:C29 C31:C37 C40:C41">
      <formula1>client</formula1>
    </dataValidation>
    <dataValidation type="list" allowBlank="1" showInputMessage="1" showErrorMessage="1" prompt="N° de TICKET" sqref="B2:B20 B22:B23 B25:B26 B28:B29 B31:B38 B40:B41">
      <formula1>N°TICKET</formula1>
    </dataValidation>
    <dataValidation type="list" allowBlank="1" showInputMessage="1" showErrorMessage="1" sqref="K32:K36 K38:K41">
      <formula1>$D$24:$D$28</formula1>
    </dataValidation>
  </dataValidations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LIENT">
          <x14:formula1>
            <xm:f>'C:\Users\User\Desktop\[CAISSE one Drive.xlsm]CLIENT'!#REF!</xm:f>
          </x14:formula1>
          <xm:sqref>C9:C10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M65"/>
  <sheetViews>
    <sheetView zoomScale="99" zoomScaleNormal="99" workbookViewId="0">
      <pane ySplit="2" topLeftCell="A3" activePane="bottomLeft" state="frozen"/>
      <selection pane="bottomLeft" activeCell="A3" sqref="A3:K65"/>
    </sheetView>
  </sheetViews>
  <sheetFormatPr baseColWidth="10" defaultColWidth="11.42578125" defaultRowHeight="15" x14ac:dyDescent="0.25"/>
  <cols>
    <col min="1" max="1" width="16.42578125" style="44" customWidth="1"/>
    <col min="2" max="2" width="6.5703125" style="128" customWidth="1"/>
    <col min="3" max="3" width="18" style="72" customWidth="1"/>
    <col min="4" max="4" width="11.42578125" style="83"/>
    <col min="5" max="5" width="15.5703125" style="72" customWidth="1"/>
    <col min="6" max="6" width="35.28515625" style="9" customWidth="1"/>
    <col min="7" max="7" width="8.28515625" style="48" customWidth="1"/>
    <col min="8" max="8" width="11" customWidth="1"/>
    <col min="9" max="9" width="11.42578125" style="83"/>
    <col min="10" max="10" width="19.42578125" style="115" customWidth="1"/>
    <col min="11" max="11" width="8" style="93" customWidth="1"/>
    <col min="13" max="13" width="14.5703125" customWidth="1"/>
  </cols>
  <sheetData>
    <row r="1" spans="1:12" ht="21.75" customHeight="1" x14ac:dyDescent="0.25"/>
    <row r="2" spans="1:12" ht="27" customHeight="1" x14ac:dyDescent="0.35">
      <c r="A2" s="37" t="s">
        <v>12</v>
      </c>
      <c r="B2" s="127" t="s">
        <v>194</v>
      </c>
      <c r="C2" s="94" t="s">
        <v>11</v>
      </c>
      <c r="D2" s="77" t="s">
        <v>122</v>
      </c>
      <c r="E2" s="68" t="s">
        <v>69</v>
      </c>
      <c r="F2" s="12" t="s">
        <v>267</v>
      </c>
      <c r="G2" s="14" t="s">
        <v>1</v>
      </c>
      <c r="H2" t="s">
        <v>268</v>
      </c>
      <c r="I2" s="103" t="s">
        <v>10</v>
      </c>
      <c r="J2" s="111" t="s">
        <v>270</v>
      </c>
      <c r="K2" s="84" t="s">
        <v>23</v>
      </c>
      <c r="L2" s="235">
        <f>SUM(J3:J65)</f>
        <v>1389.6000000000004</v>
      </c>
    </row>
    <row r="3" spans="1:12" x14ac:dyDescent="0.25">
      <c r="A3" s="38">
        <v>42532</v>
      </c>
      <c r="B3" s="150"/>
      <c r="C3" s="95" t="s">
        <v>13</v>
      </c>
      <c r="D3" s="78" t="s">
        <v>15</v>
      </c>
      <c r="E3" s="69" t="s">
        <v>8</v>
      </c>
      <c r="F3" s="49" t="s">
        <v>47</v>
      </c>
      <c r="G3" s="45">
        <v>1</v>
      </c>
      <c r="I3" s="236" t="s">
        <v>18</v>
      </c>
      <c r="J3" s="237">
        <v>27</v>
      </c>
      <c r="K3" s="85"/>
      <c r="L3" s="26"/>
    </row>
    <row r="4" spans="1:12" x14ac:dyDescent="0.25">
      <c r="A4" s="39" t="s">
        <v>17</v>
      </c>
      <c r="B4" s="151"/>
      <c r="C4" s="95" t="s">
        <v>14</v>
      </c>
      <c r="D4" s="78" t="s">
        <v>16</v>
      </c>
      <c r="E4" s="69" t="s">
        <v>21</v>
      </c>
      <c r="F4" s="27" t="s">
        <v>42</v>
      </c>
      <c r="G4" s="45">
        <v>2</v>
      </c>
      <c r="I4" s="104" t="s">
        <v>20</v>
      </c>
      <c r="J4" s="112">
        <v>15.5</v>
      </c>
      <c r="K4" s="86"/>
      <c r="L4" s="26"/>
    </row>
    <row r="5" spans="1:12" x14ac:dyDescent="0.25">
      <c r="A5" s="39" t="s">
        <v>28</v>
      </c>
      <c r="B5" s="151"/>
      <c r="C5" s="95" t="s">
        <v>13</v>
      </c>
      <c r="D5" s="78" t="s">
        <v>19</v>
      </c>
      <c r="E5" s="69" t="s">
        <v>22</v>
      </c>
      <c r="F5" s="50" t="s">
        <v>44</v>
      </c>
      <c r="G5" s="45">
        <v>4</v>
      </c>
      <c r="I5" s="104" t="s">
        <v>18</v>
      </c>
      <c r="J5" s="112">
        <v>31</v>
      </c>
      <c r="K5" s="87">
        <v>0.46319444444444446</v>
      </c>
      <c r="L5" s="26"/>
    </row>
    <row r="6" spans="1:12" x14ac:dyDescent="0.25">
      <c r="A6" s="39" t="s">
        <v>29</v>
      </c>
      <c r="B6" s="151"/>
      <c r="C6" s="95" t="s">
        <v>14</v>
      </c>
      <c r="D6" s="78" t="s">
        <v>24</v>
      </c>
      <c r="E6" s="69" t="s">
        <v>25</v>
      </c>
      <c r="F6" s="50" t="s">
        <v>43</v>
      </c>
      <c r="G6" s="45">
        <v>2</v>
      </c>
      <c r="I6" s="104" t="s">
        <v>18</v>
      </c>
      <c r="J6" s="112">
        <v>17.2</v>
      </c>
      <c r="K6" s="87">
        <v>0.53194444444444444</v>
      </c>
      <c r="L6" s="26"/>
    </row>
    <row r="7" spans="1:12" x14ac:dyDescent="0.25">
      <c r="A7" s="40" t="s">
        <v>30</v>
      </c>
      <c r="B7" s="152"/>
      <c r="C7" s="96" t="s">
        <v>27</v>
      </c>
      <c r="D7" s="79" t="s">
        <v>26</v>
      </c>
      <c r="E7" s="70" t="s">
        <v>21</v>
      </c>
      <c r="F7" s="22" t="s">
        <v>42</v>
      </c>
      <c r="G7" s="46">
        <v>2</v>
      </c>
      <c r="I7" s="104" t="s">
        <v>20</v>
      </c>
      <c r="J7" s="113">
        <v>15.5</v>
      </c>
      <c r="K7" s="88">
        <v>0.65277777777777779</v>
      </c>
      <c r="L7" s="26"/>
    </row>
    <row r="8" spans="1:12" x14ac:dyDescent="0.25">
      <c r="A8" s="40" t="s">
        <v>30</v>
      </c>
      <c r="B8" s="152"/>
      <c r="C8" s="97" t="s">
        <v>32</v>
      </c>
      <c r="D8" s="79" t="s">
        <v>31</v>
      </c>
      <c r="E8" s="70" t="s">
        <v>33</v>
      </c>
      <c r="F8" s="22" t="s">
        <v>46</v>
      </c>
      <c r="G8" s="46">
        <v>3</v>
      </c>
      <c r="I8" s="105" t="s">
        <v>18</v>
      </c>
      <c r="J8" s="113">
        <v>16.8</v>
      </c>
      <c r="K8" s="88">
        <v>0.68541666666666667</v>
      </c>
      <c r="L8" s="26"/>
    </row>
    <row r="9" spans="1:12" x14ac:dyDescent="0.25">
      <c r="A9" s="40" t="s">
        <v>30</v>
      </c>
      <c r="B9" s="152"/>
      <c r="C9" s="96" t="s">
        <v>38</v>
      </c>
      <c r="D9" s="79" t="s">
        <v>36</v>
      </c>
      <c r="E9" s="70" t="s">
        <v>37</v>
      </c>
      <c r="F9" s="22" t="s">
        <v>41</v>
      </c>
      <c r="G9" s="46">
        <v>2</v>
      </c>
      <c r="I9" s="105" t="s">
        <v>18</v>
      </c>
      <c r="J9" s="113">
        <v>9.4</v>
      </c>
      <c r="K9" s="88">
        <v>0.73055555555555562</v>
      </c>
      <c r="L9" s="8"/>
    </row>
    <row r="10" spans="1:12" x14ac:dyDescent="0.25">
      <c r="A10" s="40" t="s">
        <v>30</v>
      </c>
      <c r="B10" s="152"/>
      <c r="C10" s="97" t="s">
        <v>32</v>
      </c>
      <c r="D10" s="79" t="s">
        <v>39</v>
      </c>
      <c r="E10" s="70" t="s">
        <v>40</v>
      </c>
      <c r="F10" s="22" t="s">
        <v>45</v>
      </c>
      <c r="G10" s="46">
        <v>2</v>
      </c>
      <c r="I10" s="105" t="s">
        <v>18</v>
      </c>
      <c r="J10" s="113">
        <v>15.5</v>
      </c>
      <c r="K10" s="88">
        <v>0.73541666666666661</v>
      </c>
      <c r="L10" s="8"/>
    </row>
    <row r="11" spans="1:12" x14ac:dyDescent="0.25">
      <c r="A11" s="40" t="s">
        <v>49</v>
      </c>
      <c r="B11" s="152"/>
      <c r="C11" s="96" t="s">
        <v>38</v>
      </c>
      <c r="D11" s="79" t="s">
        <v>48</v>
      </c>
      <c r="E11" s="70" t="s">
        <v>50</v>
      </c>
      <c r="F11" s="22" t="s">
        <v>51</v>
      </c>
      <c r="G11" s="46">
        <v>3</v>
      </c>
      <c r="I11" s="106" t="s">
        <v>18</v>
      </c>
      <c r="J11" s="145">
        <v>22.7</v>
      </c>
      <c r="K11" s="88">
        <v>0.50277777777777777</v>
      </c>
      <c r="L11" s="8"/>
    </row>
    <row r="12" spans="1:12" x14ac:dyDescent="0.25">
      <c r="A12" s="40" t="s">
        <v>49</v>
      </c>
      <c r="B12" s="152"/>
      <c r="C12" s="96" t="s">
        <v>38</v>
      </c>
      <c r="D12" s="79" t="s">
        <v>52</v>
      </c>
      <c r="E12" s="70" t="s">
        <v>53</v>
      </c>
      <c r="F12" s="22" t="s">
        <v>54</v>
      </c>
      <c r="G12" s="46">
        <v>4</v>
      </c>
      <c r="I12" s="104" t="s">
        <v>20</v>
      </c>
      <c r="J12" s="113">
        <v>32.700000000000003</v>
      </c>
      <c r="K12" s="88">
        <v>0.50347222222222221</v>
      </c>
      <c r="L12" s="8"/>
    </row>
    <row r="13" spans="1:12" x14ac:dyDescent="0.25">
      <c r="A13" s="40" t="s">
        <v>49</v>
      </c>
      <c r="B13" s="152"/>
      <c r="C13" s="95" t="s">
        <v>59</v>
      </c>
      <c r="D13" s="79" t="s">
        <v>55</v>
      </c>
      <c r="E13" s="70" t="s">
        <v>58</v>
      </c>
      <c r="F13" s="22" t="s">
        <v>60</v>
      </c>
      <c r="G13" s="46">
        <v>1</v>
      </c>
      <c r="I13" s="106" t="s">
        <v>18</v>
      </c>
      <c r="J13" s="113">
        <v>7.2</v>
      </c>
      <c r="K13" s="88">
        <v>0.5131944444444444</v>
      </c>
      <c r="L13" s="8"/>
    </row>
    <row r="14" spans="1:12" x14ac:dyDescent="0.25">
      <c r="A14" s="41" t="s">
        <v>49</v>
      </c>
      <c r="B14" s="149"/>
      <c r="C14" s="217" t="s">
        <v>59</v>
      </c>
      <c r="D14" s="80" t="s">
        <v>56</v>
      </c>
      <c r="E14" s="71" t="s">
        <v>61</v>
      </c>
      <c r="F14" s="51" t="s">
        <v>62</v>
      </c>
      <c r="G14" s="47">
        <v>2</v>
      </c>
      <c r="I14" s="106" t="s">
        <v>18</v>
      </c>
      <c r="J14" s="114">
        <v>15.5</v>
      </c>
      <c r="K14" s="89">
        <v>0.6875</v>
      </c>
      <c r="L14" s="8"/>
    </row>
    <row r="15" spans="1:12" x14ac:dyDescent="0.25">
      <c r="A15" s="42" t="s">
        <v>63</v>
      </c>
      <c r="B15" s="136"/>
      <c r="C15" s="220" t="s">
        <v>64</v>
      </c>
      <c r="D15" s="130" t="s">
        <v>57</v>
      </c>
      <c r="E15" s="131" t="s">
        <v>25</v>
      </c>
      <c r="F15" s="138" t="s">
        <v>65</v>
      </c>
      <c r="G15" s="222">
        <v>2</v>
      </c>
      <c r="I15" s="106" t="s">
        <v>18</v>
      </c>
      <c r="J15" s="229">
        <v>34.9</v>
      </c>
      <c r="K15" s="89">
        <v>0.48402777777777778</v>
      </c>
      <c r="L15" s="8"/>
    </row>
    <row r="16" spans="1:12" x14ac:dyDescent="0.25">
      <c r="A16" s="41" t="s">
        <v>74</v>
      </c>
      <c r="B16" s="149"/>
      <c r="C16" s="218" t="s">
        <v>77</v>
      </c>
      <c r="D16" s="81" t="s">
        <v>68</v>
      </c>
      <c r="E16" s="73" t="s">
        <v>75</v>
      </c>
      <c r="F16" s="22" t="s">
        <v>76</v>
      </c>
      <c r="G16" s="223">
        <v>2</v>
      </c>
      <c r="I16" s="106" t="s">
        <v>18</v>
      </c>
      <c r="J16" s="229">
        <v>21.5</v>
      </c>
      <c r="K16" s="89">
        <v>0.63263888888888886</v>
      </c>
      <c r="L16" s="8"/>
    </row>
    <row r="17" spans="1:13" x14ac:dyDescent="0.25">
      <c r="A17" s="41" t="s">
        <v>74</v>
      </c>
      <c r="B17" s="149"/>
      <c r="C17" s="219" t="s">
        <v>82</v>
      </c>
      <c r="D17" s="81" t="s">
        <v>78</v>
      </c>
      <c r="E17" s="74" t="s">
        <v>80</v>
      </c>
      <c r="F17" s="34" t="s">
        <v>83</v>
      </c>
      <c r="G17" s="223">
        <v>2</v>
      </c>
      <c r="I17" s="104" t="s">
        <v>20</v>
      </c>
      <c r="J17" s="146">
        <v>15.1</v>
      </c>
      <c r="K17" s="90" t="s">
        <v>81</v>
      </c>
      <c r="L17" s="8"/>
    </row>
    <row r="18" spans="1:13" x14ac:dyDescent="0.25">
      <c r="A18" s="41" t="s">
        <v>90</v>
      </c>
      <c r="B18" s="149"/>
      <c r="C18" s="218" t="s">
        <v>77</v>
      </c>
      <c r="D18" s="81" t="s">
        <v>84</v>
      </c>
      <c r="E18" s="74" t="s">
        <v>86</v>
      </c>
      <c r="F18" s="34" t="s">
        <v>88</v>
      </c>
      <c r="G18" s="223">
        <v>5</v>
      </c>
      <c r="I18" s="104" t="s">
        <v>20</v>
      </c>
      <c r="J18" s="146">
        <v>66.5</v>
      </c>
      <c r="K18" s="90" t="s">
        <v>87</v>
      </c>
      <c r="L18" s="8"/>
    </row>
    <row r="19" spans="1:13" x14ac:dyDescent="0.25">
      <c r="A19" s="41" t="s">
        <v>90</v>
      </c>
      <c r="B19" s="149"/>
      <c r="C19" s="218" t="s">
        <v>77</v>
      </c>
      <c r="D19" s="81" t="s">
        <v>89</v>
      </c>
      <c r="E19" s="74" t="s">
        <v>91</v>
      </c>
      <c r="F19" s="34" t="s">
        <v>93</v>
      </c>
      <c r="G19" s="33">
        <v>3</v>
      </c>
      <c r="I19" s="106" t="s">
        <v>18</v>
      </c>
      <c r="J19" s="116">
        <v>24.1</v>
      </c>
      <c r="K19" s="90" t="s">
        <v>92</v>
      </c>
      <c r="L19" s="8"/>
    </row>
    <row r="20" spans="1:13" x14ac:dyDescent="0.25">
      <c r="A20" s="43"/>
      <c r="B20" s="148"/>
      <c r="C20" s="219"/>
      <c r="D20" s="82"/>
      <c r="E20" s="75"/>
      <c r="F20" s="34" t="s">
        <v>95</v>
      </c>
      <c r="G20" s="33" t="s">
        <v>85</v>
      </c>
      <c r="I20" s="104" t="s">
        <v>20</v>
      </c>
      <c r="J20" s="116">
        <v>14</v>
      </c>
      <c r="K20" s="90"/>
      <c r="L20" s="8"/>
    </row>
    <row r="21" spans="1:13" x14ac:dyDescent="0.25">
      <c r="A21" s="43" t="s">
        <v>97</v>
      </c>
      <c r="B21" s="148"/>
      <c r="C21" s="98" t="s">
        <v>82</v>
      </c>
      <c r="D21" s="81" t="s">
        <v>94</v>
      </c>
      <c r="E21" s="74" t="s">
        <v>141</v>
      </c>
      <c r="F21" s="34" t="s">
        <v>99</v>
      </c>
      <c r="G21" s="24" t="s">
        <v>96</v>
      </c>
      <c r="I21" s="104" t="s">
        <v>20</v>
      </c>
      <c r="J21" s="116">
        <v>30</v>
      </c>
      <c r="K21" s="90" t="s">
        <v>98</v>
      </c>
      <c r="L21" s="8"/>
    </row>
    <row r="22" spans="1:13" x14ac:dyDescent="0.25">
      <c r="A22" s="43" t="s">
        <v>97</v>
      </c>
      <c r="B22" s="148"/>
      <c r="C22" s="99" t="s">
        <v>77</v>
      </c>
      <c r="D22" s="81" t="s">
        <v>100</v>
      </c>
      <c r="E22" s="74" t="s">
        <v>102</v>
      </c>
      <c r="F22" s="35" t="s">
        <v>107</v>
      </c>
      <c r="G22" s="24" t="s">
        <v>101</v>
      </c>
      <c r="I22" s="104" t="s">
        <v>18</v>
      </c>
      <c r="J22" s="116">
        <v>7.2</v>
      </c>
      <c r="K22" s="90" t="s">
        <v>103</v>
      </c>
      <c r="L22" s="8"/>
    </row>
    <row r="23" spans="1:13" x14ac:dyDescent="0.25">
      <c r="A23" s="43" t="s">
        <v>97</v>
      </c>
      <c r="B23" s="239"/>
      <c r="C23" s="139" t="s">
        <v>77</v>
      </c>
      <c r="D23" s="130" t="s">
        <v>104</v>
      </c>
      <c r="E23" s="76" t="s">
        <v>105</v>
      </c>
      <c r="F23" s="36" t="s">
        <v>45</v>
      </c>
      <c r="G23" s="24" t="s">
        <v>96</v>
      </c>
      <c r="I23" s="104" t="s">
        <v>18</v>
      </c>
      <c r="J23" s="116">
        <v>15.5</v>
      </c>
      <c r="K23" s="90" t="s">
        <v>106</v>
      </c>
      <c r="L23" s="53" t="s">
        <v>123</v>
      </c>
      <c r="M23" s="52" t="s">
        <v>118</v>
      </c>
    </row>
    <row r="24" spans="1:13" x14ac:dyDescent="0.25">
      <c r="A24" s="43" t="s">
        <v>97</v>
      </c>
      <c r="B24" s="148"/>
      <c r="C24" s="100" t="s">
        <v>77</v>
      </c>
      <c r="D24" s="81" t="s">
        <v>108</v>
      </c>
      <c r="E24" s="76" t="s">
        <v>110</v>
      </c>
      <c r="F24" s="36" t="s">
        <v>112</v>
      </c>
      <c r="G24" s="19" t="s">
        <v>101</v>
      </c>
      <c r="I24" s="105" t="s">
        <v>18</v>
      </c>
      <c r="J24" s="116">
        <v>21</v>
      </c>
      <c r="K24" s="91" t="s">
        <v>111</v>
      </c>
      <c r="L24" s="53" t="s">
        <v>124</v>
      </c>
      <c r="M24" s="52">
        <v>42</v>
      </c>
    </row>
    <row r="25" spans="1:13" s="61" customFormat="1" x14ac:dyDescent="0.25">
      <c r="A25" s="56" t="s">
        <v>77</v>
      </c>
      <c r="B25" s="141"/>
      <c r="C25" s="101" t="s">
        <v>116</v>
      </c>
      <c r="D25" s="82" t="s">
        <v>109</v>
      </c>
      <c r="E25" s="75" t="s">
        <v>114</v>
      </c>
      <c r="F25" s="57" t="s">
        <v>115</v>
      </c>
      <c r="G25" s="58">
        <v>1</v>
      </c>
      <c r="I25" s="107" t="s">
        <v>18</v>
      </c>
      <c r="J25" s="117">
        <f>CAISSE!Y2</f>
        <v>13.5</v>
      </c>
      <c r="K25" s="92">
        <v>0.42569444444444443</v>
      </c>
      <c r="L25" s="59" t="s">
        <v>117</v>
      </c>
      <c r="M25" s="60" t="s">
        <v>118</v>
      </c>
    </row>
    <row r="26" spans="1:13" ht="15.75" x14ac:dyDescent="0.25">
      <c r="A26" s="225" t="s">
        <v>77</v>
      </c>
      <c r="B26" s="141"/>
      <c r="C26" s="100" t="s">
        <v>116</v>
      </c>
      <c r="D26" s="81" t="s">
        <v>113</v>
      </c>
      <c r="E26" s="72" t="s">
        <v>120</v>
      </c>
      <c r="F26" s="63" t="s">
        <v>119</v>
      </c>
      <c r="G26" s="45">
        <v>2</v>
      </c>
      <c r="I26" s="104" t="s">
        <v>18</v>
      </c>
      <c r="J26" s="115">
        <f>CAISSE!Y3</f>
        <v>36</v>
      </c>
      <c r="K26" s="89">
        <v>0.49236111111111108</v>
      </c>
      <c r="L26" s="62">
        <f>SUM(J25:J101)</f>
        <v>913.80000000000018</v>
      </c>
      <c r="M26" s="60">
        <f>SUM(G25:G45)</f>
        <v>53</v>
      </c>
    </row>
    <row r="27" spans="1:13" ht="15.75" x14ac:dyDescent="0.25">
      <c r="A27" s="225" t="s">
        <v>145</v>
      </c>
      <c r="B27" s="141"/>
      <c r="C27" s="100" t="s">
        <v>144</v>
      </c>
      <c r="D27" s="81" t="s">
        <v>121</v>
      </c>
      <c r="E27" s="72" t="s">
        <v>143</v>
      </c>
      <c r="F27" s="63" t="s">
        <v>44</v>
      </c>
      <c r="G27" s="48">
        <v>4</v>
      </c>
      <c r="I27" s="104" t="s">
        <v>20</v>
      </c>
      <c r="J27" s="146">
        <f>CAISSE!Y4</f>
        <v>31</v>
      </c>
      <c r="K27" s="89">
        <v>0.46319444444444446</v>
      </c>
    </row>
    <row r="28" spans="1:13" ht="15.75" x14ac:dyDescent="0.25">
      <c r="A28" s="225" t="s">
        <v>145</v>
      </c>
      <c r="B28" s="141"/>
      <c r="C28" s="72" t="s">
        <v>116</v>
      </c>
      <c r="D28" s="81" t="s">
        <v>140</v>
      </c>
      <c r="E28" s="72" t="s">
        <v>147</v>
      </c>
      <c r="F28" s="63" t="s">
        <v>146</v>
      </c>
      <c r="G28" s="48">
        <v>1</v>
      </c>
      <c r="I28" s="104" t="s">
        <v>18</v>
      </c>
      <c r="J28" s="115">
        <f>CAISSE!Y5</f>
        <v>27</v>
      </c>
      <c r="K28" s="89">
        <v>0.48472222222222222</v>
      </c>
    </row>
    <row r="29" spans="1:13" ht="15.75" x14ac:dyDescent="0.25">
      <c r="A29" s="225" t="s">
        <v>149</v>
      </c>
      <c r="B29" s="141"/>
      <c r="C29" s="129" t="s">
        <v>116</v>
      </c>
      <c r="D29" s="130" t="s">
        <v>150</v>
      </c>
      <c r="E29" s="131" t="s">
        <v>102</v>
      </c>
      <c r="F29" s="132" t="s">
        <v>159</v>
      </c>
      <c r="G29" s="48">
        <v>1</v>
      </c>
      <c r="I29" s="104" t="s">
        <v>18</v>
      </c>
      <c r="J29" s="115">
        <v>8.6</v>
      </c>
      <c r="K29" s="89">
        <v>0.63263888888888886</v>
      </c>
    </row>
    <row r="30" spans="1:13" ht="15.75" x14ac:dyDescent="0.25">
      <c r="A30" s="225" t="s">
        <v>149</v>
      </c>
      <c r="B30" s="141"/>
      <c r="C30" s="129" t="s">
        <v>116</v>
      </c>
      <c r="D30" s="130" t="s">
        <v>148</v>
      </c>
      <c r="E30" s="131" t="s">
        <v>153</v>
      </c>
      <c r="F30" s="133" t="s">
        <v>152</v>
      </c>
      <c r="G30" s="48">
        <v>2</v>
      </c>
      <c r="I30" s="104" t="s">
        <v>20</v>
      </c>
      <c r="J30" s="147">
        <v>30.5</v>
      </c>
      <c r="K30" s="89">
        <v>0.63472222222222219</v>
      </c>
      <c r="M30" t="s">
        <v>154</v>
      </c>
    </row>
    <row r="31" spans="1:13" s="15" customFormat="1" ht="15.75" x14ac:dyDescent="0.25">
      <c r="A31" s="108" t="s">
        <v>149</v>
      </c>
      <c r="B31" s="240"/>
      <c r="C31" s="134" t="s">
        <v>157</v>
      </c>
      <c r="D31" s="130" t="s">
        <v>151</v>
      </c>
      <c r="E31" s="131" t="s">
        <v>156</v>
      </c>
      <c r="F31" s="133" t="s">
        <v>155</v>
      </c>
      <c r="G31" s="109">
        <v>3</v>
      </c>
      <c r="I31" s="105" t="s">
        <v>20</v>
      </c>
      <c r="J31" s="147">
        <f>CAISSE!Y8</f>
        <v>26.4</v>
      </c>
      <c r="K31" s="110">
        <v>0.65416666666666667</v>
      </c>
    </row>
    <row r="32" spans="1:13" ht="15.75" x14ac:dyDescent="0.25">
      <c r="A32" s="42" t="s">
        <v>149</v>
      </c>
      <c r="B32" s="141"/>
      <c r="C32" s="135" t="s">
        <v>116</v>
      </c>
      <c r="D32" s="130" t="s">
        <v>158</v>
      </c>
      <c r="E32" s="131" t="s">
        <v>161</v>
      </c>
      <c r="F32" s="133" t="s">
        <v>160</v>
      </c>
      <c r="G32" s="48">
        <v>1</v>
      </c>
      <c r="I32" s="104" t="s">
        <v>18</v>
      </c>
      <c r="J32" s="115">
        <f>CAISSE!Y9</f>
        <v>6.8</v>
      </c>
      <c r="K32" s="89">
        <v>0.75416666666666676</v>
      </c>
    </row>
    <row r="33" spans="1:12" ht="15.75" x14ac:dyDescent="0.25">
      <c r="A33" s="65" t="s">
        <v>116</v>
      </c>
      <c r="B33" s="144"/>
      <c r="C33" s="134" t="s">
        <v>164</v>
      </c>
      <c r="D33" s="130" t="s">
        <v>162</v>
      </c>
      <c r="E33" s="131" t="s">
        <v>163</v>
      </c>
      <c r="F33" s="132" t="s">
        <v>165</v>
      </c>
      <c r="G33" s="48">
        <v>8</v>
      </c>
      <c r="I33" s="104" t="s">
        <v>20</v>
      </c>
      <c r="J33" s="146">
        <f>CAISSE!Y10</f>
        <v>62</v>
      </c>
      <c r="K33" s="89">
        <v>0.41041666666666665</v>
      </c>
    </row>
    <row r="34" spans="1:12" ht="15.75" x14ac:dyDescent="0.25">
      <c r="A34" s="65" t="s">
        <v>116</v>
      </c>
      <c r="B34" s="137"/>
      <c r="C34" s="134" t="s">
        <v>164</v>
      </c>
      <c r="D34" s="130" t="s">
        <v>166</v>
      </c>
      <c r="E34" s="131" t="s">
        <v>167</v>
      </c>
      <c r="F34" s="133" t="s">
        <v>171</v>
      </c>
      <c r="G34" s="48">
        <v>3</v>
      </c>
      <c r="I34" s="104" t="s">
        <v>18</v>
      </c>
      <c r="J34" s="115">
        <f>CAISSE!Y11</f>
        <v>64.5</v>
      </c>
      <c r="K34" s="89">
        <v>0.4916666666666667</v>
      </c>
      <c r="L34" t="s">
        <v>168</v>
      </c>
    </row>
    <row r="35" spans="1:12" ht="15.75" x14ac:dyDescent="0.25">
      <c r="A35" s="65" t="s">
        <v>116</v>
      </c>
      <c r="B35" s="144"/>
      <c r="C35" s="129" t="s">
        <v>164</v>
      </c>
      <c r="D35" s="130" t="s">
        <v>169</v>
      </c>
      <c r="E35" s="131" t="s">
        <v>178</v>
      </c>
      <c r="F35" s="132" t="s">
        <v>177</v>
      </c>
      <c r="I35" s="104" t="s">
        <v>18</v>
      </c>
      <c r="J35" s="143">
        <f>CAISSE!Y12</f>
        <v>12</v>
      </c>
      <c r="K35" s="89">
        <v>0.66805555555555562</v>
      </c>
    </row>
    <row r="36" spans="1:12" ht="15.75" x14ac:dyDescent="0.25">
      <c r="A36" s="65" t="s">
        <v>116</v>
      </c>
      <c r="B36" s="144"/>
      <c r="C36" s="134" t="s">
        <v>174</v>
      </c>
      <c r="D36" s="130" t="s">
        <v>176</v>
      </c>
      <c r="E36" s="131" t="s">
        <v>8</v>
      </c>
      <c r="F36" s="132" t="s">
        <v>193</v>
      </c>
      <c r="G36" s="48">
        <v>1</v>
      </c>
      <c r="I36" s="104" t="s">
        <v>20</v>
      </c>
      <c r="J36" s="146">
        <f>CAISSE!Y13</f>
        <v>25</v>
      </c>
      <c r="K36" s="89">
        <v>0.67708333333333337</v>
      </c>
      <c r="L36" t="s">
        <v>175</v>
      </c>
    </row>
    <row r="37" spans="1:12" ht="15.75" x14ac:dyDescent="0.25">
      <c r="A37" s="65" t="s">
        <v>116</v>
      </c>
      <c r="B37" s="137"/>
      <c r="C37" s="134" t="s">
        <v>174</v>
      </c>
      <c r="D37" s="130" t="s">
        <v>179</v>
      </c>
      <c r="E37" s="131" t="s">
        <v>180</v>
      </c>
      <c r="F37" s="132" t="s">
        <v>45</v>
      </c>
      <c r="G37" s="48">
        <v>2</v>
      </c>
      <c r="I37" s="104" t="s">
        <v>18</v>
      </c>
      <c r="J37" s="115">
        <f>CAISSE!Y14</f>
        <v>15.5</v>
      </c>
      <c r="K37" s="89">
        <v>0.76736111111111116</v>
      </c>
    </row>
    <row r="38" spans="1:12" x14ac:dyDescent="0.25">
      <c r="A38" s="42" t="s">
        <v>182</v>
      </c>
      <c r="B38" s="141"/>
      <c r="C38" s="102" t="s">
        <v>174</v>
      </c>
      <c r="D38" s="81" t="s">
        <v>181</v>
      </c>
      <c r="E38" s="72" t="s">
        <v>184</v>
      </c>
      <c r="F38" s="67" t="s">
        <v>185</v>
      </c>
      <c r="G38" s="48">
        <v>7</v>
      </c>
      <c r="I38" s="104" t="s">
        <v>20</v>
      </c>
      <c r="J38" s="146">
        <f>CAISSE!Y15</f>
        <v>98.4</v>
      </c>
      <c r="K38" s="89">
        <v>0.50555555555555554</v>
      </c>
    </row>
    <row r="39" spans="1:12" ht="15.75" x14ac:dyDescent="0.25">
      <c r="A39" s="42" t="s">
        <v>188</v>
      </c>
      <c r="B39" s="141"/>
      <c r="C39" s="72" t="s">
        <v>187</v>
      </c>
      <c r="D39" s="81" t="s">
        <v>186</v>
      </c>
      <c r="E39" s="72" t="s">
        <v>37</v>
      </c>
      <c r="F39" s="64" t="s">
        <v>41</v>
      </c>
      <c r="G39" s="48">
        <v>2</v>
      </c>
      <c r="I39" s="104" t="s">
        <v>18</v>
      </c>
      <c r="J39" s="115">
        <f>CAISSE!Y16</f>
        <v>9.4</v>
      </c>
      <c r="K39" s="89">
        <v>0.63541666666666663</v>
      </c>
    </row>
    <row r="40" spans="1:12" x14ac:dyDescent="0.25">
      <c r="A40" s="42" t="s">
        <v>188</v>
      </c>
      <c r="B40" s="141"/>
      <c r="C40" s="72" t="s">
        <v>192</v>
      </c>
      <c r="D40" s="81" t="s">
        <v>191</v>
      </c>
      <c r="E40" s="72" t="s">
        <v>190</v>
      </c>
      <c r="F40" s="9" t="s">
        <v>189</v>
      </c>
      <c r="G40" s="48">
        <v>1</v>
      </c>
      <c r="I40" s="104" t="s">
        <v>18</v>
      </c>
      <c r="J40" s="115">
        <f>CAISSE!Y17</f>
        <v>13.5</v>
      </c>
      <c r="K40" s="89">
        <v>0.68541666666666667</v>
      </c>
    </row>
    <row r="41" spans="1:12" x14ac:dyDescent="0.25">
      <c r="A41" s="42" t="s">
        <v>195</v>
      </c>
      <c r="B41" s="162"/>
      <c r="C41" s="102" t="s">
        <v>196</v>
      </c>
      <c r="D41" s="81" t="s">
        <v>199</v>
      </c>
      <c r="E41" s="72" t="s">
        <v>197</v>
      </c>
      <c r="F41" s="140" t="s">
        <v>198</v>
      </c>
      <c r="G41" s="48">
        <v>2</v>
      </c>
      <c r="I41" s="104" t="s">
        <v>18</v>
      </c>
      <c r="J41" s="115">
        <f>CAISSE!Y18</f>
        <v>17.2</v>
      </c>
      <c r="K41" s="89">
        <v>0.4770833333333333</v>
      </c>
    </row>
    <row r="42" spans="1:12" x14ac:dyDescent="0.25">
      <c r="A42" s="42" t="s">
        <v>195</v>
      </c>
      <c r="B42" s="162"/>
      <c r="C42" s="102" t="s">
        <v>196</v>
      </c>
      <c r="D42" s="81" t="s">
        <v>200</v>
      </c>
      <c r="E42" s="72" t="s">
        <v>201</v>
      </c>
      <c r="F42" s="9" t="s">
        <v>202</v>
      </c>
      <c r="G42" s="48">
        <v>6</v>
      </c>
      <c r="I42" s="104" t="s">
        <v>18</v>
      </c>
      <c r="J42" s="115">
        <f>CAISSE!Y20</f>
        <v>10</v>
      </c>
      <c r="K42" s="89">
        <v>0.4993055555555555</v>
      </c>
    </row>
    <row r="43" spans="1:12" x14ac:dyDescent="0.25">
      <c r="A43" s="42" t="s">
        <v>203</v>
      </c>
      <c r="B43" s="142"/>
      <c r="C43" s="102" t="s">
        <v>174</v>
      </c>
      <c r="D43" s="81" t="s">
        <v>204</v>
      </c>
      <c r="E43" s="72" t="s">
        <v>205</v>
      </c>
      <c r="F43" s="9" t="s">
        <v>206</v>
      </c>
      <c r="G43" s="48">
        <v>1</v>
      </c>
      <c r="I43" s="104" t="s">
        <v>18</v>
      </c>
      <c r="J43" s="115">
        <f>CAISSE!Y21</f>
        <v>8.6</v>
      </c>
      <c r="K43" s="89">
        <v>0.62916666666666665</v>
      </c>
    </row>
    <row r="44" spans="1:12" x14ac:dyDescent="0.25">
      <c r="A44" s="42" t="s">
        <v>203</v>
      </c>
      <c r="B44" s="162"/>
      <c r="C44" s="102" t="s">
        <v>174</v>
      </c>
      <c r="D44" s="81" t="s">
        <v>209</v>
      </c>
      <c r="E44" s="72" t="s">
        <v>208</v>
      </c>
      <c r="F44" s="9" t="s">
        <v>207</v>
      </c>
      <c r="G44" s="48">
        <v>1</v>
      </c>
      <c r="I44" s="104" t="s">
        <v>20</v>
      </c>
      <c r="J44" s="160">
        <f>CAISSE!Y22</f>
        <v>15.9</v>
      </c>
      <c r="K44" s="89">
        <v>0.64583333333333337</v>
      </c>
    </row>
    <row r="45" spans="1:12" x14ac:dyDescent="0.25">
      <c r="A45" s="224" t="s">
        <v>174</v>
      </c>
      <c r="B45" s="238"/>
      <c r="C45" s="226" t="s">
        <v>220</v>
      </c>
      <c r="D45" s="221" t="s">
        <v>210</v>
      </c>
      <c r="E45" s="227" t="s">
        <v>217</v>
      </c>
      <c r="F45" s="228" t="s">
        <v>216</v>
      </c>
      <c r="G45" s="222">
        <v>4</v>
      </c>
      <c r="I45" s="104" t="s">
        <v>18</v>
      </c>
      <c r="J45" s="146">
        <f>CAISSE!Y23</f>
        <v>35.4</v>
      </c>
      <c r="K45" s="230">
        <v>0.41875000000000001</v>
      </c>
    </row>
    <row r="46" spans="1:12" x14ac:dyDescent="0.25">
      <c r="A46" s="224" t="s">
        <v>174</v>
      </c>
      <c r="B46" s="238"/>
      <c r="C46" s="226" t="s">
        <v>220</v>
      </c>
      <c r="D46" s="221" t="s">
        <v>211</v>
      </c>
      <c r="E46" s="227" t="s">
        <v>208</v>
      </c>
      <c r="F46" s="228" t="s">
        <v>219</v>
      </c>
      <c r="G46" s="222">
        <v>1</v>
      </c>
      <c r="I46" s="104" t="s">
        <v>20</v>
      </c>
      <c r="J46" s="146">
        <f>CAISSE!Y24</f>
        <v>15.9</v>
      </c>
      <c r="K46" s="230">
        <v>0.46111111111111108</v>
      </c>
      <c r="L46" t="s">
        <v>218</v>
      </c>
    </row>
    <row r="47" spans="1:12" x14ac:dyDescent="0.25">
      <c r="A47" s="224" t="s">
        <v>221</v>
      </c>
      <c r="B47" s="238"/>
      <c r="C47" s="226" t="s">
        <v>220</v>
      </c>
      <c r="D47" s="221" t="s">
        <v>212</v>
      </c>
      <c r="E47" s="227" t="s">
        <v>222</v>
      </c>
      <c r="F47" s="228" t="s">
        <v>107</v>
      </c>
      <c r="G47" s="222">
        <v>1</v>
      </c>
      <c r="I47" s="104" t="s">
        <v>18</v>
      </c>
      <c r="J47" s="146">
        <f>CAISSE!Y25</f>
        <v>7.2</v>
      </c>
      <c r="K47" s="230">
        <v>0.42430555555555555</v>
      </c>
    </row>
    <row r="48" spans="1:12" x14ac:dyDescent="0.25">
      <c r="A48" s="224" t="s">
        <v>221</v>
      </c>
      <c r="B48" s="238"/>
      <c r="C48" s="226" t="s">
        <v>220</v>
      </c>
      <c r="D48" s="221" t="s">
        <v>213</v>
      </c>
      <c r="E48" s="227" t="s">
        <v>223</v>
      </c>
      <c r="F48" s="228" t="s">
        <v>107</v>
      </c>
      <c r="G48" s="222">
        <v>1</v>
      </c>
      <c r="I48" s="104" t="s">
        <v>18</v>
      </c>
      <c r="J48" s="146">
        <f>CAISSE!Y26</f>
        <v>7.2</v>
      </c>
      <c r="K48" s="230">
        <v>0.43611111111111112</v>
      </c>
    </row>
    <row r="49" spans="1:11" x14ac:dyDescent="0.25">
      <c r="A49" s="224" t="s">
        <v>221</v>
      </c>
      <c r="B49" s="231"/>
      <c r="C49" s="226" t="s">
        <v>220</v>
      </c>
      <c r="D49" s="221" t="s">
        <v>214</v>
      </c>
      <c r="E49" s="227" t="s">
        <v>225</v>
      </c>
      <c r="F49" s="228" t="s">
        <v>224</v>
      </c>
      <c r="G49" s="222">
        <v>4</v>
      </c>
      <c r="I49" s="104" t="s">
        <v>18</v>
      </c>
      <c r="J49" s="146">
        <f>CAISSE!Y27</f>
        <v>120.95</v>
      </c>
      <c r="K49" s="230">
        <v>0.47291666666666665</v>
      </c>
    </row>
    <row r="50" spans="1:11" x14ac:dyDescent="0.25">
      <c r="A50" s="224" t="s">
        <v>221</v>
      </c>
      <c r="B50" s="234"/>
      <c r="C50" s="233" t="s">
        <v>228</v>
      </c>
      <c r="D50" s="221" t="s">
        <v>215</v>
      </c>
      <c r="E50" s="227" t="s">
        <v>226</v>
      </c>
      <c r="F50" s="228" t="s">
        <v>227</v>
      </c>
      <c r="G50" s="222">
        <v>1</v>
      </c>
      <c r="I50" s="104" t="s">
        <v>18</v>
      </c>
      <c r="J50" s="146">
        <f>CAISSE!Y28</f>
        <v>39.950000000000003</v>
      </c>
      <c r="K50" s="230">
        <v>0.47291666666666665</v>
      </c>
    </row>
    <row r="51" spans="1:11" s="15" customFormat="1" x14ac:dyDescent="0.25">
      <c r="A51" s="224" t="s">
        <v>221</v>
      </c>
      <c r="B51" s="234"/>
      <c r="C51" s="233" t="s">
        <v>228</v>
      </c>
      <c r="D51" s="221" t="s">
        <v>229</v>
      </c>
      <c r="E51" s="246" t="s">
        <v>230</v>
      </c>
      <c r="F51" s="247" t="s">
        <v>107</v>
      </c>
      <c r="G51" s="248">
        <v>1</v>
      </c>
      <c r="H51" s="7"/>
      <c r="I51" s="104" t="s">
        <v>18</v>
      </c>
      <c r="J51" s="245">
        <f>CAISSE!Y29</f>
        <v>7.2</v>
      </c>
      <c r="K51" s="249">
        <v>0.49027777777777781</v>
      </c>
    </row>
    <row r="52" spans="1:11" x14ac:dyDescent="0.25">
      <c r="A52" s="232" t="s">
        <v>228</v>
      </c>
      <c r="B52" s="238"/>
      <c r="C52" s="102" t="s">
        <v>220</v>
      </c>
      <c r="D52" s="81" t="s">
        <v>231</v>
      </c>
      <c r="E52" s="72" t="s">
        <v>269</v>
      </c>
      <c r="F52" s="9" t="s">
        <v>44</v>
      </c>
      <c r="G52" s="48">
        <v>4</v>
      </c>
      <c r="I52" s="104" t="s">
        <v>18</v>
      </c>
      <c r="J52" s="147">
        <f>CAISSE!Y30</f>
        <v>31</v>
      </c>
      <c r="K52" s="89">
        <v>0.6791666666666667</v>
      </c>
    </row>
    <row r="53" spans="1:11" x14ac:dyDescent="0.25">
      <c r="A53" s="232" t="s">
        <v>228</v>
      </c>
      <c r="B53" s="231"/>
      <c r="C53" s="102" t="s">
        <v>220</v>
      </c>
      <c r="D53" s="81" t="s">
        <v>232</v>
      </c>
      <c r="E53" s="72" t="s">
        <v>272</v>
      </c>
      <c r="F53" s="9" t="s">
        <v>273</v>
      </c>
      <c r="G53" s="48">
        <v>2</v>
      </c>
      <c r="I53" s="104" t="s">
        <v>18</v>
      </c>
      <c r="J53" s="245">
        <f>CAISSE!Y31</f>
        <v>22.1</v>
      </c>
    </row>
    <row r="54" spans="1:11" x14ac:dyDescent="0.25">
      <c r="A54" s="232" t="s">
        <v>228</v>
      </c>
      <c r="B54" s="231"/>
      <c r="C54" s="102" t="s">
        <v>220</v>
      </c>
      <c r="D54" s="81" t="s">
        <v>271</v>
      </c>
      <c r="E54" s="72" t="s">
        <v>50</v>
      </c>
      <c r="F54" s="9" t="s">
        <v>274</v>
      </c>
      <c r="G54" s="48">
        <v>2</v>
      </c>
      <c r="I54" s="104" t="s">
        <v>20</v>
      </c>
      <c r="J54" s="147">
        <f>CAISSE!Y32</f>
        <v>15.5</v>
      </c>
      <c r="K54" s="89">
        <v>0.70972222222222225</v>
      </c>
    </row>
    <row r="55" spans="1:11" x14ac:dyDescent="0.25">
      <c r="A55" s="44" t="s">
        <v>289</v>
      </c>
      <c r="B55" s="269"/>
      <c r="C55" s="102" t="s">
        <v>287</v>
      </c>
      <c r="D55" s="81" t="s">
        <v>275</v>
      </c>
      <c r="E55" s="72" t="s">
        <v>288</v>
      </c>
      <c r="F55" s="241" t="s">
        <v>290</v>
      </c>
      <c r="G55" s="48">
        <v>3</v>
      </c>
      <c r="I55" s="104" t="s">
        <v>20</v>
      </c>
      <c r="J55" s="245">
        <f>CAISSE!Y33</f>
        <v>14.399999999999999</v>
      </c>
      <c r="K55" s="89">
        <v>0.40486111111111112</v>
      </c>
    </row>
    <row r="56" spans="1:11" x14ac:dyDescent="0.25">
      <c r="A56" s="44" t="s">
        <v>297</v>
      </c>
      <c r="B56" s="269"/>
      <c r="C56" s="102" t="s">
        <v>287</v>
      </c>
      <c r="D56" s="81" t="s">
        <v>296</v>
      </c>
      <c r="E56" s="72" t="s">
        <v>295</v>
      </c>
      <c r="F56" s="241" t="s">
        <v>294</v>
      </c>
      <c r="G56" s="48">
        <v>1</v>
      </c>
      <c r="I56" s="104" t="s">
        <v>18</v>
      </c>
      <c r="J56" s="147">
        <f>CAISSE!Y34</f>
        <v>7.2</v>
      </c>
      <c r="K56" s="89">
        <v>0.44375000000000003</v>
      </c>
    </row>
    <row r="57" spans="1:11" x14ac:dyDescent="0.25">
      <c r="A57" s="44" t="s">
        <v>297</v>
      </c>
      <c r="B57" s="242"/>
      <c r="C57" s="72" t="s">
        <v>301</v>
      </c>
      <c r="D57" s="81" t="s">
        <v>302</v>
      </c>
      <c r="E57" s="72" t="s">
        <v>299</v>
      </c>
      <c r="F57" s="9" t="s">
        <v>300</v>
      </c>
      <c r="G57" s="48">
        <v>1</v>
      </c>
      <c r="I57" s="104" t="s">
        <v>18</v>
      </c>
      <c r="J57" s="245">
        <f>CAISSE!Y35</f>
        <v>27</v>
      </c>
      <c r="K57" s="89">
        <v>0.48958333333333331</v>
      </c>
    </row>
    <row r="58" spans="1:11" x14ac:dyDescent="0.25">
      <c r="A58" s="44" t="s">
        <v>297</v>
      </c>
      <c r="B58" s="269"/>
      <c r="C58" s="102" t="s">
        <v>287</v>
      </c>
      <c r="D58" s="81" t="s">
        <v>321</v>
      </c>
      <c r="E58" s="72" t="s">
        <v>320</v>
      </c>
      <c r="F58" s="9" t="s">
        <v>319</v>
      </c>
      <c r="G58" s="48">
        <v>4</v>
      </c>
      <c r="I58" s="104" t="s">
        <v>18</v>
      </c>
      <c r="J58" s="147">
        <f>CAISSE!Y36</f>
        <v>31</v>
      </c>
    </row>
    <row r="59" spans="1:11" x14ac:dyDescent="0.25">
      <c r="D59" s="81"/>
      <c r="I59" s="104"/>
      <c r="J59" s="245">
        <f>CAISSE!Y37</f>
        <v>0</v>
      </c>
    </row>
    <row r="60" spans="1:11" x14ac:dyDescent="0.25">
      <c r="D60" s="81"/>
      <c r="I60" s="104"/>
      <c r="J60" s="147">
        <f>CAISSE!Y38</f>
        <v>0</v>
      </c>
    </row>
    <row r="61" spans="1:11" x14ac:dyDescent="0.25">
      <c r="D61" s="81"/>
      <c r="J61" s="245">
        <f>CAISSE!Y39</f>
        <v>0</v>
      </c>
    </row>
    <row r="62" spans="1:11" x14ac:dyDescent="0.25">
      <c r="D62" s="81"/>
      <c r="J62" s="147">
        <f>CAISSE!Y40</f>
        <v>0</v>
      </c>
    </row>
    <row r="63" spans="1:11" x14ac:dyDescent="0.25">
      <c r="D63" s="81" t="s">
        <v>322</v>
      </c>
      <c r="J63" s="245">
        <f>CAISSE!Y41</f>
        <v>0</v>
      </c>
    </row>
    <row r="64" spans="1:11" x14ac:dyDescent="0.25">
      <c r="D64" s="81"/>
      <c r="J64" s="147">
        <f>CAISSE!Y42</f>
        <v>0</v>
      </c>
    </row>
    <row r="65" spans="4:10" x14ac:dyDescent="0.25">
      <c r="D65" s="81"/>
      <c r="J65" s="245">
        <f>CAISSE!Y43</f>
        <v>0</v>
      </c>
    </row>
  </sheetData>
  <conditionalFormatting sqref="I17:I60">
    <cfRule type="cellIs" dxfId="164" priority="14" operator="equal">
      <formula>"DOIT"</formula>
    </cfRule>
  </conditionalFormatting>
  <conditionalFormatting sqref="A7:B19 I8:I11 I13:I17 K7:K17">
    <cfRule type="timePeriod" dxfId="163" priority="13" timePeriod="yesterday">
      <formula>FLOOR(A7,1)=TODAY()-1</formula>
    </cfRule>
  </conditionalFormatting>
  <conditionalFormatting sqref="I27:I60">
    <cfRule type="cellIs" dxfId="162" priority="12" operator="equal">
      <formula>"CHEQUE"</formula>
    </cfRule>
  </conditionalFormatting>
  <conditionalFormatting sqref="I21">
    <cfRule type="cellIs" dxfId="161" priority="11" operator="equal">
      <formula>"CHEQUE"</formula>
    </cfRule>
  </conditionalFormatting>
  <conditionalFormatting sqref="I20">
    <cfRule type="cellIs" dxfId="160" priority="10" operator="equal">
      <formula>"CHEQUE"</formula>
    </cfRule>
  </conditionalFormatting>
  <conditionalFormatting sqref="I18">
    <cfRule type="cellIs" dxfId="159" priority="9" operator="equal">
      <formula>"CHEQUE"</formula>
    </cfRule>
  </conditionalFormatting>
  <conditionalFormatting sqref="I17">
    <cfRule type="cellIs" dxfId="158" priority="8" operator="equal">
      <formula>"CHEQUE"</formula>
    </cfRule>
  </conditionalFormatting>
  <conditionalFormatting sqref="I12">
    <cfRule type="cellIs" dxfId="157" priority="7" operator="equal">
      <formula>"DOIT"</formula>
    </cfRule>
  </conditionalFormatting>
  <conditionalFormatting sqref="I12">
    <cfRule type="cellIs" dxfId="156" priority="6" operator="equal">
      <formula>"CHEQUE"</formula>
    </cfRule>
  </conditionalFormatting>
  <conditionalFormatting sqref="I7">
    <cfRule type="cellIs" dxfId="155" priority="5" operator="equal">
      <formula>"DOIT"</formula>
    </cfRule>
  </conditionalFormatting>
  <conditionalFormatting sqref="I7">
    <cfRule type="cellIs" dxfId="154" priority="4" operator="equal">
      <formula>"CHEQUE"</formula>
    </cfRule>
  </conditionalFormatting>
  <conditionalFormatting sqref="I4">
    <cfRule type="cellIs" dxfId="153" priority="3" operator="equal">
      <formula>"DOIT"</formula>
    </cfRule>
  </conditionalFormatting>
  <conditionalFormatting sqref="I4">
    <cfRule type="cellIs" dxfId="152" priority="2" operator="equal">
      <formula>"CHEQUE"</formula>
    </cfRule>
  </conditionalFormatting>
  <conditionalFormatting sqref="J41:J65">
    <cfRule type="cellIs" dxfId="151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DONNEES!$A$8:$A$15</xm:f>
          </x14:formula1>
          <xm:sqref>I3:I60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916"/>
  <sheetViews>
    <sheetView zoomScale="77" zoomScaleNormal="77" workbookViewId="0">
      <pane ySplit="1" topLeftCell="A26" activePane="bottomLeft" state="frozen"/>
      <selection pane="bottomLeft" activeCell="D46" sqref="D46"/>
    </sheetView>
  </sheetViews>
  <sheetFormatPr baseColWidth="10" defaultColWidth="11.42578125" defaultRowHeight="15.75" x14ac:dyDescent="0.25"/>
  <cols>
    <col min="1" max="1" width="12.140625" style="322" customWidth="1"/>
    <col min="2" max="2" width="22.5703125" style="406" customWidth="1"/>
    <col min="3" max="3" width="24.5703125" style="408" customWidth="1"/>
    <col min="4" max="4" width="22.28515625" customWidth="1"/>
    <col min="5" max="5" width="24.5703125" hidden="1" customWidth="1"/>
    <col min="6" max="6" width="13.85546875" customWidth="1"/>
    <col min="7" max="8" width="13.85546875" hidden="1" customWidth="1"/>
    <col min="9" max="9" width="10" style="488" hidden="1" customWidth="1"/>
    <col min="10" max="10" width="2.5703125" hidden="1" customWidth="1"/>
    <col min="11" max="11" width="18.85546875" style="332" customWidth="1"/>
    <col min="12" max="12" width="8.5703125" style="7" customWidth="1"/>
    <col min="13" max="13" width="18.140625" customWidth="1"/>
  </cols>
  <sheetData>
    <row r="1" spans="1:19" s="351" customFormat="1" ht="45.75" customHeight="1" x14ac:dyDescent="0.25">
      <c r="A1" s="348" t="s">
        <v>331</v>
      </c>
      <c r="B1" s="404" t="s">
        <v>335</v>
      </c>
      <c r="C1" s="349" t="s">
        <v>329</v>
      </c>
      <c r="D1" s="350" t="s">
        <v>323</v>
      </c>
      <c r="E1" s="351" t="s">
        <v>240</v>
      </c>
      <c r="F1" s="350" t="s">
        <v>330</v>
      </c>
      <c r="G1" s="350" t="s">
        <v>332</v>
      </c>
      <c r="H1" s="350"/>
      <c r="I1" s="484" t="s">
        <v>455</v>
      </c>
      <c r="K1" s="352" t="s">
        <v>11</v>
      </c>
      <c r="L1" s="353">
        <f>SUM(L2:L299)</f>
        <v>58</v>
      </c>
    </row>
    <row r="2" spans="1:19" s="354" customFormat="1" ht="18" x14ac:dyDescent="0.25">
      <c r="A2" s="415"/>
      <c r="B2" s="411"/>
      <c r="C2" s="415" t="s">
        <v>422</v>
      </c>
      <c r="D2" s="411" t="s">
        <v>241</v>
      </c>
      <c r="E2" s="190">
        <v>7.2</v>
      </c>
      <c r="F2" s="272">
        <v>1</v>
      </c>
      <c r="G2" s="275" t="s">
        <v>316</v>
      </c>
      <c r="H2" s="273" t="s">
        <v>236</v>
      </c>
      <c r="I2" s="485">
        <v>1</v>
      </c>
      <c r="J2" s="412">
        <f t="shared" ref="J2:J13" si="0">E2*F2</f>
        <v>7.2</v>
      </c>
      <c r="K2" s="412" t="s">
        <v>423</v>
      </c>
      <c r="L2" s="459">
        <f t="shared" ref="L2:L28" si="1">I2</f>
        <v>1</v>
      </c>
      <c r="M2" s="365"/>
      <c r="N2" s="365"/>
      <c r="O2" s="365"/>
      <c r="P2" s="365"/>
      <c r="Q2" s="365"/>
      <c r="R2" s="365"/>
      <c r="S2" s="365"/>
    </row>
    <row r="3" spans="1:19" ht="13.5" customHeight="1" x14ac:dyDescent="0.25">
      <c r="A3" s="416"/>
      <c r="B3" s="411"/>
      <c r="C3" s="416" t="s">
        <v>424</v>
      </c>
      <c r="D3" s="411" t="s">
        <v>234</v>
      </c>
      <c r="E3" s="190">
        <v>21</v>
      </c>
      <c r="F3" s="272">
        <v>1</v>
      </c>
      <c r="G3" s="275" t="s">
        <v>316</v>
      </c>
      <c r="H3" s="273" t="s">
        <v>237</v>
      </c>
      <c r="I3" s="485">
        <v>1</v>
      </c>
      <c r="J3" s="412">
        <f t="shared" si="0"/>
        <v>21</v>
      </c>
      <c r="K3" s="412"/>
      <c r="L3" s="459">
        <f t="shared" si="1"/>
        <v>1</v>
      </c>
      <c r="M3" s="366"/>
      <c r="N3" s="366"/>
      <c r="O3" s="366"/>
      <c r="P3" s="366"/>
      <c r="Q3" s="366"/>
      <c r="R3" s="366"/>
      <c r="S3" s="366"/>
    </row>
    <row r="4" spans="1:19" ht="18" x14ac:dyDescent="0.25">
      <c r="A4" s="416"/>
      <c r="B4" s="411"/>
      <c r="C4" s="416" t="s">
        <v>425</v>
      </c>
      <c r="D4" s="411" t="s">
        <v>263</v>
      </c>
      <c r="E4" s="190">
        <v>39.950000000000003</v>
      </c>
      <c r="F4" s="272">
        <v>1</v>
      </c>
      <c r="G4" s="275" t="s">
        <v>316</v>
      </c>
      <c r="H4" s="273" t="s">
        <v>237</v>
      </c>
      <c r="I4" s="485">
        <v>1</v>
      </c>
      <c r="J4" s="412">
        <f t="shared" si="0"/>
        <v>39.950000000000003</v>
      </c>
      <c r="K4" s="412" t="s">
        <v>426</v>
      </c>
      <c r="L4" s="459">
        <f t="shared" si="1"/>
        <v>1</v>
      </c>
      <c r="M4" s="366"/>
      <c r="N4" s="366"/>
      <c r="O4" s="366"/>
      <c r="P4" s="366"/>
      <c r="Q4" s="366"/>
      <c r="R4" s="366"/>
      <c r="S4" s="366"/>
    </row>
    <row r="5" spans="1:19" ht="18" x14ac:dyDescent="0.25">
      <c r="A5" s="415"/>
      <c r="B5" s="411"/>
      <c r="C5" s="415" t="s">
        <v>427</v>
      </c>
      <c r="D5" s="411" t="s">
        <v>428</v>
      </c>
      <c r="E5" s="190"/>
      <c r="F5" s="272"/>
      <c r="G5" s="275"/>
      <c r="H5" s="273"/>
      <c r="I5" s="485"/>
      <c r="J5" s="412">
        <f t="shared" si="0"/>
        <v>0</v>
      </c>
      <c r="K5" s="412"/>
      <c r="L5" s="459">
        <f t="shared" si="1"/>
        <v>0</v>
      </c>
      <c r="M5" s="366"/>
      <c r="N5" s="366"/>
      <c r="O5" s="366"/>
      <c r="P5" s="366"/>
      <c r="Q5" s="366"/>
      <c r="R5" s="366"/>
      <c r="S5" s="366"/>
    </row>
    <row r="6" spans="1:19" ht="18" x14ac:dyDescent="0.25">
      <c r="A6" s="415"/>
      <c r="B6" s="411"/>
      <c r="C6" s="415" t="s">
        <v>120</v>
      </c>
      <c r="D6" s="411" t="s">
        <v>241</v>
      </c>
      <c r="E6" s="190">
        <v>7.2</v>
      </c>
      <c r="F6" s="272">
        <v>1</v>
      </c>
      <c r="G6" s="275" t="s">
        <v>316</v>
      </c>
      <c r="H6" s="273" t="s">
        <v>236</v>
      </c>
      <c r="I6" s="485">
        <v>1</v>
      </c>
      <c r="J6" s="412">
        <f t="shared" si="0"/>
        <v>7.2</v>
      </c>
      <c r="K6" s="412" t="s">
        <v>429</v>
      </c>
      <c r="L6" s="459">
        <f t="shared" si="1"/>
        <v>1</v>
      </c>
      <c r="M6" s="366"/>
      <c r="N6" s="366"/>
      <c r="O6" s="366"/>
      <c r="P6" s="366"/>
      <c r="Q6" s="366"/>
      <c r="R6" s="366"/>
      <c r="S6" s="366"/>
    </row>
    <row r="7" spans="1:19" ht="18" x14ac:dyDescent="0.25">
      <c r="A7" s="416"/>
      <c r="B7" s="411"/>
      <c r="C7" s="416" t="s">
        <v>430</v>
      </c>
      <c r="D7" s="411" t="s">
        <v>243</v>
      </c>
      <c r="E7" s="190">
        <v>8.6</v>
      </c>
      <c r="F7" s="272">
        <v>1</v>
      </c>
      <c r="G7" s="275" t="s">
        <v>316</v>
      </c>
      <c r="H7" s="273" t="s">
        <v>236</v>
      </c>
      <c r="I7" s="485">
        <v>1</v>
      </c>
      <c r="J7" s="412">
        <f t="shared" si="0"/>
        <v>8.6</v>
      </c>
      <c r="K7" s="412"/>
      <c r="L7" s="459">
        <f t="shared" si="1"/>
        <v>1</v>
      </c>
      <c r="M7" s="366"/>
      <c r="N7" s="366"/>
      <c r="O7" s="366"/>
      <c r="P7" s="366"/>
      <c r="Q7" s="366"/>
      <c r="R7" s="366"/>
      <c r="S7" s="366"/>
    </row>
    <row r="8" spans="1:19" ht="18" x14ac:dyDescent="0.25">
      <c r="A8" s="415"/>
      <c r="B8" s="411"/>
      <c r="C8" s="415" t="s">
        <v>110</v>
      </c>
      <c r="D8" s="411" t="s">
        <v>242</v>
      </c>
      <c r="E8" s="190">
        <v>15.5</v>
      </c>
      <c r="F8" s="272">
        <v>2</v>
      </c>
      <c r="G8" s="275" t="s">
        <v>431</v>
      </c>
      <c r="H8" s="273" t="s">
        <v>236</v>
      </c>
      <c r="I8" s="485">
        <v>2</v>
      </c>
      <c r="J8" s="412">
        <f t="shared" si="0"/>
        <v>31</v>
      </c>
      <c r="K8" s="412" t="s">
        <v>429</v>
      </c>
      <c r="L8" s="459">
        <v>4</v>
      </c>
      <c r="M8" s="366"/>
      <c r="N8" s="366"/>
      <c r="O8" s="366"/>
      <c r="P8" s="366"/>
      <c r="Q8" s="366"/>
      <c r="R8" s="366"/>
      <c r="S8" s="366"/>
    </row>
    <row r="9" spans="1:19" ht="18" x14ac:dyDescent="0.25">
      <c r="A9" s="416"/>
      <c r="B9" s="411"/>
      <c r="C9" s="416" t="s">
        <v>432</v>
      </c>
      <c r="D9" s="411" t="s">
        <v>246</v>
      </c>
      <c r="E9" s="190">
        <v>13.5</v>
      </c>
      <c r="F9" s="272">
        <v>1</v>
      </c>
      <c r="G9" s="275" t="s">
        <v>431</v>
      </c>
      <c r="H9" s="273" t="s">
        <v>236</v>
      </c>
      <c r="I9" s="485">
        <v>1</v>
      </c>
      <c r="J9" s="412">
        <f t="shared" si="0"/>
        <v>13.5</v>
      </c>
      <c r="K9" s="412"/>
      <c r="L9" s="459">
        <f t="shared" si="1"/>
        <v>1</v>
      </c>
      <c r="M9" s="366"/>
      <c r="N9" s="366"/>
      <c r="O9" s="366"/>
      <c r="P9" s="366"/>
      <c r="Q9" s="366"/>
      <c r="R9" s="366"/>
      <c r="S9" s="366"/>
    </row>
    <row r="10" spans="1:19" ht="18" x14ac:dyDescent="0.25">
      <c r="A10" s="415"/>
      <c r="B10" s="411"/>
      <c r="C10" s="415" t="s">
        <v>412</v>
      </c>
      <c r="D10" s="411" t="s">
        <v>241</v>
      </c>
      <c r="E10" s="190">
        <v>7.2</v>
      </c>
      <c r="F10" s="272">
        <v>1</v>
      </c>
      <c r="G10" s="275" t="s">
        <v>316</v>
      </c>
      <c r="H10" s="273" t="s">
        <v>236</v>
      </c>
      <c r="I10" s="485">
        <v>1</v>
      </c>
      <c r="J10" s="412">
        <f t="shared" si="0"/>
        <v>7.2</v>
      </c>
      <c r="K10" s="412" t="s">
        <v>429</v>
      </c>
      <c r="L10" s="459">
        <f t="shared" si="1"/>
        <v>1</v>
      </c>
      <c r="M10" s="366"/>
      <c r="N10" s="366"/>
      <c r="O10" s="366"/>
      <c r="P10" s="366"/>
      <c r="Q10" s="366"/>
      <c r="R10" s="366"/>
      <c r="S10" s="366"/>
    </row>
    <row r="11" spans="1:19" ht="18" x14ac:dyDescent="0.25">
      <c r="A11" s="416"/>
      <c r="B11" s="411"/>
      <c r="C11" s="416" t="s">
        <v>336</v>
      </c>
      <c r="D11" s="411" t="s">
        <v>433</v>
      </c>
      <c r="E11" s="190"/>
      <c r="F11" s="272"/>
      <c r="G11" s="275"/>
      <c r="H11" s="273"/>
      <c r="I11" s="485"/>
      <c r="J11" s="412">
        <f t="shared" si="0"/>
        <v>0</v>
      </c>
      <c r="K11" s="412"/>
      <c r="L11" s="459">
        <f t="shared" si="1"/>
        <v>0</v>
      </c>
      <c r="M11" s="366"/>
      <c r="N11" s="366"/>
      <c r="O11" s="366"/>
      <c r="P11" s="366"/>
      <c r="Q11" s="366"/>
      <c r="R11" s="366"/>
      <c r="S11" s="366"/>
    </row>
    <row r="12" spans="1:19" x14ac:dyDescent="0.25">
      <c r="A12" s="413"/>
      <c r="B12" s="411"/>
      <c r="C12" s="413" t="s">
        <v>392</v>
      </c>
      <c r="D12" s="411" t="s">
        <v>242</v>
      </c>
      <c r="E12" s="190">
        <v>15.5</v>
      </c>
      <c r="F12" s="272">
        <v>1</v>
      </c>
      <c r="G12" s="275" t="s">
        <v>315</v>
      </c>
      <c r="H12" s="273" t="s">
        <v>236</v>
      </c>
      <c r="I12" s="485">
        <v>2</v>
      </c>
      <c r="J12" s="412">
        <f t="shared" si="0"/>
        <v>15.5</v>
      </c>
      <c r="K12" s="412" t="s">
        <v>429</v>
      </c>
      <c r="L12" s="459">
        <v>4</v>
      </c>
      <c r="M12" s="366"/>
      <c r="N12" s="366"/>
      <c r="O12" s="366"/>
      <c r="P12" s="366"/>
      <c r="Q12" s="366"/>
      <c r="R12" s="366"/>
      <c r="S12" s="366"/>
    </row>
    <row r="13" spans="1:19" x14ac:dyDescent="0.25">
      <c r="A13" s="417"/>
      <c r="B13" s="411"/>
      <c r="C13" s="417" t="s">
        <v>434</v>
      </c>
      <c r="D13" s="411" t="s">
        <v>435</v>
      </c>
      <c r="E13" s="190"/>
      <c r="F13" s="272"/>
      <c r="G13" s="275" t="s">
        <v>436</v>
      </c>
      <c r="H13" s="273"/>
      <c r="I13" s="485"/>
      <c r="J13" s="412">
        <f t="shared" si="0"/>
        <v>0</v>
      </c>
      <c r="K13" s="412"/>
      <c r="L13" s="459">
        <f t="shared" si="1"/>
        <v>0</v>
      </c>
      <c r="M13" s="366"/>
      <c r="N13" s="366"/>
      <c r="O13" s="366"/>
      <c r="P13" s="366"/>
      <c r="Q13" s="366"/>
      <c r="R13" s="366"/>
      <c r="S13" s="366"/>
    </row>
    <row r="14" spans="1:19" ht="18.75" x14ac:dyDescent="0.3">
      <c r="A14" s="363">
        <v>42616</v>
      </c>
      <c r="B14" s="364" t="s">
        <v>416</v>
      </c>
      <c r="C14" s="357" t="s">
        <v>75</v>
      </c>
      <c r="D14" s="358" t="s">
        <v>235</v>
      </c>
      <c r="E14" s="359">
        <v>27</v>
      </c>
      <c r="F14" s="360">
        <v>1</v>
      </c>
      <c r="G14" s="355" t="s">
        <v>316</v>
      </c>
      <c r="H14" s="176" t="s">
        <v>237</v>
      </c>
      <c r="I14" s="486">
        <v>1</v>
      </c>
      <c r="J14" s="361">
        <f t="shared" ref="J14:J57" si="2">E14*F14</f>
        <v>27</v>
      </c>
      <c r="K14" s="368">
        <v>42623</v>
      </c>
      <c r="L14" s="459">
        <f t="shared" si="1"/>
        <v>1</v>
      </c>
      <c r="M14" s="366"/>
      <c r="N14" s="366"/>
      <c r="O14" s="366"/>
      <c r="P14" s="366"/>
      <c r="Q14" s="366"/>
      <c r="R14" s="366"/>
      <c r="S14" s="366"/>
    </row>
    <row r="15" spans="1:19" ht="18.75" x14ac:dyDescent="0.3">
      <c r="A15" s="363">
        <v>42616</v>
      </c>
      <c r="B15" s="364" t="s">
        <v>417</v>
      </c>
      <c r="C15" s="357" t="s">
        <v>299</v>
      </c>
      <c r="D15" s="358" t="s">
        <v>235</v>
      </c>
      <c r="E15" s="359">
        <v>27</v>
      </c>
      <c r="F15" s="360">
        <v>1</v>
      </c>
      <c r="G15" s="355" t="s">
        <v>316</v>
      </c>
      <c r="H15" s="176" t="s">
        <v>237</v>
      </c>
      <c r="I15" s="486">
        <v>1</v>
      </c>
      <c r="J15" s="361">
        <f t="shared" si="2"/>
        <v>27</v>
      </c>
      <c r="K15" s="368">
        <v>42623</v>
      </c>
      <c r="L15" s="459">
        <f t="shared" si="1"/>
        <v>1</v>
      </c>
      <c r="M15" s="366"/>
      <c r="N15" s="366"/>
      <c r="O15" s="366"/>
      <c r="P15" s="366"/>
      <c r="Q15" s="366"/>
      <c r="R15" s="366"/>
      <c r="S15" s="366"/>
    </row>
    <row r="16" spans="1:19" ht="18.75" x14ac:dyDescent="0.3">
      <c r="A16" s="363">
        <v>42616</v>
      </c>
      <c r="B16" s="364" t="s">
        <v>409</v>
      </c>
      <c r="C16" s="357" t="s">
        <v>120</v>
      </c>
      <c r="D16" s="358" t="s">
        <v>243</v>
      </c>
      <c r="E16" s="359">
        <v>8.6</v>
      </c>
      <c r="F16" s="360">
        <v>1</v>
      </c>
      <c r="G16" s="355" t="s">
        <v>316</v>
      </c>
      <c r="H16" s="176" t="s">
        <v>236</v>
      </c>
      <c r="I16" s="486">
        <v>1</v>
      </c>
      <c r="J16" s="361">
        <f t="shared" si="2"/>
        <v>8.6</v>
      </c>
      <c r="K16" s="368">
        <v>42623</v>
      </c>
      <c r="L16" s="459">
        <f t="shared" si="1"/>
        <v>1</v>
      </c>
      <c r="M16" s="366"/>
      <c r="N16" s="366"/>
      <c r="O16" s="366"/>
      <c r="P16" s="366"/>
      <c r="Q16" s="366"/>
      <c r="R16" s="366"/>
      <c r="S16" s="366"/>
    </row>
    <row r="17" spans="1:19" ht="18.75" x14ac:dyDescent="0.3">
      <c r="A17" s="363">
        <v>42616</v>
      </c>
      <c r="B17" s="364" t="s">
        <v>411</v>
      </c>
      <c r="C17" s="357" t="s">
        <v>410</v>
      </c>
      <c r="D17" s="358" t="s">
        <v>242</v>
      </c>
      <c r="E17" s="359">
        <v>15.5</v>
      </c>
      <c r="F17" s="360">
        <v>1</v>
      </c>
      <c r="G17" s="355" t="s">
        <v>316</v>
      </c>
      <c r="H17" s="176" t="s">
        <v>236</v>
      </c>
      <c r="I17" s="486">
        <v>2</v>
      </c>
      <c r="J17" s="361">
        <f t="shared" si="2"/>
        <v>15.5</v>
      </c>
      <c r="K17" s="368">
        <v>42620</v>
      </c>
      <c r="L17" s="459">
        <f t="shared" si="1"/>
        <v>2</v>
      </c>
      <c r="M17" s="366"/>
      <c r="N17" s="366"/>
      <c r="O17" s="366"/>
      <c r="P17" s="366"/>
      <c r="Q17" s="366"/>
      <c r="R17" s="366"/>
      <c r="S17" s="366"/>
    </row>
    <row r="18" spans="1:19" ht="18.75" x14ac:dyDescent="0.3">
      <c r="A18" s="460">
        <v>42616</v>
      </c>
      <c r="B18" s="461" t="s">
        <v>418</v>
      </c>
      <c r="C18" s="462" t="s">
        <v>374</v>
      </c>
      <c r="D18" s="463" t="s">
        <v>260</v>
      </c>
      <c r="E18" s="464">
        <v>4.7</v>
      </c>
      <c r="F18" s="465">
        <v>2</v>
      </c>
      <c r="G18" s="466" t="s">
        <v>316</v>
      </c>
      <c r="H18" s="467" t="s">
        <v>292</v>
      </c>
      <c r="I18" s="500">
        <v>1</v>
      </c>
      <c r="J18" s="469">
        <f t="shared" si="2"/>
        <v>9.4</v>
      </c>
      <c r="K18" s="470">
        <v>42620</v>
      </c>
      <c r="L18" s="459">
        <f t="shared" si="1"/>
        <v>1</v>
      </c>
      <c r="M18" s="366"/>
      <c r="N18" s="366"/>
      <c r="O18" s="366"/>
      <c r="P18" s="366"/>
      <c r="Q18" s="366"/>
      <c r="R18" s="366"/>
      <c r="S18" s="366"/>
    </row>
    <row r="19" spans="1:19" ht="18.75" x14ac:dyDescent="0.3">
      <c r="A19" s="460">
        <v>42616</v>
      </c>
      <c r="B19" s="461" t="s">
        <v>413</v>
      </c>
      <c r="C19" s="462" t="s">
        <v>412</v>
      </c>
      <c r="D19" s="463" t="s">
        <v>241</v>
      </c>
      <c r="E19" s="464">
        <v>7.2</v>
      </c>
      <c r="F19" s="465">
        <v>1</v>
      </c>
      <c r="G19" s="466" t="s">
        <v>316</v>
      </c>
      <c r="H19" s="467" t="s">
        <v>236</v>
      </c>
      <c r="I19" s="500">
        <v>1</v>
      </c>
      <c r="J19" s="469">
        <f t="shared" si="2"/>
        <v>7.2</v>
      </c>
      <c r="K19" s="470">
        <v>42620</v>
      </c>
      <c r="L19" s="459">
        <f t="shared" si="1"/>
        <v>1</v>
      </c>
      <c r="M19" s="366"/>
      <c r="N19" s="366"/>
      <c r="O19" s="366"/>
      <c r="P19" s="366"/>
      <c r="Q19" s="366"/>
      <c r="R19" s="366"/>
      <c r="S19" s="366"/>
    </row>
    <row r="20" spans="1:19" ht="18.75" x14ac:dyDescent="0.3">
      <c r="A20" s="363">
        <v>42616</v>
      </c>
      <c r="B20" s="364" t="s">
        <v>415</v>
      </c>
      <c r="C20" s="357" t="s">
        <v>414</v>
      </c>
      <c r="D20" s="414" t="s">
        <v>420</v>
      </c>
      <c r="E20" s="359"/>
      <c r="F20" s="360"/>
      <c r="G20" s="355"/>
      <c r="H20" s="176"/>
      <c r="I20" s="486"/>
      <c r="J20" s="361">
        <f t="shared" si="2"/>
        <v>0</v>
      </c>
      <c r="K20" s="368">
        <v>42620</v>
      </c>
      <c r="L20" s="459">
        <f t="shared" si="1"/>
        <v>0</v>
      </c>
      <c r="M20" s="366"/>
      <c r="N20" s="366"/>
      <c r="O20" s="366"/>
      <c r="P20" s="366"/>
      <c r="Q20" s="366"/>
      <c r="R20" s="366"/>
      <c r="S20" s="366"/>
    </row>
    <row r="21" spans="1:19" ht="18.75" x14ac:dyDescent="0.3">
      <c r="A21" s="460">
        <v>42616</v>
      </c>
      <c r="B21" s="461" t="s">
        <v>337</v>
      </c>
      <c r="C21" s="462" t="s">
        <v>402</v>
      </c>
      <c r="D21" s="499" t="s">
        <v>243</v>
      </c>
      <c r="E21" s="464">
        <v>8.6</v>
      </c>
      <c r="F21" s="465">
        <v>1</v>
      </c>
      <c r="G21" s="466" t="s">
        <v>316</v>
      </c>
      <c r="H21" s="467" t="s">
        <v>236</v>
      </c>
      <c r="I21" s="500">
        <v>1</v>
      </c>
      <c r="J21" s="469">
        <f t="shared" si="2"/>
        <v>8.6</v>
      </c>
      <c r="K21" s="470">
        <v>42627</v>
      </c>
      <c r="L21" s="459">
        <f t="shared" si="1"/>
        <v>1</v>
      </c>
      <c r="M21" s="366"/>
      <c r="N21" s="366"/>
      <c r="O21" s="366"/>
      <c r="P21" s="366"/>
      <c r="Q21" s="366"/>
      <c r="R21" s="366"/>
      <c r="S21" s="366"/>
    </row>
    <row r="22" spans="1:19" ht="18.75" x14ac:dyDescent="0.3">
      <c r="A22" s="468"/>
      <c r="B22" s="462" t="str">
        <f>IF(F22&lt;1,,B21)</f>
        <v>0068</v>
      </c>
      <c r="C22" s="462"/>
      <c r="D22" s="499" t="s">
        <v>313</v>
      </c>
      <c r="E22" s="464">
        <v>4.8</v>
      </c>
      <c r="F22" s="465">
        <v>1</v>
      </c>
      <c r="G22" s="466" t="s">
        <v>316</v>
      </c>
      <c r="H22" s="467" t="s">
        <v>236</v>
      </c>
      <c r="I22" s="500">
        <v>1</v>
      </c>
      <c r="J22" s="469">
        <f t="shared" si="2"/>
        <v>4.8</v>
      </c>
      <c r="K22" s="498">
        <f>IF(F22&lt;1,,K21)</f>
        <v>42627</v>
      </c>
      <c r="L22" s="459">
        <f t="shared" si="1"/>
        <v>1</v>
      </c>
      <c r="M22" s="366"/>
      <c r="N22" s="366"/>
      <c r="O22" s="366"/>
      <c r="P22" s="366"/>
      <c r="Q22" s="366"/>
      <c r="R22" s="366"/>
      <c r="S22" s="366"/>
    </row>
    <row r="23" spans="1:19" ht="18.75" x14ac:dyDescent="0.3">
      <c r="A23" s="460">
        <v>42616</v>
      </c>
      <c r="B23" s="461" t="s">
        <v>338</v>
      </c>
      <c r="C23" s="462" t="s">
        <v>405</v>
      </c>
      <c r="D23" s="463" t="s">
        <v>5</v>
      </c>
      <c r="E23" s="464">
        <v>15</v>
      </c>
      <c r="F23" s="465">
        <v>1</v>
      </c>
      <c r="G23" s="466" t="s">
        <v>316</v>
      </c>
      <c r="H23" s="467" t="s">
        <v>236</v>
      </c>
      <c r="I23" s="500">
        <v>1</v>
      </c>
      <c r="J23" s="469">
        <f t="shared" si="2"/>
        <v>15</v>
      </c>
      <c r="K23" s="470">
        <v>42627</v>
      </c>
      <c r="L23" s="459">
        <f t="shared" si="1"/>
        <v>1</v>
      </c>
      <c r="M23" s="366"/>
      <c r="N23" s="366"/>
      <c r="O23" s="366"/>
      <c r="P23" s="366"/>
      <c r="Q23" s="366"/>
      <c r="R23" s="366"/>
      <c r="S23" s="366"/>
    </row>
    <row r="24" spans="1:19" ht="18.75" x14ac:dyDescent="0.3">
      <c r="A24" s="460">
        <v>42616</v>
      </c>
      <c r="B24" s="461" t="s">
        <v>339</v>
      </c>
      <c r="C24" s="462" t="s">
        <v>406</v>
      </c>
      <c r="D24" s="463" t="s">
        <v>241</v>
      </c>
      <c r="E24" s="464">
        <v>7.2</v>
      </c>
      <c r="F24" s="465">
        <v>1</v>
      </c>
      <c r="G24" s="466" t="s">
        <v>316</v>
      </c>
      <c r="H24" s="467" t="s">
        <v>236</v>
      </c>
      <c r="I24" s="500">
        <v>1</v>
      </c>
      <c r="J24" s="469">
        <f t="shared" si="2"/>
        <v>7.2</v>
      </c>
      <c r="K24" s="470">
        <v>42627</v>
      </c>
      <c r="L24" s="459">
        <f t="shared" si="1"/>
        <v>1</v>
      </c>
      <c r="M24" s="366"/>
      <c r="N24" s="366"/>
      <c r="O24" s="366"/>
      <c r="P24" s="366"/>
      <c r="Q24" s="366"/>
      <c r="R24" s="366"/>
      <c r="S24" s="366"/>
    </row>
    <row r="25" spans="1:19" ht="18.75" x14ac:dyDescent="0.3">
      <c r="A25" s="468"/>
      <c r="B25" s="462" t="str">
        <f>IF(F25&lt;1,,B24)</f>
        <v>0070</v>
      </c>
      <c r="C25" s="462"/>
      <c r="D25" s="463" t="s">
        <v>313</v>
      </c>
      <c r="E25" s="464">
        <v>4.8</v>
      </c>
      <c r="F25" s="465">
        <v>1</v>
      </c>
      <c r="G25" s="466" t="s">
        <v>316</v>
      </c>
      <c r="H25" s="467" t="s">
        <v>236</v>
      </c>
      <c r="I25" s="500">
        <v>1</v>
      </c>
      <c r="J25" s="469">
        <f t="shared" si="2"/>
        <v>4.8</v>
      </c>
      <c r="K25" s="498">
        <f>IF(F25&lt;1,,K24)</f>
        <v>42627</v>
      </c>
      <c r="L25" s="459">
        <f t="shared" si="1"/>
        <v>1</v>
      </c>
      <c r="M25" s="366"/>
      <c r="N25" s="366"/>
      <c r="O25" s="366"/>
      <c r="P25" s="366"/>
      <c r="Q25" s="366"/>
      <c r="R25" s="366"/>
      <c r="S25" s="366"/>
    </row>
    <row r="26" spans="1:19" ht="18.75" x14ac:dyDescent="0.3">
      <c r="A26" s="363">
        <v>42616</v>
      </c>
      <c r="B26" s="364" t="s">
        <v>340</v>
      </c>
      <c r="C26" s="357" t="s">
        <v>407</v>
      </c>
      <c r="D26" s="358" t="s">
        <v>242</v>
      </c>
      <c r="E26" s="359">
        <v>15.5</v>
      </c>
      <c r="F26" s="360">
        <v>1</v>
      </c>
      <c r="G26" s="355" t="s">
        <v>316</v>
      </c>
      <c r="H26" s="176" t="s">
        <v>236</v>
      </c>
      <c r="I26" s="486">
        <v>2</v>
      </c>
      <c r="J26" s="361">
        <f t="shared" si="2"/>
        <v>15.5</v>
      </c>
      <c r="K26" s="368">
        <v>42627</v>
      </c>
      <c r="L26" s="459">
        <f t="shared" si="1"/>
        <v>2</v>
      </c>
      <c r="M26" s="366"/>
      <c r="N26" s="366"/>
      <c r="O26" s="366"/>
      <c r="P26" s="366"/>
      <c r="Q26" s="366"/>
      <c r="R26" s="366"/>
      <c r="S26" s="366"/>
    </row>
    <row r="27" spans="1:19" ht="18.75" x14ac:dyDescent="0.3">
      <c r="A27" s="460" t="s">
        <v>447</v>
      </c>
      <c r="B27" s="461" t="s">
        <v>341</v>
      </c>
      <c r="C27" s="462" t="s">
        <v>446</v>
      </c>
      <c r="D27" s="463" t="s">
        <v>243</v>
      </c>
      <c r="E27" s="464">
        <v>8.6</v>
      </c>
      <c r="F27" s="465">
        <v>2</v>
      </c>
      <c r="G27" s="466" t="s">
        <v>315</v>
      </c>
      <c r="H27" s="467" t="s">
        <v>236</v>
      </c>
      <c r="I27" s="500">
        <v>2</v>
      </c>
      <c r="J27" s="469">
        <f t="shared" si="2"/>
        <v>17.2</v>
      </c>
      <c r="K27" s="470" t="s">
        <v>445</v>
      </c>
      <c r="L27" s="459">
        <f t="shared" si="1"/>
        <v>2</v>
      </c>
      <c r="M27" s="366"/>
      <c r="N27" s="366"/>
      <c r="O27" s="366"/>
      <c r="P27" s="366"/>
      <c r="Q27" s="366"/>
      <c r="R27" s="366"/>
      <c r="S27" s="366"/>
    </row>
    <row r="28" spans="1:19" ht="18.75" x14ac:dyDescent="0.3">
      <c r="A28" s="468"/>
      <c r="B28" s="462" t="str">
        <f>IF(F28&lt;1,,B27)</f>
        <v>0072</v>
      </c>
      <c r="C28" s="462"/>
      <c r="D28" s="463" t="s">
        <v>142</v>
      </c>
      <c r="E28" s="464">
        <v>8.1</v>
      </c>
      <c r="F28" s="465">
        <v>1</v>
      </c>
      <c r="G28" s="466" t="s">
        <v>315</v>
      </c>
      <c r="H28" s="467" t="s">
        <v>236</v>
      </c>
      <c r="I28" s="500">
        <v>1</v>
      </c>
      <c r="J28" s="469">
        <f t="shared" si="2"/>
        <v>8.1</v>
      </c>
      <c r="K28" s="498" t="str">
        <f>IF(F28&lt;1,,K27)</f>
        <v xml:space="preserve">Mer 14/09 </v>
      </c>
      <c r="L28" s="459">
        <f t="shared" si="1"/>
        <v>1</v>
      </c>
      <c r="M28" s="366"/>
      <c r="N28" s="366"/>
      <c r="O28" s="366"/>
      <c r="P28" s="366"/>
      <c r="Q28" s="366"/>
      <c r="R28" s="366"/>
      <c r="S28" s="366"/>
    </row>
    <row r="29" spans="1:19" ht="18.75" x14ac:dyDescent="0.3">
      <c r="A29" s="363">
        <v>42623</v>
      </c>
      <c r="B29" s="364" t="s">
        <v>342</v>
      </c>
      <c r="C29" s="357" t="s">
        <v>102</v>
      </c>
      <c r="D29" s="358" t="s">
        <v>241</v>
      </c>
      <c r="E29" s="359">
        <v>7.2</v>
      </c>
      <c r="F29" s="360">
        <v>3</v>
      </c>
      <c r="G29" s="355" t="s">
        <v>316</v>
      </c>
      <c r="H29" s="176" t="s">
        <v>236</v>
      </c>
      <c r="I29" s="486">
        <v>3</v>
      </c>
      <c r="J29" s="361">
        <f t="shared" si="2"/>
        <v>21.6</v>
      </c>
      <c r="K29" s="368" t="s">
        <v>448</v>
      </c>
      <c r="L29" s="459">
        <f t="shared" ref="L29:L30" si="3">I29</f>
        <v>3</v>
      </c>
      <c r="M29" s="366"/>
      <c r="N29" s="366"/>
      <c r="O29" s="366"/>
      <c r="P29" s="366"/>
      <c r="Q29" s="366"/>
      <c r="R29" s="366"/>
      <c r="S29" s="366"/>
    </row>
    <row r="30" spans="1:19" ht="18.75" x14ac:dyDescent="0.3">
      <c r="A30" s="460">
        <v>42623</v>
      </c>
      <c r="B30" s="461" t="s">
        <v>343</v>
      </c>
      <c r="C30" s="462" t="s">
        <v>449</v>
      </c>
      <c r="D30" s="463" t="s">
        <v>242</v>
      </c>
      <c r="E30" s="464">
        <v>15.5</v>
      </c>
      <c r="F30" s="465">
        <v>1</v>
      </c>
      <c r="G30" s="466" t="s">
        <v>316</v>
      </c>
      <c r="H30" s="467" t="s">
        <v>236</v>
      </c>
      <c r="I30" s="500">
        <v>1</v>
      </c>
      <c r="J30" s="469">
        <f t="shared" si="2"/>
        <v>15.5</v>
      </c>
      <c r="K30" s="470" t="s">
        <v>450</v>
      </c>
      <c r="L30" s="459">
        <f t="shared" si="3"/>
        <v>1</v>
      </c>
      <c r="M30" s="366"/>
      <c r="N30" s="366"/>
      <c r="O30" s="366"/>
      <c r="P30" s="366"/>
      <c r="Q30" s="366"/>
      <c r="R30" s="366"/>
      <c r="S30" s="366"/>
    </row>
    <row r="31" spans="1:19" ht="18.75" x14ac:dyDescent="0.3">
      <c r="A31" s="468"/>
      <c r="B31" s="462" t="str">
        <f>IF(F31&lt;1,,B30)</f>
        <v>0074</v>
      </c>
      <c r="C31" s="462"/>
      <c r="D31" s="463" t="s">
        <v>241</v>
      </c>
      <c r="E31" s="464">
        <v>7.2</v>
      </c>
      <c r="F31" s="465">
        <v>1</v>
      </c>
      <c r="G31" s="466" t="s">
        <v>316</v>
      </c>
      <c r="H31" s="467" t="s">
        <v>236</v>
      </c>
      <c r="I31" s="500">
        <v>1</v>
      </c>
      <c r="J31" s="469">
        <f t="shared" si="2"/>
        <v>7.2</v>
      </c>
      <c r="K31" s="498" t="str">
        <f>IF(F31&lt;1,,K30)</f>
        <v>MER 14/09</v>
      </c>
      <c r="L31" s="459">
        <f>I31</f>
        <v>1</v>
      </c>
      <c r="M31" s="366"/>
      <c r="N31" s="366"/>
      <c r="O31" s="366"/>
      <c r="P31" s="366"/>
      <c r="Q31" s="366"/>
      <c r="R31" s="366"/>
      <c r="S31" s="366"/>
    </row>
    <row r="32" spans="1:19" ht="18.75" x14ac:dyDescent="0.3">
      <c r="A32" s="363">
        <v>42623</v>
      </c>
      <c r="B32" s="364" t="s">
        <v>344</v>
      </c>
      <c r="C32" s="357" t="s">
        <v>225</v>
      </c>
      <c r="D32" s="358" t="s">
        <v>242</v>
      </c>
      <c r="E32" s="359">
        <v>15.5</v>
      </c>
      <c r="F32" s="360">
        <v>1</v>
      </c>
      <c r="G32" s="355" t="s">
        <v>316</v>
      </c>
      <c r="H32" s="176" t="s">
        <v>236</v>
      </c>
      <c r="I32" s="486">
        <v>2</v>
      </c>
      <c r="J32" s="361">
        <f t="shared" si="2"/>
        <v>15.5</v>
      </c>
      <c r="K32" s="368" t="s">
        <v>448</v>
      </c>
      <c r="L32" s="459">
        <f>I32</f>
        <v>2</v>
      </c>
      <c r="M32" s="366"/>
      <c r="N32" s="366"/>
      <c r="O32" s="366"/>
      <c r="P32" s="366"/>
      <c r="Q32" s="366"/>
      <c r="R32" s="366"/>
      <c r="S32" s="366"/>
    </row>
    <row r="33" spans="1:19" ht="18.75" x14ac:dyDescent="0.3">
      <c r="A33" s="363">
        <v>42623</v>
      </c>
      <c r="B33" s="364" t="s">
        <v>345</v>
      </c>
      <c r="C33" s="357" t="s">
        <v>378</v>
      </c>
      <c r="D33" s="358" t="s">
        <v>260</v>
      </c>
      <c r="E33" s="359">
        <v>4.7</v>
      </c>
      <c r="F33" s="360">
        <v>2</v>
      </c>
      <c r="G33" s="355" t="s">
        <v>316</v>
      </c>
      <c r="H33" s="176" t="s">
        <v>292</v>
      </c>
      <c r="I33" s="486">
        <v>1</v>
      </c>
      <c r="J33" s="361">
        <f t="shared" si="2"/>
        <v>9.4</v>
      </c>
      <c r="K33" s="368" t="s">
        <v>448</v>
      </c>
      <c r="L33" s="440">
        <f t="shared" ref="L33:L57" si="4">F33*I33</f>
        <v>2</v>
      </c>
      <c r="M33" s="366"/>
      <c r="N33" s="366"/>
      <c r="O33" s="366"/>
      <c r="P33" s="366"/>
      <c r="Q33" s="366"/>
      <c r="R33" s="366"/>
      <c r="S33" s="366"/>
    </row>
    <row r="34" spans="1:19" ht="18.75" x14ac:dyDescent="0.3">
      <c r="A34" s="363">
        <v>42623</v>
      </c>
      <c r="B34" s="364" t="s">
        <v>346</v>
      </c>
      <c r="C34" s="357" t="s">
        <v>453</v>
      </c>
      <c r="D34" s="358" t="s">
        <v>241</v>
      </c>
      <c r="E34" s="359">
        <v>7.2</v>
      </c>
      <c r="F34" s="360">
        <v>1</v>
      </c>
      <c r="G34" s="355" t="s">
        <v>317</v>
      </c>
      <c r="H34" s="176" t="s">
        <v>236</v>
      </c>
      <c r="I34" s="486">
        <v>1</v>
      </c>
      <c r="J34" s="361">
        <f t="shared" si="2"/>
        <v>7.2</v>
      </c>
      <c r="K34" s="368" t="s">
        <v>450</v>
      </c>
      <c r="L34" s="440">
        <f t="shared" si="4"/>
        <v>1</v>
      </c>
      <c r="M34" s="366" t="s">
        <v>452</v>
      </c>
      <c r="N34" s="366"/>
      <c r="O34" s="366"/>
      <c r="P34" s="366"/>
      <c r="Q34" s="366"/>
      <c r="R34" s="366"/>
      <c r="S34" s="366"/>
    </row>
    <row r="35" spans="1:19" ht="18.75" x14ac:dyDescent="0.3">
      <c r="A35" s="363">
        <v>42624</v>
      </c>
      <c r="B35" s="364" t="s">
        <v>347</v>
      </c>
      <c r="C35" s="357" t="s">
        <v>222</v>
      </c>
      <c r="D35" s="358" t="s">
        <v>241</v>
      </c>
      <c r="E35" s="359">
        <v>7.2</v>
      </c>
      <c r="F35" s="360">
        <v>1</v>
      </c>
      <c r="G35" s="355" t="s">
        <v>316</v>
      </c>
      <c r="H35" s="176" t="s">
        <v>236</v>
      </c>
      <c r="I35" s="486">
        <v>1</v>
      </c>
      <c r="J35" s="361">
        <f t="shared" si="2"/>
        <v>7.2</v>
      </c>
      <c r="K35" s="368" t="s">
        <v>448</v>
      </c>
      <c r="L35" s="440">
        <f t="shared" si="4"/>
        <v>1</v>
      </c>
      <c r="M35" s="366"/>
      <c r="N35" s="457">
        <v>0.41597222222222219</v>
      </c>
      <c r="O35" s="366"/>
      <c r="P35" s="366"/>
      <c r="Q35" s="366"/>
      <c r="R35" s="366"/>
      <c r="S35" s="366"/>
    </row>
    <row r="36" spans="1:19" s="483" customFormat="1" ht="18.75" x14ac:dyDescent="0.3">
      <c r="A36" s="471" t="s">
        <v>450</v>
      </c>
      <c r="B36" s="472" t="s">
        <v>348</v>
      </c>
      <c r="C36" s="473" t="s">
        <v>456</v>
      </c>
      <c r="D36" s="474" t="s">
        <v>243</v>
      </c>
      <c r="E36" s="475">
        <v>8.6</v>
      </c>
      <c r="F36" s="476">
        <v>1</v>
      </c>
      <c r="G36" s="477" t="s">
        <v>316</v>
      </c>
      <c r="H36" s="478" t="s">
        <v>236</v>
      </c>
      <c r="I36" s="487">
        <v>1</v>
      </c>
      <c r="J36" s="480">
        <f t="shared" si="2"/>
        <v>8.6</v>
      </c>
      <c r="K36" s="481" t="s">
        <v>448</v>
      </c>
      <c r="L36" s="482">
        <f t="shared" si="4"/>
        <v>1</v>
      </c>
      <c r="M36" s="479"/>
      <c r="N36" s="479"/>
      <c r="O36" s="479"/>
      <c r="P36" s="479"/>
      <c r="Q36" s="479"/>
      <c r="R36" s="479"/>
      <c r="S36" s="479"/>
    </row>
    <row r="37" spans="1:19" ht="18.75" x14ac:dyDescent="0.3">
      <c r="A37" s="363" t="s">
        <v>450</v>
      </c>
      <c r="B37" s="364" t="s">
        <v>349</v>
      </c>
      <c r="C37" s="357" t="s">
        <v>457</v>
      </c>
      <c r="D37" s="358" t="s">
        <v>242</v>
      </c>
      <c r="E37" s="359">
        <v>15.5</v>
      </c>
      <c r="F37" s="360">
        <v>1</v>
      </c>
      <c r="G37" s="355" t="s">
        <v>316</v>
      </c>
      <c r="H37" s="176" t="s">
        <v>236</v>
      </c>
      <c r="I37" s="486">
        <v>2</v>
      </c>
      <c r="J37" s="361">
        <f t="shared" si="2"/>
        <v>15.5</v>
      </c>
      <c r="K37" s="368" t="s">
        <v>448</v>
      </c>
      <c r="L37" s="440">
        <f t="shared" si="4"/>
        <v>2</v>
      </c>
      <c r="M37" s="366"/>
      <c r="N37" s="366"/>
      <c r="O37" s="366"/>
      <c r="P37" s="366"/>
      <c r="Q37" s="366"/>
      <c r="R37" s="366"/>
      <c r="S37" s="366"/>
    </row>
    <row r="38" spans="1:19" ht="18.75" x14ac:dyDescent="0.3">
      <c r="A38" s="363" t="s">
        <v>450</v>
      </c>
      <c r="B38" s="364" t="s">
        <v>350</v>
      </c>
      <c r="C38" s="357" t="s">
        <v>459</v>
      </c>
      <c r="D38" s="358" t="s">
        <v>242</v>
      </c>
      <c r="E38" s="359">
        <v>15.5</v>
      </c>
      <c r="F38" s="360">
        <v>1</v>
      </c>
      <c r="G38" s="355" t="s">
        <v>316</v>
      </c>
      <c r="H38" s="176" t="s">
        <v>236</v>
      </c>
      <c r="I38" s="356">
        <v>2</v>
      </c>
      <c r="J38" s="361">
        <f t="shared" si="2"/>
        <v>15.5</v>
      </c>
      <c r="K38" s="368" t="s">
        <v>460</v>
      </c>
      <c r="L38" s="440">
        <f t="shared" si="4"/>
        <v>2</v>
      </c>
      <c r="M38" s="366" t="s">
        <v>461</v>
      </c>
      <c r="N38" s="366"/>
      <c r="O38" s="366"/>
      <c r="P38" s="366"/>
      <c r="Q38" s="366"/>
      <c r="R38" s="366"/>
      <c r="S38" s="366"/>
    </row>
    <row r="39" spans="1:19" ht="18.75" x14ac:dyDescent="0.3">
      <c r="A39" s="363" t="s">
        <v>450</v>
      </c>
      <c r="B39" s="364" t="s">
        <v>351</v>
      </c>
      <c r="C39" s="357" t="s">
        <v>462</v>
      </c>
      <c r="D39" s="358" t="s">
        <v>70</v>
      </c>
      <c r="E39" s="359">
        <v>17</v>
      </c>
      <c r="F39" s="360">
        <v>4</v>
      </c>
      <c r="G39" s="355" t="s">
        <v>317</v>
      </c>
      <c r="H39" s="176" t="s">
        <v>236</v>
      </c>
      <c r="I39" s="356">
        <v>1</v>
      </c>
      <c r="J39" s="361">
        <f t="shared" si="2"/>
        <v>68</v>
      </c>
      <c r="K39" s="489" t="s">
        <v>454</v>
      </c>
      <c r="L39" s="440">
        <f t="shared" si="4"/>
        <v>4</v>
      </c>
      <c r="M39" s="366" t="s">
        <v>464</v>
      </c>
      <c r="N39" s="366"/>
      <c r="O39" s="366"/>
      <c r="P39" s="366"/>
      <c r="Q39" s="366"/>
      <c r="R39" s="366"/>
      <c r="S39" s="366"/>
    </row>
    <row r="40" spans="1:19" ht="18.75" x14ac:dyDescent="0.3">
      <c r="A40" s="363" t="s">
        <v>450</v>
      </c>
      <c r="B40" s="357" t="str">
        <f>IF(F40&lt;1,,B39)</f>
        <v>0082</v>
      </c>
      <c r="C40" s="357" t="s">
        <v>462</v>
      </c>
      <c r="D40" s="358" t="s">
        <v>242</v>
      </c>
      <c r="E40" s="359">
        <v>15.5</v>
      </c>
      <c r="F40" s="360">
        <v>1</v>
      </c>
      <c r="G40" s="355" t="s">
        <v>317</v>
      </c>
      <c r="H40" s="176" t="s">
        <v>236</v>
      </c>
      <c r="I40" s="356">
        <v>2</v>
      </c>
      <c r="J40" s="361">
        <f t="shared" si="2"/>
        <v>15.5</v>
      </c>
      <c r="K40" s="489" t="s">
        <v>463</v>
      </c>
      <c r="L40" s="440">
        <f t="shared" si="4"/>
        <v>2</v>
      </c>
      <c r="M40" s="366" t="s">
        <v>464</v>
      </c>
      <c r="N40" s="366"/>
      <c r="O40" s="366"/>
      <c r="P40" s="366"/>
      <c r="Q40" s="366"/>
      <c r="R40" s="366"/>
      <c r="S40" s="366"/>
    </row>
    <row r="41" spans="1:19" ht="18.75" x14ac:dyDescent="0.3">
      <c r="A41" s="363" t="s">
        <v>450</v>
      </c>
      <c r="B41" s="364" t="s">
        <v>352</v>
      </c>
      <c r="C41" s="357" t="s">
        <v>230</v>
      </c>
      <c r="D41" s="358" t="s">
        <v>241</v>
      </c>
      <c r="E41" s="359">
        <v>7.2</v>
      </c>
      <c r="F41" s="360">
        <v>2</v>
      </c>
      <c r="G41" s="355" t="s">
        <v>315</v>
      </c>
      <c r="H41" s="176" t="s">
        <v>236</v>
      </c>
      <c r="I41" s="356">
        <v>1</v>
      </c>
      <c r="J41" s="361">
        <f t="shared" si="2"/>
        <v>14.4</v>
      </c>
      <c r="K41" s="489" t="s">
        <v>454</v>
      </c>
      <c r="L41" s="440">
        <f t="shared" si="4"/>
        <v>2</v>
      </c>
      <c r="M41" s="366"/>
      <c r="N41" s="366"/>
      <c r="O41" s="366"/>
      <c r="P41" s="366"/>
      <c r="Q41" s="366"/>
      <c r="R41" s="366"/>
      <c r="S41" s="366"/>
    </row>
    <row r="42" spans="1:19" ht="18.75" x14ac:dyDescent="0.3">
      <c r="A42" s="363" t="s">
        <v>450</v>
      </c>
      <c r="B42" s="364" t="s">
        <v>353</v>
      </c>
      <c r="C42" s="357" t="s">
        <v>467</v>
      </c>
      <c r="D42" s="358" t="s">
        <v>241</v>
      </c>
      <c r="E42" s="359">
        <v>7.2</v>
      </c>
      <c r="F42" s="360">
        <v>1</v>
      </c>
      <c r="G42" s="355" t="s">
        <v>316</v>
      </c>
      <c r="H42" s="176" t="s">
        <v>236</v>
      </c>
      <c r="I42" s="356">
        <v>1</v>
      </c>
      <c r="J42" s="361">
        <f t="shared" si="2"/>
        <v>7.2</v>
      </c>
      <c r="K42" s="489" t="s">
        <v>454</v>
      </c>
      <c r="L42" s="440">
        <f t="shared" si="4"/>
        <v>1</v>
      </c>
      <c r="M42" s="366"/>
      <c r="N42" s="366"/>
      <c r="O42" s="366"/>
      <c r="P42" s="366"/>
      <c r="Q42" s="366"/>
      <c r="R42" s="366"/>
      <c r="S42" s="366"/>
    </row>
    <row r="43" spans="1:19" ht="18.75" x14ac:dyDescent="0.3">
      <c r="A43" s="356"/>
      <c r="B43" s="357" t="str">
        <f>IF(F43&lt;1,,B42)</f>
        <v>0084</v>
      </c>
      <c r="C43" s="357" t="s">
        <v>467</v>
      </c>
      <c r="D43" s="358" t="s">
        <v>243</v>
      </c>
      <c r="E43" s="359">
        <v>8.6</v>
      </c>
      <c r="F43" s="360">
        <v>1</v>
      </c>
      <c r="G43" s="355" t="s">
        <v>316</v>
      </c>
      <c r="H43" s="176" t="s">
        <v>236</v>
      </c>
      <c r="I43" s="356">
        <v>1</v>
      </c>
      <c r="J43" s="361">
        <f t="shared" si="2"/>
        <v>8.6</v>
      </c>
      <c r="K43" s="362" t="str">
        <f t="shared" ref="K43:K57" si="5">IF(F43&lt;1,,K42)</f>
        <v>MER  21/09</v>
      </c>
      <c r="L43" s="440">
        <f t="shared" si="4"/>
        <v>1</v>
      </c>
      <c r="M43" s="366"/>
      <c r="N43" s="366"/>
      <c r="O43" s="366"/>
      <c r="P43" s="366"/>
      <c r="Q43" s="366"/>
      <c r="R43" s="366"/>
      <c r="S43" s="366"/>
    </row>
    <row r="44" spans="1:19" ht="18.75" x14ac:dyDescent="0.3">
      <c r="A44" s="356"/>
      <c r="B44" s="357">
        <f t="shared" ref="B44:B57" si="6">IF(F44&lt;1,,B43)</f>
        <v>0</v>
      </c>
      <c r="C44" s="357"/>
      <c r="D44" s="358"/>
      <c r="E44" s="359"/>
      <c r="F44" s="360"/>
      <c r="G44" s="355"/>
      <c r="H44" s="176"/>
      <c r="I44" s="356"/>
      <c r="J44" s="361">
        <f t="shared" si="2"/>
        <v>0</v>
      </c>
      <c r="K44" s="362">
        <f t="shared" si="5"/>
        <v>0</v>
      </c>
      <c r="L44" s="440">
        <f t="shared" si="4"/>
        <v>0</v>
      </c>
      <c r="M44" s="366"/>
      <c r="N44" s="366"/>
      <c r="O44" s="366"/>
      <c r="P44" s="366"/>
      <c r="Q44" s="366"/>
      <c r="R44" s="366"/>
      <c r="S44" s="366"/>
    </row>
    <row r="45" spans="1:19" ht="18.75" x14ac:dyDescent="0.3">
      <c r="A45" s="356"/>
      <c r="B45" s="357">
        <f t="shared" si="6"/>
        <v>0</v>
      </c>
      <c r="C45" s="357"/>
      <c r="D45" s="358"/>
      <c r="E45" s="359"/>
      <c r="F45" s="360"/>
      <c r="G45" s="355"/>
      <c r="H45" s="176"/>
      <c r="I45" s="356"/>
      <c r="J45" s="361">
        <f t="shared" si="2"/>
        <v>0</v>
      </c>
      <c r="K45" s="362">
        <f t="shared" si="5"/>
        <v>0</v>
      </c>
      <c r="L45" s="440">
        <f t="shared" si="4"/>
        <v>0</v>
      </c>
      <c r="M45" s="366"/>
      <c r="N45" s="366"/>
      <c r="O45" s="366"/>
      <c r="P45" s="366"/>
      <c r="Q45" s="366"/>
      <c r="R45" s="366"/>
      <c r="S45" s="366"/>
    </row>
    <row r="46" spans="1:19" ht="18.75" x14ac:dyDescent="0.3">
      <c r="A46" s="356"/>
      <c r="B46" s="357">
        <f t="shared" si="6"/>
        <v>0</v>
      </c>
      <c r="C46" s="357"/>
      <c r="D46" s="358"/>
      <c r="E46" s="359"/>
      <c r="F46" s="360"/>
      <c r="G46" s="355"/>
      <c r="H46" s="176"/>
      <c r="I46" s="356"/>
      <c r="J46" s="361">
        <f t="shared" si="2"/>
        <v>0</v>
      </c>
      <c r="K46" s="362">
        <f t="shared" si="5"/>
        <v>0</v>
      </c>
      <c r="L46" s="440">
        <f t="shared" si="4"/>
        <v>0</v>
      </c>
      <c r="M46" s="366"/>
      <c r="N46" s="366"/>
      <c r="O46" s="366"/>
      <c r="P46" s="366"/>
      <c r="Q46" s="366"/>
      <c r="R46" s="366"/>
      <c r="S46" s="366"/>
    </row>
    <row r="47" spans="1:19" ht="18.75" x14ac:dyDescent="0.3">
      <c r="A47" s="356"/>
      <c r="B47" s="357">
        <f t="shared" si="6"/>
        <v>0</v>
      </c>
      <c r="C47" s="357"/>
      <c r="D47" s="358"/>
      <c r="E47" s="359"/>
      <c r="F47" s="360"/>
      <c r="G47" s="355"/>
      <c r="H47" s="176"/>
      <c r="I47" s="356"/>
      <c r="J47" s="361">
        <f t="shared" si="2"/>
        <v>0</v>
      </c>
      <c r="K47" s="362">
        <f t="shared" si="5"/>
        <v>0</v>
      </c>
      <c r="L47" s="440">
        <f t="shared" si="4"/>
        <v>0</v>
      </c>
      <c r="M47" s="366"/>
      <c r="N47" s="366"/>
      <c r="O47" s="366"/>
      <c r="P47" s="366"/>
      <c r="Q47" s="366"/>
      <c r="R47" s="366"/>
      <c r="S47" s="366"/>
    </row>
    <row r="48" spans="1:19" ht="18.75" x14ac:dyDescent="0.3">
      <c r="A48" s="356"/>
      <c r="B48" s="357">
        <f t="shared" si="6"/>
        <v>0</v>
      </c>
      <c r="C48" s="357"/>
      <c r="D48" s="358"/>
      <c r="E48" s="359"/>
      <c r="F48" s="360"/>
      <c r="G48" s="355"/>
      <c r="H48" s="176"/>
      <c r="I48" s="356"/>
      <c r="J48" s="361">
        <f t="shared" si="2"/>
        <v>0</v>
      </c>
      <c r="K48" s="362">
        <f t="shared" si="5"/>
        <v>0</v>
      </c>
      <c r="L48" s="440">
        <f t="shared" si="4"/>
        <v>0</v>
      </c>
      <c r="M48" s="366"/>
      <c r="N48" s="366"/>
      <c r="O48" s="366"/>
      <c r="P48" s="366"/>
      <c r="Q48" s="366"/>
      <c r="R48" s="366"/>
      <c r="S48" s="366"/>
    </row>
    <row r="49" spans="1:12" ht="18.75" x14ac:dyDescent="0.3">
      <c r="A49" s="356"/>
      <c r="B49" s="357">
        <f t="shared" si="6"/>
        <v>0</v>
      </c>
      <c r="C49" s="357"/>
      <c r="D49" s="358"/>
      <c r="E49" s="359"/>
      <c r="F49" s="360"/>
      <c r="G49" s="355"/>
      <c r="H49" s="176"/>
      <c r="I49" s="356"/>
      <c r="J49" s="361">
        <f t="shared" si="2"/>
        <v>0</v>
      </c>
      <c r="K49" s="362">
        <f t="shared" si="5"/>
        <v>0</v>
      </c>
      <c r="L49" s="440">
        <f t="shared" si="4"/>
        <v>0</v>
      </c>
    </row>
    <row r="50" spans="1:12" ht="18.75" x14ac:dyDescent="0.3">
      <c r="A50" s="356"/>
      <c r="B50" s="357">
        <f t="shared" si="6"/>
        <v>0</v>
      </c>
      <c r="C50" s="357"/>
      <c r="D50" s="358"/>
      <c r="E50" s="359"/>
      <c r="F50" s="360"/>
      <c r="G50" s="355"/>
      <c r="H50" s="176"/>
      <c r="I50" s="356"/>
      <c r="J50" s="361">
        <f t="shared" si="2"/>
        <v>0</v>
      </c>
      <c r="K50" s="362">
        <f t="shared" si="5"/>
        <v>0</v>
      </c>
      <c r="L50" s="440">
        <f t="shared" si="4"/>
        <v>0</v>
      </c>
    </row>
    <row r="51" spans="1:12" ht="18.75" x14ac:dyDescent="0.3">
      <c r="A51" s="356"/>
      <c r="B51" s="357">
        <f t="shared" si="6"/>
        <v>0</v>
      </c>
      <c r="C51" s="357"/>
      <c r="D51" s="358"/>
      <c r="E51" s="359"/>
      <c r="F51" s="360"/>
      <c r="G51" s="355"/>
      <c r="H51" s="176"/>
      <c r="I51" s="356"/>
      <c r="J51" s="361">
        <f t="shared" si="2"/>
        <v>0</v>
      </c>
      <c r="K51" s="362">
        <f t="shared" si="5"/>
        <v>0</v>
      </c>
      <c r="L51" s="440">
        <f t="shared" si="4"/>
        <v>0</v>
      </c>
    </row>
    <row r="52" spans="1:12" ht="18.75" x14ac:dyDescent="0.3">
      <c r="A52" s="356"/>
      <c r="B52" s="357">
        <f t="shared" si="6"/>
        <v>0</v>
      </c>
      <c r="C52" s="357"/>
      <c r="D52" s="358"/>
      <c r="E52" s="359"/>
      <c r="F52" s="360"/>
      <c r="G52" s="355"/>
      <c r="H52" s="176"/>
      <c r="I52" s="356"/>
      <c r="J52" s="361">
        <f t="shared" si="2"/>
        <v>0</v>
      </c>
      <c r="K52" s="362">
        <f t="shared" si="5"/>
        <v>0</v>
      </c>
      <c r="L52" s="440">
        <f t="shared" si="4"/>
        <v>0</v>
      </c>
    </row>
    <row r="53" spans="1:12" ht="18.75" x14ac:dyDescent="0.3">
      <c r="A53" s="356"/>
      <c r="B53" s="357">
        <f t="shared" si="6"/>
        <v>0</v>
      </c>
      <c r="C53" s="357"/>
      <c r="D53" s="358"/>
      <c r="E53" s="359"/>
      <c r="F53" s="360"/>
      <c r="G53" s="355"/>
      <c r="H53" s="176"/>
      <c r="I53" s="356"/>
      <c r="J53" s="361">
        <f t="shared" si="2"/>
        <v>0</v>
      </c>
      <c r="K53" s="362">
        <f t="shared" si="5"/>
        <v>0</v>
      </c>
      <c r="L53" s="440">
        <f t="shared" si="4"/>
        <v>0</v>
      </c>
    </row>
    <row r="54" spans="1:12" ht="18.75" x14ac:dyDescent="0.3">
      <c r="A54" s="356"/>
      <c r="B54" s="357">
        <f t="shared" si="6"/>
        <v>0</v>
      </c>
      <c r="C54" s="357"/>
      <c r="D54" s="358"/>
      <c r="E54" s="359"/>
      <c r="F54" s="360"/>
      <c r="G54" s="355"/>
      <c r="H54" s="176"/>
      <c r="I54" s="356"/>
      <c r="J54" s="361">
        <f t="shared" si="2"/>
        <v>0</v>
      </c>
      <c r="K54" s="362">
        <f t="shared" si="5"/>
        <v>0</v>
      </c>
      <c r="L54" s="440">
        <f t="shared" si="4"/>
        <v>0</v>
      </c>
    </row>
    <row r="55" spans="1:12" ht="18.75" x14ac:dyDescent="0.3">
      <c r="A55" s="356"/>
      <c r="B55" s="357">
        <f t="shared" si="6"/>
        <v>0</v>
      </c>
      <c r="C55" s="357"/>
      <c r="D55" s="358"/>
      <c r="E55" s="359"/>
      <c r="F55" s="360"/>
      <c r="G55" s="355"/>
      <c r="H55" s="176"/>
      <c r="I55" s="356"/>
      <c r="J55" s="361">
        <f t="shared" si="2"/>
        <v>0</v>
      </c>
      <c r="K55" s="362">
        <f t="shared" si="5"/>
        <v>0</v>
      </c>
      <c r="L55" s="440">
        <f t="shared" si="4"/>
        <v>0</v>
      </c>
    </row>
    <row r="56" spans="1:12" ht="18.75" x14ac:dyDescent="0.3">
      <c r="A56" s="356"/>
      <c r="B56" s="357">
        <f t="shared" si="6"/>
        <v>0</v>
      </c>
      <c r="C56" s="357"/>
      <c r="D56" s="358"/>
      <c r="E56" s="359"/>
      <c r="F56" s="360"/>
      <c r="G56" s="355"/>
      <c r="H56" s="176"/>
      <c r="I56" s="356"/>
      <c r="J56" s="361">
        <f t="shared" si="2"/>
        <v>0</v>
      </c>
      <c r="K56" s="362">
        <f t="shared" si="5"/>
        <v>0</v>
      </c>
      <c r="L56" s="440">
        <f t="shared" si="4"/>
        <v>0</v>
      </c>
    </row>
    <row r="57" spans="1:12" ht="18.75" x14ac:dyDescent="0.3">
      <c r="A57" s="356"/>
      <c r="B57" s="357">
        <f t="shared" si="6"/>
        <v>0</v>
      </c>
      <c r="C57" s="357"/>
      <c r="D57" s="358"/>
      <c r="E57" s="359"/>
      <c r="F57" s="360"/>
      <c r="G57" s="355"/>
      <c r="H57" s="176"/>
      <c r="I57" s="356"/>
      <c r="J57" s="361">
        <f t="shared" si="2"/>
        <v>0</v>
      </c>
      <c r="K57" s="362">
        <f t="shared" si="5"/>
        <v>0</v>
      </c>
      <c r="L57" s="440">
        <f t="shared" si="4"/>
        <v>0</v>
      </c>
    </row>
    <row r="58" spans="1:12" x14ac:dyDescent="0.25">
      <c r="A58" s="363"/>
      <c r="B58" s="405"/>
      <c r="C58" s="407"/>
      <c r="D58" s="358"/>
      <c r="E58" s="359"/>
      <c r="F58" s="360"/>
      <c r="G58" s="355"/>
      <c r="H58" s="176"/>
      <c r="I58" s="486"/>
      <c r="J58" s="361"/>
      <c r="K58" s="368"/>
      <c r="L58" s="361"/>
    </row>
    <row r="59" spans="1:12" x14ac:dyDescent="0.25">
      <c r="A59" s="356"/>
      <c r="B59" s="403"/>
      <c r="C59" s="407"/>
      <c r="D59" s="358"/>
      <c r="E59" s="359"/>
      <c r="F59" s="360"/>
      <c r="G59" s="355"/>
      <c r="H59" s="176"/>
      <c r="I59" s="486"/>
      <c r="J59" s="361"/>
      <c r="K59" s="362"/>
      <c r="L59" s="361"/>
    </row>
    <row r="60" spans="1:12" x14ac:dyDescent="0.25">
      <c r="A60" s="363"/>
      <c r="B60" s="405"/>
      <c r="C60" s="407"/>
      <c r="D60" s="358"/>
      <c r="E60" s="359"/>
      <c r="F60" s="360"/>
      <c r="G60" s="355"/>
      <c r="H60" s="176"/>
      <c r="I60" s="486"/>
      <c r="J60" s="361"/>
      <c r="K60" s="368"/>
      <c r="L60" s="361"/>
    </row>
    <row r="61" spans="1:12" x14ac:dyDescent="0.25">
      <c r="A61" s="363"/>
      <c r="B61" s="405"/>
      <c r="C61" s="407"/>
      <c r="D61" s="358"/>
      <c r="E61" s="359"/>
      <c r="F61" s="360"/>
      <c r="G61" s="355"/>
      <c r="H61" s="176"/>
      <c r="I61" s="486"/>
      <c r="J61" s="361"/>
      <c r="K61" s="368"/>
      <c r="L61" s="361"/>
    </row>
    <row r="62" spans="1:12" x14ac:dyDescent="0.25">
      <c r="A62" s="363"/>
      <c r="B62" s="405"/>
      <c r="C62" s="407"/>
      <c r="D62" s="358"/>
      <c r="E62" s="359"/>
      <c r="F62" s="360"/>
      <c r="G62" s="355"/>
      <c r="H62" s="176"/>
      <c r="I62" s="486"/>
      <c r="J62" s="361"/>
      <c r="K62" s="368"/>
      <c r="L62" s="361"/>
    </row>
    <row r="63" spans="1:12" x14ac:dyDescent="0.25">
      <c r="A63" s="363"/>
      <c r="B63" s="405"/>
      <c r="C63" s="407"/>
      <c r="D63" s="358"/>
      <c r="E63" s="359"/>
      <c r="F63" s="360"/>
      <c r="G63" s="355"/>
      <c r="H63" s="176"/>
      <c r="I63" s="486"/>
      <c r="J63" s="361"/>
      <c r="K63" s="368"/>
      <c r="L63" s="361"/>
    </row>
    <row r="64" spans="1:12" x14ac:dyDescent="0.25">
      <c r="A64" s="363"/>
      <c r="B64" s="403"/>
      <c r="C64" s="407"/>
      <c r="D64" s="358"/>
      <c r="E64" s="359"/>
      <c r="F64" s="360"/>
      <c r="G64" s="355"/>
      <c r="H64" s="176"/>
      <c r="I64" s="486"/>
      <c r="J64" s="361"/>
      <c r="K64" s="368"/>
      <c r="L64" s="361"/>
    </row>
    <row r="65" spans="1:12" x14ac:dyDescent="0.25">
      <c r="A65" s="363"/>
      <c r="B65" s="405"/>
      <c r="C65" s="407"/>
      <c r="D65" s="358"/>
      <c r="E65" s="359"/>
      <c r="F65" s="360"/>
      <c r="G65" s="355"/>
      <c r="H65" s="176"/>
      <c r="I65" s="486"/>
      <c r="J65" s="361"/>
      <c r="K65" s="368"/>
      <c r="L65" s="361"/>
    </row>
    <row r="66" spans="1:12" x14ac:dyDescent="0.25">
      <c r="A66" s="363"/>
      <c r="B66" s="405"/>
      <c r="C66" s="407"/>
      <c r="D66" s="358"/>
      <c r="E66" s="359"/>
      <c r="F66" s="360"/>
      <c r="G66" s="355"/>
      <c r="H66" s="176"/>
      <c r="I66" s="486"/>
      <c r="J66" s="361"/>
      <c r="K66" s="368"/>
      <c r="L66" s="361"/>
    </row>
    <row r="67" spans="1:12" x14ac:dyDescent="0.25">
      <c r="A67" s="363"/>
      <c r="B67" s="403"/>
      <c r="C67" s="407"/>
      <c r="D67" s="358"/>
      <c r="E67" s="359"/>
      <c r="F67" s="360"/>
      <c r="G67" s="355"/>
      <c r="H67" s="176"/>
      <c r="I67" s="486"/>
      <c r="J67" s="361"/>
      <c r="K67" s="368"/>
      <c r="L67" s="361"/>
    </row>
    <row r="68" spans="1:12" x14ac:dyDescent="0.25">
      <c r="A68" s="363"/>
      <c r="B68" s="405"/>
      <c r="C68" s="407"/>
      <c r="D68" s="358"/>
      <c r="E68" s="359"/>
      <c r="F68" s="360"/>
      <c r="G68" s="355"/>
      <c r="H68" s="176"/>
      <c r="I68" s="486"/>
      <c r="J68" s="361"/>
      <c r="K68" s="368"/>
      <c r="L68" s="361"/>
    </row>
    <row r="69" spans="1:12" x14ac:dyDescent="0.25">
      <c r="L69" s="361"/>
    </row>
    <row r="70" spans="1:12" x14ac:dyDescent="0.25">
      <c r="L70" s="361"/>
    </row>
    <row r="71" spans="1:12" x14ac:dyDescent="0.25">
      <c r="L71" s="361"/>
    </row>
    <row r="72" spans="1:12" x14ac:dyDescent="0.25">
      <c r="L72" s="361"/>
    </row>
    <row r="73" spans="1:12" x14ac:dyDescent="0.25">
      <c r="L73" s="361"/>
    </row>
    <row r="74" spans="1:12" x14ac:dyDescent="0.25">
      <c r="L74" s="361"/>
    </row>
    <row r="75" spans="1:12" x14ac:dyDescent="0.25">
      <c r="L75" s="361"/>
    </row>
    <row r="76" spans="1:12" x14ac:dyDescent="0.25">
      <c r="L76" s="361"/>
    </row>
    <row r="77" spans="1:12" x14ac:dyDescent="0.25">
      <c r="L77" s="361"/>
    </row>
    <row r="78" spans="1:12" x14ac:dyDescent="0.25">
      <c r="L78" s="361"/>
    </row>
    <row r="79" spans="1:12" x14ac:dyDescent="0.25">
      <c r="L79" s="361"/>
    </row>
    <row r="80" spans="1:12" x14ac:dyDescent="0.25">
      <c r="L80" s="361"/>
    </row>
    <row r="81" spans="1:12" x14ac:dyDescent="0.25">
      <c r="L81" s="361"/>
    </row>
    <row r="82" spans="1:12" ht="18.75" x14ac:dyDescent="0.3">
      <c r="A82" s="356"/>
      <c r="B82" s="357">
        <f>IF(F82&lt;1,,B26)</f>
        <v>0</v>
      </c>
      <c r="C82" s="357"/>
      <c r="D82" s="358"/>
      <c r="E82" s="359"/>
      <c r="F82" s="360"/>
      <c r="G82" s="355"/>
      <c r="H82" s="176"/>
      <c r="I82" s="486"/>
      <c r="J82" s="361">
        <f t="shared" ref="J82:J96" si="7">E82*F82</f>
        <v>0</v>
      </c>
      <c r="K82" s="362">
        <f>IF(F82&lt;1,,K26)</f>
        <v>0</v>
      </c>
      <c r="L82" s="361">
        <f t="shared" ref="L82:L87" si="8">G82*H82</f>
        <v>0</v>
      </c>
    </row>
    <row r="83" spans="1:12" ht="18.75" x14ac:dyDescent="0.3">
      <c r="A83" s="356"/>
      <c r="B83" s="357"/>
      <c r="C83" s="357"/>
      <c r="D83" s="358"/>
      <c r="E83" s="359"/>
      <c r="F83" s="360"/>
      <c r="G83" s="355"/>
      <c r="H83" s="176"/>
      <c r="I83" s="486"/>
      <c r="J83" s="361">
        <f t="shared" si="7"/>
        <v>0</v>
      </c>
      <c r="K83" s="362">
        <f t="shared" ref="K83:K96" si="9">IF(F83&lt;1,,K82)</f>
        <v>0</v>
      </c>
      <c r="L83" s="361">
        <f t="shared" si="8"/>
        <v>0</v>
      </c>
    </row>
    <row r="84" spans="1:12" ht="18.75" x14ac:dyDescent="0.3">
      <c r="A84" s="356"/>
      <c r="B84" s="357"/>
      <c r="C84" s="357"/>
      <c r="D84" s="358"/>
      <c r="E84" s="359"/>
      <c r="F84" s="360"/>
      <c r="G84" s="355"/>
      <c r="H84" s="176"/>
      <c r="I84" s="486"/>
      <c r="J84" s="361">
        <f t="shared" si="7"/>
        <v>0</v>
      </c>
      <c r="K84" s="362">
        <f t="shared" si="9"/>
        <v>0</v>
      </c>
      <c r="L84" s="361">
        <f t="shared" si="8"/>
        <v>0</v>
      </c>
    </row>
    <row r="85" spans="1:12" ht="18.75" x14ac:dyDescent="0.3">
      <c r="A85" s="356"/>
      <c r="B85" s="357">
        <f t="shared" ref="B85:B96" si="10">IF(F85&lt;1,,B84)</f>
        <v>0</v>
      </c>
      <c r="C85" s="357"/>
      <c r="D85" s="358"/>
      <c r="E85" s="359"/>
      <c r="F85" s="360"/>
      <c r="G85" s="355"/>
      <c r="H85" s="176"/>
      <c r="I85" s="486"/>
      <c r="J85" s="361">
        <f t="shared" si="7"/>
        <v>0</v>
      </c>
      <c r="K85" s="362">
        <f t="shared" si="9"/>
        <v>0</v>
      </c>
      <c r="L85" s="361">
        <f t="shared" si="8"/>
        <v>0</v>
      </c>
    </row>
    <row r="86" spans="1:12" ht="18.75" x14ac:dyDescent="0.3">
      <c r="A86" s="356"/>
      <c r="B86" s="357">
        <f t="shared" si="10"/>
        <v>0</v>
      </c>
      <c r="C86" s="357"/>
      <c r="D86" s="358"/>
      <c r="E86" s="359"/>
      <c r="F86" s="360"/>
      <c r="G86" s="355"/>
      <c r="H86" s="176"/>
      <c r="I86" s="486"/>
      <c r="J86" s="361">
        <f t="shared" si="7"/>
        <v>0</v>
      </c>
      <c r="K86" s="362">
        <f t="shared" si="9"/>
        <v>0</v>
      </c>
      <c r="L86" s="361">
        <f t="shared" si="8"/>
        <v>0</v>
      </c>
    </row>
    <row r="87" spans="1:12" ht="18.75" x14ac:dyDescent="0.3">
      <c r="A87" s="356"/>
      <c r="B87" s="357">
        <f t="shared" si="10"/>
        <v>0</v>
      </c>
      <c r="C87" s="357"/>
      <c r="D87" s="358"/>
      <c r="E87" s="359"/>
      <c r="F87" s="360"/>
      <c r="G87" s="355"/>
      <c r="H87" s="176"/>
      <c r="I87" s="486"/>
      <c r="J87" s="361">
        <f t="shared" si="7"/>
        <v>0</v>
      </c>
      <c r="K87" s="362">
        <f t="shared" si="9"/>
        <v>0</v>
      </c>
      <c r="L87" s="361">
        <f t="shared" si="8"/>
        <v>0</v>
      </c>
    </row>
    <row r="88" spans="1:12" ht="18.75" x14ac:dyDescent="0.3">
      <c r="A88" s="356"/>
      <c r="B88" s="357">
        <f t="shared" si="10"/>
        <v>0</v>
      </c>
      <c r="C88" s="357"/>
      <c r="D88" s="358"/>
      <c r="E88" s="359"/>
      <c r="F88" s="360"/>
      <c r="G88" s="355"/>
      <c r="H88" s="176"/>
      <c r="I88" s="486"/>
      <c r="J88" s="361">
        <f t="shared" si="7"/>
        <v>0</v>
      </c>
      <c r="K88" s="362">
        <f t="shared" si="9"/>
        <v>0</v>
      </c>
      <c r="L88" s="361">
        <f t="shared" ref="L88:L151" si="11">G88*H88</f>
        <v>0</v>
      </c>
    </row>
    <row r="89" spans="1:12" ht="18.75" x14ac:dyDescent="0.3">
      <c r="A89" s="356"/>
      <c r="B89" s="357">
        <f t="shared" si="10"/>
        <v>0</v>
      </c>
      <c r="C89" s="357"/>
      <c r="D89" s="358"/>
      <c r="E89" s="359"/>
      <c r="F89" s="360"/>
      <c r="G89" s="355"/>
      <c r="H89" s="176"/>
      <c r="I89" s="486"/>
      <c r="J89" s="361">
        <f t="shared" si="7"/>
        <v>0</v>
      </c>
      <c r="K89" s="362">
        <f t="shared" si="9"/>
        <v>0</v>
      </c>
      <c r="L89" s="361">
        <f t="shared" si="11"/>
        <v>0</v>
      </c>
    </row>
    <row r="90" spans="1:12" ht="18.75" x14ac:dyDescent="0.3">
      <c r="A90" s="356"/>
      <c r="B90" s="357">
        <f t="shared" si="10"/>
        <v>0</v>
      </c>
      <c r="C90" s="357"/>
      <c r="D90" s="358"/>
      <c r="E90" s="359"/>
      <c r="F90" s="360"/>
      <c r="G90" s="355"/>
      <c r="H90" s="176"/>
      <c r="I90" s="486"/>
      <c r="J90" s="361">
        <f t="shared" si="7"/>
        <v>0</v>
      </c>
      <c r="K90" s="362">
        <f t="shared" si="9"/>
        <v>0</v>
      </c>
      <c r="L90" s="361">
        <f t="shared" si="11"/>
        <v>0</v>
      </c>
    </row>
    <row r="91" spans="1:12" ht="18.75" x14ac:dyDescent="0.3">
      <c r="A91" s="356"/>
      <c r="B91" s="357">
        <f t="shared" si="10"/>
        <v>0</v>
      </c>
      <c r="C91" s="357"/>
      <c r="D91" s="358"/>
      <c r="E91" s="359"/>
      <c r="F91" s="360"/>
      <c r="G91" s="355"/>
      <c r="H91" s="176"/>
      <c r="I91" s="486"/>
      <c r="J91" s="361">
        <f t="shared" si="7"/>
        <v>0</v>
      </c>
      <c r="K91" s="362">
        <f t="shared" si="9"/>
        <v>0</v>
      </c>
      <c r="L91" s="361">
        <f t="shared" si="11"/>
        <v>0</v>
      </c>
    </row>
    <row r="92" spans="1:12" ht="18.75" x14ac:dyDescent="0.3">
      <c r="A92" s="356"/>
      <c r="B92" s="357">
        <f t="shared" si="10"/>
        <v>0</v>
      </c>
      <c r="C92" s="357"/>
      <c r="D92" s="358"/>
      <c r="E92" s="359"/>
      <c r="F92" s="360"/>
      <c r="G92" s="355"/>
      <c r="H92" s="176"/>
      <c r="I92" s="486"/>
      <c r="J92" s="361">
        <f t="shared" si="7"/>
        <v>0</v>
      </c>
      <c r="K92" s="362">
        <f t="shared" si="9"/>
        <v>0</v>
      </c>
      <c r="L92" s="361">
        <f t="shared" si="11"/>
        <v>0</v>
      </c>
    </row>
    <row r="93" spans="1:12" ht="18.75" x14ac:dyDescent="0.3">
      <c r="A93" s="356"/>
      <c r="B93" s="357">
        <f t="shared" si="10"/>
        <v>0</v>
      </c>
      <c r="C93" s="357"/>
      <c r="D93" s="358"/>
      <c r="E93" s="359"/>
      <c r="F93" s="360"/>
      <c r="G93" s="355"/>
      <c r="H93" s="176"/>
      <c r="I93" s="486"/>
      <c r="J93" s="361">
        <f t="shared" si="7"/>
        <v>0</v>
      </c>
      <c r="K93" s="362">
        <f t="shared" si="9"/>
        <v>0</v>
      </c>
      <c r="L93" s="361">
        <f t="shared" si="11"/>
        <v>0</v>
      </c>
    </row>
    <row r="94" spans="1:12" ht="18.75" x14ac:dyDescent="0.3">
      <c r="A94" s="356"/>
      <c r="B94" s="357">
        <f t="shared" si="10"/>
        <v>0</v>
      </c>
      <c r="C94" s="357"/>
      <c r="D94" s="358"/>
      <c r="E94" s="359"/>
      <c r="F94" s="360"/>
      <c r="G94" s="355"/>
      <c r="H94" s="176"/>
      <c r="I94" s="486"/>
      <c r="J94" s="361">
        <f t="shared" si="7"/>
        <v>0</v>
      </c>
      <c r="K94" s="362">
        <f t="shared" si="9"/>
        <v>0</v>
      </c>
      <c r="L94" s="361">
        <f t="shared" si="11"/>
        <v>0</v>
      </c>
    </row>
    <row r="95" spans="1:12" ht="18.75" x14ac:dyDescent="0.3">
      <c r="A95" s="356"/>
      <c r="B95" s="357">
        <f t="shared" si="10"/>
        <v>0</v>
      </c>
      <c r="C95" s="357"/>
      <c r="D95" s="358"/>
      <c r="E95" s="359"/>
      <c r="F95" s="360"/>
      <c r="G95" s="355"/>
      <c r="H95" s="176"/>
      <c r="I95" s="486"/>
      <c r="J95" s="361">
        <f t="shared" si="7"/>
        <v>0</v>
      </c>
      <c r="K95" s="362">
        <f t="shared" si="9"/>
        <v>0</v>
      </c>
      <c r="L95" s="361">
        <f t="shared" si="11"/>
        <v>0</v>
      </c>
    </row>
    <row r="96" spans="1:12" ht="18.75" x14ac:dyDescent="0.3">
      <c r="A96" s="356"/>
      <c r="B96" s="357">
        <f t="shared" si="10"/>
        <v>0</v>
      </c>
      <c r="C96" s="357"/>
      <c r="D96" s="358"/>
      <c r="E96" s="359"/>
      <c r="F96" s="360"/>
      <c r="G96" s="355"/>
      <c r="H96" s="176"/>
      <c r="I96" s="486"/>
      <c r="J96" s="361">
        <f t="shared" si="7"/>
        <v>0</v>
      </c>
      <c r="K96" s="362">
        <f t="shared" si="9"/>
        <v>0</v>
      </c>
      <c r="L96" s="361">
        <f t="shared" si="11"/>
        <v>0</v>
      </c>
    </row>
    <row r="97" spans="12:12" x14ac:dyDescent="0.25">
      <c r="L97" s="361">
        <f t="shared" si="11"/>
        <v>0</v>
      </c>
    </row>
    <row r="98" spans="12:12" x14ac:dyDescent="0.25">
      <c r="L98" s="361">
        <f t="shared" si="11"/>
        <v>0</v>
      </c>
    </row>
    <row r="99" spans="12:12" x14ac:dyDescent="0.25">
      <c r="L99" s="361">
        <f t="shared" si="11"/>
        <v>0</v>
      </c>
    </row>
    <row r="100" spans="12:12" x14ac:dyDescent="0.25">
      <c r="L100" s="361">
        <f t="shared" si="11"/>
        <v>0</v>
      </c>
    </row>
    <row r="101" spans="12:12" x14ac:dyDescent="0.25">
      <c r="L101" s="361">
        <f t="shared" si="11"/>
        <v>0</v>
      </c>
    </row>
    <row r="102" spans="12:12" x14ac:dyDescent="0.25">
      <c r="L102" s="361">
        <f t="shared" si="11"/>
        <v>0</v>
      </c>
    </row>
    <row r="103" spans="12:12" x14ac:dyDescent="0.25">
      <c r="L103" s="361">
        <f t="shared" si="11"/>
        <v>0</v>
      </c>
    </row>
    <row r="104" spans="12:12" x14ac:dyDescent="0.25">
      <c r="L104" s="361">
        <f t="shared" si="11"/>
        <v>0</v>
      </c>
    </row>
    <row r="105" spans="12:12" x14ac:dyDescent="0.25">
      <c r="L105" s="361">
        <f t="shared" si="11"/>
        <v>0</v>
      </c>
    </row>
    <row r="106" spans="12:12" x14ac:dyDescent="0.25">
      <c r="L106" s="361">
        <f t="shared" si="11"/>
        <v>0</v>
      </c>
    </row>
    <row r="107" spans="12:12" x14ac:dyDescent="0.25">
      <c r="L107" s="361">
        <f t="shared" si="11"/>
        <v>0</v>
      </c>
    </row>
    <row r="108" spans="12:12" x14ac:dyDescent="0.25">
      <c r="L108" s="361">
        <f t="shared" si="11"/>
        <v>0</v>
      </c>
    </row>
    <row r="109" spans="12:12" x14ac:dyDescent="0.25">
      <c r="L109" s="361">
        <f t="shared" si="11"/>
        <v>0</v>
      </c>
    </row>
    <row r="110" spans="12:12" x14ac:dyDescent="0.25">
      <c r="L110" s="361">
        <f t="shared" si="11"/>
        <v>0</v>
      </c>
    </row>
    <row r="111" spans="12:12" x14ac:dyDescent="0.25">
      <c r="L111" s="361">
        <f t="shared" si="11"/>
        <v>0</v>
      </c>
    </row>
    <row r="112" spans="12:12" x14ac:dyDescent="0.25">
      <c r="L112" s="361">
        <f t="shared" si="11"/>
        <v>0</v>
      </c>
    </row>
    <row r="113" spans="12:12" x14ac:dyDescent="0.25">
      <c r="L113" s="361">
        <f t="shared" si="11"/>
        <v>0</v>
      </c>
    </row>
    <row r="114" spans="12:12" x14ac:dyDescent="0.25">
      <c r="L114" s="361">
        <f t="shared" si="11"/>
        <v>0</v>
      </c>
    </row>
    <row r="115" spans="12:12" x14ac:dyDescent="0.25">
      <c r="L115" s="361">
        <f t="shared" si="11"/>
        <v>0</v>
      </c>
    </row>
    <row r="116" spans="12:12" x14ac:dyDescent="0.25">
      <c r="L116" s="361">
        <f t="shared" si="11"/>
        <v>0</v>
      </c>
    </row>
    <row r="117" spans="12:12" x14ac:dyDescent="0.25">
      <c r="L117" s="361">
        <f t="shared" si="11"/>
        <v>0</v>
      </c>
    </row>
    <row r="118" spans="12:12" x14ac:dyDescent="0.25">
      <c r="L118" s="361">
        <f t="shared" si="11"/>
        <v>0</v>
      </c>
    </row>
    <row r="119" spans="12:12" x14ac:dyDescent="0.25">
      <c r="L119" s="361">
        <f t="shared" si="11"/>
        <v>0</v>
      </c>
    </row>
    <row r="120" spans="12:12" x14ac:dyDescent="0.25">
      <c r="L120" s="361">
        <f t="shared" si="11"/>
        <v>0</v>
      </c>
    </row>
    <row r="121" spans="12:12" x14ac:dyDescent="0.25">
      <c r="L121" s="361">
        <f t="shared" si="11"/>
        <v>0</v>
      </c>
    </row>
    <row r="122" spans="12:12" x14ac:dyDescent="0.25">
      <c r="L122" s="361">
        <f t="shared" si="11"/>
        <v>0</v>
      </c>
    </row>
    <row r="123" spans="12:12" x14ac:dyDescent="0.25">
      <c r="L123" s="361">
        <f t="shared" si="11"/>
        <v>0</v>
      </c>
    </row>
    <row r="124" spans="12:12" x14ac:dyDescent="0.25">
      <c r="L124" s="361">
        <f t="shared" si="11"/>
        <v>0</v>
      </c>
    </row>
    <row r="125" spans="12:12" x14ac:dyDescent="0.25">
      <c r="L125" s="361">
        <f t="shared" si="11"/>
        <v>0</v>
      </c>
    </row>
    <row r="126" spans="12:12" x14ac:dyDescent="0.25">
      <c r="L126" s="361">
        <f t="shared" si="11"/>
        <v>0</v>
      </c>
    </row>
    <row r="127" spans="12:12" x14ac:dyDescent="0.25">
      <c r="L127" s="361">
        <f t="shared" si="11"/>
        <v>0</v>
      </c>
    </row>
    <row r="128" spans="12:12" x14ac:dyDescent="0.25">
      <c r="L128" s="361">
        <f t="shared" si="11"/>
        <v>0</v>
      </c>
    </row>
    <row r="129" spans="12:12" x14ac:dyDescent="0.25">
      <c r="L129" s="361">
        <f t="shared" si="11"/>
        <v>0</v>
      </c>
    </row>
    <row r="130" spans="12:12" x14ac:dyDescent="0.25">
      <c r="L130" s="361">
        <f t="shared" si="11"/>
        <v>0</v>
      </c>
    </row>
    <row r="131" spans="12:12" x14ac:dyDescent="0.25">
      <c r="L131" s="361">
        <f t="shared" si="11"/>
        <v>0</v>
      </c>
    </row>
    <row r="132" spans="12:12" x14ac:dyDescent="0.25">
      <c r="L132" s="361">
        <f t="shared" si="11"/>
        <v>0</v>
      </c>
    </row>
    <row r="133" spans="12:12" x14ac:dyDescent="0.25">
      <c r="L133" s="361">
        <f t="shared" si="11"/>
        <v>0</v>
      </c>
    </row>
    <row r="134" spans="12:12" x14ac:dyDescent="0.25">
      <c r="L134" s="361">
        <f t="shared" si="11"/>
        <v>0</v>
      </c>
    </row>
    <row r="135" spans="12:12" x14ac:dyDescent="0.25">
      <c r="L135" s="361">
        <f t="shared" si="11"/>
        <v>0</v>
      </c>
    </row>
    <row r="136" spans="12:12" x14ac:dyDescent="0.25">
      <c r="L136" s="361">
        <f t="shared" si="11"/>
        <v>0</v>
      </c>
    </row>
    <row r="137" spans="12:12" x14ac:dyDescent="0.25">
      <c r="L137" s="361">
        <f t="shared" si="11"/>
        <v>0</v>
      </c>
    </row>
    <row r="138" spans="12:12" x14ac:dyDescent="0.25">
      <c r="L138" s="361">
        <f t="shared" si="11"/>
        <v>0</v>
      </c>
    </row>
    <row r="139" spans="12:12" x14ac:dyDescent="0.25">
      <c r="L139" s="361">
        <f t="shared" si="11"/>
        <v>0</v>
      </c>
    </row>
    <row r="140" spans="12:12" x14ac:dyDescent="0.25">
      <c r="L140" s="361">
        <f t="shared" si="11"/>
        <v>0</v>
      </c>
    </row>
    <row r="141" spans="12:12" x14ac:dyDescent="0.25">
      <c r="L141" s="361">
        <f t="shared" si="11"/>
        <v>0</v>
      </c>
    </row>
    <row r="142" spans="12:12" x14ac:dyDescent="0.25">
      <c r="L142" s="361">
        <f t="shared" si="11"/>
        <v>0</v>
      </c>
    </row>
    <row r="143" spans="12:12" x14ac:dyDescent="0.25">
      <c r="L143" s="361">
        <f t="shared" si="11"/>
        <v>0</v>
      </c>
    </row>
    <row r="144" spans="12:12" x14ac:dyDescent="0.25">
      <c r="L144" s="361">
        <f t="shared" si="11"/>
        <v>0</v>
      </c>
    </row>
    <row r="145" spans="12:12" x14ac:dyDescent="0.25">
      <c r="L145" s="361">
        <f t="shared" si="11"/>
        <v>0</v>
      </c>
    </row>
    <row r="146" spans="12:12" x14ac:dyDescent="0.25">
      <c r="L146" s="361">
        <f t="shared" si="11"/>
        <v>0</v>
      </c>
    </row>
    <row r="147" spans="12:12" x14ac:dyDescent="0.25">
      <c r="L147" s="361">
        <f t="shared" si="11"/>
        <v>0</v>
      </c>
    </row>
    <row r="148" spans="12:12" x14ac:dyDescent="0.25">
      <c r="L148" s="361">
        <f t="shared" si="11"/>
        <v>0</v>
      </c>
    </row>
    <row r="149" spans="12:12" x14ac:dyDescent="0.25">
      <c r="L149" s="361">
        <f t="shared" si="11"/>
        <v>0</v>
      </c>
    </row>
    <row r="150" spans="12:12" x14ac:dyDescent="0.25">
      <c r="L150" s="361">
        <f t="shared" si="11"/>
        <v>0</v>
      </c>
    </row>
    <row r="151" spans="12:12" x14ac:dyDescent="0.25">
      <c r="L151" s="361">
        <f t="shared" si="11"/>
        <v>0</v>
      </c>
    </row>
    <row r="152" spans="12:12" x14ac:dyDescent="0.25">
      <c r="L152" s="361">
        <f t="shared" ref="L152:L215" si="12">G152*H152</f>
        <v>0</v>
      </c>
    </row>
    <row r="153" spans="12:12" x14ac:dyDescent="0.25">
      <c r="L153" s="361">
        <f t="shared" si="12"/>
        <v>0</v>
      </c>
    </row>
    <row r="154" spans="12:12" x14ac:dyDescent="0.25">
      <c r="L154" s="361">
        <f t="shared" si="12"/>
        <v>0</v>
      </c>
    </row>
    <row r="155" spans="12:12" x14ac:dyDescent="0.25">
      <c r="L155" s="361">
        <f t="shared" si="12"/>
        <v>0</v>
      </c>
    </row>
    <row r="156" spans="12:12" x14ac:dyDescent="0.25">
      <c r="L156" s="361">
        <f t="shared" si="12"/>
        <v>0</v>
      </c>
    </row>
    <row r="157" spans="12:12" x14ac:dyDescent="0.25">
      <c r="L157" s="361">
        <f t="shared" si="12"/>
        <v>0</v>
      </c>
    </row>
    <row r="158" spans="12:12" x14ac:dyDescent="0.25">
      <c r="L158" s="361">
        <f t="shared" si="12"/>
        <v>0</v>
      </c>
    </row>
    <row r="159" spans="12:12" x14ac:dyDescent="0.25">
      <c r="L159" s="361">
        <f t="shared" si="12"/>
        <v>0</v>
      </c>
    </row>
    <row r="160" spans="12:12" x14ac:dyDescent="0.25">
      <c r="L160" s="361">
        <f t="shared" si="12"/>
        <v>0</v>
      </c>
    </row>
    <row r="161" spans="12:12" x14ac:dyDescent="0.25">
      <c r="L161" s="361">
        <f t="shared" si="12"/>
        <v>0</v>
      </c>
    </row>
    <row r="162" spans="12:12" x14ac:dyDescent="0.25">
      <c r="L162" s="361">
        <f t="shared" si="12"/>
        <v>0</v>
      </c>
    </row>
    <row r="163" spans="12:12" x14ac:dyDescent="0.25">
      <c r="L163" s="361">
        <f t="shared" si="12"/>
        <v>0</v>
      </c>
    </row>
    <row r="164" spans="12:12" x14ac:dyDescent="0.25">
      <c r="L164" s="361">
        <f t="shared" si="12"/>
        <v>0</v>
      </c>
    </row>
    <row r="165" spans="12:12" x14ac:dyDescent="0.25">
      <c r="L165" s="361">
        <f t="shared" si="12"/>
        <v>0</v>
      </c>
    </row>
    <row r="166" spans="12:12" x14ac:dyDescent="0.25">
      <c r="L166" s="361">
        <f t="shared" si="12"/>
        <v>0</v>
      </c>
    </row>
    <row r="167" spans="12:12" x14ac:dyDescent="0.25">
      <c r="L167" s="361">
        <f t="shared" si="12"/>
        <v>0</v>
      </c>
    </row>
    <row r="168" spans="12:12" x14ac:dyDescent="0.25">
      <c r="L168" s="361">
        <f t="shared" si="12"/>
        <v>0</v>
      </c>
    </row>
    <row r="169" spans="12:12" x14ac:dyDescent="0.25">
      <c r="L169" s="361">
        <f t="shared" si="12"/>
        <v>0</v>
      </c>
    </row>
    <row r="170" spans="12:12" x14ac:dyDescent="0.25">
      <c r="L170" s="361">
        <f t="shared" si="12"/>
        <v>0</v>
      </c>
    </row>
    <row r="171" spans="12:12" x14ac:dyDescent="0.25">
      <c r="L171" s="361">
        <f t="shared" si="12"/>
        <v>0</v>
      </c>
    </row>
    <row r="172" spans="12:12" x14ac:dyDescent="0.25">
      <c r="L172" s="361">
        <f t="shared" si="12"/>
        <v>0</v>
      </c>
    </row>
    <row r="173" spans="12:12" x14ac:dyDescent="0.25">
      <c r="L173" s="361">
        <f t="shared" si="12"/>
        <v>0</v>
      </c>
    </row>
    <row r="174" spans="12:12" x14ac:dyDescent="0.25">
      <c r="L174" s="361">
        <f t="shared" si="12"/>
        <v>0</v>
      </c>
    </row>
    <row r="175" spans="12:12" x14ac:dyDescent="0.25">
      <c r="L175" s="361">
        <f t="shared" si="12"/>
        <v>0</v>
      </c>
    </row>
    <row r="176" spans="12:12" x14ac:dyDescent="0.25">
      <c r="L176" s="361">
        <f t="shared" si="12"/>
        <v>0</v>
      </c>
    </row>
    <row r="177" spans="12:12" x14ac:dyDescent="0.25">
      <c r="L177" s="361">
        <f t="shared" si="12"/>
        <v>0</v>
      </c>
    </row>
    <row r="178" spans="12:12" x14ac:dyDescent="0.25">
      <c r="L178" s="361">
        <f t="shared" si="12"/>
        <v>0</v>
      </c>
    </row>
    <row r="179" spans="12:12" x14ac:dyDescent="0.25">
      <c r="L179" s="361">
        <f t="shared" si="12"/>
        <v>0</v>
      </c>
    </row>
    <row r="180" spans="12:12" x14ac:dyDescent="0.25">
      <c r="L180" s="361">
        <f t="shared" si="12"/>
        <v>0</v>
      </c>
    </row>
    <row r="181" spans="12:12" x14ac:dyDescent="0.25">
      <c r="L181" s="361">
        <f t="shared" si="12"/>
        <v>0</v>
      </c>
    </row>
    <row r="182" spans="12:12" x14ac:dyDescent="0.25">
      <c r="L182" s="361">
        <f t="shared" si="12"/>
        <v>0</v>
      </c>
    </row>
    <row r="183" spans="12:12" x14ac:dyDescent="0.25">
      <c r="L183" s="361">
        <f t="shared" si="12"/>
        <v>0</v>
      </c>
    </row>
    <row r="184" spans="12:12" x14ac:dyDescent="0.25">
      <c r="L184" s="361">
        <f t="shared" si="12"/>
        <v>0</v>
      </c>
    </row>
    <row r="185" spans="12:12" x14ac:dyDescent="0.25">
      <c r="L185" s="361">
        <f t="shared" si="12"/>
        <v>0</v>
      </c>
    </row>
    <row r="186" spans="12:12" x14ac:dyDescent="0.25">
      <c r="L186" s="361">
        <f t="shared" si="12"/>
        <v>0</v>
      </c>
    </row>
    <row r="187" spans="12:12" x14ac:dyDescent="0.25">
      <c r="L187" s="361">
        <f t="shared" si="12"/>
        <v>0</v>
      </c>
    </row>
    <row r="188" spans="12:12" x14ac:dyDescent="0.25">
      <c r="L188" s="361">
        <f t="shared" si="12"/>
        <v>0</v>
      </c>
    </row>
    <row r="189" spans="12:12" x14ac:dyDescent="0.25">
      <c r="L189" s="361">
        <f t="shared" si="12"/>
        <v>0</v>
      </c>
    </row>
    <row r="190" spans="12:12" x14ac:dyDescent="0.25">
      <c r="L190" s="361">
        <f t="shared" si="12"/>
        <v>0</v>
      </c>
    </row>
    <row r="191" spans="12:12" x14ac:dyDescent="0.25">
      <c r="L191" s="361">
        <f t="shared" si="12"/>
        <v>0</v>
      </c>
    </row>
    <row r="192" spans="12:12" x14ac:dyDescent="0.25">
      <c r="L192" s="361">
        <f t="shared" si="12"/>
        <v>0</v>
      </c>
    </row>
    <row r="193" spans="12:12" x14ac:dyDescent="0.25">
      <c r="L193" s="361">
        <f t="shared" si="12"/>
        <v>0</v>
      </c>
    </row>
    <row r="194" spans="12:12" x14ac:dyDescent="0.25">
      <c r="L194" s="361">
        <f t="shared" si="12"/>
        <v>0</v>
      </c>
    </row>
    <row r="195" spans="12:12" x14ac:dyDescent="0.25">
      <c r="L195" s="361">
        <f t="shared" si="12"/>
        <v>0</v>
      </c>
    </row>
    <row r="196" spans="12:12" x14ac:dyDescent="0.25">
      <c r="L196" s="361">
        <f t="shared" si="12"/>
        <v>0</v>
      </c>
    </row>
    <row r="197" spans="12:12" x14ac:dyDescent="0.25">
      <c r="L197" s="361">
        <f t="shared" si="12"/>
        <v>0</v>
      </c>
    </row>
    <row r="198" spans="12:12" x14ac:dyDescent="0.25">
      <c r="L198" s="361">
        <f t="shared" si="12"/>
        <v>0</v>
      </c>
    </row>
    <row r="199" spans="12:12" x14ac:dyDescent="0.25">
      <c r="L199" s="361">
        <f t="shared" si="12"/>
        <v>0</v>
      </c>
    </row>
    <row r="200" spans="12:12" x14ac:dyDescent="0.25">
      <c r="L200" s="361">
        <f t="shared" si="12"/>
        <v>0</v>
      </c>
    </row>
    <row r="201" spans="12:12" x14ac:dyDescent="0.25">
      <c r="L201" s="361">
        <f t="shared" si="12"/>
        <v>0</v>
      </c>
    </row>
    <row r="202" spans="12:12" x14ac:dyDescent="0.25">
      <c r="L202" s="361">
        <f t="shared" si="12"/>
        <v>0</v>
      </c>
    </row>
    <row r="203" spans="12:12" x14ac:dyDescent="0.25">
      <c r="L203" s="361">
        <f t="shared" si="12"/>
        <v>0</v>
      </c>
    </row>
    <row r="204" spans="12:12" x14ac:dyDescent="0.25">
      <c r="L204" s="361">
        <f t="shared" si="12"/>
        <v>0</v>
      </c>
    </row>
    <row r="205" spans="12:12" x14ac:dyDescent="0.25">
      <c r="L205" s="361">
        <f t="shared" si="12"/>
        <v>0</v>
      </c>
    </row>
    <row r="206" spans="12:12" x14ac:dyDescent="0.25">
      <c r="L206" s="361">
        <f t="shared" si="12"/>
        <v>0</v>
      </c>
    </row>
    <row r="207" spans="12:12" x14ac:dyDescent="0.25">
      <c r="L207" s="361">
        <f t="shared" si="12"/>
        <v>0</v>
      </c>
    </row>
    <row r="208" spans="12:12" x14ac:dyDescent="0.25">
      <c r="L208" s="361">
        <f t="shared" si="12"/>
        <v>0</v>
      </c>
    </row>
    <row r="209" spans="12:12" x14ac:dyDescent="0.25">
      <c r="L209" s="361">
        <f t="shared" si="12"/>
        <v>0</v>
      </c>
    </row>
    <row r="210" spans="12:12" x14ac:dyDescent="0.25">
      <c r="L210" s="361">
        <f t="shared" si="12"/>
        <v>0</v>
      </c>
    </row>
    <row r="211" spans="12:12" x14ac:dyDescent="0.25">
      <c r="L211" s="361">
        <f t="shared" si="12"/>
        <v>0</v>
      </c>
    </row>
    <row r="212" spans="12:12" x14ac:dyDescent="0.25">
      <c r="L212" s="361">
        <f t="shared" si="12"/>
        <v>0</v>
      </c>
    </row>
    <row r="213" spans="12:12" x14ac:dyDescent="0.25">
      <c r="L213" s="361">
        <f t="shared" si="12"/>
        <v>0</v>
      </c>
    </row>
    <row r="214" spans="12:12" x14ac:dyDescent="0.25">
      <c r="L214" s="361">
        <f t="shared" si="12"/>
        <v>0</v>
      </c>
    </row>
    <row r="215" spans="12:12" x14ac:dyDescent="0.25">
      <c r="L215" s="361">
        <f t="shared" si="12"/>
        <v>0</v>
      </c>
    </row>
    <row r="216" spans="12:12" x14ac:dyDescent="0.25">
      <c r="L216" s="361">
        <f t="shared" ref="L216:L279" si="13">G216*H216</f>
        <v>0</v>
      </c>
    </row>
    <row r="217" spans="12:12" x14ac:dyDescent="0.25">
      <c r="L217" s="361">
        <f t="shared" si="13"/>
        <v>0</v>
      </c>
    </row>
    <row r="218" spans="12:12" x14ac:dyDescent="0.25">
      <c r="L218" s="361">
        <f t="shared" si="13"/>
        <v>0</v>
      </c>
    </row>
    <row r="219" spans="12:12" x14ac:dyDescent="0.25">
      <c r="L219" s="361">
        <f t="shared" si="13"/>
        <v>0</v>
      </c>
    </row>
    <row r="220" spans="12:12" x14ac:dyDescent="0.25">
      <c r="L220" s="361">
        <f t="shared" si="13"/>
        <v>0</v>
      </c>
    </row>
    <row r="221" spans="12:12" x14ac:dyDescent="0.25">
      <c r="L221" s="361">
        <f t="shared" si="13"/>
        <v>0</v>
      </c>
    </row>
    <row r="222" spans="12:12" x14ac:dyDescent="0.25">
      <c r="L222" s="361">
        <f t="shared" si="13"/>
        <v>0</v>
      </c>
    </row>
    <row r="223" spans="12:12" x14ac:dyDescent="0.25">
      <c r="L223" s="361">
        <f t="shared" si="13"/>
        <v>0</v>
      </c>
    </row>
    <row r="224" spans="12:12" x14ac:dyDescent="0.25">
      <c r="L224" s="361">
        <f t="shared" si="13"/>
        <v>0</v>
      </c>
    </row>
    <row r="225" spans="12:12" x14ac:dyDescent="0.25">
      <c r="L225" s="361">
        <f t="shared" si="13"/>
        <v>0</v>
      </c>
    </row>
    <row r="226" spans="12:12" x14ac:dyDescent="0.25">
      <c r="L226" s="361">
        <f t="shared" si="13"/>
        <v>0</v>
      </c>
    </row>
    <row r="227" spans="12:12" x14ac:dyDescent="0.25">
      <c r="L227" s="361">
        <f t="shared" si="13"/>
        <v>0</v>
      </c>
    </row>
    <row r="228" spans="12:12" x14ac:dyDescent="0.25">
      <c r="L228" s="361">
        <f t="shared" si="13"/>
        <v>0</v>
      </c>
    </row>
    <row r="229" spans="12:12" x14ac:dyDescent="0.25">
      <c r="L229" s="361">
        <f t="shared" si="13"/>
        <v>0</v>
      </c>
    </row>
    <row r="230" spans="12:12" x14ac:dyDescent="0.25">
      <c r="L230" s="361">
        <f t="shared" si="13"/>
        <v>0</v>
      </c>
    </row>
    <row r="231" spans="12:12" x14ac:dyDescent="0.25">
      <c r="L231" s="361">
        <f t="shared" si="13"/>
        <v>0</v>
      </c>
    </row>
    <row r="232" spans="12:12" x14ac:dyDescent="0.25">
      <c r="L232" s="361">
        <f t="shared" si="13"/>
        <v>0</v>
      </c>
    </row>
    <row r="233" spans="12:12" x14ac:dyDescent="0.25">
      <c r="L233" s="361">
        <f t="shared" si="13"/>
        <v>0</v>
      </c>
    </row>
    <row r="234" spans="12:12" x14ac:dyDescent="0.25">
      <c r="L234" s="361">
        <f t="shared" si="13"/>
        <v>0</v>
      </c>
    </row>
    <row r="235" spans="12:12" x14ac:dyDescent="0.25">
      <c r="L235" s="361">
        <f t="shared" si="13"/>
        <v>0</v>
      </c>
    </row>
    <row r="236" spans="12:12" x14ac:dyDescent="0.25">
      <c r="L236" s="361">
        <f t="shared" si="13"/>
        <v>0</v>
      </c>
    </row>
    <row r="237" spans="12:12" x14ac:dyDescent="0.25">
      <c r="L237" s="361">
        <f t="shared" si="13"/>
        <v>0</v>
      </c>
    </row>
    <row r="238" spans="12:12" x14ac:dyDescent="0.25">
      <c r="L238" s="361">
        <f t="shared" si="13"/>
        <v>0</v>
      </c>
    </row>
    <row r="239" spans="12:12" x14ac:dyDescent="0.25">
      <c r="L239" s="361">
        <f t="shared" si="13"/>
        <v>0</v>
      </c>
    </row>
    <row r="240" spans="12:12" x14ac:dyDescent="0.25">
      <c r="L240" s="361">
        <f t="shared" si="13"/>
        <v>0</v>
      </c>
    </row>
    <row r="241" spans="12:12" x14ac:dyDescent="0.25">
      <c r="L241" s="361">
        <f t="shared" si="13"/>
        <v>0</v>
      </c>
    </row>
    <row r="242" spans="12:12" x14ac:dyDescent="0.25">
      <c r="L242" s="361">
        <f t="shared" si="13"/>
        <v>0</v>
      </c>
    </row>
    <row r="243" spans="12:12" x14ac:dyDescent="0.25">
      <c r="L243" s="361">
        <f t="shared" si="13"/>
        <v>0</v>
      </c>
    </row>
    <row r="244" spans="12:12" x14ac:dyDescent="0.25">
      <c r="L244" s="361">
        <f t="shared" si="13"/>
        <v>0</v>
      </c>
    </row>
    <row r="245" spans="12:12" x14ac:dyDescent="0.25">
      <c r="L245" s="361">
        <f t="shared" si="13"/>
        <v>0</v>
      </c>
    </row>
    <row r="246" spans="12:12" x14ac:dyDescent="0.25">
      <c r="L246" s="361">
        <f t="shared" si="13"/>
        <v>0</v>
      </c>
    </row>
    <row r="247" spans="12:12" x14ac:dyDescent="0.25">
      <c r="L247" s="361">
        <f t="shared" si="13"/>
        <v>0</v>
      </c>
    </row>
    <row r="248" spans="12:12" x14ac:dyDescent="0.25">
      <c r="L248" s="361">
        <f t="shared" si="13"/>
        <v>0</v>
      </c>
    </row>
    <row r="249" spans="12:12" x14ac:dyDescent="0.25">
      <c r="L249" s="361">
        <f t="shared" si="13"/>
        <v>0</v>
      </c>
    </row>
    <row r="250" spans="12:12" x14ac:dyDescent="0.25">
      <c r="L250" s="361">
        <f t="shared" si="13"/>
        <v>0</v>
      </c>
    </row>
    <row r="251" spans="12:12" x14ac:dyDescent="0.25">
      <c r="L251" s="361">
        <f t="shared" si="13"/>
        <v>0</v>
      </c>
    </row>
    <row r="252" spans="12:12" x14ac:dyDescent="0.25">
      <c r="L252" s="361">
        <f t="shared" si="13"/>
        <v>0</v>
      </c>
    </row>
    <row r="253" spans="12:12" x14ac:dyDescent="0.25">
      <c r="L253" s="361">
        <f t="shared" si="13"/>
        <v>0</v>
      </c>
    </row>
    <row r="254" spans="12:12" x14ac:dyDescent="0.25">
      <c r="L254" s="361">
        <f t="shared" si="13"/>
        <v>0</v>
      </c>
    </row>
    <row r="255" spans="12:12" x14ac:dyDescent="0.25">
      <c r="L255" s="361">
        <f t="shared" si="13"/>
        <v>0</v>
      </c>
    </row>
    <row r="256" spans="12:12" x14ac:dyDescent="0.25">
      <c r="L256" s="361">
        <f t="shared" si="13"/>
        <v>0</v>
      </c>
    </row>
    <row r="257" spans="12:12" x14ac:dyDescent="0.25">
      <c r="L257" s="361">
        <f t="shared" si="13"/>
        <v>0</v>
      </c>
    </row>
    <row r="258" spans="12:12" x14ac:dyDescent="0.25">
      <c r="L258" s="361">
        <f t="shared" si="13"/>
        <v>0</v>
      </c>
    </row>
    <row r="259" spans="12:12" x14ac:dyDescent="0.25">
      <c r="L259" s="361">
        <f t="shared" si="13"/>
        <v>0</v>
      </c>
    </row>
    <row r="260" spans="12:12" x14ac:dyDescent="0.25">
      <c r="L260" s="361">
        <f t="shared" si="13"/>
        <v>0</v>
      </c>
    </row>
    <row r="261" spans="12:12" x14ac:dyDescent="0.25">
      <c r="L261" s="361">
        <f t="shared" si="13"/>
        <v>0</v>
      </c>
    </row>
    <row r="262" spans="12:12" x14ac:dyDescent="0.25">
      <c r="L262" s="361">
        <f t="shared" si="13"/>
        <v>0</v>
      </c>
    </row>
    <row r="263" spans="12:12" x14ac:dyDescent="0.25">
      <c r="L263" s="361">
        <f t="shared" si="13"/>
        <v>0</v>
      </c>
    </row>
    <row r="264" spans="12:12" x14ac:dyDescent="0.25">
      <c r="L264" s="361">
        <f t="shared" si="13"/>
        <v>0</v>
      </c>
    </row>
    <row r="265" spans="12:12" x14ac:dyDescent="0.25">
      <c r="L265" s="361">
        <f t="shared" si="13"/>
        <v>0</v>
      </c>
    </row>
    <row r="266" spans="12:12" x14ac:dyDescent="0.25">
      <c r="L266" s="361">
        <f t="shared" si="13"/>
        <v>0</v>
      </c>
    </row>
    <row r="267" spans="12:12" x14ac:dyDescent="0.25">
      <c r="L267" s="361">
        <f t="shared" si="13"/>
        <v>0</v>
      </c>
    </row>
    <row r="268" spans="12:12" x14ac:dyDescent="0.25">
      <c r="L268" s="361">
        <f t="shared" si="13"/>
        <v>0</v>
      </c>
    </row>
    <row r="269" spans="12:12" x14ac:dyDescent="0.25">
      <c r="L269" s="361">
        <f t="shared" si="13"/>
        <v>0</v>
      </c>
    </row>
    <row r="270" spans="12:12" x14ac:dyDescent="0.25">
      <c r="L270" s="361">
        <f t="shared" si="13"/>
        <v>0</v>
      </c>
    </row>
    <row r="271" spans="12:12" x14ac:dyDescent="0.25">
      <c r="L271" s="361">
        <f t="shared" si="13"/>
        <v>0</v>
      </c>
    </row>
    <row r="272" spans="12:12" x14ac:dyDescent="0.25">
      <c r="L272" s="361">
        <f t="shared" si="13"/>
        <v>0</v>
      </c>
    </row>
    <row r="273" spans="12:12" x14ac:dyDescent="0.25">
      <c r="L273" s="361">
        <f t="shared" si="13"/>
        <v>0</v>
      </c>
    </row>
    <row r="274" spans="12:12" x14ac:dyDescent="0.25">
      <c r="L274" s="361">
        <f t="shared" si="13"/>
        <v>0</v>
      </c>
    </row>
    <row r="275" spans="12:12" x14ac:dyDescent="0.25">
      <c r="L275" s="361">
        <f t="shared" si="13"/>
        <v>0</v>
      </c>
    </row>
    <row r="276" spans="12:12" x14ac:dyDescent="0.25">
      <c r="L276" s="361">
        <f t="shared" si="13"/>
        <v>0</v>
      </c>
    </row>
    <row r="277" spans="12:12" x14ac:dyDescent="0.25">
      <c r="L277" s="361">
        <f t="shared" si="13"/>
        <v>0</v>
      </c>
    </row>
    <row r="278" spans="12:12" x14ac:dyDescent="0.25">
      <c r="L278" s="361">
        <f t="shared" si="13"/>
        <v>0</v>
      </c>
    </row>
    <row r="279" spans="12:12" x14ac:dyDescent="0.25">
      <c r="L279" s="361">
        <f t="shared" si="13"/>
        <v>0</v>
      </c>
    </row>
    <row r="280" spans="12:12" x14ac:dyDescent="0.25">
      <c r="L280" s="361">
        <f t="shared" ref="L280:L343" si="14">G280*H280</f>
        <v>0</v>
      </c>
    </row>
    <row r="281" spans="12:12" x14ac:dyDescent="0.25">
      <c r="L281" s="361">
        <f t="shared" si="14"/>
        <v>0</v>
      </c>
    </row>
    <row r="282" spans="12:12" x14ac:dyDescent="0.25">
      <c r="L282" s="361">
        <f t="shared" si="14"/>
        <v>0</v>
      </c>
    </row>
    <row r="283" spans="12:12" x14ac:dyDescent="0.25">
      <c r="L283" s="361">
        <f t="shared" si="14"/>
        <v>0</v>
      </c>
    </row>
    <row r="284" spans="12:12" x14ac:dyDescent="0.25">
      <c r="L284" s="361">
        <f t="shared" si="14"/>
        <v>0</v>
      </c>
    </row>
    <row r="285" spans="12:12" x14ac:dyDescent="0.25">
      <c r="L285" s="361">
        <f t="shared" si="14"/>
        <v>0</v>
      </c>
    </row>
    <row r="286" spans="12:12" x14ac:dyDescent="0.25">
      <c r="L286" s="361">
        <f t="shared" si="14"/>
        <v>0</v>
      </c>
    </row>
    <row r="287" spans="12:12" x14ac:dyDescent="0.25">
      <c r="L287" s="361">
        <f t="shared" si="14"/>
        <v>0</v>
      </c>
    </row>
    <row r="288" spans="12:12" x14ac:dyDescent="0.25">
      <c r="L288" s="361">
        <f t="shared" si="14"/>
        <v>0</v>
      </c>
    </row>
    <row r="289" spans="12:12" x14ac:dyDescent="0.25">
      <c r="L289" s="361">
        <f t="shared" si="14"/>
        <v>0</v>
      </c>
    </row>
    <row r="290" spans="12:12" x14ac:dyDescent="0.25">
      <c r="L290" s="361">
        <f t="shared" si="14"/>
        <v>0</v>
      </c>
    </row>
    <row r="291" spans="12:12" x14ac:dyDescent="0.25">
      <c r="L291" s="361">
        <f t="shared" si="14"/>
        <v>0</v>
      </c>
    </row>
    <row r="292" spans="12:12" x14ac:dyDescent="0.25">
      <c r="L292" s="361">
        <f t="shared" si="14"/>
        <v>0</v>
      </c>
    </row>
    <row r="293" spans="12:12" x14ac:dyDescent="0.25">
      <c r="L293" s="361">
        <f t="shared" si="14"/>
        <v>0</v>
      </c>
    </row>
    <row r="294" spans="12:12" x14ac:dyDescent="0.25">
      <c r="L294" s="361">
        <f t="shared" si="14"/>
        <v>0</v>
      </c>
    </row>
    <row r="295" spans="12:12" x14ac:dyDescent="0.25">
      <c r="L295" s="361">
        <f t="shared" si="14"/>
        <v>0</v>
      </c>
    </row>
    <row r="296" spans="12:12" x14ac:dyDescent="0.25">
      <c r="L296" s="361">
        <f t="shared" si="14"/>
        <v>0</v>
      </c>
    </row>
    <row r="297" spans="12:12" x14ac:dyDescent="0.25">
      <c r="L297" s="361">
        <f t="shared" si="14"/>
        <v>0</v>
      </c>
    </row>
    <row r="298" spans="12:12" x14ac:dyDescent="0.25">
      <c r="L298" s="361">
        <f t="shared" si="14"/>
        <v>0</v>
      </c>
    </row>
    <row r="299" spans="12:12" x14ac:dyDescent="0.25">
      <c r="L299" s="361">
        <f t="shared" si="14"/>
        <v>0</v>
      </c>
    </row>
    <row r="300" spans="12:12" x14ac:dyDescent="0.25">
      <c r="L300" s="361">
        <f t="shared" si="14"/>
        <v>0</v>
      </c>
    </row>
    <row r="301" spans="12:12" x14ac:dyDescent="0.25">
      <c r="L301" s="361">
        <f t="shared" si="14"/>
        <v>0</v>
      </c>
    </row>
    <row r="302" spans="12:12" x14ac:dyDescent="0.25">
      <c r="L302" s="361">
        <f t="shared" si="14"/>
        <v>0</v>
      </c>
    </row>
    <row r="303" spans="12:12" x14ac:dyDescent="0.25">
      <c r="L303" s="361">
        <f t="shared" si="14"/>
        <v>0</v>
      </c>
    </row>
    <row r="304" spans="12:12" x14ac:dyDescent="0.25">
      <c r="L304" s="361">
        <f t="shared" si="14"/>
        <v>0</v>
      </c>
    </row>
    <row r="305" spans="12:12" x14ac:dyDescent="0.25">
      <c r="L305" s="361">
        <f t="shared" si="14"/>
        <v>0</v>
      </c>
    </row>
    <row r="306" spans="12:12" x14ac:dyDescent="0.25">
      <c r="L306" s="361">
        <f t="shared" si="14"/>
        <v>0</v>
      </c>
    </row>
    <row r="307" spans="12:12" x14ac:dyDescent="0.25">
      <c r="L307" s="361">
        <f t="shared" si="14"/>
        <v>0</v>
      </c>
    </row>
    <row r="308" spans="12:12" x14ac:dyDescent="0.25">
      <c r="L308" s="361">
        <f t="shared" si="14"/>
        <v>0</v>
      </c>
    </row>
    <row r="309" spans="12:12" x14ac:dyDescent="0.25">
      <c r="L309" s="361">
        <f t="shared" si="14"/>
        <v>0</v>
      </c>
    </row>
    <row r="310" spans="12:12" x14ac:dyDescent="0.25">
      <c r="L310" s="361">
        <f t="shared" si="14"/>
        <v>0</v>
      </c>
    </row>
    <row r="311" spans="12:12" x14ac:dyDescent="0.25">
      <c r="L311" s="361">
        <f t="shared" si="14"/>
        <v>0</v>
      </c>
    </row>
    <row r="312" spans="12:12" x14ac:dyDescent="0.25">
      <c r="L312" s="361">
        <f t="shared" si="14"/>
        <v>0</v>
      </c>
    </row>
    <row r="313" spans="12:12" x14ac:dyDescent="0.25">
      <c r="L313" s="361">
        <f t="shared" si="14"/>
        <v>0</v>
      </c>
    </row>
    <row r="314" spans="12:12" x14ac:dyDescent="0.25">
      <c r="L314" s="361">
        <f t="shared" si="14"/>
        <v>0</v>
      </c>
    </row>
    <row r="315" spans="12:12" x14ac:dyDescent="0.25">
      <c r="L315" s="361">
        <f t="shared" si="14"/>
        <v>0</v>
      </c>
    </row>
    <row r="316" spans="12:12" x14ac:dyDescent="0.25">
      <c r="L316" s="361">
        <f t="shared" si="14"/>
        <v>0</v>
      </c>
    </row>
    <row r="317" spans="12:12" x14ac:dyDescent="0.25">
      <c r="L317" s="361">
        <f t="shared" si="14"/>
        <v>0</v>
      </c>
    </row>
    <row r="318" spans="12:12" x14ac:dyDescent="0.25">
      <c r="L318" s="361">
        <f t="shared" si="14"/>
        <v>0</v>
      </c>
    </row>
    <row r="319" spans="12:12" x14ac:dyDescent="0.25">
      <c r="L319" s="361">
        <f t="shared" si="14"/>
        <v>0</v>
      </c>
    </row>
    <row r="320" spans="12:12" x14ac:dyDescent="0.25">
      <c r="L320" s="361">
        <f t="shared" si="14"/>
        <v>0</v>
      </c>
    </row>
    <row r="321" spans="12:12" x14ac:dyDescent="0.25">
      <c r="L321" s="361">
        <f t="shared" si="14"/>
        <v>0</v>
      </c>
    </row>
    <row r="322" spans="12:12" x14ac:dyDescent="0.25">
      <c r="L322" s="361">
        <f t="shared" si="14"/>
        <v>0</v>
      </c>
    </row>
    <row r="323" spans="12:12" x14ac:dyDescent="0.25">
      <c r="L323" s="361">
        <f t="shared" si="14"/>
        <v>0</v>
      </c>
    </row>
    <row r="324" spans="12:12" x14ac:dyDescent="0.25">
      <c r="L324" s="361">
        <f t="shared" si="14"/>
        <v>0</v>
      </c>
    </row>
    <row r="325" spans="12:12" x14ac:dyDescent="0.25">
      <c r="L325" s="361">
        <f t="shared" si="14"/>
        <v>0</v>
      </c>
    </row>
    <row r="326" spans="12:12" x14ac:dyDescent="0.25">
      <c r="L326" s="361">
        <f t="shared" si="14"/>
        <v>0</v>
      </c>
    </row>
    <row r="327" spans="12:12" x14ac:dyDescent="0.25">
      <c r="L327" s="361">
        <f t="shared" si="14"/>
        <v>0</v>
      </c>
    </row>
    <row r="328" spans="12:12" x14ac:dyDescent="0.25">
      <c r="L328" s="361">
        <f t="shared" si="14"/>
        <v>0</v>
      </c>
    </row>
    <row r="329" spans="12:12" x14ac:dyDescent="0.25">
      <c r="L329" s="361">
        <f t="shared" si="14"/>
        <v>0</v>
      </c>
    </row>
    <row r="330" spans="12:12" x14ac:dyDescent="0.25">
      <c r="L330" s="361">
        <f t="shared" si="14"/>
        <v>0</v>
      </c>
    </row>
    <row r="331" spans="12:12" x14ac:dyDescent="0.25">
      <c r="L331" s="361">
        <f t="shared" si="14"/>
        <v>0</v>
      </c>
    </row>
    <row r="332" spans="12:12" x14ac:dyDescent="0.25">
      <c r="L332" s="361">
        <f t="shared" si="14"/>
        <v>0</v>
      </c>
    </row>
    <row r="333" spans="12:12" x14ac:dyDescent="0.25">
      <c r="L333" s="361">
        <f t="shared" si="14"/>
        <v>0</v>
      </c>
    </row>
    <row r="334" spans="12:12" x14ac:dyDescent="0.25">
      <c r="L334" s="361">
        <f t="shared" si="14"/>
        <v>0</v>
      </c>
    </row>
    <row r="335" spans="12:12" x14ac:dyDescent="0.25">
      <c r="L335" s="361">
        <f t="shared" si="14"/>
        <v>0</v>
      </c>
    </row>
    <row r="336" spans="12:12" x14ac:dyDescent="0.25">
      <c r="L336" s="361">
        <f t="shared" si="14"/>
        <v>0</v>
      </c>
    </row>
    <row r="337" spans="12:12" x14ac:dyDescent="0.25">
      <c r="L337" s="361">
        <f t="shared" si="14"/>
        <v>0</v>
      </c>
    </row>
    <row r="338" spans="12:12" x14ac:dyDescent="0.25">
      <c r="L338" s="361">
        <f t="shared" si="14"/>
        <v>0</v>
      </c>
    </row>
    <row r="339" spans="12:12" x14ac:dyDescent="0.25">
      <c r="L339" s="361">
        <f t="shared" si="14"/>
        <v>0</v>
      </c>
    </row>
    <row r="340" spans="12:12" x14ac:dyDescent="0.25">
      <c r="L340" s="361">
        <f t="shared" si="14"/>
        <v>0</v>
      </c>
    </row>
    <row r="341" spans="12:12" x14ac:dyDescent="0.25">
      <c r="L341" s="361">
        <f t="shared" si="14"/>
        <v>0</v>
      </c>
    </row>
    <row r="342" spans="12:12" x14ac:dyDescent="0.25">
      <c r="L342" s="361">
        <f t="shared" si="14"/>
        <v>0</v>
      </c>
    </row>
    <row r="343" spans="12:12" x14ac:dyDescent="0.25">
      <c r="L343" s="361">
        <f t="shared" si="14"/>
        <v>0</v>
      </c>
    </row>
    <row r="344" spans="12:12" x14ac:dyDescent="0.25">
      <c r="L344" s="361">
        <f t="shared" ref="L344:L407" si="15">G344*H344</f>
        <v>0</v>
      </c>
    </row>
    <row r="345" spans="12:12" x14ac:dyDescent="0.25">
      <c r="L345" s="361">
        <f t="shared" si="15"/>
        <v>0</v>
      </c>
    </row>
    <row r="346" spans="12:12" x14ac:dyDescent="0.25">
      <c r="L346" s="361">
        <f t="shared" si="15"/>
        <v>0</v>
      </c>
    </row>
    <row r="347" spans="12:12" x14ac:dyDescent="0.25">
      <c r="L347" s="361">
        <f t="shared" si="15"/>
        <v>0</v>
      </c>
    </row>
    <row r="348" spans="12:12" x14ac:dyDescent="0.25">
      <c r="L348" s="361">
        <f t="shared" si="15"/>
        <v>0</v>
      </c>
    </row>
    <row r="349" spans="12:12" x14ac:dyDescent="0.25">
      <c r="L349" s="361">
        <f t="shared" si="15"/>
        <v>0</v>
      </c>
    </row>
    <row r="350" spans="12:12" x14ac:dyDescent="0.25">
      <c r="L350" s="361">
        <f t="shared" si="15"/>
        <v>0</v>
      </c>
    </row>
    <row r="351" spans="12:12" x14ac:dyDescent="0.25">
      <c r="L351" s="361">
        <f t="shared" si="15"/>
        <v>0</v>
      </c>
    </row>
    <row r="352" spans="12:12" x14ac:dyDescent="0.25">
      <c r="L352" s="361">
        <f t="shared" si="15"/>
        <v>0</v>
      </c>
    </row>
    <row r="353" spans="12:12" x14ac:dyDescent="0.25">
      <c r="L353" s="361">
        <f t="shared" si="15"/>
        <v>0</v>
      </c>
    </row>
    <row r="354" spans="12:12" x14ac:dyDescent="0.25">
      <c r="L354" s="361">
        <f t="shared" si="15"/>
        <v>0</v>
      </c>
    </row>
    <row r="355" spans="12:12" x14ac:dyDescent="0.25">
      <c r="L355" s="361">
        <f t="shared" si="15"/>
        <v>0</v>
      </c>
    </row>
    <row r="356" spans="12:12" x14ac:dyDescent="0.25">
      <c r="L356" s="361">
        <f t="shared" si="15"/>
        <v>0</v>
      </c>
    </row>
    <row r="357" spans="12:12" x14ac:dyDescent="0.25">
      <c r="L357" s="361">
        <f t="shared" si="15"/>
        <v>0</v>
      </c>
    </row>
    <row r="358" spans="12:12" x14ac:dyDescent="0.25">
      <c r="L358" s="361">
        <f t="shared" si="15"/>
        <v>0</v>
      </c>
    </row>
    <row r="359" spans="12:12" x14ac:dyDescent="0.25">
      <c r="L359" s="361">
        <f t="shared" si="15"/>
        <v>0</v>
      </c>
    </row>
    <row r="360" spans="12:12" x14ac:dyDescent="0.25">
      <c r="L360" s="361">
        <f t="shared" si="15"/>
        <v>0</v>
      </c>
    </row>
    <row r="361" spans="12:12" x14ac:dyDescent="0.25">
      <c r="L361" s="361">
        <f t="shared" si="15"/>
        <v>0</v>
      </c>
    </row>
    <row r="362" spans="12:12" x14ac:dyDescent="0.25">
      <c r="L362" s="361">
        <f t="shared" si="15"/>
        <v>0</v>
      </c>
    </row>
    <row r="363" spans="12:12" x14ac:dyDescent="0.25">
      <c r="L363" s="361">
        <f t="shared" si="15"/>
        <v>0</v>
      </c>
    </row>
    <row r="364" spans="12:12" x14ac:dyDescent="0.25">
      <c r="L364" s="361">
        <f t="shared" si="15"/>
        <v>0</v>
      </c>
    </row>
    <row r="365" spans="12:12" x14ac:dyDescent="0.25">
      <c r="L365" s="361">
        <f t="shared" si="15"/>
        <v>0</v>
      </c>
    </row>
    <row r="366" spans="12:12" x14ac:dyDescent="0.25">
      <c r="L366" s="361">
        <f t="shared" si="15"/>
        <v>0</v>
      </c>
    </row>
    <row r="367" spans="12:12" x14ac:dyDescent="0.25">
      <c r="L367" s="361">
        <f t="shared" si="15"/>
        <v>0</v>
      </c>
    </row>
    <row r="368" spans="12:12" x14ac:dyDescent="0.25">
      <c r="L368" s="361">
        <f t="shared" si="15"/>
        <v>0</v>
      </c>
    </row>
    <row r="369" spans="12:12" x14ac:dyDescent="0.25">
      <c r="L369" s="361">
        <f t="shared" si="15"/>
        <v>0</v>
      </c>
    </row>
    <row r="370" spans="12:12" x14ac:dyDescent="0.25">
      <c r="L370" s="361">
        <f t="shared" si="15"/>
        <v>0</v>
      </c>
    </row>
    <row r="371" spans="12:12" x14ac:dyDescent="0.25">
      <c r="L371" s="361">
        <f t="shared" si="15"/>
        <v>0</v>
      </c>
    </row>
    <row r="372" spans="12:12" x14ac:dyDescent="0.25">
      <c r="L372" s="361">
        <f t="shared" si="15"/>
        <v>0</v>
      </c>
    </row>
    <row r="373" spans="12:12" x14ac:dyDescent="0.25">
      <c r="L373" s="361">
        <f t="shared" si="15"/>
        <v>0</v>
      </c>
    </row>
    <row r="374" spans="12:12" x14ac:dyDescent="0.25">
      <c r="L374" s="361">
        <f t="shared" si="15"/>
        <v>0</v>
      </c>
    </row>
    <row r="375" spans="12:12" x14ac:dyDescent="0.25">
      <c r="L375" s="361">
        <f t="shared" si="15"/>
        <v>0</v>
      </c>
    </row>
    <row r="376" spans="12:12" x14ac:dyDescent="0.25">
      <c r="L376" s="361">
        <f t="shared" si="15"/>
        <v>0</v>
      </c>
    </row>
    <row r="377" spans="12:12" x14ac:dyDescent="0.25">
      <c r="L377" s="361">
        <f t="shared" si="15"/>
        <v>0</v>
      </c>
    </row>
    <row r="378" spans="12:12" x14ac:dyDescent="0.25">
      <c r="L378" s="361">
        <f t="shared" si="15"/>
        <v>0</v>
      </c>
    </row>
    <row r="379" spans="12:12" x14ac:dyDescent="0.25">
      <c r="L379" s="361">
        <f t="shared" si="15"/>
        <v>0</v>
      </c>
    </row>
    <row r="380" spans="12:12" x14ac:dyDescent="0.25">
      <c r="L380" s="361">
        <f t="shared" si="15"/>
        <v>0</v>
      </c>
    </row>
    <row r="381" spans="12:12" x14ac:dyDescent="0.25">
      <c r="L381" s="361">
        <f t="shared" si="15"/>
        <v>0</v>
      </c>
    </row>
    <row r="382" spans="12:12" x14ac:dyDescent="0.25">
      <c r="L382" s="361">
        <f t="shared" si="15"/>
        <v>0</v>
      </c>
    </row>
    <row r="383" spans="12:12" x14ac:dyDescent="0.25">
      <c r="L383" s="361">
        <f t="shared" si="15"/>
        <v>0</v>
      </c>
    </row>
    <row r="384" spans="12:12" x14ac:dyDescent="0.25">
      <c r="L384" s="361">
        <f t="shared" si="15"/>
        <v>0</v>
      </c>
    </row>
    <row r="385" spans="12:12" x14ac:dyDescent="0.25">
      <c r="L385" s="361">
        <f t="shared" si="15"/>
        <v>0</v>
      </c>
    </row>
    <row r="386" spans="12:12" x14ac:dyDescent="0.25">
      <c r="L386" s="361">
        <f t="shared" si="15"/>
        <v>0</v>
      </c>
    </row>
    <row r="387" spans="12:12" x14ac:dyDescent="0.25">
      <c r="L387" s="361">
        <f t="shared" si="15"/>
        <v>0</v>
      </c>
    </row>
    <row r="388" spans="12:12" x14ac:dyDescent="0.25">
      <c r="L388" s="361">
        <f t="shared" si="15"/>
        <v>0</v>
      </c>
    </row>
    <row r="389" spans="12:12" x14ac:dyDescent="0.25">
      <c r="L389" s="361">
        <f t="shared" si="15"/>
        <v>0</v>
      </c>
    </row>
    <row r="390" spans="12:12" x14ac:dyDescent="0.25">
      <c r="L390" s="361">
        <f t="shared" si="15"/>
        <v>0</v>
      </c>
    </row>
    <row r="391" spans="12:12" x14ac:dyDescent="0.25">
      <c r="L391" s="361">
        <f t="shared" si="15"/>
        <v>0</v>
      </c>
    </row>
    <row r="392" spans="12:12" x14ac:dyDescent="0.25">
      <c r="L392" s="361">
        <f t="shared" si="15"/>
        <v>0</v>
      </c>
    </row>
    <row r="393" spans="12:12" x14ac:dyDescent="0.25">
      <c r="L393" s="361">
        <f t="shared" si="15"/>
        <v>0</v>
      </c>
    </row>
    <row r="394" spans="12:12" x14ac:dyDescent="0.25">
      <c r="L394" s="361">
        <f t="shared" si="15"/>
        <v>0</v>
      </c>
    </row>
    <row r="395" spans="12:12" x14ac:dyDescent="0.25">
      <c r="L395" s="361">
        <f t="shared" si="15"/>
        <v>0</v>
      </c>
    </row>
    <row r="396" spans="12:12" x14ac:dyDescent="0.25">
      <c r="L396" s="361">
        <f t="shared" si="15"/>
        <v>0</v>
      </c>
    </row>
    <row r="397" spans="12:12" x14ac:dyDescent="0.25">
      <c r="L397" s="361">
        <f t="shared" si="15"/>
        <v>0</v>
      </c>
    </row>
    <row r="398" spans="12:12" x14ac:dyDescent="0.25">
      <c r="L398" s="361">
        <f t="shared" si="15"/>
        <v>0</v>
      </c>
    </row>
    <row r="399" spans="12:12" x14ac:dyDescent="0.25">
      <c r="L399" s="361">
        <f t="shared" si="15"/>
        <v>0</v>
      </c>
    </row>
    <row r="400" spans="12:12" x14ac:dyDescent="0.25">
      <c r="L400" s="361">
        <f t="shared" si="15"/>
        <v>0</v>
      </c>
    </row>
    <row r="401" spans="12:12" x14ac:dyDescent="0.25">
      <c r="L401" s="361">
        <f t="shared" si="15"/>
        <v>0</v>
      </c>
    </row>
    <row r="402" spans="12:12" x14ac:dyDescent="0.25">
      <c r="L402" s="361">
        <f t="shared" si="15"/>
        <v>0</v>
      </c>
    </row>
    <row r="403" spans="12:12" x14ac:dyDescent="0.25">
      <c r="L403" s="361">
        <f t="shared" si="15"/>
        <v>0</v>
      </c>
    </row>
    <row r="404" spans="12:12" x14ac:dyDescent="0.25">
      <c r="L404" s="361">
        <f t="shared" si="15"/>
        <v>0</v>
      </c>
    </row>
    <row r="405" spans="12:12" x14ac:dyDescent="0.25">
      <c r="L405" s="361">
        <f t="shared" si="15"/>
        <v>0</v>
      </c>
    </row>
    <row r="406" spans="12:12" x14ac:dyDescent="0.25">
      <c r="L406" s="361">
        <f t="shared" si="15"/>
        <v>0</v>
      </c>
    </row>
    <row r="407" spans="12:12" x14ac:dyDescent="0.25">
      <c r="L407" s="361">
        <f t="shared" si="15"/>
        <v>0</v>
      </c>
    </row>
    <row r="408" spans="12:12" x14ac:dyDescent="0.25">
      <c r="L408" s="361">
        <f t="shared" ref="L408:L471" si="16">G408*H408</f>
        <v>0</v>
      </c>
    </row>
    <row r="409" spans="12:12" x14ac:dyDescent="0.25">
      <c r="L409" s="361">
        <f t="shared" si="16"/>
        <v>0</v>
      </c>
    </row>
    <row r="410" spans="12:12" x14ac:dyDescent="0.25">
      <c r="L410" s="361">
        <f t="shared" si="16"/>
        <v>0</v>
      </c>
    </row>
    <row r="411" spans="12:12" x14ac:dyDescent="0.25">
      <c r="L411" s="361">
        <f t="shared" si="16"/>
        <v>0</v>
      </c>
    </row>
    <row r="412" spans="12:12" x14ac:dyDescent="0.25">
      <c r="L412" s="361">
        <f t="shared" si="16"/>
        <v>0</v>
      </c>
    </row>
    <row r="413" spans="12:12" x14ac:dyDescent="0.25">
      <c r="L413" s="361">
        <f t="shared" si="16"/>
        <v>0</v>
      </c>
    </row>
    <row r="414" spans="12:12" x14ac:dyDescent="0.25">
      <c r="L414" s="361">
        <f t="shared" si="16"/>
        <v>0</v>
      </c>
    </row>
    <row r="415" spans="12:12" x14ac:dyDescent="0.25">
      <c r="L415" s="361">
        <f t="shared" si="16"/>
        <v>0</v>
      </c>
    </row>
    <row r="416" spans="12:12" x14ac:dyDescent="0.25">
      <c r="L416" s="361">
        <f t="shared" si="16"/>
        <v>0</v>
      </c>
    </row>
    <row r="417" spans="12:12" x14ac:dyDescent="0.25">
      <c r="L417" s="361">
        <f t="shared" si="16"/>
        <v>0</v>
      </c>
    </row>
    <row r="418" spans="12:12" x14ac:dyDescent="0.25">
      <c r="L418" s="361">
        <f t="shared" si="16"/>
        <v>0</v>
      </c>
    </row>
    <row r="419" spans="12:12" x14ac:dyDescent="0.25">
      <c r="L419" s="361">
        <f t="shared" si="16"/>
        <v>0</v>
      </c>
    </row>
    <row r="420" spans="12:12" x14ac:dyDescent="0.25">
      <c r="L420" s="361">
        <f t="shared" si="16"/>
        <v>0</v>
      </c>
    </row>
    <row r="421" spans="12:12" x14ac:dyDescent="0.25">
      <c r="L421" s="361">
        <f t="shared" si="16"/>
        <v>0</v>
      </c>
    </row>
    <row r="422" spans="12:12" x14ac:dyDescent="0.25">
      <c r="L422" s="361">
        <f t="shared" si="16"/>
        <v>0</v>
      </c>
    </row>
    <row r="423" spans="12:12" x14ac:dyDescent="0.25">
      <c r="L423" s="361">
        <f t="shared" si="16"/>
        <v>0</v>
      </c>
    </row>
    <row r="424" spans="12:12" x14ac:dyDescent="0.25">
      <c r="L424" s="361">
        <f t="shared" si="16"/>
        <v>0</v>
      </c>
    </row>
    <row r="425" spans="12:12" x14ac:dyDescent="0.25">
      <c r="L425" s="361">
        <f t="shared" si="16"/>
        <v>0</v>
      </c>
    </row>
    <row r="426" spans="12:12" x14ac:dyDescent="0.25">
      <c r="L426" s="361">
        <f t="shared" si="16"/>
        <v>0</v>
      </c>
    </row>
    <row r="427" spans="12:12" x14ac:dyDescent="0.25">
      <c r="L427" s="361">
        <f t="shared" si="16"/>
        <v>0</v>
      </c>
    </row>
    <row r="428" spans="12:12" x14ac:dyDescent="0.25">
      <c r="L428" s="361">
        <f t="shared" si="16"/>
        <v>0</v>
      </c>
    </row>
    <row r="429" spans="12:12" x14ac:dyDescent="0.25">
      <c r="L429" s="361">
        <f t="shared" si="16"/>
        <v>0</v>
      </c>
    </row>
    <row r="430" spans="12:12" x14ac:dyDescent="0.25">
      <c r="L430" s="361">
        <f t="shared" si="16"/>
        <v>0</v>
      </c>
    </row>
    <row r="431" spans="12:12" x14ac:dyDescent="0.25">
      <c r="L431" s="361">
        <f t="shared" si="16"/>
        <v>0</v>
      </c>
    </row>
    <row r="432" spans="12:12" x14ac:dyDescent="0.25">
      <c r="L432" s="361">
        <f t="shared" si="16"/>
        <v>0</v>
      </c>
    </row>
    <row r="433" spans="12:12" x14ac:dyDescent="0.25">
      <c r="L433" s="361">
        <f t="shared" si="16"/>
        <v>0</v>
      </c>
    </row>
    <row r="434" spans="12:12" x14ac:dyDescent="0.25">
      <c r="L434" s="361">
        <f t="shared" si="16"/>
        <v>0</v>
      </c>
    </row>
    <row r="435" spans="12:12" x14ac:dyDescent="0.25">
      <c r="L435" s="361">
        <f t="shared" si="16"/>
        <v>0</v>
      </c>
    </row>
    <row r="436" spans="12:12" x14ac:dyDescent="0.25">
      <c r="L436" s="361">
        <f t="shared" si="16"/>
        <v>0</v>
      </c>
    </row>
    <row r="437" spans="12:12" x14ac:dyDescent="0.25">
      <c r="L437" s="361">
        <f t="shared" si="16"/>
        <v>0</v>
      </c>
    </row>
    <row r="438" spans="12:12" x14ac:dyDescent="0.25">
      <c r="L438" s="361">
        <f t="shared" si="16"/>
        <v>0</v>
      </c>
    </row>
    <row r="439" spans="12:12" x14ac:dyDescent="0.25">
      <c r="L439" s="361">
        <f t="shared" si="16"/>
        <v>0</v>
      </c>
    </row>
    <row r="440" spans="12:12" x14ac:dyDescent="0.25">
      <c r="L440" s="361">
        <f t="shared" si="16"/>
        <v>0</v>
      </c>
    </row>
    <row r="441" spans="12:12" x14ac:dyDescent="0.25">
      <c r="L441" s="361">
        <f t="shared" si="16"/>
        <v>0</v>
      </c>
    </row>
    <row r="442" spans="12:12" x14ac:dyDescent="0.25">
      <c r="L442" s="361">
        <f t="shared" si="16"/>
        <v>0</v>
      </c>
    </row>
    <row r="443" spans="12:12" x14ac:dyDescent="0.25">
      <c r="L443" s="361">
        <f t="shared" si="16"/>
        <v>0</v>
      </c>
    </row>
    <row r="444" spans="12:12" x14ac:dyDescent="0.25">
      <c r="L444" s="361">
        <f t="shared" si="16"/>
        <v>0</v>
      </c>
    </row>
    <row r="445" spans="12:12" x14ac:dyDescent="0.25">
      <c r="L445" s="361">
        <f t="shared" si="16"/>
        <v>0</v>
      </c>
    </row>
    <row r="446" spans="12:12" x14ac:dyDescent="0.25">
      <c r="L446" s="361">
        <f t="shared" si="16"/>
        <v>0</v>
      </c>
    </row>
    <row r="447" spans="12:12" x14ac:dyDescent="0.25">
      <c r="L447" s="361">
        <f t="shared" si="16"/>
        <v>0</v>
      </c>
    </row>
    <row r="448" spans="12:12" x14ac:dyDescent="0.25">
      <c r="L448" s="361">
        <f t="shared" si="16"/>
        <v>0</v>
      </c>
    </row>
    <row r="449" spans="12:12" x14ac:dyDescent="0.25">
      <c r="L449" s="361">
        <f t="shared" si="16"/>
        <v>0</v>
      </c>
    </row>
    <row r="450" spans="12:12" x14ac:dyDescent="0.25">
      <c r="L450" s="361">
        <f t="shared" si="16"/>
        <v>0</v>
      </c>
    </row>
    <row r="451" spans="12:12" x14ac:dyDescent="0.25">
      <c r="L451" s="361">
        <f t="shared" si="16"/>
        <v>0</v>
      </c>
    </row>
    <row r="452" spans="12:12" x14ac:dyDescent="0.25">
      <c r="L452" s="361">
        <f t="shared" si="16"/>
        <v>0</v>
      </c>
    </row>
    <row r="453" spans="12:12" x14ac:dyDescent="0.25">
      <c r="L453" s="361">
        <f t="shared" si="16"/>
        <v>0</v>
      </c>
    </row>
    <row r="454" spans="12:12" x14ac:dyDescent="0.25">
      <c r="L454" s="361">
        <f t="shared" si="16"/>
        <v>0</v>
      </c>
    </row>
    <row r="455" spans="12:12" x14ac:dyDescent="0.25">
      <c r="L455" s="361">
        <f t="shared" si="16"/>
        <v>0</v>
      </c>
    </row>
    <row r="456" spans="12:12" x14ac:dyDescent="0.25">
      <c r="L456" s="361">
        <f t="shared" si="16"/>
        <v>0</v>
      </c>
    </row>
    <row r="457" spans="12:12" x14ac:dyDescent="0.25">
      <c r="L457" s="361">
        <f t="shared" si="16"/>
        <v>0</v>
      </c>
    </row>
    <row r="458" spans="12:12" x14ac:dyDescent="0.25">
      <c r="L458" s="361">
        <f t="shared" si="16"/>
        <v>0</v>
      </c>
    </row>
    <row r="459" spans="12:12" x14ac:dyDescent="0.25">
      <c r="L459" s="361">
        <f t="shared" si="16"/>
        <v>0</v>
      </c>
    </row>
    <row r="460" spans="12:12" x14ac:dyDescent="0.25">
      <c r="L460" s="361">
        <f t="shared" si="16"/>
        <v>0</v>
      </c>
    </row>
    <row r="461" spans="12:12" x14ac:dyDescent="0.25">
      <c r="L461" s="361">
        <f t="shared" si="16"/>
        <v>0</v>
      </c>
    </row>
    <row r="462" spans="12:12" x14ac:dyDescent="0.25">
      <c r="L462" s="361">
        <f t="shared" si="16"/>
        <v>0</v>
      </c>
    </row>
    <row r="463" spans="12:12" x14ac:dyDescent="0.25">
      <c r="L463" s="361">
        <f t="shared" si="16"/>
        <v>0</v>
      </c>
    </row>
    <row r="464" spans="12:12" x14ac:dyDescent="0.25">
      <c r="L464" s="361">
        <f t="shared" si="16"/>
        <v>0</v>
      </c>
    </row>
    <row r="465" spans="12:12" x14ac:dyDescent="0.25">
      <c r="L465" s="361">
        <f t="shared" si="16"/>
        <v>0</v>
      </c>
    </row>
    <row r="466" spans="12:12" x14ac:dyDescent="0.25">
      <c r="L466" s="361">
        <f t="shared" si="16"/>
        <v>0</v>
      </c>
    </row>
    <row r="467" spans="12:12" x14ac:dyDescent="0.25">
      <c r="L467" s="361">
        <f t="shared" si="16"/>
        <v>0</v>
      </c>
    </row>
    <row r="468" spans="12:12" x14ac:dyDescent="0.25">
      <c r="L468" s="361">
        <f t="shared" si="16"/>
        <v>0</v>
      </c>
    </row>
    <row r="469" spans="12:12" x14ac:dyDescent="0.25">
      <c r="L469" s="361">
        <f t="shared" si="16"/>
        <v>0</v>
      </c>
    </row>
    <row r="470" spans="12:12" x14ac:dyDescent="0.25">
      <c r="L470" s="361">
        <f t="shared" si="16"/>
        <v>0</v>
      </c>
    </row>
    <row r="471" spans="12:12" x14ac:dyDescent="0.25">
      <c r="L471" s="361">
        <f t="shared" si="16"/>
        <v>0</v>
      </c>
    </row>
    <row r="472" spans="12:12" x14ac:dyDescent="0.25">
      <c r="L472" s="361">
        <f t="shared" ref="L472:L515" si="17">G472*H472</f>
        <v>0</v>
      </c>
    </row>
    <row r="473" spans="12:12" x14ac:dyDescent="0.25">
      <c r="L473" s="361">
        <f t="shared" si="17"/>
        <v>0</v>
      </c>
    </row>
    <row r="474" spans="12:12" x14ac:dyDescent="0.25">
      <c r="L474" s="361">
        <f t="shared" si="17"/>
        <v>0</v>
      </c>
    </row>
    <row r="475" spans="12:12" x14ac:dyDescent="0.25">
      <c r="L475" s="361">
        <f t="shared" si="17"/>
        <v>0</v>
      </c>
    </row>
    <row r="476" spans="12:12" x14ac:dyDescent="0.25">
      <c r="L476" s="361">
        <f t="shared" si="17"/>
        <v>0</v>
      </c>
    </row>
    <row r="477" spans="12:12" x14ac:dyDescent="0.25">
      <c r="L477" s="361">
        <f t="shared" si="17"/>
        <v>0</v>
      </c>
    </row>
    <row r="478" spans="12:12" x14ac:dyDescent="0.25">
      <c r="L478" s="361">
        <f t="shared" si="17"/>
        <v>0</v>
      </c>
    </row>
    <row r="479" spans="12:12" x14ac:dyDescent="0.25">
      <c r="L479" s="361">
        <f t="shared" si="17"/>
        <v>0</v>
      </c>
    </row>
    <row r="480" spans="12:12" x14ac:dyDescent="0.25">
      <c r="L480" s="361">
        <f t="shared" si="17"/>
        <v>0</v>
      </c>
    </row>
    <row r="481" spans="12:12" x14ac:dyDescent="0.25">
      <c r="L481" s="361">
        <f t="shared" si="17"/>
        <v>0</v>
      </c>
    </row>
    <row r="482" spans="12:12" x14ac:dyDescent="0.25">
      <c r="L482" s="361">
        <f t="shared" si="17"/>
        <v>0</v>
      </c>
    </row>
    <row r="483" spans="12:12" x14ac:dyDescent="0.25">
      <c r="L483" s="361">
        <f t="shared" si="17"/>
        <v>0</v>
      </c>
    </row>
    <row r="484" spans="12:12" x14ac:dyDescent="0.25">
      <c r="L484" s="361">
        <f t="shared" si="17"/>
        <v>0</v>
      </c>
    </row>
    <row r="485" spans="12:12" x14ac:dyDescent="0.25">
      <c r="L485" s="361">
        <f t="shared" si="17"/>
        <v>0</v>
      </c>
    </row>
    <row r="486" spans="12:12" x14ac:dyDescent="0.25">
      <c r="L486" s="361">
        <f t="shared" si="17"/>
        <v>0</v>
      </c>
    </row>
    <row r="487" spans="12:12" x14ac:dyDescent="0.25">
      <c r="L487" s="361">
        <f t="shared" si="17"/>
        <v>0</v>
      </c>
    </row>
    <row r="488" spans="12:12" x14ac:dyDescent="0.25">
      <c r="L488" s="361">
        <f t="shared" si="17"/>
        <v>0</v>
      </c>
    </row>
    <row r="489" spans="12:12" x14ac:dyDescent="0.25">
      <c r="L489" s="361">
        <f t="shared" si="17"/>
        <v>0</v>
      </c>
    </row>
    <row r="490" spans="12:12" x14ac:dyDescent="0.25">
      <c r="L490" s="361">
        <f t="shared" si="17"/>
        <v>0</v>
      </c>
    </row>
    <row r="491" spans="12:12" x14ac:dyDescent="0.25">
      <c r="L491" s="361">
        <f t="shared" si="17"/>
        <v>0</v>
      </c>
    </row>
    <row r="492" spans="12:12" x14ac:dyDescent="0.25">
      <c r="L492" s="361">
        <f t="shared" si="17"/>
        <v>0</v>
      </c>
    </row>
    <row r="493" spans="12:12" x14ac:dyDescent="0.25">
      <c r="L493" s="361">
        <f t="shared" si="17"/>
        <v>0</v>
      </c>
    </row>
    <row r="494" spans="12:12" x14ac:dyDescent="0.25">
      <c r="L494" s="361">
        <f t="shared" si="17"/>
        <v>0</v>
      </c>
    </row>
    <row r="495" spans="12:12" x14ac:dyDescent="0.25">
      <c r="L495" s="361">
        <f t="shared" si="17"/>
        <v>0</v>
      </c>
    </row>
    <row r="496" spans="12:12" x14ac:dyDescent="0.25">
      <c r="L496" s="361">
        <f t="shared" si="17"/>
        <v>0</v>
      </c>
    </row>
    <row r="497" spans="12:12" x14ac:dyDescent="0.25">
      <c r="L497" s="361">
        <f t="shared" si="17"/>
        <v>0</v>
      </c>
    </row>
    <row r="498" spans="12:12" x14ac:dyDescent="0.25">
      <c r="L498" s="361">
        <f t="shared" si="17"/>
        <v>0</v>
      </c>
    </row>
    <row r="499" spans="12:12" x14ac:dyDescent="0.25">
      <c r="L499" s="361">
        <f t="shared" si="17"/>
        <v>0</v>
      </c>
    </row>
    <row r="500" spans="12:12" x14ac:dyDescent="0.25">
      <c r="L500" s="361">
        <f t="shared" si="17"/>
        <v>0</v>
      </c>
    </row>
    <row r="501" spans="12:12" x14ac:dyDescent="0.25">
      <c r="L501" s="361">
        <f t="shared" si="17"/>
        <v>0</v>
      </c>
    </row>
    <row r="502" spans="12:12" x14ac:dyDescent="0.25">
      <c r="L502" s="361">
        <f t="shared" si="17"/>
        <v>0</v>
      </c>
    </row>
    <row r="503" spans="12:12" x14ac:dyDescent="0.25">
      <c r="L503" s="361">
        <f t="shared" si="17"/>
        <v>0</v>
      </c>
    </row>
    <row r="504" spans="12:12" x14ac:dyDescent="0.25">
      <c r="L504" s="361">
        <f t="shared" si="17"/>
        <v>0</v>
      </c>
    </row>
    <row r="505" spans="12:12" x14ac:dyDescent="0.25">
      <c r="L505" s="361">
        <f t="shared" si="17"/>
        <v>0</v>
      </c>
    </row>
    <row r="506" spans="12:12" x14ac:dyDescent="0.25">
      <c r="L506" s="361">
        <f t="shared" si="17"/>
        <v>0</v>
      </c>
    </row>
    <row r="507" spans="12:12" x14ac:dyDescent="0.25">
      <c r="L507" s="361">
        <f t="shared" si="17"/>
        <v>0</v>
      </c>
    </row>
    <row r="508" spans="12:12" x14ac:dyDescent="0.25">
      <c r="L508" s="361">
        <f t="shared" si="17"/>
        <v>0</v>
      </c>
    </row>
    <row r="509" spans="12:12" x14ac:dyDescent="0.25">
      <c r="L509" s="361">
        <f t="shared" si="17"/>
        <v>0</v>
      </c>
    </row>
    <row r="510" spans="12:12" x14ac:dyDescent="0.25">
      <c r="L510" s="361">
        <f t="shared" si="17"/>
        <v>0</v>
      </c>
    </row>
    <row r="511" spans="12:12" x14ac:dyDescent="0.25">
      <c r="L511" s="361">
        <f t="shared" si="17"/>
        <v>0</v>
      </c>
    </row>
    <row r="512" spans="12:12" x14ac:dyDescent="0.25">
      <c r="L512" s="361">
        <f t="shared" si="17"/>
        <v>0</v>
      </c>
    </row>
    <row r="513" spans="12:12" x14ac:dyDescent="0.25">
      <c r="L513" s="361">
        <f t="shared" si="17"/>
        <v>0</v>
      </c>
    </row>
    <row r="514" spans="12:12" x14ac:dyDescent="0.25">
      <c r="L514" s="361">
        <f t="shared" si="17"/>
        <v>0</v>
      </c>
    </row>
    <row r="515" spans="12:12" x14ac:dyDescent="0.25">
      <c r="L515" s="361">
        <f t="shared" si="17"/>
        <v>0</v>
      </c>
    </row>
    <row r="827" spans="3:3" x14ac:dyDescent="0.25">
      <c r="C827" s="409"/>
    </row>
    <row r="828" spans="3:3" x14ac:dyDescent="0.25">
      <c r="C828" s="409"/>
    </row>
    <row r="829" spans="3:3" x14ac:dyDescent="0.25">
      <c r="C829" s="409"/>
    </row>
    <row r="830" spans="3:3" x14ac:dyDescent="0.25">
      <c r="C830" s="409"/>
    </row>
    <row r="831" spans="3:3" x14ac:dyDescent="0.25">
      <c r="C831" s="409"/>
    </row>
    <row r="832" spans="3:3" x14ac:dyDescent="0.25">
      <c r="C832" s="409"/>
    </row>
    <row r="833" spans="3:3" x14ac:dyDescent="0.25">
      <c r="C833" s="409"/>
    </row>
    <row r="834" spans="3:3" x14ac:dyDescent="0.25">
      <c r="C834" s="409"/>
    </row>
    <row r="835" spans="3:3" x14ac:dyDescent="0.25">
      <c r="C835" s="409"/>
    </row>
    <row r="836" spans="3:3" x14ac:dyDescent="0.25">
      <c r="C836" s="409"/>
    </row>
    <row r="837" spans="3:3" x14ac:dyDescent="0.25">
      <c r="C837" s="409"/>
    </row>
    <row r="838" spans="3:3" x14ac:dyDescent="0.25">
      <c r="C838" s="409"/>
    </row>
    <row r="839" spans="3:3" x14ac:dyDescent="0.25">
      <c r="C839" s="409"/>
    </row>
    <row r="840" spans="3:3" x14ac:dyDescent="0.25">
      <c r="C840" s="409"/>
    </row>
    <row r="841" spans="3:3" x14ac:dyDescent="0.25">
      <c r="C841" s="409"/>
    </row>
    <row r="842" spans="3:3" x14ac:dyDescent="0.25">
      <c r="C842" s="409"/>
    </row>
    <row r="843" spans="3:3" x14ac:dyDescent="0.25">
      <c r="C843" s="409"/>
    </row>
    <row r="844" spans="3:3" x14ac:dyDescent="0.25">
      <c r="C844" s="409"/>
    </row>
    <row r="845" spans="3:3" x14ac:dyDescent="0.25">
      <c r="C845" s="409"/>
    </row>
    <row r="846" spans="3:3" x14ac:dyDescent="0.25">
      <c r="C846" s="409"/>
    </row>
    <row r="847" spans="3:3" x14ac:dyDescent="0.25">
      <c r="C847" s="409"/>
    </row>
    <row r="848" spans="3:3" x14ac:dyDescent="0.25">
      <c r="C848" s="409"/>
    </row>
    <row r="849" spans="3:3" x14ac:dyDescent="0.25">
      <c r="C849" s="409"/>
    </row>
    <row r="850" spans="3:3" x14ac:dyDescent="0.25">
      <c r="C850" s="409"/>
    </row>
    <row r="851" spans="3:3" x14ac:dyDescent="0.25">
      <c r="C851" s="409"/>
    </row>
    <row r="852" spans="3:3" x14ac:dyDescent="0.25">
      <c r="C852" s="409"/>
    </row>
    <row r="853" spans="3:3" x14ac:dyDescent="0.25">
      <c r="C853" s="409"/>
    </row>
    <row r="854" spans="3:3" x14ac:dyDescent="0.25">
      <c r="C854" s="409"/>
    </row>
    <row r="855" spans="3:3" x14ac:dyDescent="0.25">
      <c r="C855" s="409"/>
    </row>
    <row r="856" spans="3:3" x14ac:dyDescent="0.25">
      <c r="C856" s="409"/>
    </row>
    <row r="857" spans="3:3" x14ac:dyDescent="0.25">
      <c r="C857" s="409"/>
    </row>
    <row r="858" spans="3:3" x14ac:dyDescent="0.25">
      <c r="C858" s="409"/>
    </row>
    <row r="859" spans="3:3" x14ac:dyDescent="0.25">
      <c r="C859" s="409"/>
    </row>
    <row r="860" spans="3:3" x14ac:dyDescent="0.25">
      <c r="C860" s="409"/>
    </row>
    <row r="861" spans="3:3" x14ac:dyDescent="0.25">
      <c r="C861" s="409"/>
    </row>
    <row r="862" spans="3:3" x14ac:dyDescent="0.25">
      <c r="C862" s="409"/>
    </row>
    <row r="863" spans="3:3" x14ac:dyDescent="0.25">
      <c r="C863" s="409"/>
    </row>
    <row r="864" spans="3:3" x14ac:dyDescent="0.25">
      <c r="C864" s="409"/>
    </row>
    <row r="865" spans="3:3" x14ac:dyDescent="0.25">
      <c r="C865" s="409"/>
    </row>
    <row r="866" spans="3:3" x14ac:dyDescent="0.25">
      <c r="C866" s="409"/>
    </row>
    <row r="867" spans="3:3" x14ac:dyDescent="0.25">
      <c r="C867" s="409"/>
    </row>
    <row r="868" spans="3:3" x14ac:dyDescent="0.25">
      <c r="C868" s="409"/>
    </row>
    <row r="869" spans="3:3" x14ac:dyDescent="0.25">
      <c r="C869" s="409"/>
    </row>
    <row r="870" spans="3:3" x14ac:dyDescent="0.25">
      <c r="C870" s="409"/>
    </row>
    <row r="871" spans="3:3" x14ac:dyDescent="0.25">
      <c r="C871" s="409"/>
    </row>
    <row r="872" spans="3:3" x14ac:dyDescent="0.25">
      <c r="C872" s="409"/>
    </row>
    <row r="873" spans="3:3" x14ac:dyDescent="0.25">
      <c r="C873" s="409"/>
    </row>
    <row r="874" spans="3:3" x14ac:dyDescent="0.25">
      <c r="C874" s="409"/>
    </row>
    <row r="875" spans="3:3" x14ac:dyDescent="0.25">
      <c r="C875" s="409"/>
    </row>
    <row r="876" spans="3:3" x14ac:dyDescent="0.25">
      <c r="C876" s="409"/>
    </row>
    <row r="877" spans="3:3" x14ac:dyDescent="0.25">
      <c r="C877" s="409"/>
    </row>
    <row r="878" spans="3:3" x14ac:dyDescent="0.25">
      <c r="C878" s="409"/>
    </row>
    <row r="879" spans="3:3" x14ac:dyDescent="0.25">
      <c r="C879" s="409"/>
    </row>
    <row r="880" spans="3:3" x14ac:dyDescent="0.25">
      <c r="C880" s="409"/>
    </row>
    <row r="881" spans="3:3" x14ac:dyDescent="0.25">
      <c r="C881" s="409"/>
    </row>
    <row r="882" spans="3:3" x14ac:dyDescent="0.25">
      <c r="C882" s="409"/>
    </row>
    <row r="883" spans="3:3" x14ac:dyDescent="0.25">
      <c r="C883" s="409"/>
    </row>
    <row r="884" spans="3:3" x14ac:dyDescent="0.25">
      <c r="C884" s="409"/>
    </row>
    <row r="885" spans="3:3" x14ac:dyDescent="0.25">
      <c r="C885" s="409"/>
    </row>
    <row r="886" spans="3:3" x14ac:dyDescent="0.25">
      <c r="C886" s="409"/>
    </row>
    <row r="887" spans="3:3" x14ac:dyDescent="0.25">
      <c r="C887" s="409"/>
    </row>
    <row r="888" spans="3:3" x14ac:dyDescent="0.25">
      <c r="C888" s="409"/>
    </row>
    <row r="889" spans="3:3" x14ac:dyDescent="0.25">
      <c r="C889" s="409"/>
    </row>
    <row r="890" spans="3:3" x14ac:dyDescent="0.25">
      <c r="C890" s="409"/>
    </row>
    <row r="891" spans="3:3" x14ac:dyDescent="0.25">
      <c r="C891" s="409"/>
    </row>
    <row r="892" spans="3:3" x14ac:dyDescent="0.25">
      <c r="C892" s="409"/>
    </row>
    <row r="893" spans="3:3" x14ac:dyDescent="0.25">
      <c r="C893" s="409"/>
    </row>
    <row r="894" spans="3:3" x14ac:dyDescent="0.25">
      <c r="C894" s="409"/>
    </row>
    <row r="895" spans="3:3" x14ac:dyDescent="0.25">
      <c r="C895" s="409"/>
    </row>
    <row r="896" spans="3:3" x14ac:dyDescent="0.25">
      <c r="C896" s="409"/>
    </row>
    <row r="897" spans="3:11" x14ac:dyDescent="0.25">
      <c r="C897" s="409"/>
    </row>
    <row r="898" spans="3:11" x14ac:dyDescent="0.25">
      <c r="C898" s="409"/>
    </row>
    <row r="899" spans="3:11" x14ac:dyDescent="0.25">
      <c r="C899" s="409"/>
    </row>
    <row r="900" spans="3:11" x14ac:dyDescent="0.25">
      <c r="C900" s="409"/>
    </row>
    <row r="901" spans="3:11" x14ac:dyDescent="0.25">
      <c r="C901" s="409"/>
      <c r="D901" s="271"/>
      <c r="E901" s="190"/>
      <c r="F901" s="272"/>
      <c r="G901" s="275"/>
      <c r="H901" s="273"/>
      <c r="I901" s="485"/>
      <c r="J901" s="274"/>
      <c r="K901" s="331"/>
    </row>
    <row r="902" spans="3:11" x14ac:dyDescent="0.25">
      <c r="C902" s="409"/>
      <c r="D902" s="271"/>
      <c r="E902" s="190"/>
      <c r="F902" s="272"/>
      <c r="G902" s="275"/>
      <c r="H902" s="273"/>
      <c r="I902" s="485"/>
      <c r="J902" s="274"/>
      <c r="K902" s="331"/>
    </row>
    <row r="903" spans="3:11" x14ac:dyDescent="0.25">
      <c r="C903" s="409"/>
      <c r="D903" s="271"/>
      <c r="E903" s="190"/>
      <c r="F903" s="272"/>
      <c r="G903" s="275"/>
      <c r="H903" s="273"/>
      <c r="I903" s="485"/>
      <c r="J903" s="274"/>
      <c r="K903" s="331"/>
    </row>
    <row r="904" spans="3:11" x14ac:dyDescent="0.25">
      <c r="C904" s="409"/>
      <c r="D904" s="271"/>
      <c r="E904" s="190"/>
      <c r="F904" s="272"/>
      <c r="G904" s="275"/>
      <c r="H904" s="273"/>
      <c r="I904" s="485"/>
      <c r="J904" s="274"/>
      <c r="K904" s="331"/>
    </row>
    <row r="905" spans="3:11" x14ac:dyDescent="0.25">
      <c r="C905" s="409"/>
      <c r="D905" s="271"/>
      <c r="E905" s="190"/>
      <c r="F905" s="272"/>
      <c r="G905" s="275"/>
      <c r="H905" s="273"/>
      <c r="I905" s="485"/>
      <c r="J905" s="274"/>
      <c r="K905" s="331"/>
    </row>
    <row r="906" spans="3:11" x14ac:dyDescent="0.25">
      <c r="C906" s="409"/>
      <c r="D906" s="271"/>
      <c r="E906" s="190"/>
      <c r="F906" s="272"/>
      <c r="G906" s="275"/>
      <c r="H906" s="273"/>
      <c r="I906" s="485"/>
      <c r="J906" s="274"/>
      <c r="K906" s="331"/>
    </row>
    <row r="907" spans="3:11" x14ac:dyDescent="0.25">
      <c r="C907" s="409"/>
      <c r="D907" s="271"/>
      <c r="E907" s="190"/>
      <c r="F907" s="272"/>
      <c r="G907" s="275"/>
      <c r="H907" s="273"/>
      <c r="I907" s="485"/>
      <c r="J907" s="274"/>
      <c r="K907" s="331"/>
    </row>
    <row r="908" spans="3:11" x14ac:dyDescent="0.25">
      <c r="C908" s="409"/>
      <c r="D908" s="271"/>
      <c r="E908" s="190"/>
      <c r="F908" s="272"/>
      <c r="G908" s="275"/>
      <c r="H908" s="273"/>
      <c r="I908" s="485"/>
      <c r="J908" s="274"/>
      <c r="K908" s="331"/>
    </row>
    <row r="909" spans="3:11" x14ac:dyDescent="0.25">
      <c r="C909" s="409"/>
      <c r="D909" s="271"/>
      <c r="E909" s="190"/>
      <c r="F909" s="272"/>
      <c r="G909" s="275"/>
      <c r="H909" s="273"/>
      <c r="I909" s="485"/>
      <c r="J909" s="274"/>
      <c r="K909" s="331"/>
    </row>
    <row r="910" spans="3:11" x14ac:dyDescent="0.25">
      <c r="C910" s="409"/>
      <c r="D910" s="271"/>
      <c r="E910" s="190"/>
      <c r="F910" s="272"/>
      <c r="G910" s="275"/>
      <c r="H910" s="273"/>
      <c r="I910" s="485"/>
      <c r="J910" s="274"/>
      <c r="K910" s="331"/>
    </row>
    <row r="911" spans="3:11" x14ac:dyDescent="0.25">
      <c r="C911" s="409"/>
      <c r="D911" s="271"/>
      <c r="E911" s="190"/>
      <c r="F911" s="272"/>
      <c r="G911" s="275"/>
      <c r="H911" s="273"/>
      <c r="I911" s="485"/>
      <c r="J911" s="274"/>
      <c r="K911" s="331"/>
    </row>
    <row r="912" spans="3:11" x14ac:dyDescent="0.25">
      <c r="C912" s="409"/>
      <c r="D912" s="271"/>
      <c r="E912" s="190"/>
      <c r="F912" s="272"/>
      <c r="G912" s="275"/>
      <c r="H912" s="273"/>
      <c r="I912" s="485"/>
      <c r="J912" s="274"/>
      <c r="K912" s="331"/>
    </row>
    <row r="913" spans="3:11" x14ac:dyDescent="0.25">
      <c r="C913" s="409"/>
      <c r="D913" s="271"/>
      <c r="E913" s="190"/>
      <c r="F913" s="272"/>
      <c r="G913" s="275"/>
      <c r="H913" s="273"/>
      <c r="I913" s="485"/>
      <c r="J913" s="274"/>
      <c r="K913" s="331"/>
    </row>
    <row r="914" spans="3:11" x14ac:dyDescent="0.25">
      <c r="C914" s="409"/>
      <c r="D914" s="271"/>
      <c r="E914" s="190"/>
      <c r="F914" s="272"/>
      <c r="G914" s="275"/>
      <c r="H914" s="273"/>
      <c r="I914" s="485"/>
      <c r="J914" s="274"/>
      <c r="K914" s="331"/>
    </row>
    <row r="915" spans="3:11" x14ac:dyDescent="0.25">
      <c r="C915" s="409"/>
      <c r="D915" s="271"/>
      <c r="E915" s="190"/>
      <c r="F915" s="272"/>
      <c r="G915" s="275"/>
      <c r="H915" s="273"/>
      <c r="I915" s="485"/>
      <c r="J915" s="274"/>
      <c r="K915" s="331"/>
    </row>
    <row r="916" spans="3:11" x14ac:dyDescent="0.25">
      <c r="C916" s="409"/>
      <c r="D916" s="271"/>
      <c r="E916" s="190"/>
      <c r="F916" s="272"/>
      <c r="G916" s="275"/>
      <c r="H916" s="273"/>
      <c r="I916" s="485"/>
      <c r="J916" s="274"/>
      <c r="K916" s="331"/>
    </row>
  </sheetData>
  <conditionalFormatting sqref="J903:K916 J82:K96 J26:K26 G82:G96 G26">
    <cfRule type="cellIs" dxfId="140" priority="505" operator="equal">
      <formula>0</formula>
    </cfRule>
  </conditionalFormatting>
  <conditionalFormatting sqref="B1 B97:B1048576">
    <cfRule type="cellIs" dxfId="139" priority="513" operator="equal">
      <formula>0</formula>
    </cfRule>
  </conditionalFormatting>
  <conditionalFormatting sqref="H901:H902 H82:H96 H26">
    <cfRule type="cellIs" dxfId="138" priority="509" operator="lessThanOrEqual">
      <formula>0</formula>
    </cfRule>
  </conditionalFormatting>
  <conditionalFormatting sqref="J901:K902">
    <cfRule type="cellIs" dxfId="137" priority="508" operator="equal">
      <formula>0</formula>
    </cfRule>
  </conditionalFormatting>
  <conditionalFormatting sqref="G901:G902">
    <cfRule type="cellIs" dxfId="136" priority="507" operator="equal">
      <formula>0</formula>
    </cfRule>
  </conditionalFormatting>
  <conditionalFormatting sqref="H903:H916">
    <cfRule type="cellIs" dxfId="135" priority="506" operator="lessThanOrEqual">
      <formula>0</formula>
    </cfRule>
  </conditionalFormatting>
  <conditionalFormatting sqref="G903:G916">
    <cfRule type="cellIs" dxfId="134" priority="504" operator="equal">
      <formula>0</formula>
    </cfRule>
  </conditionalFormatting>
  <conditionalFormatting sqref="L1">
    <cfRule type="cellIs" dxfId="133" priority="374" operator="lessThanOrEqual">
      <formula>0</formula>
    </cfRule>
  </conditionalFormatting>
  <conditionalFormatting sqref="L58:L515">
    <cfRule type="cellIs" dxfId="132" priority="339" operator="equal">
      <formula>0</formula>
    </cfRule>
  </conditionalFormatting>
  <conditionalFormatting sqref="L2:L32">
    <cfRule type="cellIs" dxfId="131" priority="279" operator="equal">
      <formula>0</formula>
    </cfRule>
  </conditionalFormatting>
  <conditionalFormatting sqref="J63:J64">
    <cfRule type="cellIs" dxfId="129" priority="160" operator="equal">
      <formula>0</formula>
    </cfRule>
  </conditionalFormatting>
  <conditionalFormatting sqref="H58:H59">
    <cfRule type="cellIs" dxfId="126" priority="173" operator="lessThanOrEqual">
      <formula>0</formula>
    </cfRule>
  </conditionalFormatting>
  <conditionalFormatting sqref="J58:K59">
    <cfRule type="cellIs" dxfId="125" priority="172" operator="equal">
      <formula>0</formula>
    </cfRule>
  </conditionalFormatting>
  <conditionalFormatting sqref="G58:G59">
    <cfRule type="cellIs" dxfId="124" priority="171" operator="equal">
      <formula>0</formula>
    </cfRule>
  </conditionalFormatting>
  <conditionalFormatting sqref="H60">
    <cfRule type="cellIs" dxfId="123" priority="170" operator="lessThanOrEqual">
      <formula>0</formula>
    </cfRule>
  </conditionalFormatting>
  <conditionalFormatting sqref="J60:K60">
    <cfRule type="cellIs" dxfId="122" priority="169" operator="equal">
      <formula>0</formula>
    </cfRule>
  </conditionalFormatting>
  <conditionalFormatting sqref="G60">
    <cfRule type="cellIs" dxfId="121" priority="168" operator="equal">
      <formula>0</formula>
    </cfRule>
  </conditionalFormatting>
  <conditionalFormatting sqref="H61">
    <cfRule type="cellIs" dxfId="120" priority="167" operator="lessThanOrEqual">
      <formula>0</formula>
    </cfRule>
  </conditionalFormatting>
  <conditionalFormatting sqref="J61:K61">
    <cfRule type="cellIs" dxfId="119" priority="166" operator="equal">
      <formula>0</formula>
    </cfRule>
  </conditionalFormatting>
  <conditionalFormatting sqref="G61">
    <cfRule type="cellIs" dxfId="118" priority="165" operator="equal">
      <formula>0</formula>
    </cfRule>
  </conditionalFormatting>
  <conditionalFormatting sqref="H62">
    <cfRule type="cellIs" dxfId="117" priority="164" operator="lessThanOrEqual">
      <formula>0</formula>
    </cfRule>
  </conditionalFormatting>
  <conditionalFormatting sqref="J62:K62">
    <cfRule type="cellIs" dxfId="116" priority="163" operator="equal">
      <formula>0</formula>
    </cfRule>
  </conditionalFormatting>
  <conditionalFormatting sqref="G62">
    <cfRule type="cellIs" dxfId="115" priority="162" operator="equal">
      <formula>0</formula>
    </cfRule>
  </conditionalFormatting>
  <conditionalFormatting sqref="H65">
    <cfRule type="cellIs" dxfId="114" priority="158" operator="lessThanOrEqual">
      <formula>0</formula>
    </cfRule>
  </conditionalFormatting>
  <conditionalFormatting sqref="J65">
    <cfRule type="cellIs" dxfId="113" priority="157" operator="equal">
      <formula>0</formula>
    </cfRule>
  </conditionalFormatting>
  <conditionalFormatting sqref="G65">
    <cfRule type="cellIs" dxfId="112" priority="156" operator="equal">
      <formula>0</formula>
    </cfRule>
  </conditionalFormatting>
  <conditionalFormatting sqref="H63:H64">
    <cfRule type="cellIs" dxfId="111" priority="161" operator="lessThanOrEqual">
      <formula>0</formula>
    </cfRule>
  </conditionalFormatting>
  <conditionalFormatting sqref="G63:G64">
    <cfRule type="cellIs" dxfId="110" priority="159" operator="equal">
      <formula>0</formula>
    </cfRule>
  </conditionalFormatting>
  <conditionalFormatting sqref="K63:K68">
    <cfRule type="cellIs" dxfId="109" priority="155" operator="equal">
      <formula>0</formula>
    </cfRule>
  </conditionalFormatting>
  <conditionalFormatting sqref="H66:H67">
    <cfRule type="cellIs" dxfId="108" priority="154" operator="lessThanOrEqual">
      <formula>0</formula>
    </cfRule>
  </conditionalFormatting>
  <conditionalFormatting sqref="J66:J67">
    <cfRule type="cellIs" dxfId="107" priority="153" operator="equal">
      <formula>0</formula>
    </cfRule>
  </conditionalFormatting>
  <conditionalFormatting sqref="G66:G67">
    <cfRule type="cellIs" dxfId="106" priority="152" operator="equal">
      <formula>0</formula>
    </cfRule>
  </conditionalFormatting>
  <conditionalFormatting sqref="H68">
    <cfRule type="cellIs" dxfId="105" priority="151" operator="lessThanOrEqual">
      <formula>0</formula>
    </cfRule>
  </conditionalFormatting>
  <conditionalFormatting sqref="J68">
    <cfRule type="cellIs" dxfId="104" priority="150" operator="equal">
      <formula>0</formula>
    </cfRule>
  </conditionalFormatting>
  <conditionalFormatting sqref="G68">
    <cfRule type="cellIs" dxfId="103" priority="149" operator="equal">
      <formula>0</formula>
    </cfRule>
  </conditionalFormatting>
  <conditionalFormatting sqref="H14">
    <cfRule type="cellIs" dxfId="102" priority="148" operator="lessThanOrEqual">
      <formula>0</formula>
    </cfRule>
  </conditionalFormatting>
  <conditionalFormatting sqref="J14:K14">
    <cfRule type="cellIs" dxfId="101" priority="147" operator="equal">
      <formula>0</formula>
    </cfRule>
  </conditionalFormatting>
  <conditionalFormatting sqref="G14">
    <cfRule type="cellIs" dxfId="100" priority="146" operator="equal">
      <formula>0</formula>
    </cfRule>
  </conditionalFormatting>
  <conditionalFormatting sqref="B25">
    <cfRule type="cellIs" dxfId="99" priority="106" operator="equal">
      <formula>0</formula>
    </cfRule>
  </conditionalFormatting>
  <conditionalFormatting sqref="H15">
    <cfRule type="cellIs" dxfId="98" priority="141" operator="lessThanOrEqual">
      <formula>0</formula>
    </cfRule>
  </conditionalFormatting>
  <conditionalFormatting sqref="J15:K15">
    <cfRule type="cellIs" dxfId="97" priority="140" operator="equal">
      <formula>0</formula>
    </cfRule>
  </conditionalFormatting>
  <conditionalFormatting sqref="G15">
    <cfRule type="cellIs" dxfId="96" priority="139" operator="equal">
      <formula>0</formula>
    </cfRule>
  </conditionalFormatting>
  <conditionalFormatting sqref="H16">
    <cfRule type="cellIs" dxfId="95" priority="137" operator="lessThanOrEqual">
      <formula>0</formula>
    </cfRule>
  </conditionalFormatting>
  <conditionalFormatting sqref="J16:K16">
    <cfRule type="cellIs" dxfId="94" priority="136" operator="equal">
      <formula>0</formula>
    </cfRule>
  </conditionalFormatting>
  <conditionalFormatting sqref="G16">
    <cfRule type="cellIs" dxfId="93" priority="135" operator="equal">
      <formula>0</formula>
    </cfRule>
  </conditionalFormatting>
  <conditionalFormatting sqref="H17">
    <cfRule type="cellIs" dxfId="92" priority="133" operator="lessThanOrEqual">
      <formula>0</formula>
    </cfRule>
  </conditionalFormatting>
  <conditionalFormatting sqref="J17:K17">
    <cfRule type="cellIs" dxfId="91" priority="132" operator="equal">
      <formula>0</formula>
    </cfRule>
  </conditionalFormatting>
  <conditionalFormatting sqref="G17">
    <cfRule type="cellIs" dxfId="90" priority="131" operator="equal">
      <formula>0</formula>
    </cfRule>
  </conditionalFormatting>
  <conditionalFormatting sqref="H18">
    <cfRule type="cellIs" dxfId="89" priority="129" operator="lessThanOrEqual">
      <formula>0</formula>
    </cfRule>
  </conditionalFormatting>
  <conditionalFormatting sqref="J18:K18">
    <cfRule type="cellIs" dxfId="88" priority="128" operator="equal">
      <formula>0</formula>
    </cfRule>
  </conditionalFormatting>
  <conditionalFormatting sqref="G18">
    <cfRule type="cellIs" dxfId="87" priority="127" operator="equal">
      <formula>0</formula>
    </cfRule>
  </conditionalFormatting>
  <conditionalFormatting sqref="H19">
    <cfRule type="cellIs" dxfId="86" priority="125" operator="lessThanOrEqual">
      <formula>0</formula>
    </cfRule>
  </conditionalFormatting>
  <conditionalFormatting sqref="J19:K19">
    <cfRule type="cellIs" dxfId="85" priority="124" operator="equal">
      <formula>0</formula>
    </cfRule>
  </conditionalFormatting>
  <conditionalFormatting sqref="G19">
    <cfRule type="cellIs" dxfId="84" priority="123" operator="equal">
      <formula>0</formula>
    </cfRule>
  </conditionalFormatting>
  <conditionalFormatting sqref="H20">
    <cfRule type="cellIs" dxfId="83" priority="121" operator="lessThanOrEqual">
      <formula>0</formula>
    </cfRule>
  </conditionalFormatting>
  <conditionalFormatting sqref="J20:K20">
    <cfRule type="cellIs" dxfId="82" priority="120" operator="equal">
      <formula>0</formula>
    </cfRule>
  </conditionalFormatting>
  <conditionalFormatting sqref="G20">
    <cfRule type="cellIs" dxfId="81" priority="119" operator="equal">
      <formula>0</formula>
    </cfRule>
  </conditionalFormatting>
  <conditionalFormatting sqref="G12:G13">
    <cfRule type="cellIs" dxfId="80" priority="66" operator="equal">
      <formula>0</formula>
    </cfRule>
  </conditionalFormatting>
  <conditionalFormatting sqref="H21:H22">
    <cfRule type="cellIs" dxfId="79" priority="117" operator="lessThanOrEqual">
      <formula>0</formula>
    </cfRule>
  </conditionalFormatting>
  <conditionalFormatting sqref="J21:K22">
    <cfRule type="cellIs" dxfId="78" priority="116" operator="equal">
      <formula>0</formula>
    </cfRule>
  </conditionalFormatting>
  <conditionalFormatting sqref="G21:G22">
    <cfRule type="cellIs" dxfId="77" priority="115" operator="equal">
      <formula>0</formula>
    </cfRule>
  </conditionalFormatting>
  <conditionalFormatting sqref="B22">
    <cfRule type="cellIs" dxfId="76" priority="114" operator="equal">
      <formula>0</formula>
    </cfRule>
  </conditionalFormatting>
  <conditionalFormatting sqref="H23">
    <cfRule type="cellIs" dxfId="75" priority="113" operator="lessThanOrEqual">
      <formula>0</formula>
    </cfRule>
  </conditionalFormatting>
  <conditionalFormatting sqref="J23:K23">
    <cfRule type="cellIs" dxfId="74" priority="112" operator="equal">
      <formula>0</formula>
    </cfRule>
  </conditionalFormatting>
  <conditionalFormatting sqref="G23">
    <cfRule type="cellIs" dxfId="73" priority="111" operator="equal">
      <formula>0</formula>
    </cfRule>
  </conditionalFormatting>
  <conditionalFormatting sqref="H24:H25">
    <cfRule type="cellIs" dxfId="72" priority="109" operator="lessThanOrEqual">
      <formula>0</formula>
    </cfRule>
  </conditionalFormatting>
  <conditionalFormatting sqref="J24:K25">
    <cfRule type="cellIs" dxfId="71" priority="108" operator="equal">
      <formula>0</formula>
    </cfRule>
  </conditionalFormatting>
  <conditionalFormatting sqref="G24:G25">
    <cfRule type="cellIs" dxfId="70" priority="107" operator="equal">
      <formula>0</formula>
    </cfRule>
  </conditionalFormatting>
  <conditionalFormatting sqref="B82:B96">
    <cfRule type="cellIs" dxfId="69" priority="102" operator="equal">
      <formula>0</formula>
    </cfRule>
  </conditionalFormatting>
  <conditionalFormatting sqref="H2:H3">
    <cfRule type="cellIs" dxfId="68" priority="83" operator="lessThanOrEqual">
      <formula>0</formula>
    </cfRule>
  </conditionalFormatting>
  <conditionalFormatting sqref="J2:K3">
    <cfRule type="cellIs" dxfId="67" priority="82" operator="equal">
      <formula>0</formula>
    </cfRule>
  </conditionalFormatting>
  <conditionalFormatting sqref="G2:G4">
    <cfRule type="cellIs" dxfId="66" priority="81" operator="equal">
      <formula>0</formula>
    </cfRule>
  </conditionalFormatting>
  <conditionalFormatting sqref="H3:H5">
    <cfRule type="cellIs" dxfId="65" priority="80" operator="lessThanOrEqual">
      <formula>0</formula>
    </cfRule>
  </conditionalFormatting>
  <conditionalFormatting sqref="J3:K5">
    <cfRule type="cellIs" dxfId="64" priority="79" operator="equal">
      <formula>0</formula>
    </cfRule>
  </conditionalFormatting>
  <conditionalFormatting sqref="G2:G5">
    <cfRule type="cellIs" dxfId="63" priority="78" operator="equal">
      <formula>0</formula>
    </cfRule>
  </conditionalFormatting>
  <conditionalFormatting sqref="H5:H7">
    <cfRule type="cellIs" dxfId="62" priority="77" operator="lessThanOrEqual">
      <formula>0</formula>
    </cfRule>
  </conditionalFormatting>
  <conditionalFormatting sqref="J5:K7">
    <cfRule type="cellIs" dxfId="61" priority="76" operator="equal">
      <formula>0</formula>
    </cfRule>
  </conditionalFormatting>
  <conditionalFormatting sqref="G5:G7">
    <cfRule type="cellIs" dxfId="60" priority="75" operator="equal">
      <formula>0</formula>
    </cfRule>
  </conditionalFormatting>
  <conditionalFormatting sqref="H8:H9">
    <cfRule type="cellIs" dxfId="59" priority="74" operator="lessThanOrEqual">
      <formula>0</formula>
    </cfRule>
  </conditionalFormatting>
  <conditionalFormatting sqref="J8:K9">
    <cfRule type="cellIs" dxfId="58" priority="73" operator="equal">
      <formula>0</formula>
    </cfRule>
  </conditionalFormatting>
  <conditionalFormatting sqref="G8:G9">
    <cfRule type="cellIs" dxfId="57" priority="72" operator="equal">
      <formula>0</formula>
    </cfRule>
  </conditionalFormatting>
  <conditionalFormatting sqref="H10:H11">
    <cfRule type="cellIs" dxfId="56" priority="71" operator="lessThanOrEqual">
      <formula>0</formula>
    </cfRule>
  </conditionalFormatting>
  <conditionalFormatting sqref="J10:K11">
    <cfRule type="cellIs" dxfId="55" priority="70" operator="equal">
      <formula>0</formula>
    </cfRule>
  </conditionalFormatting>
  <conditionalFormatting sqref="G10:G11">
    <cfRule type="cellIs" dxfId="54" priority="69" operator="equal">
      <formula>0</formula>
    </cfRule>
  </conditionalFormatting>
  <conditionalFormatting sqref="H12:H13">
    <cfRule type="cellIs" dxfId="53" priority="68" operator="lessThanOrEqual">
      <formula>0</formula>
    </cfRule>
  </conditionalFormatting>
  <conditionalFormatting sqref="J12:K13">
    <cfRule type="cellIs" dxfId="52" priority="67" operator="equal">
      <formula>0</formula>
    </cfRule>
  </conditionalFormatting>
  <conditionalFormatting sqref="H27:H28">
    <cfRule type="cellIs" dxfId="51" priority="65" operator="lessThanOrEqual">
      <formula>0</formula>
    </cfRule>
  </conditionalFormatting>
  <conditionalFormatting sqref="J27:K28">
    <cfRule type="cellIs" dxfId="50" priority="64" operator="equal">
      <formula>0</formula>
    </cfRule>
  </conditionalFormatting>
  <conditionalFormatting sqref="G27:G28">
    <cfRule type="cellIs" dxfId="49" priority="63" operator="equal">
      <formula>0</formula>
    </cfRule>
  </conditionalFormatting>
  <conditionalFormatting sqref="B28">
    <cfRule type="cellIs" dxfId="48" priority="62" operator="equal">
      <formula>0</formula>
    </cfRule>
  </conditionalFormatting>
  <conditionalFormatting sqref="H29">
    <cfRule type="cellIs" dxfId="47" priority="61" operator="lessThanOrEqual">
      <formula>0</formula>
    </cfRule>
  </conditionalFormatting>
  <conditionalFormatting sqref="J29:K29">
    <cfRule type="cellIs" dxfId="46" priority="60" operator="equal">
      <formula>0</formula>
    </cfRule>
  </conditionalFormatting>
  <conditionalFormatting sqref="G29">
    <cfRule type="cellIs" dxfId="45" priority="59" operator="equal">
      <formula>0</formula>
    </cfRule>
  </conditionalFormatting>
  <conditionalFormatting sqref="B31">
    <cfRule type="cellIs" dxfId="44" priority="54" operator="equal">
      <formula>0</formula>
    </cfRule>
  </conditionalFormatting>
  <conditionalFormatting sqref="H30:H31">
    <cfRule type="cellIs" dxfId="43" priority="57" operator="lessThanOrEqual">
      <formula>0</formula>
    </cfRule>
  </conditionalFormatting>
  <conditionalFormatting sqref="J30:K31">
    <cfRule type="cellIs" dxfId="42" priority="56" operator="equal">
      <formula>0</formula>
    </cfRule>
  </conditionalFormatting>
  <conditionalFormatting sqref="G30:G31">
    <cfRule type="cellIs" dxfId="41" priority="55" operator="equal">
      <formula>0</formula>
    </cfRule>
  </conditionalFormatting>
  <conditionalFormatting sqref="H32">
    <cfRule type="cellIs" dxfId="40" priority="53" operator="lessThanOrEqual">
      <formula>0</formula>
    </cfRule>
  </conditionalFormatting>
  <conditionalFormatting sqref="J32">
    <cfRule type="cellIs" dxfId="39" priority="52" operator="equal">
      <formula>0</formula>
    </cfRule>
  </conditionalFormatting>
  <conditionalFormatting sqref="G32">
    <cfRule type="cellIs" dxfId="38" priority="51" operator="equal">
      <formula>0</formula>
    </cfRule>
  </conditionalFormatting>
  <conditionalFormatting sqref="K32">
    <cfRule type="cellIs" dxfId="37" priority="41" operator="equal">
      <formula>0</formula>
    </cfRule>
  </conditionalFormatting>
  <conditionalFormatting sqref="H33 L33">
    <cfRule type="cellIs" dxfId="36" priority="40" operator="lessThanOrEqual">
      <formula>0</formula>
    </cfRule>
  </conditionalFormatting>
  <conditionalFormatting sqref="J33:K33">
    <cfRule type="cellIs" dxfId="35" priority="39" operator="equal">
      <formula>0</formula>
    </cfRule>
  </conditionalFormatting>
  <conditionalFormatting sqref="G33">
    <cfRule type="cellIs" dxfId="34" priority="38" operator="equal">
      <formula>0</formula>
    </cfRule>
  </conditionalFormatting>
  <conditionalFormatting sqref="H34 L34">
    <cfRule type="cellIs" dxfId="33" priority="36" operator="lessThanOrEqual">
      <formula>0</formula>
    </cfRule>
  </conditionalFormatting>
  <conditionalFormatting sqref="J34:K34">
    <cfRule type="cellIs" dxfId="32" priority="35" operator="equal">
      <formula>0</formula>
    </cfRule>
  </conditionalFormatting>
  <conditionalFormatting sqref="G34">
    <cfRule type="cellIs" dxfId="31" priority="34" operator="equal">
      <formula>0</formula>
    </cfRule>
  </conditionalFormatting>
  <conditionalFormatting sqref="H35 L35">
    <cfRule type="cellIs" dxfId="30" priority="32" operator="lessThanOrEqual">
      <formula>0</formula>
    </cfRule>
  </conditionalFormatting>
  <conditionalFormatting sqref="J35:K35">
    <cfRule type="cellIs" dxfId="29" priority="31" operator="equal">
      <formula>0</formula>
    </cfRule>
  </conditionalFormatting>
  <conditionalFormatting sqref="G35">
    <cfRule type="cellIs" dxfId="28" priority="30" operator="equal">
      <formula>0</formula>
    </cfRule>
  </conditionalFormatting>
  <conditionalFormatting sqref="H36 L36">
    <cfRule type="cellIs" dxfId="27" priority="28" operator="lessThanOrEqual">
      <formula>0</formula>
    </cfRule>
  </conditionalFormatting>
  <conditionalFormatting sqref="J36:K36">
    <cfRule type="cellIs" dxfId="26" priority="27" operator="equal">
      <formula>0</formula>
    </cfRule>
  </conditionalFormatting>
  <conditionalFormatting sqref="G36">
    <cfRule type="cellIs" dxfId="25" priority="26" operator="equal">
      <formula>0</formula>
    </cfRule>
  </conditionalFormatting>
  <conditionalFormatting sqref="H37 L37">
    <cfRule type="cellIs" dxfId="24" priority="24" operator="lessThanOrEqual">
      <formula>0</formula>
    </cfRule>
  </conditionalFormatting>
  <conditionalFormatting sqref="J37:K37">
    <cfRule type="cellIs" dxfId="23" priority="23" operator="equal">
      <formula>0</formula>
    </cfRule>
  </conditionalFormatting>
  <conditionalFormatting sqref="G37">
    <cfRule type="cellIs" dxfId="22" priority="22" operator="equal">
      <formula>0</formula>
    </cfRule>
  </conditionalFormatting>
  <conditionalFormatting sqref="H38 L38">
    <cfRule type="cellIs" dxfId="21" priority="16" operator="lessThanOrEqual">
      <formula>0</formula>
    </cfRule>
  </conditionalFormatting>
  <conditionalFormatting sqref="J38:K38">
    <cfRule type="cellIs" dxfId="20" priority="15" operator="equal">
      <formula>0</formula>
    </cfRule>
  </conditionalFormatting>
  <conditionalFormatting sqref="G38">
    <cfRule type="cellIs" dxfId="19" priority="14" operator="equal">
      <formula>0</formula>
    </cfRule>
  </conditionalFormatting>
  <conditionalFormatting sqref="H39:H40 L39:L40">
    <cfRule type="cellIs" dxfId="18" priority="12" operator="lessThanOrEqual">
      <formula>0</formula>
    </cfRule>
  </conditionalFormatting>
  <conditionalFormatting sqref="J39:K40">
    <cfRule type="cellIs" dxfId="17" priority="11" operator="equal">
      <formula>0</formula>
    </cfRule>
  </conditionalFormatting>
  <conditionalFormatting sqref="G39:G40">
    <cfRule type="cellIs" dxfId="16" priority="10" operator="equal">
      <formula>0</formula>
    </cfRule>
  </conditionalFormatting>
  <conditionalFormatting sqref="B40">
    <cfRule type="cellIs" dxfId="15" priority="9" operator="equal">
      <formula>0</formula>
    </cfRule>
  </conditionalFormatting>
  <conditionalFormatting sqref="H41 L41">
    <cfRule type="cellIs" dxfId="14" priority="8" operator="lessThanOrEqual">
      <formula>0</formula>
    </cfRule>
  </conditionalFormatting>
  <conditionalFormatting sqref="J41:K41">
    <cfRule type="cellIs" dxfId="13" priority="7" operator="equal">
      <formula>0</formula>
    </cfRule>
  </conditionalFormatting>
  <conditionalFormatting sqref="G41">
    <cfRule type="cellIs" dxfId="12" priority="6" operator="equal">
      <formula>0</formula>
    </cfRule>
  </conditionalFormatting>
  <conditionalFormatting sqref="H42:H57 L42:L57">
    <cfRule type="cellIs" dxfId="3" priority="4" operator="lessThanOrEqual">
      <formula>0</formula>
    </cfRule>
  </conditionalFormatting>
  <conditionalFormatting sqref="J42:K57">
    <cfRule type="cellIs" dxfId="2" priority="3" operator="equal">
      <formula>0</formula>
    </cfRule>
  </conditionalFormatting>
  <conditionalFormatting sqref="G42:G57">
    <cfRule type="cellIs" dxfId="1" priority="2" operator="equal">
      <formula>0</formula>
    </cfRule>
  </conditionalFormatting>
  <conditionalFormatting sqref="B43:B57">
    <cfRule type="cellIs" dxfId="0" priority="1" operator="equal">
      <formula>0</formula>
    </cfRule>
  </conditionalFormatting>
  <dataValidations count="3">
    <dataValidation type="list" allowBlank="1" showInputMessage="1" showErrorMessage="1" prompt="N° de TICKET" sqref="B65:B66 B26:B27 B23:B24 C13 B32:B39 B58 B60:B63 A3:A4 A7 A9 A11 A13 C3:C4 C7 C9 C11 B14:B21 B68 B29:B30 B41:B42">
      <formula1>N°TICKET</formula1>
    </dataValidation>
    <dataValidation type="list" allowBlank="1" showInputMessage="1" showErrorMessage="1" prompt="CLIENTS" sqref="C65:C66 C26:C27 C23:C24 C60:C63 C32:C38 C58 C14:C21 C68 C29:C30 C41:C43">
      <formula1>client</formula1>
    </dataValidation>
    <dataValidation type="list" allowBlank="1" showInputMessage="1" showErrorMessage="1" sqref="K33:K37 K39:K42">
      <formula1>$D$24:$D$28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LIENT">
          <x14:formula1>
            <xm:f>'C:\Users\User\Desktop\[CAISSE one Drive.xlsm]CLIENT'!#REF!</xm:f>
          </x14:formula1>
          <xm:sqref>A10 A8 A5:A6 A2 A12 C10 C8 C5:C6 C2 C12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MENU</vt:lpstr>
      <vt:lpstr>CAISSE</vt:lpstr>
      <vt:lpstr>CLIENT</vt:lpstr>
      <vt:lpstr>DONNEES</vt:lpstr>
      <vt:lpstr>STATS</vt:lpstr>
      <vt:lpstr>RECAPITULATIF</vt:lpstr>
      <vt:lpstr>Feuil2</vt:lpstr>
      <vt:lpstr>RECAP</vt:lpstr>
      <vt:lpstr>TABLEAU</vt:lpstr>
      <vt:lpstr>client</vt:lpstr>
      <vt:lpstr>DONNEESPAIEMENTS</vt:lpstr>
      <vt:lpstr>DONNEES!MODEPAIEMENTS</vt:lpstr>
      <vt:lpstr>N°TICKET</vt:lpstr>
      <vt:lpstr>CAISSE!Zone_d_impression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User</cp:lastModifiedBy>
  <cp:lastPrinted>2016-09-14T15:10:00Z</cp:lastPrinted>
  <dcterms:created xsi:type="dcterms:W3CDTF">2016-03-05T14:39:20Z</dcterms:created>
  <dcterms:modified xsi:type="dcterms:W3CDTF">2016-09-14T17:55:58Z</dcterms:modified>
</cp:coreProperties>
</file>