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8915" windowHeight="11070"/>
  </bookViews>
  <sheets>
    <sheet name="ger30 mini a l'essai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B26" i="1"/>
  <c r="B27" s="1"/>
  <c r="A26"/>
  <c r="B25"/>
  <c r="A25"/>
  <c r="C22"/>
  <c r="G21"/>
  <c r="E21"/>
  <c r="V17"/>
  <c r="T17"/>
  <c r="G17"/>
  <c r="F17"/>
  <c r="G16"/>
  <c r="E16"/>
  <c r="G15"/>
  <c r="F15"/>
  <c r="V14"/>
  <c r="T14"/>
  <c r="G14"/>
  <c r="E14"/>
  <c r="G13"/>
  <c r="G12"/>
  <c r="E12"/>
  <c r="G11"/>
  <c r="V10"/>
  <c r="T10"/>
  <c r="G10"/>
  <c r="E10"/>
  <c r="G9"/>
  <c r="G8"/>
  <c r="E8"/>
  <c r="D8"/>
  <c r="G7"/>
  <c r="F7"/>
  <c r="T6"/>
  <c r="V6" s="1"/>
  <c r="G6"/>
  <c r="E6"/>
  <c r="B4"/>
  <c r="F13" s="1"/>
  <c r="G2"/>
  <c r="B30" s="1"/>
  <c r="K1"/>
  <c r="G1"/>
  <c r="I1" s="1"/>
  <c r="J1" s="1"/>
  <c r="D1"/>
  <c r="E2" s="1"/>
  <c r="A27" l="1"/>
  <c r="A28" s="1"/>
  <c r="F11"/>
  <c r="A30"/>
  <c r="A31" s="1"/>
  <c r="I6"/>
  <c r="F9"/>
  <c r="H6" s="1"/>
  <c r="E22"/>
  <c r="Q10" l="1"/>
  <c r="X10"/>
  <c r="J6"/>
  <c r="Y8"/>
  <c r="K8"/>
  <c r="K6" s="1"/>
  <c r="L6" s="1"/>
  <c r="F22"/>
  <c r="AA8" l="1"/>
  <c r="D10"/>
  <c r="D6"/>
  <c r="D22" s="1"/>
  <c r="D11"/>
  <c r="D7"/>
  <c r="D9"/>
</calcChain>
</file>

<file path=xl/comments1.xml><?xml version="1.0" encoding="utf-8"?>
<comments xmlns="http://schemas.openxmlformats.org/spreadsheetml/2006/main">
  <authors>
    <author>alain PIERRE</author>
  </authors>
  <commentList>
    <comment ref="H5" authorId="0">
      <text>
        <r>
          <rPr>
            <b/>
            <sz val="9"/>
            <color indexed="81"/>
            <rFont val="Tahoma"/>
            <family val="2"/>
          </rPr>
          <t>alain PIERRE:</t>
        </r>
        <r>
          <rPr>
            <sz val="9"/>
            <color indexed="81"/>
            <rFont val="Tahoma"/>
            <family val="2"/>
          </rPr>
          <t xml:space="preserve">
La value globale tient compte des values positives antérieures</t>
        </r>
      </text>
    </comment>
    <comment ref="O10" authorId="0">
      <text>
        <r>
          <rPr>
            <b/>
            <sz val="9"/>
            <color indexed="81"/>
            <rFont val="Tahoma"/>
            <family val="2"/>
          </rPr>
          <t>alain PIERRE:</t>
        </r>
        <r>
          <rPr>
            <sz val="9"/>
            <color indexed="81"/>
            <rFont val="Tahoma"/>
            <family val="2"/>
          </rPr>
          <t xml:space="preserve">
La value globale tient compte des values positives antérieures</t>
        </r>
      </text>
    </comment>
  </commentList>
</comments>
</file>

<file path=xl/sharedStrings.xml><?xml version="1.0" encoding="utf-8"?>
<sst xmlns="http://schemas.openxmlformats.org/spreadsheetml/2006/main" count="49" uniqueCount="37">
  <si>
    <t>Montant investi</t>
  </si>
  <si>
    <t>1 Pip =</t>
  </si>
  <si>
    <t>Value désirée</t>
  </si>
  <si>
    <t>Achat</t>
  </si>
  <si>
    <t>écart</t>
  </si>
  <si>
    <t>Valeur du pip</t>
  </si>
  <si>
    <t>Spread</t>
  </si>
  <si>
    <t>Vente</t>
  </si>
  <si>
    <t>Nb pips désirés</t>
  </si>
  <si>
    <t>Cours ACHAT</t>
  </si>
  <si>
    <t>Cours VENTE</t>
  </si>
  <si>
    <t>Invest KE</t>
  </si>
  <si>
    <t>Limites / Stops</t>
  </si>
  <si>
    <t>Euros sur achat</t>
  </si>
  <si>
    <t>Euros sur vente</t>
  </si>
  <si>
    <t>Prix de 1 PIP</t>
  </si>
  <si>
    <t>Value Nette GER30</t>
  </si>
  <si>
    <t>Value brutte en cours</t>
  </si>
  <si>
    <t>Solde en cours</t>
  </si>
  <si>
    <t>Cours d'équilibre</t>
  </si>
  <si>
    <t xml:space="preserve">Value pour  </t>
  </si>
  <si>
    <t>Intérêts</t>
  </si>
  <si>
    <t>Nb pips équilibre</t>
  </si>
  <si>
    <t>Dernier solde</t>
  </si>
  <si>
    <t>Value restante à faire</t>
  </si>
  <si>
    <t>Nb pips pour la value</t>
  </si>
  <si>
    <t>Station Trading FXCM / Mon Compte</t>
  </si>
  <si>
    <t>% sur solde</t>
  </si>
  <si>
    <t>G/P Nette</t>
  </si>
  <si>
    <t>G/P brute</t>
  </si>
  <si>
    <t>moyenne ACHATS</t>
  </si>
  <si>
    <t>moyenne VENTES</t>
  </si>
  <si>
    <t>somme achats</t>
  </si>
  <si>
    <t>somme ventes</t>
  </si>
  <si>
    <t>EUSTX50</t>
  </si>
  <si>
    <t>B</t>
  </si>
  <si>
    <t>S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</si>
</sst>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dd/mm/yy;@"/>
    <numFmt numFmtId="165" formatCode="#,##0.00\ &quot;€&quot;"/>
    <numFmt numFmtId="166" formatCode="0.0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22"/>
      <name val="Arial"/>
      <family val="2"/>
    </font>
    <font>
      <sz val="22"/>
      <name val="BatangChe"/>
      <family val="3"/>
    </font>
    <font>
      <sz val="22"/>
      <name val="Batang"/>
      <family val="1"/>
    </font>
    <font>
      <sz val="18"/>
      <name val="Arial"/>
      <family val="2"/>
    </font>
    <font>
      <b/>
      <sz val="22"/>
      <name val="Batang"/>
      <family val="1"/>
    </font>
    <font>
      <sz val="20"/>
      <name val="Batang"/>
      <family val="1"/>
    </font>
    <font>
      <sz val="20"/>
      <color theme="0"/>
      <name val="Arial"/>
      <family val="2"/>
    </font>
    <font>
      <b/>
      <sz val="22"/>
      <color theme="0"/>
      <name val="Arial"/>
      <family val="2"/>
    </font>
    <font>
      <b/>
      <sz val="22"/>
      <color indexed="63"/>
      <name val="Batang"/>
      <family val="1"/>
    </font>
    <font>
      <b/>
      <sz val="22"/>
      <name val="BatangChe"/>
      <family val="3"/>
    </font>
    <font>
      <b/>
      <sz val="22"/>
      <color theme="3" tint="-0.249977111117893"/>
      <name val="Batang"/>
      <family val="1"/>
    </font>
    <font>
      <b/>
      <sz val="22"/>
      <color theme="0"/>
      <name val="Batang"/>
      <family val="1"/>
    </font>
    <font>
      <sz val="24"/>
      <name val="Arial"/>
      <family val="2"/>
    </font>
    <font>
      <sz val="22"/>
      <name val="Calibri Light"/>
      <family val="2"/>
    </font>
    <font>
      <b/>
      <sz val="22"/>
      <name val="Candara"/>
      <family val="2"/>
    </font>
    <font>
      <sz val="22"/>
      <name val="Candara"/>
      <family val="2"/>
    </font>
    <font>
      <sz val="28"/>
      <color rgb="FF00B050"/>
      <name val="Calibri"/>
      <family val="2"/>
    </font>
    <font>
      <b/>
      <sz val="48"/>
      <color theme="1"/>
      <name val="Baskerville Old Face"/>
      <family val="1"/>
    </font>
    <font>
      <sz val="22"/>
      <color theme="3" tint="-0.249977111117893"/>
      <name val="Arial"/>
      <family val="2"/>
    </font>
    <font>
      <b/>
      <sz val="22"/>
      <color theme="6" tint="-0.499984740745262"/>
      <name val="Baskerville Old Face"/>
      <family val="1"/>
    </font>
    <font>
      <sz val="22"/>
      <color rgb="FFFF0000"/>
      <name val="Arial"/>
      <family val="2"/>
    </font>
    <font>
      <sz val="22"/>
      <color theme="0"/>
      <name val="Arial"/>
      <family val="2"/>
    </font>
    <font>
      <sz val="8"/>
      <color rgb="FF333333"/>
      <name val="Arial"/>
      <family val="2"/>
    </font>
    <font>
      <u/>
      <sz val="11"/>
      <color theme="10"/>
      <name val="Calibri"/>
      <family val="2"/>
    </font>
    <font>
      <sz val="22"/>
      <name val="Cambria"/>
      <family val="1"/>
    </font>
    <font>
      <b/>
      <sz val="22"/>
      <name val="Cambria"/>
      <family val="1"/>
    </font>
    <font>
      <sz val="22"/>
      <color theme="1"/>
      <name val="Calibri"/>
      <family val="2"/>
      <scheme val="minor"/>
    </font>
    <font>
      <b/>
      <sz val="2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lightTrellis">
        <fgColor indexed="22"/>
        <bgColor indexed="13"/>
      </patternFill>
    </fill>
    <fill>
      <patternFill patternType="lightTrellis">
        <fgColor indexed="47"/>
        <bgColor indexed="42"/>
      </patternFill>
    </fill>
    <fill>
      <patternFill patternType="solid">
        <fgColor indexed="13"/>
        <bgColor indexed="64"/>
      </patternFill>
    </fill>
    <fill>
      <patternFill patternType="lightTrellis">
        <fgColor indexed="46"/>
        <bgColor indexed="43"/>
      </patternFill>
    </fill>
    <fill>
      <patternFill patternType="lightTrellis">
        <fgColor indexed="45"/>
        <bgColor indexed="47"/>
      </patternFill>
    </fill>
    <fill>
      <patternFill patternType="solid">
        <fgColor rgb="FFC00000"/>
        <bgColor indexed="64"/>
      </patternFill>
    </fill>
    <fill>
      <patternFill patternType="solid">
        <fgColor rgb="FF28F828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lightTrellis">
        <fgColor indexed="47"/>
        <bgColor indexed="43"/>
      </patternFill>
    </fill>
    <fill>
      <patternFill patternType="lightTrellis">
        <fgColor indexed="46"/>
        <bgColor indexed="44"/>
      </patternFill>
    </fill>
    <fill>
      <patternFill patternType="solid">
        <fgColor indexed="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6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</cellStyleXfs>
  <cellXfs count="102">
    <xf numFmtId="0" fontId="0" fillId="0" borderId="0" xfId="0"/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left" vertical="center"/>
    </xf>
    <xf numFmtId="0" fontId="3" fillId="4" borderId="3" xfId="2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164" fontId="3" fillId="0" borderId="0" xfId="2" applyNumberFormat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7" fillId="0" borderId="5" xfId="2" applyFont="1" applyBorder="1" applyAlignment="1">
      <alignment horizontal="center" vertical="center" wrapText="1"/>
    </xf>
    <xf numFmtId="0" fontId="7" fillId="8" borderId="5" xfId="2" applyFont="1" applyFill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165" fontId="7" fillId="4" borderId="3" xfId="2" applyNumberFormat="1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10" borderId="6" xfId="2" applyFont="1" applyFill="1" applyBorder="1" applyAlignment="1">
      <alignment horizontal="center" vertical="center"/>
    </xf>
    <xf numFmtId="3" fontId="10" fillId="10" borderId="7" xfId="2" applyNumberFormat="1" applyFont="1" applyFill="1" applyBorder="1" applyAlignment="1">
      <alignment horizontal="center" vertical="center"/>
    </xf>
    <xf numFmtId="1" fontId="3" fillId="0" borderId="0" xfId="2" applyNumberFormat="1" applyFon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7" fillId="11" borderId="3" xfId="2" applyFont="1" applyFill="1" applyBorder="1" applyAlignment="1">
      <alignment horizontal="center" vertical="center" wrapText="1"/>
    </xf>
    <xf numFmtId="4" fontId="7" fillId="11" borderId="3" xfId="2" applyNumberFormat="1" applyFont="1" applyFill="1" applyBorder="1" applyAlignment="1">
      <alignment horizontal="center" vertical="center" wrapText="1"/>
    </xf>
    <xf numFmtId="0" fontId="7" fillId="12" borderId="3" xfId="2" applyFont="1" applyFill="1" applyBorder="1" applyAlignment="1">
      <alignment horizontal="center" vertical="center" wrapText="1"/>
    </xf>
    <xf numFmtId="2" fontId="11" fillId="12" borderId="3" xfId="2" applyNumberFormat="1" applyFont="1" applyFill="1" applyBorder="1" applyAlignment="1">
      <alignment horizontal="center" vertical="center" wrapText="1"/>
    </xf>
    <xf numFmtId="0" fontId="3" fillId="0" borderId="0" xfId="2" applyFont="1" applyAlignment="1">
      <alignment vertical="center"/>
    </xf>
    <xf numFmtId="0" fontId="12" fillId="5" borderId="3" xfId="2" applyFont="1" applyFill="1" applyBorder="1" applyAlignment="1">
      <alignment horizontal="center" vertical="center" wrapText="1"/>
    </xf>
    <xf numFmtId="0" fontId="12" fillId="9" borderId="3" xfId="2" applyFont="1" applyFill="1" applyBorder="1" applyAlignment="1">
      <alignment horizontal="center" vertical="center" wrapText="1"/>
    </xf>
    <xf numFmtId="0" fontId="7" fillId="13" borderId="3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3" fillId="14" borderId="7" xfId="2" applyFont="1" applyFill="1" applyBorder="1" applyAlignment="1">
      <alignment horizontal="center" vertical="center" wrapText="1"/>
    </xf>
    <xf numFmtId="0" fontId="7" fillId="15" borderId="7" xfId="2" applyFont="1" applyFill="1" applyBorder="1" applyAlignment="1">
      <alignment horizontal="center" vertical="center" wrapText="1"/>
    </xf>
    <xf numFmtId="0" fontId="7" fillId="16" borderId="3" xfId="0" applyFont="1" applyFill="1" applyBorder="1" applyAlignment="1">
      <alignment horizontal="center" vertical="center" wrapText="1"/>
    </xf>
    <xf numFmtId="0" fontId="14" fillId="17" borderId="8" xfId="0" applyFont="1" applyFill="1" applyBorder="1" applyAlignment="1">
      <alignment horizontal="center" vertical="center" wrapText="1"/>
    </xf>
    <xf numFmtId="14" fontId="3" fillId="0" borderId="0" xfId="2" applyNumberFormat="1" applyFont="1" applyAlignment="1">
      <alignment horizontal="center" vertical="center"/>
    </xf>
    <xf numFmtId="4" fontId="15" fillId="18" borderId="3" xfId="2" applyNumberFormat="1" applyFont="1" applyFill="1" applyBorder="1" applyAlignment="1">
      <alignment horizontal="center" vertical="center" wrapText="1"/>
    </xf>
    <xf numFmtId="4" fontId="15" fillId="19" borderId="3" xfId="2" applyNumberFormat="1" applyFont="1" applyFill="1" applyBorder="1" applyAlignment="1">
      <alignment horizontal="center" vertical="center" wrapText="1"/>
    </xf>
    <xf numFmtId="0" fontId="15" fillId="13" borderId="3" xfId="2" applyFont="1" applyFill="1" applyBorder="1" applyAlignment="1">
      <alignment horizontal="center" vertical="center" wrapText="1"/>
    </xf>
    <xf numFmtId="4" fontId="16" fillId="0" borderId="3" xfId="2" applyNumberFormat="1" applyFont="1" applyFill="1" applyBorder="1" applyAlignment="1">
      <alignment horizontal="left" vertical="center" wrapText="1"/>
    </xf>
    <xf numFmtId="165" fontId="17" fillId="20" borderId="3" xfId="2" applyNumberFormat="1" applyFont="1" applyFill="1" applyBorder="1" applyAlignment="1">
      <alignment horizontal="center" vertical="center" wrapText="1"/>
    </xf>
    <xf numFmtId="0" fontId="18" fillId="19" borderId="3" xfId="2" applyFont="1" applyFill="1" applyBorder="1" applyAlignment="1">
      <alignment horizontal="center" vertical="center"/>
    </xf>
    <xf numFmtId="165" fontId="17" fillId="0" borderId="3" xfId="0" applyNumberFormat="1" applyFont="1" applyBorder="1" applyAlignment="1">
      <alignment horizontal="center" vertical="center" wrapText="1"/>
    </xf>
    <xf numFmtId="165" fontId="14" fillId="14" borderId="7" xfId="2" applyNumberFormat="1" applyFont="1" applyFill="1" applyBorder="1" applyAlignment="1">
      <alignment horizontal="center" vertical="center" wrapText="1"/>
    </xf>
    <xf numFmtId="165" fontId="7" fillId="15" borderId="7" xfId="2" applyNumberFormat="1" applyFont="1" applyFill="1" applyBorder="1" applyAlignment="1">
      <alignment horizontal="center" vertical="center" wrapText="1"/>
    </xf>
    <xf numFmtId="2" fontId="19" fillId="16" borderId="6" xfId="0" applyNumberFormat="1" applyFont="1" applyFill="1" applyBorder="1" applyAlignment="1">
      <alignment horizontal="center" vertical="center"/>
    </xf>
    <xf numFmtId="4" fontId="20" fillId="14" borderId="9" xfId="2" applyNumberFormat="1" applyFont="1" applyFill="1" applyBorder="1" applyAlignment="1">
      <alignment horizontal="center" vertical="center"/>
    </xf>
    <xf numFmtId="4" fontId="16" fillId="0" borderId="3" xfId="2" applyNumberFormat="1" applyFont="1" applyFill="1" applyBorder="1" applyAlignment="1">
      <alignment horizontal="right" vertical="center" wrapText="1"/>
    </xf>
    <xf numFmtId="0" fontId="7" fillId="16" borderId="7" xfId="2" applyFont="1" applyFill="1" applyBorder="1" applyAlignment="1">
      <alignment horizontal="center" vertical="center" wrapText="1"/>
    </xf>
    <xf numFmtId="0" fontId="7" fillId="21" borderId="7" xfId="0" applyFont="1" applyFill="1" applyBorder="1" applyAlignment="1">
      <alignment horizontal="center" vertical="center" wrapText="1"/>
    </xf>
    <xf numFmtId="0" fontId="7" fillId="22" borderId="7" xfId="2" applyFont="1" applyFill="1" applyBorder="1" applyAlignment="1">
      <alignment horizontal="center" vertical="center" wrapText="1"/>
    </xf>
    <xf numFmtId="0" fontId="7" fillId="23" borderId="7" xfId="2" applyFont="1" applyFill="1" applyBorder="1" applyAlignment="1">
      <alignment horizontal="center" vertical="center" wrapText="1"/>
    </xf>
    <xf numFmtId="165" fontId="7" fillId="16" borderId="7" xfId="2" applyNumberFormat="1" applyFont="1" applyFill="1" applyBorder="1" applyAlignment="1">
      <alignment horizontal="center" vertical="center" wrapText="1"/>
    </xf>
    <xf numFmtId="3" fontId="7" fillId="21" borderId="7" xfId="0" applyNumberFormat="1" applyFont="1" applyFill="1" applyBorder="1" applyAlignment="1">
      <alignment horizontal="center" vertical="center" wrapText="1"/>
    </xf>
    <xf numFmtId="165" fontId="7" fillId="22" borderId="7" xfId="2" applyNumberFormat="1" applyFont="1" applyFill="1" applyBorder="1" applyAlignment="1">
      <alignment horizontal="center" vertical="center" wrapText="1"/>
    </xf>
    <xf numFmtId="165" fontId="21" fillId="23" borderId="3" xfId="2" applyNumberFormat="1" applyFont="1" applyFill="1" applyBorder="1" applyAlignment="1">
      <alignment horizontal="center" vertical="center"/>
    </xf>
    <xf numFmtId="1" fontId="22" fillId="21" borderId="3" xfId="2" applyNumberFormat="1" applyFont="1" applyFill="1" applyBorder="1" applyAlignment="1">
      <alignment horizontal="center" vertical="center"/>
    </xf>
    <xf numFmtId="0" fontId="3" fillId="24" borderId="1" xfId="2" applyFont="1" applyFill="1" applyBorder="1" applyAlignment="1">
      <alignment vertical="center"/>
    </xf>
    <xf numFmtId="0" fontId="3" fillId="24" borderId="10" xfId="2" applyFont="1" applyFill="1" applyBorder="1" applyAlignment="1">
      <alignment vertical="center"/>
    </xf>
    <xf numFmtId="0" fontId="3" fillId="0" borderId="3" xfId="2" applyFont="1" applyBorder="1" applyAlignment="1">
      <alignment horizontal="center" vertical="center"/>
    </xf>
    <xf numFmtId="0" fontId="3" fillId="25" borderId="3" xfId="2" applyFont="1" applyFill="1" applyBorder="1" applyAlignment="1">
      <alignment horizontal="center" vertical="center"/>
    </xf>
    <xf numFmtId="0" fontId="3" fillId="0" borderId="11" xfId="2" applyFont="1" applyBorder="1" applyAlignment="1">
      <alignment vertical="center"/>
    </xf>
    <xf numFmtId="1" fontId="23" fillId="0" borderId="0" xfId="2" applyNumberFormat="1" applyFont="1" applyFill="1" applyBorder="1" applyAlignment="1">
      <alignment horizontal="center" vertical="center"/>
    </xf>
    <xf numFmtId="0" fontId="3" fillId="0" borderId="12" xfId="2" applyFont="1" applyBorder="1" applyAlignment="1">
      <alignment vertical="center"/>
    </xf>
    <xf numFmtId="165" fontId="3" fillId="0" borderId="0" xfId="2" applyNumberFormat="1" applyFont="1" applyAlignment="1">
      <alignment horizontal="center" vertical="center"/>
    </xf>
    <xf numFmtId="0" fontId="13" fillId="26" borderId="13" xfId="2" applyFont="1" applyFill="1" applyBorder="1" applyAlignment="1">
      <alignment horizontal="center" vertical="center" wrapText="1"/>
    </xf>
    <xf numFmtId="0" fontId="7" fillId="26" borderId="4" xfId="2" applyFont="1" applyFill="1" applyBorder="1" applyAlignment="1">
      <alignment horizontal="center" vertical="center" wrapText="1"/>
    </xf>
    <xf numFmtId="165" fontId="21" fillId="0" borderId="3" xfId="2" applyNumberFormat="1" applyFont="1" applyFill="1" applyBorder="1" applyAlignment="1">
      <alignment horizontal="center" vertical="center"/>
    </xf>
    <xf numFmtId="10" fontId="3" fillId="25" borderId="3" xfId="1" applyNumberFormat="1" applyFont="1" applyFill="1" applyBorder="1" applyAlignment="1">
      <alignment horizontal="center" vertical="center"/>
    </xf>
    <xf numFmtId="4" fontId="3" fillId="0" borderId="0" xfId="2" applyNumberFormat="1" applyFont="1" applyAlignment="1">
      <alignment horizontal="center" vertical="center"/>
    </xf>
    <xf numFmtId="165" fontId="14" fillId="26" borderId="14" xfId="2" applyNumberFormat="1" applyFont="1" applyFill="1" applyBorder="1" applyAlignment="1">
      <alignment horizontal="center" vertical="center" wrapText="1"/>
    </xf>
    <xf numFmtId="165" fontId="14" fillId="26" borderId="15" xfId="2" applyNumberFormat="1" applyFont="1" applyFill="1" applyBorder="1" applyAlignment="1">
      <alignment horizontal="center" vertical="center" wrapText="1"/>
    </xf>
    <xf numFmtId="22" fontId="3" fillId="0" borderId="0" xfId="2" applyNumberFormat="1" applyFont="1" applyAlignment="1">
      <alignment horizontal="center" vertical="center"/>
    </xf>
    <xf numFmtId="1" fontId="23" fillId="0" borderId="0" xfId="2" applyNumberFormat="1" applyFont="1" applyFill="1" applyBorder="1" applyAlignment="1">
      <alignment vertical="center"/>
    </xf>
    <xf numFmtId="4" fontId="16" fillId="0" borderId="3" xfId="2" applyNumberFormat="1" applyFont="1" applyFill="1" applyBorder="1" applyAlignment="1">
      <alignment horizontal="center" vertical="center" wrapText="1"/>
    </xf>
    <xf numFmtId="165" fontId="24" fillId="0" borderId="0" xfId="2" applyNumberFormat="1" applyFont="1" applyFill="1" applyBorder="1" applyAlignment="1">
      <alignment vertical="center"/>
    </xf>
    <xf numFmtId="0" fontId="3" fillId="0" borderId="0" xfId="2" applyFont="1" applyFill="1" applyBorder="1" applyAlignment="1">
      <alignment horizontal="center" vertical="center"/>
    </xf>
    <xf numFmtId="4" fontId="3" fillId="0" borderId="0" xfId="2" applyNumberFormat="1" applyFont="1" applyFill="1" applyBorder="1" applyAlignment="1">
      <alignment horizontal="center" vertical="center"/>
    </xf>
    <xf numFmtId="0" fontId="25" fillId="0" borderId="0" xfId="0" applyFont="1" applyAlignment="1">
      <alignment vertical="top" wrapText="1"/>
    </xf>
    <xf numFmtId="0" fontId="26" fillId="0" borderId="0" xfId="3" applyAlignment="1" applyProtection="1">
      <alignment vertical="top" wrapText="1"/>
    </xf>
    <xf numFmtId="2" fontId="3" fillId="0" borderId="0" xfId="2" applyNumberFormat="1" applyFont="1" applyAlignment="1">
      <alignment horizontal="center" vertical="center"/>
    </xf>
    <xf numFmtId="4" fontId="15" fillId="0" borderId="3" xfId="2" applyNumberFormat="1" applyFont="1" applyFill="1" applyBorder="1" applyAlignment="1">
      <alignment horizontal="center" vertical="center" wrapText="1"/>
    </xf>
    <xf numFmtId="1" fontId="3" fillId="13" borderId="3" xfId="2" applyNumberFormat="1" applyFont="1" applyFill="1" applyBorder="1" applyAlignment="1">
      <alignment horizontal="center" vertical="center"/>
    </xf>
    <xf numFmtId="165" fontId="27" fillId="27" borderId="3" xfId="2" applyNumberFormat="1" applyFont="1" applyFill="1" applyBorder="1" applyAlignment="1">
      <alignment horizontal="center" vertical="center" wrapText="1"/>
    </xf>
    <xf numFmtId="165" fontId="28" fillId="28" borderId="3" xfId="2" applyNumberFormat="1" applyFont="1" applyFill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7" borderId="3" xfId="0" applyFont="1" applyFill="1" applyBorder="1" applyAlignment="1">
      <alignment horizontal="center" vertical="center"/>
    </xf>
    <xf numFmtId="3" fontId="3" fillId="0" borderId="0" xfId="2" applyNumberFormat="1" applyFont="1" applyAlignment="1">
      <alignment horizontal="center" vertical="center"/>
    </xf>
    <xf numFmtId="1" fontId="30" fillId="0" borderId="3" xfId="0" applyNumberFormat="1" applyFont="1" applyBorder="1" applyAlignment="1">
      <alignment horizontal="center" vertical="center"/>
    </xf>
    <xf numFmtId="1" fontId="3" fillId="0" borderId="0" xfId="2" applyNumberFormat="1" applyFont="1" applyAlignment="1">
      <alignment vertical="center"/>
    </xf>
    <xf numFmtId="0" fontId="7" fillId="0" borderId="0" xfId="2" applyFont="1" applyAlignment="1">
      <alignment horizontal="center" vertical="center"/>
    </xf>
    <xf numFmtId="166" fontId="30" fillId="0" borderId="6" xfId="0" applyNumberFormat="1" applyFont="1" applyBorder="1" applyAlignment="1">
      <alignment vertical="center"/>
    </xf>
    <xf numFmtId="166" fontId="30" fillId="0" borderId="3" xfId="0" applyNumberFormat="1" applyFont="1" applyBorder="1" applyAlignment="1">
      <alignment vertical="center"/>
    </xf>
    <xf numFmtId="2" fontId="30" fillId="0" borderId="3" xfId="0" applyNumberFormat="1" applyFont="1" applyBorder="1" applyAlignment="1">
      <alignment horizontal="center" vertical="center"/>
    </xf>
    <xf numFmtId="2" fontId="30" fillId="7" borderId="6" xfId="0" applyNumberFormat="1" applyFont="1" applyFill="1" applyBorder="1" applyAlignment="1">
      <alignment horizontal="center" vertical="center"/>
    </xf>
    <xf numFmtId="2" fontId="30" fillId="7" borderId="7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2" applyFont="1" applyAlignment="1">
      <alignment horizontal="left" vertical="center"/>
    </xf>
    <xf numFmtId="0" fontId="3" fillId="0" borderId="0" xfId="2" applyFont="1" applyFill="1" applyBorder="1" applyAlignment="1">
      <alignment horizontal="left" vertical="center"/>
    </xf>
    <xf numFmtId="2" fontId="30" fillId="29" borderId="6" xfId="0" applyNumberFormat="1" applyFont="1" applyFill="1" applyBorder="1" applyAlignment="1">
      <alignment horizontal="center" vertical="center"/>
    </xf>
    <xf numFmtId="2" fontId="30" fillId="29" borderId="7" xfId="0" applyNumberFormat="1" applyFont="1" applyFill="1" applyBorder="1" applyAlignment="1">
      <alignment horizontal="center" vertical="center"/>
    </xf>
  </cellXfs>
  <cellStyles count="5">
    <cellStyle name="Euro" xfId="4"/>
    <cellStyle name="Lien hypertexte" xfId="3" builtinId="8"/>
    <cellStyle name="Normal" xfId="0" builtinId="0"/>
    <cellStyle name="Normal 2" xfId="2"/>
    <cellStyle name="Pourcentage" xfId="1" builtinId="5"/>
  </cellStyles>
  <dxfs count="4">
    <dxf>
      <fill>
        <patternFill>
          <bgColor rgb="FF92D050"/>
        </patternFill>
      </fill>
    </dxf>
    <dxf>
      <font>
        <b/>
        <i val="0"/>
        <condense val="0"/>
        <extend val="0"/>
        <color indexed="9"/>
      </font>
      <fill>
        <patternFill>
          <bgColor indexed="16"/>
        </patternFill>
      </fill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nou/Desktop/EXCEL/COMPTA%20trades%20depuis%2007-201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rges"/>
      <sheetName val="Marges (2)"/>
      <sheetName val="Chiffres Analytique"/>
      <sheetName val="Table des bénéfices en %"/>
      <sheetName val="Stats"/>
      <sheetName val="AUD JPY"/>
      <sheetName val="GBP JPY"/>
      <sheetName val="NZD JPY"/>
      <sheetName val="USD JPY "/>
      <sheetName val="GER30 Nouveau"/>
      <sheetName val="Bund"/>
      <sheetName val="USDCAD"/>
      <sheetName val="USDCHF"/>
      <sheetName val="AUDUSD"/>
      <sheetName val="AUDNZD"/>
      <sheetName val="GBP AUD"/>
      <sheetName val="NZDJPY"/>
      <sheetName val="EURAUD"/>
      <sheetName val="AUDJPY"/>
      <sheetName val="GBPJPY"/>
      <sheetName val="USDOL"/>
      <sheetName val="EUSTX50"/>
      <sheetName val="EUR JPY"/>
      <sheetName val="EUSTX50 Fibonaci"/>
      <sheetName val="US30"/>
      <sheetName val="JPN225"/>
      <sheetName val="GER30 simultanés"/>
      <sheetName val="GER30 Amplitude 200 pips"/>
      <sheetName val="GER30 Amplitude 200 pips (2)"/>
      <sheetName val="EURODOL Simulé (2)"/>
      <sheetName val="EUSTX50 depuis débit 2016"/>
      <sheetName val="Poids"/>
      <sheetName val="NZDUSD"/>
      <sheetName val="Bund (2)"/>
      <sheetName val="US DOLLAR dernière Gèn"/>
      <sheetName val="GER30 dernière Gèn (2)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6">
          <cell r="H6">
            <v>23.6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AA51"/>
  <sheetViews>
    <sheetView showGridLines="0" showZeros="0" tabSelected="1" zoomScale="50" zoomScaleNormal="50" workbookViewId="0">
      <selection activeCell="J1" sqref="J1"/>
    </sheetView>
  </sheetViews>
  <sheetFormatPr baseColWidth="10" defaultColWidth="20.85546875" defaultRowHeight="27"/>
  <cols>
    <col min="1" max="2" width="31.140625" style="11" customWidth="1"/>
    <col min="3" max="3" width="15.42578125" style="11" customWidth="1"/>
    <col min="4" max="4" width="50.42578125" style="11" customWidth="1"/>
    <col min="5" max="6" width="31.28515625" style="11" customWidth="1"/>
    <col min="7" max="7" width="20.7109375" style="11" customWidth="1"/>
    <col min="8" max="8" width="19.42578125" style="11" customWidth="1"/>
    <col min="9" max="9" width="15.42578125" style="11" customWidth="1"/>
    <col min="10" max="10" width="29.85546875" style="11" bestFit="1" customWidth="1"/>
    <col min="11" max="11" width="29.7109375" style="11" customWidth="1"/>
    <col min="12" max="12" width="43.85546875" style="11" bestFit="1" customWidth="1"/>
    <col min="13" max="13" width="41.28515625" style="11" customWidth="1"/>
    <col min="14" max="14" width="35.7109375" style="11" customWidth="1"/>
    <col min="15" max="17" width="20.85546875" style="11"/>
    <col min="18" max="18" width="28.7109375" style="11" bestFit="1" customWidth="1"/>
    <col min="19" max="238" width="20.85546875" style="11"/>
    <col min="239" max="239" width="29.7109375" style="11" customWidth="1"/>
    <col min="240" max="240" width="30.28515625" style="11" customWidth="1"/>
    <col min="241" max="241" width="13.85546875" style="11" customWidth="1"/>
    <col min="242" max="249" width="30.7109375" style="11" customWidth="1"/>
    <col min="250" max="250" width="37.85546875" style="11" customWidth="1"/>
    <col min="251" max="251" width="41.42578125" style="11" bestFit="1" customWidth="1"/>
    <col min="252" max="252" width="35.7109375" style="11" customWidth="1"/>
    <col min="253" max="253" width="48.7109375" style="11" bestFit="1" customWidth="1"/>
    <col min="254" max="254" width="29.28515625" style="11" customWidth="1"/>
    <col min="255" max="494" width="20.85546875" style="11"/>
    <col min="495" max="495" width="29.7109375" style="11" customWidth="1"/>
    <col min="496" max="496" width="30.28515625" style="11" customWidth="1"/>
    <col min="497" max="497" width="13.85546875" style="11" customWidth="1"/>
    <col min="498" max="505" width="30.7109375" style="11" customWidth="1"/>
    <col min="506" max="506" width="37.85546875" style="11" customWidth="1"/>
    <col min="507" max="507" width="41.42578125" style="11" bestFit="1" customWidth="1"/>
    <col min="508" max="508" width="35.7109375" style="11" customWidth="1"/>
    <col min="509" max="509" width="48.7109375" style="11" bestFit="1" customWidth="1"/>
    <col min="510" max="510" width="29.28515625" style="11" customWidth="1"/>
    <col min="511" max="750" width="20.85546875" style="11"/>
    <col min="751" max="751" width="29.7109375" style="11" customWidth="1"/>
    <col min="752" max="752" width="30.28515625" style="11" customWidth="1"/>
    <col min="753" max="753" width="13.85546875" style="11" customWidth="1"/>
    <col min="754" max="761" width="30.7109375" style="11" customWidth="1"/>
    <col min="762" max="762" width="37.85546875" style="11" customWidth="1"/>
    <col min="763" max="763" width="41.42578125" style="11" bestFit="1" customWidth="1"/>
    <col min="764" max="764" width="35.7109375" style="11" customWidth="1"/>
    <col min="765" max="765" width="48.7109375" style="11" bestFit="1" customWidth="1"/>
    <col min="766" max="766" width="29.28515625" style="11" customWidth="1"/>
    <col min="767" max="1006" width="20.85546875" style="11"/>
    <col min="1007" max="1007" width="29.7109375" style="11" customWidth="1"/>
    <col min="1008" max="1008" width="30.28515625" style="11" customWidth="1"/>
    <col min="1009" max="1009" width="13.85546875" style="11" customWidth="1"/>
    <col min="1010" max="1017" width="30.7109375" style="11" customWidth="1"/>
    <col min="1018" max="1018" width="37.85546875" style="11" customWidth="1"/>
    <col min="1019" max="1019" width="41.42578125" style="11" bestFit="1" customWidth="1"/>
    <col min="1020" max="1020" width="35.7109375" style="11" customWidth="1"/>
    <col min="1021" max="1021" width="48.7109375" style="11" bestFit="1" customWidth="1"/>
    <col min="1022" max="1022" width="29.28515625" style="11" customWidth="1"/>
    <col min="1023" max="1262" width="20.85546875" style="11"/>
    <col min="1263" max="1263" width="29.7109375" style="11" customWidth="1"/>
    <col min="1264" max="1264" width="30.28515625" style="11" customWidth="1"/>
    <col min="1265" max="1265" width="13.85546875" style="11" customWidth="1"/>
    <col min="1266" max="1273" width="30.7109375" style="11" customWidth="1"/>
    <col min="1274" max="1274" width="37.85546875" style="11" customWidth="1"/>
    <col min="1275" max="1275" width="41.42578125" style="11" bestFit="1" customWidth="1"/>
    <col min="1276" max="1276" width="35.7109375" style="11" customWidth="1"/>
    <col min="1277" max="1277" width="48.7109375" style="11" bestFit="1" customWidth="1"/>
    <col min="1278" max="1278" width="29.28515625" style="11" customWidth="1"/>
    <col min="1279" max="1518" width="20.85546875" style="11"/>
    <col min="1519" max="1519" width="29.7109375" style="11" customWidth="1"/>
    <col min="1520" max="1520" width="30.28515625" style="11" customWidth="1"/>
    <col min="1521" max="1521" width="13.85546875" style="11" customWidth="1"/>
    <col min="1522" max="1529" width="30.7109375" style="11" customWidth="1"/>
    <col min="1530" max="1530" width="37.85546875" style="11" customWidth="1"/>
    <col min="1531" max="1531" width="41.42578125" style="11" bestFit="1" customWidth="1"/>
    <col min="1532" max="1532" width="35.7109375" style="11" customWidth="1"/>
    <col min="1533" max="1533" width="48.7109375" style="11" bestFit="1" customWidth="1"/>
    <col min="1534" max="1534" width="29.28515625" style="11" customWidth="1"/>
    <col min="1535" max="1774" width="20.85546875" style="11"/>
    <col min="1775" max="1775" width="29.7109375" style="11" customWidth="1"/>
    <col min="1776" max="1776" width="30.28515625" style="11" customWidth="1"/>
    <col min="1777" max="1777" width="13.85546875" style="11" customWidth="1"/>
    <col min="1778" max="1785" width="30.7109375" style="11" customWidth="1"/>
    <col min="1786" max="1786" width="37.85546875" style="11" customWidth="1"/>
    <col min="1787" max="1787" width="41.42578125" style="11" bestFit="1" customWidth="1"/>
    <col min="1788" max="1788" width="35.7109375" style="11" customWidth="1"/>
    <col min="1789" max="1789" width="48.7109375" style="11" bestFit="1" customWidth="1"/>
    <col min="1790" max="1790" width="29.28515625" style="11" customWidth="1"/>
    <col min="1791" max="2030" width="20.85546875" style="11"/>
    <col min="2031" max="2031" width="29.7109375" style="11" customWidth="1"/>
    <col min="2032" max="2032" width="30.28515625" style="11" customWidth="1"/>
    <col min="2033" max="2033" width="13.85546875" style="11" customWidth="1"/>
    <col min="2034" max="2041" width="30.7109375" style="11" customWidth="1"/>
    <col min="2042" max="2042" width="37.85546875" style="11" customWidth="1"/>
    <col min="2043" max="2043" width="41.42578125" style="11" bestFit="1" customWidth="1"/>
    <col min="2044" max="2044" width="35.7109375" style="11" customWidth="1"/>
    <col min="2045" max="2045" width="48.7109375" style="11" bestFit="1" customWidth="1"/>
    <col min="2046" max="2046" width="29.28515625" style="11" customWidth="1"/>
    <col min="2047" max="2286" width="20.85546875" style="11"/>
    <col min="2287" max="2287" width="29.7109375" style="11" customWidth="1"/>
    <col min="2288" max="2288" width="30.28515625" style="11" customWidth="1"/>
    <col min="2289" max="2289" width="13.85546875" style="11" customWidth="1"/>
    <col min="2290" max="2297" width="30.7109375" style="11" customWidth="1"/>
    <col min="2298" max="2298" width="37.85546875" style="11" customWidth="1"/>
    <col min="2299" max="2299" width="41.42578125" style="11" bestFit="1" customWidth="1"/>
    <col min="2300" max="2300" width="35.7109375" style="11" customWidth="1"/>
    <col min="2301" max="2301" width="48.7109375" style="11" bestFit="1" customWidth="1"/>
    <col min="2302" max="2302" width="29.28515625" style="11" customWidth="1"/>
    <col min="2303" max="2542" width="20.85546875" style="11"/>
    <col min="2543" max="2543" width="29.7109375" style="11" customWidth="1"/>
    <col min="2544" max="2544" width="30.28515625" style="11" customWidth="1"/>
    <col min="2545" max="2545" width="13.85546875" style="11" customWidth="1"/>
    <col min="2546" max="2553" width="30.7109375" style="11" customWidth="1"/>
    <col min="2554" max="2554" width="37.85546875" style="11" customWidth="1"/>
    <col min="2555" max="2555" width="41.42578125" style="11" bestFit="1" customWidth="1"/>
    <col min="2556" max="2556" width="35.7109375" style="11" customWidth="1"/>
    <col min="2557" max="2557" width="48.7109375" style="11" bestFit="1" customWidth="1"/>
    <col min="2558" max="2558" width="29.28515625" style="11" customWidth="1"/>
    <col min="2559" max="2798" width="20.85546875" style="11"/>
    <col min="2799" max="2799" width="29.7109375" style="11" customWidth="1"/>
    <col min="2800" max="2800" width="30.28515625" style="11" customWidth="1"/>
    <col min="2801" max="2801" width="13.85546875" style="11" customWidth="1"/>
    <col min="2802" max="2809" width="30.7109375" style="11" customWidth="1"/>
    <col min="2810" max="2810" width="37.85546875" style="11" customWidth="1"/>
    <col min="2811" max="2811" width="41.42578125" style="11" bestFit="1" customWidth="1"/>
    <col min="2812" max="2812" width="35.7109375" style="11" customWidth="1"/>
    <col min="2813" max="2813" width="48.7109375" style="11" bestFit="1" customWidth="1"/>
    <col min="2814" max="2814" width="29.28515625" style="11" customWidth="1"/>
    <col min="2815" max="3054" width="20.85546875" style="11"/>
    <col min="3055" max="3055" width="29.7109375" style="11" customWidth="1"/>
    <col min="3056" max="3056" width="30.28515625" style="11" customWidth="1"/>
    <col min="3057" max="3057" width="13.85546875" style="11" customWidth="1"/>
    <col min="3058" max="3065" width="30.7109375" style="11" customWidth="1"/>
    <col min="3066" max="3066" width="37.85546875" style="11" customWidth="1"/>
    <col min="3067" max="3067" width="41.42578125" style="11" bestFit="1" customWidth="1"/>
    <col min="3068" max="3068" width="35.7109375" style="11" customWidth="1"/>
    <col min="3069" max="3069" width="48.7109375" style="11" bestFit="1" customWidth="1"/>
    <col min="3070" max="3070" width="29.28515625" style="11" customWidth="1"/>
    <col min="3071" max="3310" width="20.85546875" style="11"/>
    <col min="3311" max="3311" width="29.7109375" style="11" customWidth="1"/>
    <col min="3312" max="3312" width="30.28515625" style="11" customWidth="1"/>
    <col min="3313" max="3313" width="13.85546875" style="11" customWidth="1"/>
    <col min="3314" max="3321" width="30.7109375" style="11" customWidth="1"/>
    <col min="3322" max="3322" width="37.85546875" style="11" customWidth="1"/>
    <col min="3323" max="3323" width="41.42578125" style="11" bestFit="1" customWidth="1"/>
    <col min="3324" max="3324" width="35.7109375" style="11" customWidth="1"/>
    <col min="3325" max="3325" width="48.7109375" style="11" bestFit="1" customWidth="1"/>
    <col min="3326" max="3326" width="29.28515625" style="11" customWidth="1"/>
    <col min="3327" max="3566" width="20.85546875" style="11"/>
    <col min="3567" max="3567" width="29.7109375" style="11" customWidth="1"/>
    <col min="3568" max="3568" width="30.28515625" style="11" customWidth="1"/>
    <col min="3569" max="3569" width="13.85546875" style="11" customWidth="1"/>
    <col min="3570" max="3577" width="30.7109375" style="11" customWidth="1"/>
    <col min="3578" max="3578" width="37.85546875" style="11" customWidth="1"/>
    <col min="3579" max="3579" width="41.42578125" style="11" bestFit="1" customWidth="1"/>
    <col min="3580" max="3580" width="35.7109375" style="11" customWidth="1"/>
    <col min="3581" max="3581" width="48.7109375" style="11" bestFit="1" customWidth="1"/>
    <col min="3582" max="3582" width="29.28515625" style="11" customWidth="1"/>
    <col min="3583" max="3822" width="20.85546875" style="11"/>
    <col min="3823" max="3823" width="29.7109375" style="11" customWidth="1"/>
    <col min="3824" max="3824" width="30.28515625" style="11" customWidth="1"/>
    <col min="3825" max="3825" width="13.85546875" style="11" customWidth="1"/>
    <col min="3826" max="3833" width="30.7109375" style="11" customWidth="1"/>
    <col min="3834" max="3834" width="37.85546875" style="11" customWidth="1"/>
    <col min="3835" max="3835" width="41.42578125" style="11" bestFit="1" customWidth="1"/>
    <col min="3836" max="3836" width="35.7109375" style="11" customWidth="1"/>
    <col min="3837" max="3837" width="48.7109375" style="11" bestFit="1" customWidth="1"/>
    <col min="3838" max="3838" width="29.28515625" style="11" customWidth="1"/>
    <col min="3839" max="4078" width="20.85546875" style="11"/>
    <col min="4079" max="4079" width="29.7109375" style="11" customWidth="1"/>
    <col min="4080" max="4080" width="30.28515625" style="11" customWidth="1"/>
    <col min="4081" max="4081" width="13.85546875" style="11" customWidth="1"/>
    <col min="4082" max="4089" width="30.7109375" style="11" customWidth="1"/>
    <col min="4090" max="4090" width="37.85546875" style="11" customWidth="1"/>
    <col min="4091" max="4091" width="41.42578125" style="11" bestFit="1" customWidth="1"/>
    <col min="4092" max="4092" width="35.7109375" style="11" customWidth="1"/>
    <col min="4093" max="4093" width="48.7109375" style="11" bestFit="1" customWidth="1"/>
    <col min="4094" max="4094" width="29.28515625" style="11" customWidth="1"/>
    <col min="4095" max="4334" width="20.85546875" style="11"/>
    <col min="4335" max="4335" width="29.7109375" style="11" customWidth="1"/>
    <col min="4336" max="4336" width="30.28515625" style="11" customWidth="1"/>
    <col min="4337" max="4337" width="13.85546875" style="11" customWidth="1"/>
    <col min="4338" max="4345" width="30.7109375" style="11" customWidth="1"/>
    <col min="4346" max="4346" width="37.85546875" style="11" customWidth="1"/>
    <col min="4347" max="4347" width="41.42578125" style="11" bestFit="1" customWidth="1"/>
    <col min="4348" max="4348" width="35.7109375" style="11" customWidth="1"/>
    <col min="4349" max="4349" width="48.7109375" style="11" bestFit="1" customWidth="1"/>
    <col min="4350" max="4350" width="29.28515625" style="11" customWidth="1"/>
    <col min="4351" max="4590" width="20.85546875" style="11"/>
    <col min="4591" max="4591" width="29.7109375" style="11" customWidth="1"/>
    <col min="4592" max="4592" width="30.28515625" style="11" customWidth="1"/>
    <col min="4593" max="4593" width="13.85546875" style="11" customWidth="1"/>
    <col min="4594" max="4601" width="30.7109375" style="11" customWidth="1"/>
    <col min="4602" max="4602" width="37.85546875" style="11" customWidth="1"/>
    <col min="4603" max="4603" width="41.42578125" style="11" bestFit="1" customWidth="1"/>
    <col min="4604" max="4604" width="35.7109375" style="11" customWidth="1"/>
    <col min="4605" max="4605" width="48.7109375" style="11" bestFit="1" customWidth="1"/>
    <col min="4606" max="4606" width="29.28515625" style="11" customWidth="1"/>
    <col min="4607" max="4846" width="20.85546875" style="11"/>
    <col min="4847" max="4847" width="29.7109375" style="11" customWidth="1"/>
    <col min="4848" max="4848" width="30.28515625" style="11" customWidth="1"/>
    <col min="4849" max="4849" width="13.85546875" style="11" customWidth="1"/>
    <col min="4850" max="4857" width="30.7109375" style="11" customWidth="1"/>
    <col min="4858" max="4858" width="37.85546875" style="11" customWidth="1"/>
    <col min="4859" max="4859" width="41.42578125" style="11" bestFit="1" customWidth="1"/>
    <col min="4860" max="4860" width="35.7109375" style="11" customWidth="1"/>
    <col min="4861" max="4861" width="48.7109375" style="11" bestFit="1" customWidth="1"/>
    <col min="4862" max="4862" width="29.28515625" style="11" customWidth="1"/>
    <col min="4863" max="5102" width="20.85546875" style="11"/>
    <col min="5103" max="5103" width="29.7109375" style="11" customWidth="1"/>
    <col min="5104" max="5104" width="30.28515625" style="11" customWidth="1"/>
    <col min="5105" max="5105" width="13.85546875" style="11" customWidth="1"/>
    <col min="5106" max="5113" width="30.7109375" style="11" customWidth="1"/>
    <col min="5114" max="5114" width="37.85546875" style="11" customWidth="1"/>
    <col min="5115" max="5115" width="41.42578125" style="11" bestFit="1" customWidth="1"/>
    <col min="5116" max="5116" width="35.7109375" style="11" customWidth="1"/>
    <col min="5117" max="5117" width="48.7109375" style="11" bestFit="1" customWidth="1"/>
    <col min="5118" max="5118" width="29.28515625" style="11" customWidth="1"/>
    <col min="5119" max="5358" width="20.85546875" style="11"/>
    <col min="5359" max="5359" width="29.7109375" style="11" customWidth="1"/>
    <col min="5360" max="5360" width="30.28515625" style="11" customWidth="1"/>
    <col min="5361" max="5361" width="13.85546875" style="11" customWidth="1"/>
    <col min="5362" max="5369" width="30.7109375" style="11" customWidth="1"/>
    <col min="5370" max="5370" width="37.85546875" style="11" customWidth="1"/>
    <col min="5371" max="5371" width="41.42578125" style="11" bestFit="1" customWidth="1"/>
    <col min="5372" max="5372" width="35.7109375" style="11" customWidth="1"/>
    <col min="5373" max="5373" width="48.7109375" style="11" bestFit="1" customWidth="1"/>
    <col min="5374" max="5374" width="29.28515625" style="11" customWidth="1"/>
    <col min="5375" max="5614" width="20.85546875" style="11"/>
    <col min="5615" max="5615" width="29.7109375" style="11" customWidth="1"/>
    <col min="5616" max="5616" width="30.28515625" style="11" customWidth="1"/>
    <col min="5617" max="5617" width="13.85546875" style="11" customWidth="1"/>
    <col min="5618" max="5625" width="30.7109375" style="11" customWidth="1"/>
    <col min="5626" max="5626" width="37.85546875" style="11" customWidth="1"/>
    <col min="5627" max="5627" width="41.42578125" style="11" bestFit="1" customWidth="1"/>
    <col min="5628" max="5628" width="35.7109375" style="11" customWidth="1"/>
    <col min="5629" max="5629" width="48.7109375" style="11" bestFit="1" customWidth="1"/>
    <col min="5630" max="5630" width="29.28515625" style="11" customWidth="1"/>
    <col min="5631" max="5870" width="20.85546875" style="11"/>
    <col min="5871" max="5871" width="29.7109375" style="11" customWidth="1"/>
    <col min="5872" max="5872" width="30.28515625" style="11" customWidth="1"/>
    <col min="5873" max="5873" width="13.85546875" style="11" customWidth="1"/>
    <col min="5874" max="5881" width="30.7109375" style="11" customWidth="1"/>
    <col min="5882" max="5882" width="37.85546875" style="11" customWidth="1"/>
    <col min="5883" max="5883" width="41.42578125" style="11" bestFit="1" customWidth="1"/>
    <col min="5884" max="5884" width="35.7109375" style="11" customWidth="1"/>
    <col min="5885" max="5885" width="48.7109375" style="11" bestFit="1" customWidth="1"/>
    <col min="5886" max="5886" width="29.28515625" style="11" customWidth="1"/>
    <col min="5887" max="6126" width="20.85546875" style="11"/>
    <col min="6127" max="6127" width="29.7109375" style="11" customWidth="1"/>
    <col min="6128" max="6128" width="30.28515625" style="11" customWidth="1"/>
    <col min="6129" max="6129" width="13.85546875" style="11" customWidth="1"/>
    <col min="6130" max="6137" width="30.7109375" style="11" customWidth="1"/>
    <col min="6138" max="6138" width="37.85546875" style="11" customWidth="1"/>
    <col min="6139" max="6139" width="41.42578125" style="11" bestFit="1" customWidth="1"/>
    <col min="6140" max="6140" width="35.7109375" style="11" customWidth="1"/>
    <col min="6141" max="6141" width="48.7109375" style="11" bestFit="1" customWidth="1"/>
    <col min="6142" max="6142" width="29.28515625" style="11" customWidth="1"/>
    <col min="6143" max="6382" width="20.85546875" style="11"/>
    <col min="6383" max="6383" width="29.7109375" style="11" customWidth="1"/>
    <col min="6384" max="6384" width="30.28515625" style="11" customWidth="1"/>
    <col min="6385" max="6385" width="13.85546875" style="11" customWidth="1"/>
    <col min="6386" max="6393" width="30.7109375" style="11" customWidth="1"/>
    <col min="6394" max="6394" width="37.85546875" style="11" customWidth="1"/>
    <col min="6395" max="6395" width="41.42578125" style="11" bestFit="1" customWidth="1"/>
    <col min="6396" max="6396" width="35.7109375" style="11" customWidth="1"/>
    <col min="6397" max="6397" width="48.7109375" style="11" bestFit="1" customWidth="1"/>
    <col min="6398" max="6398" width="29.28515625" style="11" customWidth="1"/>
    <col min="6399" max="6638" width="20.85546875" style="11"/>
    <col min="6639" max="6639" width="29.7109375" style="11" customWidth="1"/>
    <col min="6640" max="6640" width="30.28515625" style="11" customWidth="1"/>
    <col min="6641" max="6641" width="13.85546875" style="11" customWidth="1"/>
    <col min="6642" max="6649" width="30.7109375" style="11" customWidth="1"/>
    <col min="6650" max="6650" width="37.85546875" style="11" customWidth="1"/>
    <col min="6651" max="6651" width="41.42578125" style="11" bestFit="1" customWidth="1"/>
    <col min="6652" max="6652" width="35.7109375" style="11" customWidth="1"/>
    <col min="6653" max="6653" width="48.7109375" style="11" bestFit="1" customWidth="1"/>
    <col min="6654" max="6654" width="29.28515625" style="11" customWidth="1"/>
    <col min="6655" max="6894" width="20.85546875" style="11"/>
    <col min="6895" max="6895" width="29.7109375" style="11" customWidth="1"/>
    <col min="6896" max="6896" width="30.28515625" style="11" customWidth="1"/>
    <col min="6897" max="6897" width="13.85546875" style="11" customWidth="1"/>
    <col min="6898" max="6905" width="30.7109375" style="11" customWidth="1"/>
    <col min="6906" max="6906" width="37.85546875" style="11" customWidth="1"/>
    <col min="6907" max="6907" width="41.42578125" style="11" bestFit="1" customWidth="1"/>
    <col min="6908" max="6908" width="35.7109375" style="11" customWidth="1"/>
    <col min="6909" max="6909" width="48.7109375" style="11" bestFit="1" customWidth="1"/>
    <col min="6910" max="6910" width="29.28515625" style="11" customWidth="1"/>
    <col min="6911" max="7150" width="20.85546875" style="11"/>
    <col min="7151" max="7151" width="29.7109375" style="11" customWidth="1"/>
    <col min="7152" max="7152" width="30.28515625" style="11" customWidth="1"/>
    <col min="7153" max="7153" width="13.85546875" style="11" customWidth="1"/>
    <col min="7154" max="7161" width="30.7109375" style="11" customWidth="1"/>
    <col min="7162" max="7162" width="37.85546875" style="11" customWidth="1"/>
    <col min="7163" max="7163" width="41.42578125" style="11" bestFit="1" customWidth="1"/>
    <col min="7164" max="7164" width="35.7109375" style="11" customWidth="1"/>
    <col min="7165" max="7165" width="48.7109375" style="11" bestFit="1" customWidth="1"/>
    <col min="7166" max="7166" width="29.28515625" style="11" customWidth="1"/>
    <col min="7167" max="7406" width="20.85546875" style="11"/>
    <col min="7407" max="7407" width="29.7109375" style="11" customWidth="1"/>
    <col min="7408" max="7408" width="30.28515625" style="11" customWidth="1"/>
    <col min="7409" max="7409" width="13.85546875" style="11" customWidth="1"/>
    <col min="7410" max="7417" width="30.7109375" style="11" customWidth="1"/>
    <col min="7418" max="7418" width="37.85546875" style="11" customWidth="1"/>
    <col min="7419" max="7419" width="41.42578125" style="11" bestFit="1" customWidth="1"/>
    <col min="7420" max="7420" width="35.7109375" style="11" customWidth="1"/>
    <col min="7421" max="7421" width="48.7109375" style="11" bestFit="1" customWidth="1"/>
    <col min="7422" max="7422" width="29.28515625" style="11" customWidth="1"/>
    <col min="7423" max="7662" width="20.85546875" style="11"/>
    <col min="7663" max="7663" width="29.7109375" style="11" customWidth="1"/>
    <col min="7664" max="7664" width="30.28515625" style="11" customWidth="1"/>
    <col min="7665" max="7665" width="13.85546875" style="11" customWidth="1"/>
    <col min="7666" max="7673" width="30.7109375" style="11" customWidth="1"/>
    <col min="7674" max="7674" width="37.85546875" style="11" customWidth="1"/>
    <col min="7675" max="7675" width="41.42578125" style="11" bestFit="1" customWidth="1"/>
    <col min="7676" max="7676" width="35.7109375" style="11" customWidth="1"/>
    <col min="7677" max="7677" width="48.7109375" style="11" bestFit="1" customWidth="1"/>
    <col min="7678" max="7678" width="29.28515625" style="11" customWidth="1"/>
    <col min="7679" max="7918" width="20.85546875" style="11"/>
    <col min="7919" max="7919" width="29.7109375" style="11" customWidth="1"/>
    <col min="7920" max="7920" width="30.28515625" style="11" customWidth="1"/>
    <col min="7921" max="7921" width="13.85546875" style="11" customWidth="1"/>
    <col min="7922" max="7929" width="30.7109375" style="11" customWidth="1"/>
    <col min="7930" max="7930" width="37.85546875" style="11" customWidth="1"/>
    <col min="7931" max="7931" width="41.42578125" style="11" bestFit="1" customWidth="1"/>
    <col min="7932" max="7932" width="35.7109375" style="11" customWidth="1"/>
    <col min="7933" max="7933" width="48.7109375" style="11" bestFit="1" customWidth="1"/>
    <col min="7934" max="7934" width="29.28515625" style="11" customWidth="1"/>
    <col min="7935" max="8174" width="20.85546875" style="11"/>
    <col min="8175" max="8175" width="29.7109375" style="11" customWidth="1"/>
    <col min="8176" max="8176" width="30.28515625" style="11" customWidth="1"/>
    <col min="8177" max="8177" width="13.85546875" style="11" customWidth="1"/>
    <col min="8178" max="8185" width="30.7109375" style="11" customWidth="1"/>
    <col min="8186" max="8186" width="37.85546875" style="11" customWidth="1"/>
    <col min="8187" max="8187" width="41.42578125" style="11" bestFit="1" customWidth="1"/>
    <col min="8188" max="8188" width="35.7109375" style="11" customWidth="1"/>
    <col min="8189" max="8189" width="48.7109375" style="11" bestFit="1" customWidth="1"/>
    <col min="8190" max="8190" width="29.28515625" style="11" customWidth="1"/>
    <col min="8191" max="8430" width="20.85546875" style="11"/>
    <col min="8431" max="8431" width="29.7109375" style="11" customWidth="1"/>
    <col min="8432" max="8432" width="30.28515625" style="11" customWidth="1"/>
    <col min="8433" max="8433" width="13.85546875" style="11" customWidth="1"/>
    <col min="8434" max="8441" width="30.7109375" style="11" customWidth="1"/>
    <col min="8442" max="8442" width="37.85546875" style="11" customWidth="1"/>
    <col min="8443" max="8443" width="41.42578125" style="11" bestFit="1" customWidth="1"/>
    <col min="8444" max="8444" width="35.7109375" style="11" customWidth="1"/>
    <col min="8445" max="8445" width="48.7109375" style="11" bestFit="1" customWidth="1"/>
    <col min="8446" max="8446" width="29.28515625" style="11" customWidth="1"/>
    <col min="8447" max="8686" width="20.85546875" style="11"/>
    <col min="8687" max="8687" width="29.7109375" style="11" customWidth="1"/>
    <col min="8688" max="8688" width="30.28515625" style="11" customWidth="1"/>
    <col min="8689" max="8689" width="13.85546875" style="11" customWidth="1"/>
    <col min="8690" max="8697" width="30.7109375" style="11" customWidth="1"/>
    <col min="8698" max="8698" width="37.85546875" style="11" customWidth="1"/>
    <col min="8699" max="8699" width="41.42578125" style="11" bestFit="1" customWidth="1"/>
    <col min="8700" max="8700" width="35.7109375" style="11" customWidth="1"/>
    <col min="8701" max="8701" width="48.7109375" style="11" bestFit="1" customWidth="1"/>
    <col min="8702" max="8702" width="29.28515625" style="11" customWidth="1"/>
    <col min="8703" max="8942" width="20.85546875" style="11"/>
    <col min="8943" max="8943" width="29.7109375" style="11" customWidth="1"/>
    <col min="8944" max="8944" width="30.28515625" style="11" customWidth="1"/>
    <col min="8945" max="8945" width="13.85546875" style="11" customWidth="1"/>
    <col min="8946" max="8953" width="30.7109375" style="11" customWidth="1"/>
    <col min="8954" max="8954" width="37.85546875" style="11" customWidth="1"/>
    <col min="8955" max="8955" width="41.42578125" style="11" bestFit="1" customWidth="1"/>
    <col min="8956" max="8956" width="35.7109375" style="11" customWidth="1"/>
    <col min="8957" max="8957" width="48.7109375" style="11" bestFit="1" customWidth="1"/>
    <col min="8958" max="8958" width="29.28515625" style="11" customWidth="1"/>
    <col min="8959" max="9198" width="20.85546875" style="11"/>
    <col min="9199" max="9199" width="29.7109375" style="11" customWidth="1"/>
    <col min="9200" max="9200" width="30.28515625" style="11" customWidth="1"/>
    <col min="9201" max="9201" width="13.85546875" style="11" customWidth="1"/>
    <col min="9202" max="9209" width="30.7109375" style="11" customWidth="1"/>
    <col min="9210" max="9210" width="37.85546875" style="11" customWidth="1"/>
    <col min="9211" max="9211" width="41.42578125" style="11" bestFit="1" customWidth="1"/>
    <col min="9212" max="9212" width="35.7109375" style="11" customWidth="1"/>
    <col min="9213" max="9213" width="48.7109375" style="11" bestFit="1" customWidth="1"/>
    <col min="9214" max="9214" width="29.28515625" style="11" customWidth="1"/>
    <col min="9215" max="9454" width="20.85546875" style="11"/>
    <col min="9455" max="9455" width="29.7109375" style="11" customWidth="1"/>
    <col min="9456" max="9456" width="30.28515625" style="11" customWidth="1"/>
    <col min="9457" max="9457" width="13.85546875" style="11" customWidth="1"/>
    <col min="9458" max="9465" width="30.7109375" style="11" customWidth="1"/>
    <col min="9466" max="9466" width="37.85546875" style="11" customWidth="1"/>
    <col min="9467" max="9467" width="41.42578125" style="11" bestFit="1" customWidth="1"/>
    <col min="9468" max="9468" width="35.7109375" style="11" customWidth="1"/>
    <col min="9469" max="9469" width="48.7109375" style="11" bestFit="1" customWidth="1"/>
    <col min="9470" max="9470" width="29.28515625" style="11" customWidth="1"/>
    <col min="9471" max="9710" width="20.85546875" style="11"/>
    <col min="9711" max="9711" width="29.7109375" style="11" customWidth="1"/>
    <col min="9712" max="9712" width="30.28515625" style="11" customWidth="1"/>
    <col min="9713" max="9713" width="13.85546875" style="11" customWidth="1"/>
    <col min="9714" max="9721" width="30.7109375" style="11" customWidth="1"/>
    <col min="9722" max="9722" width="37.85546875" style="11" customWidth="1"/>
    <col min="9723" max="9723" width="41.42578125" style="11" bestFit="1" customWidth="1"/>
    <col min="9724" max="9724" width="35.7109375" style="11" customWidth="1"/>
    <col min="9725" max="9725" width="48.7109375" style="11" bestFit="1" customWidth="1"/>
    <col min="9726" max="9726" width="29.28515625" style="11" customWidth="1"/>
    <col min="9727" max="9966" width="20.85546875" style="11"/>
    <col min="9967" max="9967" width="29.7109375" style="11" customWidth="1"/>
    <col min="9968" max="9968" width="30.28515625" style="11" customWidth="1"/>
    <col min="9969" max="9969" width="13.85546875" style="11" customWidth="1"/>
    <col min="9970" max="9977" width="30.7109375" style="11" customWidth="1"/>
    <col min="9978" max="9978" width="37.85546875" style="11" customWidth="1"/>
    <col min="9979" max="9979" width="41.42578125" style="11" bestFit="1" customWidth="1"/>
    <col min="9980" max="9980" width="35.7109375" style="11" customWidth="1"/>
    <col min="9981" max="9981" width="48.7109375" style="11" bestFit="1" customWidth="1"/>
    <col min="9982" max="9982" width="29.28515625" style="11" customWidth="1"/>
    <col min="9983" max="10222" width="20.85546875" style="11"/>
    <col min="10223" max="10223" width="29.7109375" style="11" customWidth="1"/>
    <col min="10224" max="10224" width="30.28515625" style="11" customWidth="1"/>
    <col min="10225" max="10225" width="13.85546875" style="11" customWidth="1"/>
    <col min="10226" max="10233" width="30.7109375" style="11" customWidth="1"/>
    <col min="10234" max="10234" width="37.85546875" style="11" customWidth="1"/>
    <col min="10235" max="10235" width="41.42578125" style="11" bestFit="1" customWidth="1"/>
    <col min="10236" max="10236" width="35.7109375" style="11" customWidth="1"/>
    <col min="10237" max="10237" width="48.7109375" style="11" bestFit="1" customWidth="1"/>
    <col min="10238" max="10238" width="29.28515625" style="11" customWidth="1"/>
    <col min="10239" max="10478" width="20.85546875" style="11"/>
    <col min="10479" max="10479" width="29.7109375" style="11" customWidth="1"/>
    <col min="10480" max="10480" width="30.28515625" style="11" customWidth="1"/>
    <col min="10481" max="10481" width="13.85546875" style="11" customWidth="1"/>
    <col min="10482" max="10489" width="30.7109375" style="11" customWidth="1"/>
    <col min="10490" max="10490" width="37.85546875" style="11" customWidth="1"/>
    <col min="10491" max="10491" width="41.42578125" style="11" bestFit="1" customWidth="1"/>
    <col min="10492" max="10492" width="35.7109375" style="11" customWidth="1"/>
    <col min="10493" max="10493" width="48.7109375" style="11" bestFit="1" customWidth="1"/>
    <col min="10494" max="10494" width="29.28515625" style="11" customWidth="1"/>
    <col min="10495" max="10734" width="20.85546875" style="11"/>
    <col min="10735" max="10735" width="29.7109375" style="11" customWidth="1"/>
    <col min="10736" max="10736" width="30.28515625" style="11" customWidth="1"/>
    <col min="10737" max="10737" width="13.85546875" style="11" customWidth="1"/>
    <col min="10738" max="10745" width="30.7109375" style="11" customWidth="1"/>
    <col min="10746" max="10746" width="37.85546875" style="11" customWidth="1"/>
    <col min="10747" max="10747" width="41.42578125" style="11" bestFit="1" customWidth="1"/>
    <col min="10748" max="10748" width="35.7109375" style="11" customWidth="1"/>
    <col min="10749" max="10749" width="48.7109375" style="11" bestFit="1" customWidth="1"/>
    <col min="10750" max="10750" width="29.28515625" style="11" customWidth="1"/>
    <col min="10751" max="10990" width="20.85546875" style="11"/>
    <col min="10991" max="10991" width="29.7109375" style="11" customWidth="1"/>
    <col min="10992" max="10992" width="30.28515625" style="11" customWidth="1"/>
    <col min="10993" max="10993" width="13.85546875" style="11" customWidth="1"/>
    <col min="10994" max="11001" width="30.7109375" style="11" customWidth="1"/>
    <col min="11002" max="11002" width="37.85546875" style="11" customWidth="1"/>
    <col min="11003" max="11003" width="41.42578125" style="11" bestFit="1" customWidth="1"/>
    <col min="11004" max="11004" width="35.7109375" style="11" customWidth="1"/>
    <col min="11005" max="11005" width="48.7109375" style="11" bestFit="1" customWidth="1"/>
    <col min="11006" max="11006" width="29.28515625" style="11" customWidth="1"/>
    <col min="11007" max="11246" width="20.85546875" style="11"/>
    <col min="11247" max="11247" width="29.7109375" style="11" customWidth="1"/>
    <col min="11248" max="11248" width="30.28515625" style="11" customWidth="1"/>
    <col min="11249" max="11249" width="13.85546875" style="11" customWidth="1"/>
    <col min="11250" max="11257" width="30.7109375" style="11" customWidth="1"/>
    <col min="11258" max="11258" width="37.85546875" style="11" customWidth="1"/>
    <col min="11259" max="11259" width="41.42578125" style="11" bestFit="1" customWidth="1"/>
    <col min="11260" max="11260" width="35.7109375" style="11" customWidth="1"/>
    <col min="11261" max="11261" width="48.7109375" style="11" bestFit="1" customWidth="1"/>
    <col min="11262" max="11262" width="29.28515625" style="11" customWidth="1"/>
    <col min="11263" max="11502" width="20.85546875" style="11"/>
    <col min="11503" max="11503" width="29.7109375" style="11" customWidth="1"/>
    <col min="11504" max="11504" width="30.28515625" style="11" customWidth="1"/>
    <col min="11505" max="11505" width="13.85546875" style="11" customWidth="1"/>
    <col min="11506" max="11513" width="30.7109375" style="11" customWidth="1"/>
    <col min="11514" max="11514" width="37.85546875" style="11" customWidth="1"/>
    <col min="11515" max="11515" width="41.42578125" style="11" bestFit="1" customWidth="1"/>
    <col min="11516" max="11516" width="35.7109375" style="11" customWidth="1"/>
    <col min="11517" max="11517" width="48.7109375" style="11" bestFit="1" customWidth="1"/>
    <col min="11518" max="11518" width="29.28515625" style="11" customWidth="1"/>
    <col min="11519" max="11758" width="20.85546875" style="11"/>
    <col min="11759" max="11759" width="29.7109375" style="11" customWidth="1"/>
    <col min="11760" max="11760" width="30.28515625" style="11" customWidth="1"/>
    <col min="11761" max="11761" width="13.85546875" style="11" customWidth="1"/>
    <col min="11762" max="11769" width="30.7109375" style="11" customWidth="1"/>
    <col min="11770" max="11770" width="37.85546875" style="11" customWidth="1"/>
    <col min="11771" max="11771" width="41.42578125" style="11" bestFit="1" customWidth="1"/>
    <col min="11772" max="11772" width="35.7109375" style="11" customWidth="1"/>
    <col min="11773" max="11773" width="48.7109375" style="11" bestFit="1" customWidth="1"/>
    <col min="11774" max="11774" width="29.28515625" style="11" customWidth="1"/>
    <col min="11775" max="12014" width="20.85546875" style="11"/>
    <col min="12015" max="12015" width="29.7109375" style="11" customWidth="1"/>
    <col min="12016" max="12016" width="30.28515625" style="11" customWidth="1"/>
    <col min="12017" max="12017" width="13.85546875" style="11" customWidth="1"/>
    <col min="12018" max="12025" width="30.7109375" style="11" customWidth="1"/>
    <col min="12026" max="12026" width="37.85546875" style="11" customWidth="1"/>
    <col min="12027" max="12027" width="41.42578125" style="11" bestFit="1" customWidth="1"/>
    <col min="12028" max="12028" width="35.7109375" style="11" customWidth="1"/>
    <col min="12029" max="12029" width="48.7109375" style="11" bestFit="1" customWidth="1"/>
    <col min="12030" max="12030" width="29.28515625" style="11" customWidth="1"/>
    <col min="12031" max="12270" width="20.85546875" style="11"/>
    <col min="12271" max="12271" width="29.7109375" style="11" customWidth="1"/>
    <col min="12272" max="12272" width="30.28515625" style="11" customWidth="1"/>
    <col min="12273" max="12273" width="13.85546875" style="11" customWidth="1"/>
    <col min="12274" max="12281" width="30.7109375" style="11" customWidth="1"/>
    <col min="12282" max="12282" width="37.85546875" style="11" customWidth="1"/>
    <col min="12283" max="12283" width="41.42578125" style="11" bestFit="1" customWidth="1"/>
    <col min="12284" max="12284" width="35.7109375" style="11" customWidth="1"/>
    <col min="12285" max="12285" width="48.7109375" style="11" bestFit="1" customWidth="1"/>
    <col min="12286" max="12286" width="29.28515625" style="11" customWidth="1"/>
    <col min="12287" max="12526" width="20.85546875" style="11"/>
    <col min="12527" max="12527" width="29.7109375" style="11" customWidth="1"/>
    <col min="12528" max="12528" width="30.28515625" style="11" customWidth="1"/>
    <col min="12529" max="12529" width="13.85546875" style="11" customWidth="1"/>
    <col min="12530" max="12537" width="30.7109375" style="11" customWidth="1"/>
    <col min="12538" max="12538" width="37.85546875" style="11" customWidth="1"/>
    <col min="12539" max="12539" width="41.42578125" style="11" bestFit="1" customWidth="1"/>
    <col min="12540" max="12540" width="35.7109375" style="11" customWidth="1"/>
    <col min="12541" max="12541" width="48.7109375" style="11" bestFit="1" customWidth="1"/>
    <col min="12542" max="12542" width="29.28515625" style="11" customWidth="1"/>
    <col min="12543" max="12782" width="20.85546875" style="11"/>
    <col min="12783" max="12783" width="29.7109375" style="11" customWidth="1"/>
    <col min="12784" max="12784" width="30.28515625" style="11" customWidth="1"/>
    <col min="12785" max="12785" width="13.85546875" style="11" customWidth="1"/>
    <col min="12786" max="12793" width="30.7109375" style="11" customWidth="1"/>
    <col min="12794" max="12794" width="37.85546875" style="11" customWidth="1"/>
    <col min="12795" max="12795" width="41.42578125" style="11" bestFit="1" customWidth="1"/>
    <col min="12796" max="12796" width="35.7109375" style="11" customWidth="1"/>
    <col min="12797" max="12797" width="48.7109375" style="11" bestFit="1" customWidth="1"/>
    <col min="12798" max="12798" width="29.28515625" style="11" customWidth="1"/>
    <col min="12799" max="13038" width="20.85546875" style="11"/>
    <col min="13039" max="13039" width="29.7109375" style="11" customWidth="1"/>
    <col min="13040" max="13040" width="30.28515625" style="11" customWidth="1"/>
    <col min="13041" max="13041" width="13.85546875" style="11" customWidth="1"/>
    <col min="13042" max="13049" width="30.7109375" style="11" customWidth="1"/>
    <col min="13050" max="13050" width="37.85546875" style="11" customWidth="1"/>
    <col min="13051" max="13051" width="41.42578125" style="11" bestFit="1" customWidth="1"/>
    <col min="13052" max="13052" width="35.7109375" style="11" customWidth="1"/>
    <col min="13053" max="13053" width="48.7109375" style="11" bestFit="1" customWidth="1"/>
    <col min="13054" max="13054" width="29.28515625" style="11" customWidth="1"/>
    <col min="13055" max="13294" width="20.85546875" style="11"/>
    <col min="13295" max="13295" width="29.7109375" style="11" customWidth="1"/>
    <col min="13296" max="13296" width="30.28515625" style="11" customWidth="1"/>
    <col min="13297" max="13297" width="13.85546875" style="11" customWidth="1"/>
    <col min="13298" max="13305" width="30.7109375" style="11" customWidth="1"/>
    <col min="13306" max="13306" width="37.85546875" style="11" customWidth="1"/>
    <col min="13307" max="13307" width="41.42578125" style="11" bestFit="1" customWidth="1"/>
    <col min="13308" max="13308" width="35.7109375" style="11" customWidth="1"/>
    <col min="13309" max="13309" width="48.7109375" style="11" bestFit="1" customWidth="1"/>
    <col min="13310" max="13310" width="29.28515625" style="11" customWidth="1"/>
    <col min="13311" max="13550" width="20.85546875" style="11"/>
    <col min="13551" max="13551" width="29.7109375" style="11" customWidth="1"/>
    <col min="13552" max="13552" width="30.28515625" style="11" customWidth="1"/>
    <col min="13553" max="13553" width="13.85546875" style="11" customWidth="1"/>
    <col min="13554" max="13561" width="30.7109375" style="11" customWidth="1"/>
    <col min="13562" max="13562" width="37.85546875" style="11" customWidth="1"/>
    <col min="13563" max="13563" width="41.42578125" style="11" bestFit="1" customWidth="1"/>
    <col min="13564" max="13564" width="35.7109375" style="11" customWidth="1"/>
    <col min="13565" max="13565" width="48.7109375" style="11" bestFit="1" customWidth="1"/>
    <col min="13566" max="13566" width="29.28515625" style="11" customWidth="1"/>
    <col min="13567" max="13806" width="20.85546875" style="11"/>
    <col min="13807" max="13807" width="29.7109375" style="11" customWidth="1"/>
    <col min="13808" max="13808" width="30.28515625" style="11" customWidth="1"/>
    <col min="13809" max="13809" width="13.85546875" style="11" customWidth="1"/>
    <col min="13810" max="13817" width="30.7109375" style="11" customWidth="1"/>
    <col min="13818" max="13818" width="37.85546875" style="11" customWidth="1"/>
    <col min="13819" max="13819" width="41.42578125" style="11" bestFit="1" customWidth="1"/>
    <col min="13820" max="13820" width="35.7109375" style="11" customWidth="1"/>
    <col min="13821" max="13821" width="48.7109375" style="11" bestFit="1" customWidth="1"/>
    <col min="13822" max="13822" width="29.28515625" style="11" customWidth="1"/>
    <col min="13823" max="14062" width="20.85546875" style="11"/>
    <col min="14063" max="14063" width="29.7109375" style="11" customWidth="1"/>
    <col min="14064" max="14064" width="30.28515625" style="11" customWidth="1"/>
    <col min="14065" max="14065" width="13.85546875" style="11" customWidth="1"/>
    <col min="14066" max="14073" width="30.7109375" style="11" customWidth="1"/>
    <col min="14074" max="14074" width="37.85546875" style="11" customWidth="1"/>
    <col min="14075" max="14075" width="41.42578125" style="11" bestFit="1" customWidth="1"/>
    <col min="14076" max="14076" width="35.7109375" style="11" customWidth="1"/>
    <col min="14077" max="14077" width="48.7109375" style="11" bestFit="1" customWidth="1"/>
    <col min="14078" max="14078" width="29.28515625" style="11" customWidth="1"/>
    <col min="14079" max="14318" width="20.85546875" style="11"/>
    <col min="14319" max="14319" width="29.7109375" style="11" customWidth="1"/>
    <col min="14320" max="14320" width="30.28515625" style="11" customWidth="1"/>
    <col min="14321" max="14321" width="13.85546875" style="11" customWidth="1"/>
    <col min="14322" max="14329" width="30.7109375" style="11" customWidth="1"/>
    <col min="14330" max="14330" width="37.85546875" style="11" customWidth="1"/>
    <col min="14331" max="14331" width="41.42578125" style="11" bestFit="1" customWidth="1"/>
    <col min="14332" max="14332" width="35.7109375" style="11" customWidth="1"/>
    <col min="14333" max="14333" width="48.7109375" style="11" bestFit="1" customWidth="1"/>
    <col min="14334" max="14334" width="29.28515625" style="11" customWidth="1"/>
    <col min="14335" max="14574" width="20.85546875" style="11"/>
    <col min="14575" max="14575" width="29.7109375" style="11" customWidth="1"/>
    <col min="14576" max="14576" width="30.28515625" style="11" customWidth="1"/>
    <col min="14577" max="14577" width="13.85546875" style="11" customWidth="1"/>
    <col min="14578" max="14585" width="30.7109375" style="11" customWidth="1"/>
    <col min="14586" max="14586" width="37.85546875" style="11" customWidth="1"/>
    <col min="14587" max="14587" width="41.42578125" style="11" bestFit="1" customWidth="1"/>
    <col min="14588" max="14588" width="35.7109375" style="11" customWidth="1"/>
    <col min="14589" max="14589" width="48.7109375" style="11" bestFit="1" customWidth="1"/>
    <col min="14590" max="14590" width="29.28515625" style="11" customWidth="1"/>
    <col min="14591" max="14830" width="20.85546875" style="11"/>
    <col min="14831" max="14831" width="29.7109375" style="11" customWidth="1"/>
    <col min="14832" max="14832" width="30.28515625" style="11" customWidth="1"/>
    <col min="14833" max="14833" width="13.85546875" style="11" customWidth="1"/>
    <col min="14834" max="14841" width="30.7109375" style="11" customWidth="1"/>
    <col min="14842" max="14842" width="37.85546875" style="11" customWidth="1"/>
    <col min="14843" max="14843" width="41.42578125" style="11" bestFit="1" customWidth="1"/>
    <col min="14844" max="14844" width="35.7109375" style="11" customWidth="1"/>
    <col min="14845" max="14845" width="48.7109375" style="11" bestFit="1" customWidth="1"/>
    <col min="14846" max="14846" width="29.28515625" style="11" customWidth="1"/>
    <col min="14847" max="15086" width="20.85546875" style="11"/>
    <col min="15087" max="15087" width="29.7109375" style="11" customWidth="1"/>
    <col min="15088" max="15088" width="30.28515625" style="11" customWidth="1"/>
    <col min="15089" max="15089" width="13.85546875" style="11" customWidth="1"/>
    <col min="15090" max="15097" width="30.7109375" style="11" customWidth="1"/>
    <col min="15098" max="15098" width="37.85546875" style="11" customWidth="1"/>
    <col min="15099" max="15099" width="41.42578125" style="11" bestFit="1" customWidth="1"/>
    <col min="15100" max="15100" width="35.7109375" style="11" customWidth="1"/>
    <col min="15101" max="15101" width="48.7109375" style="11" bestFit="1" customWidth="1"/>
    <col min="15102" max="15102" width="29.28515625" style="11" customWidth="1"/>
    <col min="15103" max="15342" width="20.85546875" style="11"/>
    <col min="15343" max="15343" width="29.7109375" style="11" customWidth="1"/>
    <col min="15344" max="15344" width="30.28515625" style="11" customWidth="1"/>
    <col min="15345" max="15345" width="13.85546875" style="11" customWidth="1"/>
    <col min="15346" max="15353" width="30.7109375" style="11" customWidth="1"/>
    <col min="15354" max="15354" width="37.85546875" style="11" customWidth="1"/>
    <col min="15355" max="15355" width="41.42578125" style="11" bestFit="1" customWidth="1"/>
    <col min="15356" max="15356" width="35.7109375" style="11" customWidth="1"/>
    <col min="15357" max="15357" width="48.7109375" style="11" bestFit="1" customWidth="1"/>
    <col min="15358" max="15358" width="29.28515625" style="11" customWidth="1"/>
    <col min="15359" max="15598" width="20.85546875" style="11"/>
    <col min="15599" max="15599" width="29.7109375" style="11" customWidth="1"/>
    <col min="15600" max="15600" width="30.28515625" style="11" customWidth="1"/>
    <col min="15601" max="15601" width="13.85546875" style="11" customWidth="1"/>
    <col min="15602" max="15609" width="30.7109375" style="11" customWidth="1"/>
    <col min="15610" max="15610" width="37.85546875" style="11" customWidth="1"/>
    <col min="15611" max="15611" width="41.42578125" style="11" bestFit="1" customWidth="1"/>
    <col min="15612" max="15612" width="35.7109375" style="11" customWidth="1"/>
    <col min="15613" max="15613" width="48.7109375" style="11" bestFit="1" customWidth="1"/>
    <col min="15614" max="15614" width="29.28515625" style="11" customWidth="1"/>
    <col min="15615" max="15854" width="20.85546875" style="11"/>
    <col min="15855" max="15855" width="29.7109375" style="11" customWidth="1"/>
    <col min="15856" max="15856" width="30.28515625" style="11" customWidth="1"/>
    <col min="15857" max="15857" width="13.85546875" style="11" customWidth="1"/>
    <col min="15858" max="15865" width="30.7109375" style="11" customWidth="1"/>
    <col min="15866" max="15866" width="37.85546875" style="11" customWidth="1"/>
    <col min="15867" max="15867" width="41.42578125" style="11" bestFit="1" customWidth="1"/>
    <col min="15868" max="15868" width="35.7109375" style="11" customWidth="1"/>
    <col min="15869" max="15869" width="48.7109375" style="11" bestFit="1" customWidth="1"/>
    <col min="15870" max="15870" width="29.28515625" style="11" customWidth="1"/>
    <col min="15871" max="16110" width="20.85546875" style="11"/>
    <col min="16111" max="16111" width="29.7109375" style="11" customWidth="1"/>
    <col min="16112" max="16112" width="30.28515625" style="11" customWidth="1"/>
    <col min="16113" max="16113" width="13.85546875" style="11" customWidth="1"/>
    <col min="16114" max="16121" width="30.7109375" style="11" customWidth="1"/>
    <col min="16122" max="16122" width="37.85546875" style="11" customWidth="1"/>
    <col min="16123" max="16123" width="41.42578125" style="11" bestFit="1" customWidth="1"/>
    <col min="16124" max="16124" width="35.7109375" style="11" customWidth="1"/>
    <col min="16125" max="16125" width="48.7109375" style="11" bestFit="1" customWidth="1"/>
    <col min="16126" max="16126" width="29.28515625" style="11" customWidth="1"/>
    <col min="16127" max="16384" width="20.85546875" style="11"/>
  </cols>
  <sheetData>
    <row r="1" spans="1:27" ht="65.25" customHeight="1" thickBot="1">
      <c r="A1" s="1" t="s">
        <v>0</v>
      </c>
      <c r="B1" s="2">
        <v>1</v>
      </c>
      <c r="C1" s="3" t="s">
        <v>1</v>
      </c>
      <c r="D1" s="4">
        <f>B2*B1</f>
        <v>0.1</v>
      </c>
      <c r="E1" s="5" t="s">
        <v>2</v>
      </c>
      <c r="F1" s="6" t="s">
        <v>3</v>
      </c>
      <c r="G1" s="7">
        <f>C6+C8+C10+C12+C14+C16+C21</f>
        <v>3</v>
      </c>
      <c r="H1" s="8" t="s">
        <v>4</v>
      </c>
      <c r="I1" s="8">
        <f>+G1-G2</f>
        <v>-2</v>
      </c>
      <c r="J1" s="9" t="str">
        <f>IF(I1&gt;0,"Priorité a l'achat","Priorité a la vente")</f>
        <v>Priorité a la vente</v>
      </c>
      <c r="K1" s="10">
        <f ca="1">NOW()</f>
        <v>43441.702952546293</v>
      </c>
    </row>
    <row r="2" spans="1:27" ht="28.5">
      <c r="A2" s="12" t="s">
        <v>5</v>
      </c>
      <c r="B2" s="13">
        <v>0.1</v>
      </c>
      <c r="C2" s="14" t="s">
        <v>6</v>
      </c>
      <c r="D2" s="13">
        <v>1</v>
      </c>
      <c r="E2" s="15">
        <f>I2*D1</f>
        <v>1</v>
      </c>
      <c r="F2" s="16" t="s">
        <v>7</v>
      </c>
      <c r="G2" s="17">
        <f>C7+C9+C11+C13+C15+C17</f>
        <v>5</v>
      </c>
      <c r="H2" s="18" t="s">
        <v>8</v>
      </c>
      <c r="I2" s="19">
        <v>10</v>
      </c>
      <c r="J2" s="20"/>
      <c r="K2" s="21"/>
      <c r="L2" s="21"/>
    </row>
    <row r="3" spans="1:27" ht="41.25" customHeight="1">
      <c r="A3" s="22" t="s">
        <v>9</v>
      </c>
      <c r="B3" s="23">
        <v>10983.79</v>
      </c>
      <c r="K3" s="21"/>
      <c r="L3" s="21"/>
    </row>
    <row r="4" spans="1:27" ht="41.25" customHeight="1">
      <c r="A4" s="24" t="s">
        <v>10</v>
      </c>
      <c r="B4" s="25">
        <f>+B3+(D2)</f>
        <v>10984.79</v>
      </c>
      <c r="J4" s="26"/>
    </row>
    <row r="5" spans="1:27" ht="100.5" customHeight="1" thickBot="1">
      <c r="A5" s="27" t="s">
        <v>3</v>
      </c>
      <c r="B5" s="28" t="s">
        <v>7</v>
      </c>
      <c r="C5" s="29" t="s">
        <v>11</v>
      </c>
      <c r="D5" s="22" t="s">
        <v>12</v>
      </c>
      <c r="E5" s="30" t="s">
        <v>13</v>
      </c>
      <c r="F5" s="30" t="s">
        <v>14</v>
      </c>
      <c r="G5" s="31" t="s">
        <v>15</v>
      </c>
      <c r="H5" s="32" t="s">
        <v>16</v>
      </c>
      <c r="I5" s="33" t="s">
        <v>17</v>
      </c>
      <c r="J5" s="33" t="s">
        <v>18</v>
      </c>
      <c r="K5" s="34" t="s">
        <v>19</v>
      </c>
      <c r="L5" s="35" t="s">
        <v>20</v>
      </c>
      <c r="R5" s="36">
        <v>42367</v>
      </c>
    </row>
    <row r="6" spans="1:27" ht="42.75" customHeight="1" thickBot="1">
      <c r="A6" s="37">
        <v>10911.11</v>
      </c>
      <c r="B6" s="38"/>
      <c r="C6" s="39">
        <v>1</v>
      </c>
      <c r="D6" s="40">
        <f>IF(A6="","",IF(J1="Priorité a l'achat",L6,IF(J1="Priorité a la vente",L6-D2)))</f>
        <v>10795.98</v>
      </c>
      <c r="E6" s="41">
        <f>IF(A6="","",$B$2*(C6)*($B$3-A6))</f>
        <v>7.2680000000000291</v>
      </c>
      <c r="F6" s="42"/>
      <c r="G6" s="43">
        <f>($B$2*C6)</f>
        <v>0.1</v>
      </c>
      <c r="H6" s="44">
        <f>SUM(E6:F21)+H8</f>
        <v>-36.36200000000008</v>
      </c>
      <c r="I6" s="45">
        <f>SUM(E6:F21)</f>
        <v>-36.36200000000008</v>
      </c>
      <c r="J6" s="45">
        <f>IF(H6="","",H6+X8)</f>
        <v>963.63799999999992</v>
      </c>
      <c r="K6" s="46">
        <f>IF(K8="","",(K8)+B3)</f>
        <v>10801.98</v>
      </c>
      <c r="L6" s="47">
        <f>K6+(E2/D1)/(COUNT(A6:A21)-COUNT(B6:B21))</f>
        <v>10796.98</v>
      </c>
      <c r="R6" s="36">
        <v>42430</v>
      </c>
      <c r="T6" s="11">
        <f>R6-R5</f>
        <v>63</v>
      </c>
      <c r="U6" s="11">
        <v>9.57</v>
      </c>
      <c r="V6" s="11">
        <f>U6/T6</f>
        <v>0.1519047619047619</v>
      </c>
    </row>
    <row r="7" spans="1:27" ht="42.75" customHeight="1">
      <c r="A7" s="38"/>
      <c r="B7" s="37">
        <v>10890.29</v>
      </c>
      <c r="C7" s="39">
        <v>1</v>
      </c>
      <c r="D7" s="48">
        <f>IF(B7="","",IF(J1="Priorité a l'achat",L6-D2,IF(J1="Priorité a la vente",L6)))</f>
        <v>10796.98</v>
      </c>
      <c r="E7" s="42"/>
      <c r="F7" s="41">
        <f>IF(B7="","",$B$2*(C7)*(B7-$B$4))</f>
        <v>-9.4500000000000011</v>
      </c>
      <c r="G7" s="43">
        <f t="shared" ref="G7:G21" si="0">($B$2*C7)</f>
        <v>0.1</v>
      </c>
      <c r="H7" s="49" t="s">
        <v>21</v>
      </c>
      <c r="K7" s="50" t="s">
        <v>22</v>
      </c>
      <c r="X7" s="51" t="s">
        <v>23</v>
      </c>
      <c r="Y7" s="52" t="s">
        <v>24</v>
      </c>
      <c r="AA7" s="50" t="s">
        <v>25</v>
      </c>
    </row>
    <row r="8" spans="1:27" ht="42.75" customHeight="1" thickBot="1">
      <c r="A8" s="37"/>
      <c r="B8" s="38"/>
      <c r="C8" s="39"/>
      <c r="D8" s="40" t="str">
        <f>IF(A8="","",IF(J1="Priorité a l'achat",L6,IF(J1="Priorité a la vente",L6-D2)))</f>
        <v/>
      </c>
      <c r="E8" s="41" t="str">
        <f>IF(A8="","",$B$2*(C8)*($B$3-A8))</f>
        <v/>
      </c>
      <c r="F8" s="42"/>
      <c r="G8" s="43">
        <f t="shared" si="0"/>
        <v>0</v>
      </c>
      <c r="H8" s="53"/>
      <c r="K8" s="54">
        <f>IF(A30=B30&lt;"0","",H6/A31)</f>
        <v>-181.81000000000043</v>
      </c>
      <c r="N8" s="26"/>
      <c r="X8" s="55">
        <v>1000</v>
      </c>
      <c r="Y8" s="56">
        <f>E2-H6</f>
        <v>37.36200000000008</v>
      </c>
      <c r="AA8" s="57">
        <f>L6-B3</f>
        <v>-186.81000000000131</v>
      </c>
    </row>
    <row r="9" spans="1:27" ht="42.75" customHeight="1" thickBot="1">
      <c r="A9" s="38"/>
      <c r="B9" s="37">
        <v>10870.33</v>
      </c>
      <c r="C9" s="39">
        <v>1</v>
      </c>
      <c r="D9" s="48">
        <f>IF(B9="","",IF(J1="Priorité a l'achat",L6-D2,IF(J1="Priorité a la vente",L6)))</f>
        <v>10796.98</v>
      </c>
      <c r="E9" s="42"/>
      <c r="F9" s="41">
        <f>IF(B9="","",$B$2*(C9)*(B9-$B$4))</f>
        <v>-11.446000000000096</v>
      </c>
      <c r="G9" s="43">
        <f t="shared" si="0"/>
        <v>0.1</v>
      </c>
      <c r="H9" s="20"/>
      <c r="M9" s="26"/>
      <c r="N9" s="20"/>
      <c r="O9" s="58" t="s">
        <v>26</v>
      </c>
      <c r="P9" s="59"/>
      <c r="Q9" s="60" t="s">
        <v>18</v>
      </c>
      <c r="R9" s="36">
        <v>42383</v>
      </c>
      <c r="X9" s="61" t="s">
        <v>27</v>
      </c>
      <c r="Z9" s="62"/>
      <c r="AA9" s="63"/>
    </row>
    <row r="10" spans="1:27" ht="42.75" customHeight="1">
      <c r="A10" s="37">
        <v>10910.65</v>
      </c>
      <c r="B10" s="38"/>
      <c r="C10" s="39">
        <v>2</v>
      </c>
      <c r="D10" s="40">
        <f>IF(A10="","",IF(J1="Priorité a l'achat",L6,IF(J1="Priorité a la vente",L6-D2)))</f>
        <v>10795.98</v>
      </c>
      <c r="E10" s="41">
        <f>IF(A10="","",$B$2*(C10)*($B$3-A10))</f>
        <v>14.628000000000249</v>
      </c>
      <c r="F10" s="42"/>
      <c r="G10" s="43">
        <f t="shared" si="0"/>
        <v>0.2</v>
      </c>
      <c r="H10" s="64"/>
      <c r="I10" s="26"/>
      <c r="M10" s="65"/>
      <c r="O10" s="66" t="s">
        <v>28</v>
      </c>
      <c r="P10" s="67" t="s">
        <v>29</v>
      </c>
      <c r="Q10" s="68">
        <f>X8+H6+[1]EUSTX50!H6</f>
        <v>987.23799999999994</v>
      </c>
      <c r="R10" s="36">
        <v>42430</v>
      </c>
      <c r="T10" s="11">
        <f>R10-R9</f>
        <v>47</v>
      </c>
      <c r="U10" s="11">
        <v>6.95</v>
      </c>
      <c r="V10" s="11">
        <f>U10/T10</f>
        <v>0.14787234042553191</v>
      </c>
      <c r="X10" s="69">
        <f>H6/X8</f>
        <v>-3.6362000000000082E-2</v>
      </c>
    </row>
    <row r="11" spans="1:27" ht="42.75" customHeight="1" thickBot="1">
      <c r="A11" s="38"/>
      <c r="B11" s="37">
        <v>10870.25</v>
      </c>
      <c r="C11" s="39">
        <v>2</v>
      </c>
      <c r="D11" s="48">
        <f>IF(B11="","",IF(J1="Priorité a l'achat",L6,IF(J1="Priorité a la vente",L6)))</f>
        <v>10796.98</v>
      </c>
      <c r="E11" s="42"/>
      <c r="F11" s="41">
        <f>IF(B11="","",$B$2*(C11)*(B11-$B$4))</f>
        <v>-22.908000000000175</v>
      </c>
      <c r="G11" s="43">
        <f t="shared" si="0"/>
        <v>0.2</v>
      </c>
      <c r="K11" s="70"/>
      <c r="L11" s="70"/>
      <c r="N11" s="70">
        <v>12491.1</v>
      </c>
      <c r="O11" s="71">
        <v>-7.6</v>
      </c>
      <c r="P11" s="72">
        <v>-2.2799999999999998</v>
      </c>
      <c r="Q11" s="11">
        <v>-0.73</v>
      </c>
      <c r="R11" s="73">
        <v>42993.405555555553</v>
      </c>
      <c r="AA11" s="74"/>
    </row>
    <row r="12" spans="1:27" ht="42.75" customHeight="1">
      <c r="A12" s="37"/>
      <c r="B12" s="38"/>
      <c r="C12" s="39"/>
      <c r="D12" s="75"/>
      <c r="E12" s="41" t="str">
        <f>IF(A12="","",$B$2*(C12)*($B$3-A12))</f>
        <v/>
      </c>
      <c r="F12" s="42"/>
      <c r="G12" s="43">
        <f t="shared" si="0"/>
        <v>0</v>
      </c>
      <c r="K12" s="70"/>
      <c r="L12" s="76"/>
      <c r="N12" s="70">
        <v>12491.1</v>
      </c>
      <c r="O12" s="11">
        <v>-17.100000000000001</v>
      </c>
      <c r="P12" s="11">
        <v>-5.13</v>
      </c>
      <c r="Q12" s="11">
        <v>-0.98</v>
      </c>
      <c r="R12" s="73">
        <v>42992.629861111112</v>
      </c>
    </row>
    <row r="13" spans="1:27" ht="42.75" customHeight="1">
      <c r="A13" s="38"/>
      <c r="B13" s="37">
        <v>10840.25</v>
      </c>
      <c r="C13" s="39">
        <v>1</v>
      </c>
      <c r="D13" s="75"/>
      <c r="E13" s="42"/>
      <c r="F13" s="41">
        <f>IF(B13="","",$B$2*(C13)*(B13-$B$4))</f>
        <v>-14.454000000000088</v>
      </c>
      <c r="G13" s="43">
        <f t="shared" si="0"/>
        <v>0.1</v>
      </c>
      <c r="K13" s="70"/>
      <c r="L13" s="76"/>
      <c r="N13" s="70">
        <v>12491.1</v>
      </c>
      <c r="O13" s="11">
        <v>-36.4</v>
      </c>
      <c r="P13" s="11">
        <v>-10.92</v>
      </c>
      <c r="Q13" s="11">
        <v>-1.73</v>
      </c>
      <c r="R13" s="36">
        <v>42989.788888888892</v>
      </c>
    </row>
    <row r="14" spans="1:27" ht="42.75" customHeight="1">
      <c r="A14" s="37"/>
      <c r="B14" s="38"/>
      <c r="C14" s="39"/>
      <c r="D14" s="75"/>
      <c r="E14" s="41" t="str">
        <f>IF(A14="","",$B$2*(C14)*($B$3-A14))</f>
        <v/>
      </c>
      <c r="F14" s="42"/>
      <c r="G14" s="43">
        <f t="shared" si="0"/>
        <v>0</v>
      </c>
      <c r="I14" s="77"/>
      <c r="J14" s="77"/>
      <c r="K14" s="78"/>
      <c r="L14" s="70"/>
      <c r="N14" s="70">
        <v>12491.1</v>
      </c>
      <c r="O14" s="11">
        <v>-51.5</v>
      </c>
      <c r="P14" s="11">
        <v>-15.45</v>
      </c>
      <c r="Q14" s="11">
        <v>-1.73</v>
      </c>
      <c r="R14" s="36">
        <v>42989.754861111112</v>
      </c>
      <c r="T14" s="11">
        <f>R14-R13</f>
        <v>-3.4027777779556345E-2</v>
      </c>
      <c r="U14" s="11">
        <v>7.93</v>
      </c>
      <c r="V14" s="11">
        <f>U14/T14</f>
        <v>-233.04489794700285</v>
      </c>
    </row>
    <row r="15" spans="1:27" ht="42.75" customHeight="1">
      <c r="A15" s="38"/>
      <c r="B15" s="37"/>
      <c r="C15" s="39"/>
      <c r="D15" s="75"/>
      <c r="E15" s="42"/>
      <c r="F15" s="41" t="str">
        <f>IF(B15="","",$B$2*(C15)*(B15-$B$4))</f>
        <v/>
      </c>
      <c r="G15" s="43">
        <f t="shared" si="0"/>
        <v>0</v>
      </c>
      <c r="H15" s="79"/>
      <c r="I15" s="80"/>
      <c r="J15" s="65"/>
      <c r="K15" s="70"/>
      <c r="L15" s="70"/>
      <c r="N15" s="70">
        <v>12491.1</v>
      </c>
      <c r="O15" s="11">
        <v>-70.099999999999994</v>
      </c>
      <c r="P15" s="11">
        <v>-21.03</v>
      </c>
      <c r="Q15" s="11">
        <v>-1.73</v>
      </c>
      <c r="R15" s="73">
        <v>42989.706944444442</v>
      </c>
    </row>
    <row r="16" spans="1:27" ht="42.75" customHeight="1">
      <c r="A16" s="37"/>
      <c r="B16" s="38"/>
      <c r="C16" s="39"/>
      <c r="D16" s="75"/>
      <c r="E16" s="41" t="str">
        <f>IF(A16="","",$B$2*(C16)*($B$3-A16))</f>
        <v/>
      </c>
      <c r="F16" s="42"/>
      <c r="G16" s="43">
        <f t="shared" si="0"/>
        <v>0</v>
      </c>
      <c r="I16" s="81"/>
      <c r="K16" s="70"/>
      <c r="L16" s="70"/>
      <c r="N16" s="70">
        <v>12491.1</v>
      </c>
      <c r="O16" s="11">
        <v>-79.8</v>
      </c>
      <c r="P16" s="11">
        <v>-23.94</v>
      </c>
      <c r="Q16" s="11">
        <v>-1.73</v>
      </c>
      <c r="R16" s="36">
        <v>42989.661111111112</v>
      </c>
    </row>
    <row r="17" spans="1:22" ht="42.75" customHeight="1">
      <c r="A17" s="38"/>
      <c r="B17" s="37"/>
      <c r="C17" s="39"/>
      <c r="D17" s="75"/>
      <c r="E17" s="42"/>
      <c r="F17" s="41" t="str">
        <f>IF(B17="","",$B$2*(C17)*(B17-$B$4))</f>
        <v/>
      </c>
      <c r="G17" s="43">
        <f t="shared" si="0"/>
        <v>0</v>
      </c>
      <c r="I17" s="81"/>
      <c r="K17" s="70"/>
      <c r="L17" s="70"/>
      <c r="N17" s="70">
        <v>12491.1</v>
      </c>
      <c r="O17" s="11">
        <v>-89.8</v>
      </c>
      <c r="P17" s="11">
        <v>-26.94</v>
      </c>
      <c r="Q17" s="11">
        <v>-1.73</v>
      </c>
      <c r="R17" s="36">
        <v>42989.650694444441</v>
      </c>
      <c r="T17" s="11">
        <f>R17-R16</f>
        <v>-1.0416666671517305E-2</v>
      </c>
      <c r="U17" s="11">
        <v>1.74</v>
      </c>
      <c r="V17" s="11">
        <f>U17/T17</f>
        <v>-167.03999992221594</v>
      </c>
    </row>
    <row r="18" spans="1:22" ht="42.75" customHeight="1">
      <c r="A18" s="82"/>
      <c r="B18" s="38"/>
      <c r="C18" s="39"/>
      <c r="D18" s="75"/>
      <c r="E18" s="42"/>
      <c r="F18" s="41"/>
      <c r="G18" s="43"/>
      <c r="I18" s="81"/>
      <c r="K18" s="70"/>
      <c r="L18" s="70"/>
      <c r="N18" s="70"/>
      <c r="R18" s="36"/>
    </row>
    <row r="19" spans="1:22" ht="48.75" customHeight="1">
      <c r="A19" s="38"/>
      <c r="B19" s="37"/>
      <c r="C19" s="39"/>
      <c r="D19" s="75"/>
      <c r="E19" s="42"/>
      <c r="F19" s="41"/>
      <c r="G19" s="43"/>
      <c r="I19" s="81"/>
      <c r="K19" s="70"/>
      <c r="L19" s="70"/>
      <c r="N19" s="70"/>
      <c r="R19" s="36"/>
    </row>
    <row r="20" spans="1:22" ht="48.75" customHeight="1">
      <c r="A20" s="82"/>
      <c r="B20" s="38"/>
      <c r="C20" s="39"/>
      <c r="D20" s="75"/>
      <c r="E20" s="42"/>
      <c r="F20" s="41"/>
      <c r="G20" s="43"/>
      <c r="I20" s="81"/>
      <c r="K20" s="70"/>
      <c r="L20" s="70"/>
      <c r="N20" s="70"/>
      <c r="R20" s="36"/>
    </row>
    <row r="21" spans="1:22" ht="24.75" customHeight="1">
      <c r="A21" s="38"/>
      <c r="B21" s="82"/>
      <c r="C21" s="39"/>
      <c r="D21" s="75"/>
      <c r="E21" s="41" t="str">
        <f>IF(A21="","",$B$2*(C21)*($B$3-A21))</f>
        <v/>
      </c>
      <c r="F21" s="42"/>
      <c r="G21" s="43">
        <f t="shared" si="0"/>
        <v>0</v>
      </c>
    </row>
    <row r="22" spans="1:22" ht="28.5">
      <c r="C22" s="83">
        <f>SUM(C6:C21)</f>
        <v>8</v>
      </c>
      <c r="D22" s="84">
        <f>SUM(D6:D16)</f>
        <v>53982.899999999994</v>
      </c>
      <c r="E22" s="85">
        <f>SUM(E6:E16)</f>
        <v>21.896000000000278</v>
      </c>
      <c r="F22" s="85">
        <f>SUM(F6:F16)</f>
        <v>-58.258000000000358</v>
      </c>
      <c r="G22" s="86"/>
    </row>
    <row r="24" spans="1:22" ht="36.75" customHeight="1">
      <c r="A24" s="87" t="s">
        <v>30</v>
      </c>
      <c r="B24" s="87" t="s">
        <v>31</v>
      </c>
      <c r="F24" s="26"/>
      <c r="G24" s="26"/>
      <c r="I24" s="88"/>
      <c r="J24" s="88"/>
      <c r="M24" s="88"/>
    </row>
    <row r="25" spans="1:22" ht="36.75" customHeight="1">
      <c r="A25" s="89">
        <f>AVERAGE(A6:A21)</f>
        <v>10910.880000000001</v>
      </c>
      <c r="B25" s="89">
        <f>AVERAGE(B6:B21)</f>
        <v>10867.78</v>
      </c>
      <c r="E25" s="90"/>
      <c r="F25" s="26"/>
      <c r="G25" s="26"/>
      <c r="I25" s="88"/>
      <c r="J25" s="88"/>
      <c r="M25" s="88"/>
      <c r="N25" s="91"/>
    </row>
    <row r="26" spans="1:22" ht="36.75" customHeight="1">
      <c r="A26" s="92">
        <f>(A25-B25)</f>
        <v>43.100000000000364</v>
      </c>
      <c r="B26" s="93">
        <f>(B25-A25)</f>
        <v>-43.100000000000364</v>
      </c>
      <c r="D26" s="26"/>
      <c r="E26" s="26"/>
      <c r="F26" s="26"/>
      <c r="G26" s="26"/>
      <c r="I26" s="88"/>
      <c r="J26" s="88"/>
      <c r="M26" s="88"/>
    </row>
    <row r="27" spans="1:22" ht="36.75" customHeight="1">
      <c r="A27" s="94">
        <f>A26*A30</f>
        <v>12.930000000000112</v>
      </c>
      <c r="B27" s="94">
        <f>B26*B30</f>
        <v>-21.550000000000182</v>
      </c>
      <c r="D27" s="26"/>
      <c r="E27" s="26"/>
      <c r="F27" s="26"/>
      <c r="G27" s="26"/>
      <c r="I27" s="88"/>
      <c r="J27" s="88"/>
      <c r="M27" s="88"/>
    </row>
    <row r="28" spans="1:22" ht="36.75" customHeight="1">
      <c r="A28" s="95">
        <f>SUM(A27:B27)</f>
        <v>-8.6200000000000703</v>
      </c>
      <c r="B28" s="96"/>
      <c r="C28" s="26"/>
      <c r="D28" s="26"/>
      <c r="E28" s="26"/>
      <c r="I28" s="88"/>
      <c r="J28" s="88"/>
      <c r="M28" s="88"/>
    </row>
    <row r="29" spans="1:22" ht="36.75" customHeight="1">
      <c r="A29" s="97" t="s">
        <v>32</v>
      </c>
      <c r="B29" s="97" t="s">
        <v>33</v>
      </c>
      <c r="C29" s="26"/>
      <c r="D29" s="26"/>
      <c r="E29" s="26"/>
      <c r="F29" s="26"/>
      <c r="G29" s="26"/>
      <c r="N29" s="98"/>
    </row>
    <row r="30" spans="1:22" ht="36.75" customHeight="1">
      <c r="A30" s="94">
        <f>G1*B2</f>
        <v>0.30000000000000004</v>
      </c>
      <c r="B30" s="94">
        <f>G2*B2</f>
        <v>0.5</v>
      </c>
      <c r="C30" s="26"/>
      <c r="L30" s="99"/>
      <c r="M30" s="98"/>
      <c r="N30" s="98"/>
    </row>
    <row r="31" spans="1:22" ht="36.75" customHeight="1">
      <c r="A31" s="100">
        <f>B30-A30</f>
        <v>0.19999999999999996</v>
      </c>
      <c r="B31" s="101"/>
      <c r="C31" s="26"/>
      <c r="L31" s="99"/>
      <c r="M31" s="98"/>
    </row>
    <row r="46" spans="1:14">
      <c r="A46" s="11">
        <v>60739531</v>
      </c>
      <c r="B46" s="11">
        <v>2620214174</v>
      </c>
      <c r="C46" s="11" t="s">
        <v>34</v>
      </c>
      <c r="D46" s="11">
        <v>14</v>
      </c>
      <c r="E46" s="11">
        <v>2</v>
      </c>
      <c r="F46" s="11" t="s">
        <v>35</v>
      </c>
      <c r="G46" s="70">
        <v>3012</v>
      </c>
      <c r="H46" s="70">
        <v>2862.5</v>
      </c>
      <c r="K46" s="70">
        <v>3110</v>
      </c>
      <c r="L46" s="11">
        <v>-149.5</v>
      </c>
      <c r="M46" s="11">
        <v>-29.9</v>
      </c>
      <c r="N46" s="11">
        <v>-0.11</v>
      </c>
    </row>
    <row r="47" spans="1:14">
      <c r="A47" s="11">
        <v>59827966</v>
      </c>
      <c r="B47" s="11">
        <v>2620214174</v>
      </c>
      <c r="C47" s="11" t="s">
        <v>34</v>
      </c>
      <c r="D47" s="11">
        <v>14</v>
      </c>
      <c r="E47" s="11">
        <v>2</v>
      </c>
      <c r="F47" s="11" t="s">
        <v>35</v>
      </c>
      <c r="G47" s="70">
        <v>3201</v>
      </c>
      <c r="H47" s="70">
        <v>2862.5</v>
      </c>
      <c r="K47" s="70">
        <v>3251</v>
      </c>
      <c r="L47" s="11">
        <v>-338.5</v>
      </c>
      <c r="M47" s="11">
        <v>-67.7</v>
      </c>
      <c r="N47" s="11">
        <v>-0.71</v>
      </c>
    </row>
    <row r="48" spans="1:14">
      <c r="A48" s="11">
        <v>62316062</v>
      </c>
      <c r="B48" s="11">
        <v>2620214174</v>
      </c>
      <c r="C48" s="11" t="s">
        <v>34</v>
      </c>
      <c r="D48" s="11">
        <v>14</v>
      </c>
      <c r="E48" s="11">
        <v>2</v>
      </c>
      <c r="F48" s="11" t="s">
        <v>35</v>
      </c>
      <c r="G48" s="70">
        <v>2910</v>
      </c>
      <c r="H48" s="70">
        <v>2862.5</v>
      </c>
      <c r="K48" s="70">
        <v>3011</v>
      </c>
      <c r="L48" s="11">
        <v>-47.5</v>
      </c>
      <c r="M48" s="11">
        <v>-9.5</v>
      </c>
      <c r="N48" s="11">
        <v>-0.24</v>
      </c>
    </row>
    <row r="49" spans="1:14">
      <c r="A49" s="11">
        <v>59404103</v>
      </c>
      <c r="B49" s="11">
        <v>2620214174</v>
      </c>
      <c r="C49" s="11" t="s">
        <v>34</v>
      </c>
      <c r="D49" s="11">
        <v>14</v>
      </c>
      <c r="E49" s="11">
        <v>2</v>
      </c>
      <c r="F49" s="11" t="s">
        <v>35</v>
      </c>
      <c r="G49" s="70">
        <v>3301</v>
      </c>
      <c r="H49" s="70">
        <v>2862.5</v>
      </c>
      <c r="K49" s="70">
        <v>3351</v>
      </c>
      <c r="L49" s="11">
        <v>-438.5</v>
      </c>
      <c r="M49" s="11">
        <v>-87.7</v>
      </c>
      <c r="N49" s="11">
        <v>-1.37</v>
      </c>
    </row>
    <row r="50" spans="1:14">
      <c r="A50" s="11">
        <v>60034260</v>
      </c>
      <c r="B50" s="11">
        <v>2620214174</v>
      </c>
      <c r="C50" s="11" t="s">
        <v>34</v>
      </c>
      <c r="D50" s="11">
        <v>14</v>
      </c>
      <c r="E50" s="11">
        <v>2</v>
      </c>
      <c r="F50" s="11" t="s">
        <v>35</v>
      </c>
      <c r="G50" s="70">
        <v>3111</v>
      </c>
      <c r="H50" s="70">
        <v>2862.5</v>
      </c>
      <c r="K50" s="70">
        <v>3200</v>
      </c>
      <c r="L50" s="11">
        <v>-248.5</v>
      </c>
      <c r="M50" s="11">
        <v>-49.7</v>
      </c>
      <c r="N50" s="11">
        <v>-0.61</v>
      </c>
    </row>
    <row r="51" spans="1:14">
      <c r="A51" s="11">
        <v>62335242</v>
      </c>
      <c r="B51" s="11">
        <v>2620214174</v>
      </c>
      <c r="C51" s="11" t="s">
        <v>34</v>
      </c>
      <c r="D51" s="11">
        <v>14</v>
      </c>
      <c r="E51" s="11">
        <v>2</v>
      </c>
      <c r="F51" s="11" t="s">
        <v>36</v>
      </c>
      <c r="G51" s="70">
        <v>2709.5</v>
      </c>
      <c r="H51" s="70">
        <v>2863.5</v>
      </c>
      <c r="K51" s="70">
        <v>2609</v>
      </c>
      <c r="L51" s="11">
        <v>-154</v>
      </c>
      <c r="M51" s="11">
        <v>-30.8</v>
      </c>
      <c r="N51" s="11">
        <v>0</v>
      </c>
    </row>
  </sheetData>
  <mergeCells count="1">
    <mergeCell ref="A31:B31"/>
  </mergeCells>
  <conditionalFormatting sqref="K8 O11:P11 H6:J6 H8 X8 D22:F22 E6 F7 E8 E10 E12 E14 F15 F9 F11 F13 E16 E21 F17:F20 E2">
    <cfRule type="cellIs" dxfId="3" priority="3" stopIfTrue="1" operator="lessThan">
      <formula>0</formula>
    </cfRule>
    <cfRule type="cellIs" dxfId="2" priority="4" stopIfTrue="1" operator="greaterThanOrEqual">
      <formula>0</formula>
    </cfRule>
  </conditionalFormatting>
  <conditionalFormatting sqref="A11 A13 B14 A15 B10 B12 B8 B6 A7 A9 B16 B18 B20:B21 A17:A21">
    <cfRule type="cellIs" dxfId="1" priority="2" stopIfTrue="1" operator="equal">
      <formula>"Ordre en cours"</formula>
    </cfRule>
  </conditionalFormatting>
  <conditionalFormatting sqref="D6">
    <cfRule type="cellIs" dxfId="0" priority="1" operator="equal">
      <formula>$J$1</formula>
    </cfRule>
  </conditionalFormatting>
  <printOptions horizontalCentered="1"/>
  <pageMargins left="0.31496062992125984" right="0.31496062992125984" top="0.35433070866141736" bottom="0.31496062992125984" header="0.23622047244094491" footer="0.23622047244094491"/>
  <pageSetup paperSize="9" scale="3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ger30 mini a l'essai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Minou</dc:creator>
  <cp:lastModifiedBy>Minou</cp:lastModifiedBy>
  <dcterms:created xsi:type="dcterms:W3CDTF">2018-12-07T15:52:14Z</dcterms:created>
  <dcterms:modified xsi:type="dcterms:W3CDTF">2018-12-07T15:52:50Z</dcterms:modified>
</cp:coreProperties>
</file>