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62F9E958-00F4-224C-1CEB-3A4BEE276A53}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B:\Downloads\"/>
    </mc:Choice>
  </mc:AlternateContent>
  <xr:revisionPtr revIDLastSave="0" documentId="13_ncr:1_{EB754EE4-C5BF-4665-901B-51022FCF34CF}" xr6:coauthVersionLast="47" xr6:coauthVersionMax="47" xr10:uidLastSave="{00000000-0000-0000-0000-000000000000}"/>
  <bookViews>
    <workbookView xWindow="-120" yWindow="-120" windowWidth="28110" windowHeight="16440" xr2:uid="{00000000-000D-0000-FFFF-FFFF00000000}"/>
  </bookViews>
  <sheets>
    <sheet name="SUIVI Contrats" sheetId="4" r:id="rId1"/>
    <sheet name="Légende" sheetId="2" r:id="rId2"/>
  </sheets>
  <externalReferences>
    <externalReference r:id="rId3"/>
  </externalReferences>
  <definedNames>
    <definedName name="_xlnm._FilterDatabase" localSheetId="0" hidden="1">'SUIVI Contrats'!$A$2:$AL$21</definedName>
    <definedName name="ZoneA">OFFSET(#REF!,,,COUNTA(#REF!)-1)</definedName>
    <definedName name="ZoneA_V">OFFSET(#REF!,,,COUNTA(#REF!)-1)</definedName>
    <definedName name="ZoneB_G">OFFSET(#REF!,,,COUNTA(#REF!)-1)</definedName>
    <definedName name="ZoneB_P">OFFSET(#REF!,,,COUNTA(#REF!)-1)</definedName>
    <definedName name="ZoneH">OFFSET(#REF!,,,COUNTA(#REF!)-1)</definedName>
    <definedName name="ZoneJ">OFFSET(#REF!,,,COUNTA(#REF!)-1)</definedName>
    <definedName name="ZoneTB">OFFSET(#REF!,,,COUNTA(#REF!)-1)</definedName>
    <definedName name="ZoneTR">OFFSET(#REF!,,,COUNTA(#REF!)-1)</definedName>
    <definedName name="ZoneTV">OFFSET(#REF!,,,COUNTA(#REF!)-1)</definedName>
    <definedName name="ZoneV">OFFSET(#REF!,,,COUNTA(#REF!)-1)</definedName>
    <definedName name="ZoneV22">OFFSET(#REF!,,,COUNTA(#REF!)-1)</definedName>
    <definedName name="ZoneV23">OFFSET(#REF!,,,COUNTA(#REF!)-1)</definedName>
    <definedName name="ZoneVvide">OFFSET(#REF!,,,COUNTA(#REF!)-1)</definedName>
    <definedName name="ZoneX">OFFSET(#REF!,,,COUNTA(#REF!)-1)</definedName>
    <definedName name="ZoneXB">OFFSET(#REF!,,,COUNTA(#REF!)-1)</definedName>
  </definedNames>
  <calcPr calcId="181029"/>
</workbook>
</file>

<file path=xl/calcChain.xml><?xml version="1.0" encoding="utf-8"?>
<calcChain xmlns="http://schemas.openxmlformats.org/spreadsheetml/2006/main">
  <c r="I5" i="4" l="1"/>
  <c r="J5" i="4"/>
  <c r="K5" i="4"/>
  <c r="P5" i="4"/>
  <c r="O5" i="4"/>
  <c r="N5" i="4"/>
  <c r="R10" i="4"/>
  <c r="R11" i="4"/>
  <c r="R12" i="4"/>
  <c r="R13" i="4"/>
  <c r="R14" i="4"/>
  <c r="R15" i="4"/>
  <c r="R16" i="4"/>
  <c r="R17" i="4"/>
  <c r="R18" i="4"/>
  <c r="R19" i="4"/>
  <c r="R20" i="4" s="1"/>
  <c r="R21" i="4" s="1"/>
  <c r="R3" i="4"/>
  <c r="R4" i="4" s="1"/>
  <c r="R6" i="4" s="1"/>
  <c r="R7" i="4" s="1"/>
  <c r="R8" i="4" s="1"/>
  <c r="R9" i="4" s="1"/>
  <c r="R5" i="4" l="1"/>
  <c r="P10" i="4"/>
  <c r="O10" i="4"/>
  <c r="N10" i="4"/>
  <c r="K10" i="4"/>
  <c r="J10" i="4"/>
  <c r="I10" i="4"/>
  <c r="P14" i="4" l="1"/>
  <c r="O14" i="4"/>
  <c r="N14" i="4"/>
  <c r="K14" i="4"/>
  <c r="J14" i="4"/>
  <c r="I14" i="4"/>
  <c r="I15" i="4"/>
  <c r="J15" i="4"/>
  <c r="K15" i="4"/>
  <c r="P15" i="4"/>
  <c r="O15" i="4"/>
  <c r="N15" i="4"/>
  <c r="P3" i="4" l="1"/>
  <c r="P4" i="4"/>
  <c r="P6" i="4"/>
  <c r="P7" i="4"/>
  <c r="P9" i="4"/>
  <c r="AH9" i="4" s="1"/>
  <c r="P11" i="4"/>
  <c r="AH11" i="4" s="1"/>
  <c r="P12" i="4"/>
  <c r="P13" i="4"/>
  <c r="P16" i="4"/>
  <c r="P17" i="4"/>
  <c r="P18" i="4"/>
  <c r="P19" i="4"/>
  <c r="P20" i="4"/>
  <c r="P21" i="4"/>
  <c r="P8" i="4"/>
  <c r="AH8" i="4" s="1"/>
  <c r="AH4" i="4"/>
  <c r="AH6" i="4"/>
  <c r="AH7" i="4"/>
  <c r="AH12" i="4"/>
  <c r="AH13" i="4"/>
  <c r="AH16" i="4"/>
  <c r="AH17" i="4"/>
  <c r="AH18" i="4"/>
  <c r="AH19" i="4"/>
  <c r="AH20" i="4"/>
  <c r="AH21" i="4"/>
  <c r="AH3" i="4"/>
  <c r="O12" i="4"/>
  <c r="N12" i="4"/>
  <c r="N4" i="4"/>
  <c r="N6" i="4"/>
  <c r="N7" i="4"/>
  <c r="N8" i="4"/>
  <c r="N9" i="4"/>
  <c r="N11" i="4"/>
  <c r="N13" i="4"/>
  <c r="N16" i="4"/>
  <c r="N17" i="4"/>
  <c r="N18" i="4"/>
  <c r="N19" i="4"/>
  <c r="N20" i="4"/>
  <c r="N21" i="4"/>
  <c r="P2" i="4" l="1"/>
  <c r="O3" i="4"/>
  <c r="O4" i="4"/>
  <c r="O7" i="4"/>
  <c r="O8" i="4"/>
  <c r="O9" i="4"/>
  <c r="O11" i="4"/>
  <c r="O13" i="4"/>
  <c r="O16" i="4"/>
  <c r="O17" i="4"/>
  <c r="O18" i="4"/>
  <c r="O19" i="4"/>
  <c r="O20" i="4"/>
  <c r="O21" i="4"/>
  <c r="O6" i="4"/>
  <c r="N3" i="4"/>
  <c r="AM3" i="4"/>
  <c r="K16" i="4" l="1"/>
  <c r="J16" i="4"/>
  <c r="I16" i="4"/>
  <c r="K7" i="4"/>
  <c r="J7" i="4"/>
  <c r="I7" i="4"/>
  <c r="K21" i="4" l="1"/>
  <c r="J21" i="4"/>
  <c r="I21" i="4"/>
  <c r="K20" i="4"/>
  <c r="J20" i="4"/>
  <c r="I20" i="4"/>
  <c r="K19" i="4"/>
  <c r="J19" i="4"/>
  <c r="I19" i="4"/>
  <c r="K18" i="4"/>
  <c r="J18" i="4"/>
  <c r="I18" i="4"/>
  <c r="K17" i="4"/>
  <c r="J17" i="4"/>
  <c r="I17" i="4"/>
  <c r="K13" i="4"/>
  <c r="J13" i="4"/>
  <c r="I13" i="4"/>
  <c r="K11" i="4"/>
  <c r="J11" i="4"/>
  <c r="I11" i="4"/>
  <c r="K9" i="4"/>
  <c r="J9" i="4"/>
  <c r="I9" i="4"/>
  <c r="K8" i="4"/>
  <c r="J8" i="4"/>
  <c r="I8" i="4"/>
  <c r="K6" i="4"/>
  <c r="J6" i="4"/>
  <c r="I6" i="4"/>
  <c r="K4" i="4"/>
  <c r="J4" i="4"/>
  <c r="I4" i="4"/>
  <c r="K3" i="4"/>
  <c r="J3" i="4"/>
  <c r="I3" i="4"/>
  <c r="AO2" i="4"/>
  <c r="A1" i="2" l="1"/>
  <c r="E1" i="2" s="1"/>
  <c r="G2" i="2" l="1"/>
  <c r="G4" i="2"/>
  <c r="G3" i="2"/>
  <c r="G1" i="2"/>
  <c r="G5" i="2" l="1"/>
  <c r="G8" i="2"/>
  <c r="G9" i="2"/>
  <c r="G10" i="2"/>
  <c r="G11" i="2"/>
  <c r="G12" i="2"/>
  <c r="G13" i="2"/>
  <c r="G6" i="2"/>
  <c r="G7" i="2"/>
</calcChain>
</file>

<file path=xl/sharedStrings.xml><?xml version="1.0" encoding="utf-8"?>
<sst xmlns="http://schemas.openxmlformats.org/spreadsheetml/2006/main" count="170" uniqueCount="92">
  <si>
    <t>Au</t>
  </si>
  <si>
    <t>Du</t>
  </si>
  <si>
    <t>Ville</t>
  </si>
  <si>
    <t>H09</t>
  </si>
  <si>
    <t>H22</t>
  </si>
  <si>
    <t>CLD</t>
  </si>
  <si>
    <t>MATERNITE</t>
  </si>
  <si>
    <t>TPA</t>
  </si>
  <si>
    <t>TPD</t>
  </si>
  <si>
    <t>CLM</t>
  </si>
  <si>
    <t>QTE</t>
  </si>
  <si>
    <t>RNE</t>
  </si>
  <si>
    <t>MOTIF</t>
  </si>
  <si>
    <t>POSTE VACANT</t>
  </si>
  <si>
    <t>REP/PRO</t>
  </si>
  <si>
    <t>SUP</t>
  </si>
  <si>
    <t>CDI</t>
  </si>
  <si>
    <t>FORMATION</t>
  </si>
  <si>
    <t>MI TEMPS TH</t>
  </si>
  <si>
    <t>CONGE PARENTAL</t>
  </si>
  <si>
    <t>DECHARGE SYND</t>
  </si>
  <si>
    <t>CONGE CFP</t>
  </si>
  <si>
    <t>ACCIDENT TRAVAIL</t>
  </si>
  <si>
    <t>PBS</t>
  </si>
  <si>
    <t>CODE</t>
  </si>
  <si>
    <t>CMO</t>
  </si>
  <si>
    <t>FIN DE SUPPLEANCE</t>
  </si>
  <si>
    <t>ASA COVID</t>
  </si>
  <si>
    <t>En attente</t>
  </si>
  <si>
    <t>SFT</t>
  </si>
  <si>
    <t>Nom Prénom</t>
  </si>
  <si>
    <t>Civ</t>
  </si>
  <si>
    <t>Mme</t>
  </si>
  <si>
    <t>Établissement
d'affectation</t>
  </si>
  <si>
    <t>M@ilEtab</t>
  </si>
  <si>
    <t>M.</t>
  </si>
  <si>
    <t>Reçu</t>
  </si>
  <si>
    <t>X</t>
  </si>
  <si>
    <t>DECHARGE DIRECTION</t>
  </si>
  <si>
    <t>2659D</t>
  </si>
  <si>
    <t>2584X</t>
  </si>
  <si>
    <t>2719U</t>
  </si>
  <si>
    <t>2652W</t>
  </si>
  <si>
    <t>Installé le</t>
  </si>
  <si>
    <t>¤</t>
  </si>
  <si>
    <t>Simple</t>
  </si>
  <si>
    <t>CFP</t>
  </si>
  <si>
    <t>Nouv</t>
  </si>
  <si>
    <t>Notif Etab</t>
  </si>
  <si>
    <t>O</t>
  </si>
  <si>
    <t>Cont</t>
  </si>
  <si>
    <t>IFCD</t>
  </si>
  <si>
    <t>Année Scolaire :</t>
  </si>
  <si>
    <t>/</t>
  </si>
  <si>
    <t>Contrat à repasser</t>
  </si>
  <si>
    <t>AAAB</t>
  </si>
  <si>
    <t>AAAC</t>
  </si>
  <si>
    <t>MMN Rrrrs</t>
  </si>
  <si>
    <t>OOOOp SSSt</t>
  </si>
  <si>
    <t>KKKKL Fffffg</t>
  </si>
  <si>
    <t>Adm</t>
  </si>
  <si>
    <t>Inst Suiv</t>
  </si>
  <si>
    <t>AAAD</t>
  </si>
  <si>
    <t>AAAE</t>
  </si>
  <si>
    <t>AAAF</t>
  </si>
  <si>
    <t>Remplacement de :</t>
  </si>
  <si>
    <t>Attente</t>
  </si>
  <si>
    <t>Contrats</t>
  </si>
  <si>
    <t>Acomptes</t>
  </si>
  <si>
    <t>Coordonnées</t>
  </si>
  <si>
    <t>Adresse 1</t>
  </si>
  <si>
    <t>Adresse 2</t>
  </si>
  <si>
    <t>Code Postal</t>
  </si>
  <si>
    <t>Mail</t>
  </si>
  <si>
    <t>Téléphone</t>
  </si>
  <si>
    <t>Portable</t>
  </si>
  <si>
    <t>Acompte</t>
  </si>
  <si>
    <t>1CH</t>
  </si>
  <si>
    <t>2CH</t>
  </si>
  <si>
    <t>3CH</t>
  </si>
  <si>
    <t>4CH</t>
  </si>
  <si>
    <t>5CH</t>
  </si>
  <si>
    <t>6CH</t>
  </si>
  <si>
    <t>Rel 1</t>
  </si>
  <si>
    <t>Rel 2</t>
  </si>
  <si>
    <t>Adresse 3</t>
  </si>
  <si>
    <t>Nom de naissance</t>
  </si>
  <si>
    <t>Alar</t>
  </si>
  <si>
    <t>Mont.</t>
  </si>
  <si>
    <t>NUMEN</t>
  </si>
  <si>
    <t>Mail aca</t>
  </si>
  <si>
    <t>N° INSEE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</si>
</sst>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&quot;€&quot;_-;\-* #,##0.00\ &quot;€&quot;_-;_-* &quot;-&quot;??\ &quot;€&quot;_-;_-@_-"/>
    <numFmt numFmtId="165" formatCode="_-* #,##0\ &quot;€&quot;_-;\-* #,##0\ &quot;€&quot;_-;_-* &quot;-&quot;??\ &quot;€&quot;_-;_-@_-"/>
    <numFmt numFmtId="166" formatCode="dd/mm/yy;@"/>
    <numFmt numFmtId="167" formatCode="d/m;@"/>
    <numFmt numFmtId="168" formatCode="mmm\ yy"/>
  </numFmts>
  <fonts count="2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5" tint="-0.249977111117893"/>
      <name val="Comic Sans MS"/>
      <family val="4"/>
    </font>
    <font>
      <sz val="11"/>
      <color theme="1"/>
      <name val="Comic Sans MS"/>
      <family val="4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1"/>
      <color theme="4" tint="-0.249977111117893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sz val="11"/>
      <name val="Calibri"/>
      <family val="2"/>
    </font>
    <font>
      <sz val="10"/>
      <name val="Calibri"/>
      <family val="2"/>
    </font>
    <font>
      <b/>
      <sz val="9"/>
      <color theme="5" tint="-0.249977111117893"/>
      <name val="Calibri"/>
      <family val="2"/>
    </font>
    <font>
      <sz val="9"/>
      <color theme="1"/>
      <name val="Calibri"/>
      <family val="2"/>
    </font>
    <font>
      <sz val="8"/>
      <name val="Calibri"/>
      <family val="2"/>
    </font>
    <font>
      <sz val="11"/>
      <color theme="1"/>
      <name val="Calibri"/>
      <family val="2"/>
    </font>
    <font>
      <b/>
      <sz val="11"/>
      <name val="Calibri"/>
      <family val="2"/>
    </font>
    <font>
      <b/>
      <sz val="8"/>
      <name val="Lucida Sans Unicode"/>
      <family val="2"/>
    </font>
    <font>
      <b/>
      <sz val="10"/>
      <name val="Lucida Sans Unicode"/>
      <family val="2"/>
    </font>
    <font>
      <b/>
      <sz val="1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90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8" fillId="0" borderId="0" xfId="0" applyFont="1" applyAlignment="1">
      <alignment horizontal="center" vertical="center"/>
    </xf>
    <xf numFmtId="0" fontId="0" fillId="4" borderId="1" xfId="0" applyFill="1" applyBorder="1"/>
    <xf numFmtId="0" fontId="0" fillId="3" borderId="1" xfId="0" applyFill="1" applyBorder="1"/>
    <xf numFmtId="0" fontId="0" fillId="2" borderId="1" xfId="0" applyFill="1" applyBorder="1"/>
    <xf numFmtId="0" fontId="7" fillId="7" borderId="1" xfId="0" applyFont="1" applyFill="1" applyBorder="1" applyAlignment="1">
      <alignment horizontal="center" vertical="center"/>
    </xf>
    <xf numFmtId="0" fontId="0" fillId="5" borderId="1" xfId="0" applyFill="1" applyBorder="1"/>
    <xf numFmtId="14" fontId="1" fillId="0" borderId="1" xfId="0" applyNumberFormat="1" applyFont="1" applyBorder="1" applyAlignment="1">
      <alignment horizontal="center" vertical="center" wrapText="1"/>
    </xf>
    <xf numFmtId="0" fontId="0" fillId="8" borderId="1" xfId="0" applyFill="1" applyBorder="1"/>
    <xf numFmtId="0" fontId="5" fillId="9" borderId="0" xfId="0" applyFont="1" applyFill="1"/>
    <xf numFmtId="14" fontId="1" fillId="0" borderId="0" xfId="0" applyNumberFormat="1" applyFont="1" applyAlignment="1">
      <alignment horizontal="center" vertical="center" wrapText="1"/>
    </xf>
    <xf numFmtId="0" fontId="9" fillId="10" borderId="0" xfId="0" applyFont="1" applyFill="1"/>
    <xf numFmtId="0" fontId="10" fillId="0" borderId="1" xfId="0" applyFont="1" applyBorder="1" applyAlignment="1">
      <alignment horizontal="center" vertical="center" wrapText="1"/>
    </xf>
    <xf numFmtId="49" fontId="12" fillId="6" borderId="1" xfId="1" applyNumberFormat="1" applyFont="1" applyFill="1" applyBorder="1" applyAlignment="1">
      <alignment horizontal="center"/>
    </xf>
    <xf numFmtId="0" fontId="10" fillId="6" borderId="1" xfId="0" applyFont="1" applyFill="1" applyBorder="1"/>
    <xf numFmtId="49" fontId="12" fillId="6" borderId="1" xfId="1" applyNumberFormat="1" applyFont="1" applyFill="1" applyBorder="1"/>
    <xf numFmtId="0" fontId="11" fillId="0" borderId="1" xfId="0" applyFont="1" applyBorder="1"/>
    <xf numFmtId="49" fontId="0" fillId="6" borderId="4" xfId="0" applyNumberForma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 vertical="center" wrapText="1"/>
    </xf>
    <xf numFmtId="0" fontId="10" fillId="6" borderId="2" xfId="0" applyFont="1" applyFill="1" applyBorder="1"/>
    <xf numFmtId="0" fontId="11" fillId="0" borderId="2" xfId="0" applyFont="1" applyBorder="1"/>
    <xf numFmtId="14" fontId="12" fillId="0" borderId="0" xfId="0" applyNumberFormat="1" applyFont="1" applyAlignment="1">
      <alignment horizontal="center" vertical="center" wrapText="1"/>
    </xf>
    <xf numFmtId="0" fontId="15" fillId="0" borderId="0" xfId="0" applyFont="1"/>
    <xf numFmtId="0" fontId="20" fillId="0" borderId="0" xfId="0" applyFont="1"/>
    <xf numFmtId="0" fontId="0" fillId="0" borderId="0" xfId="0" applyAlignment="1">
      <alignment horizontal="center"/>
    </xf>
    <xf numFmtId="49" fontId="23" fillId="0" borderId="1" xfId="1" applyNumberFormat="1" applyFont="1" applyFill="1" applyBorder="1" applyAlignment="1">
      <alignment horizontal="left" vertical="center" wrapText="1"/>
    </xf>
    <xf numFmtId="14" fontId="23" fillId="0" borderId="1" xfId="0" applyNumberFormat="1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23" fillId="0" borderId="0" xfId="0" applyFont="1" applyAlignment="1">
      <alignment horizontal="left" vertical="center"/>
    </xf>
    <xf numFmtId="49" fontId="12" fillId="6" borderId="5" xfId="1" applyNumberFormat="1" applyFont="1" applyFill="1" applyBorder="1" applyAlignment="1">
      <alignment horizontal="center"/>
    </xf>
    <xf numFmtId="0" fontId="10" fillId="6" borderId="5" xfId="0" applyFont="1" applyFill="1" applyBorder="1"/>
    <xf numFmtId="0" fontId="10" fillId="6" borderId="6" xfId="0" applyFont="1" applyFill="1" applyBorder="1"/>
    <xf numFmtId="49" fontId="12" fillId="6" borderId="4" xfId="1" applyNumberFormat="1" applyFont="1" applyFill="1" applyBorder="1"/>
    <xf numFmtId="0" fontId="11" fillId="0" borderId="4" xfId="0" applyFont="1" applyBorder="1"/>
    <xf numFmtId="0" fontId="11" fillId="0" borderId="7" xfId="0" applyFont="1" applyBorder="1"/>
    <xf numFmtId="0" fontId="23" fillId="0" borderId="1" xfId="3" applyNumberFormat="1" applyFont="1" applyFill="1" applyBorder="1" applyAlignment="1">
      <alignment horizontal="left" vertical="center" wrapText="1"/>
    </xf>
    <xf numFmtId="49" fontId="12" fillId="6" borderId="3" xfId="1" applyNumberFormat="1" applyFont="1" applyFill="1" applyBorder="1" applyAlignment="1">
      <alignment horizontal="center"/>
    </xf>
    <xf numFmtId="49" fontId="12" fillId="6" borderId="3" xfId="1" applyNumberFormat="1" applyFont="1" applyFill="1" applyBorder="1"/>
    <xf numFmtId="0" fontId="12" fillId="6" borderId="8" xfId="1" applyNumberFormat="1" applyFont="1" applyFill="1" applyBorder="1"/>
    <xf numFmtId="0" fontId="12" fillId="6" borderId="3" xfId="1" applyNumberFormat="1" applyFont="1" applyFill="1" applyBorder="1"/>
    <xf numFmtId="49" fontId="12" fillId="6" borderId="9" xfId="1" applyNumberFormat="1" applyFont="1" applyFill="1" applyBorder="1"/>
    <xf numFmtId="49" fontId="12" fillId="6" borderId="8" xfId="1" applyNumberFormat="1" applyFont="1" applyFill="1" applyBorder="1"/>
    <xf numFmtId="0" fontId="12" fillId="6" borderId="10" xfId="1" applyNumberFormat="1" applyFont="1" applyFill="1" applyBorder="1"/>
    <xf numFmtId="167" fontId="22" fillId="0" borderId="5" xfId="0" applyNumberFormat="1" applyFont="1" applyBorder="1" applyAlignment="1">
      <alignment horizontal="left" vertical="top" wrapText="1"/>
    </xf>
    <xf numFmtId="0" fontId="23" fillId="0" borderId="5" xfId="0" applyFont="1" applyBorder="1" applyAlignment="1">
      <alignment horizontal="left" vertical="top" wrapText="1"/>
    </xf>
    <xf numFmtId="166" fontId="23" fillId="0" borderId="5" xfId="0" applyNumberFormat="1" applyFont="1" applyBorder="1" applyAlignment="1">
      <alignment horizontal="left" vertical="top" wrapText="1"/>
    </xf>
    <xf numFmtId="0" fontId="23" fillId="0" borderId="5" xfId="0" applyFont="1" applyBorder="1" applyAlignment="1">
      <alignment horizontal="left" vertical="top"/>
    </xf>
    <xf numFmtId="0" fontId="24" fillId="0" borderId="5" xfId="0" applyFont="1" applyBorder="1" applyAlignment="1">
      <alignment horizontal="left" vertical="top" wrapText="1"/>
    </xf>
    <xf numFmtId="165" fontId="16" fillId="0" borderId="5" xfId="3" applyNumberFormat="1" applyFont="1" applyFill="1" applyBorder="1" applyAlignment="1">
      <alignment horizontal="left" vertical="top" wrapText="1"/>
    </xf>
    <xf numFmtId="1" fontId="23" fillId="0" borderId="5" xfId="0" applyNumberFormat="1" applyFont="1" applyBorder="1" applyAlignment="1">
      <alignment horizontal="left" vertical="top" wrapText="1"/>
    </xf>
    <xf numFmtId="165" fontId="23" fillId="0" borderId="5" xfId="3" applyNumberFormat="1" applyFont="1" applyFill="1" applyBorder="1" applyAlignment="1">
      <alignment horizontal="left" vertical="top" wrapText="1"/>
    </xf>
    <xf numFmtId="14" fontId="23" fillId="0" borderId="5" xfId="1" applyNumberFormat="1" applyFont="1" applyFill="1" applyBorder="1" applyAlignment="1">
      <alignment horizontal="left" vertical="top" wrapText="1"/>
    </xf>
    <xf numFmtId="0" fontId="23" fillId="0" borderId="5" xfId="3" applyNumberFormat="1" applyFont="1" applyFill="1" applyBorder="1" applyAlignment="1">
      <alignment horizontal="left" vertical="top" wrapText="1"/>
    </xf>
    <xf numFmtId="49" fontId="23" fillId="0" borderId="5" xfId="3" applyNumberFormat="1" applyFont="1" applyFill="1" applyBorder="1" applyAlignment="1">
      <alignment horizontal="left" vertical="top" wrapText="1"/>
    </xf>
    <xf numFmtId="167" fontId="17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9" fontId="14" fillId="0" borderId="0" xfId="2" applyFont="1" applyFill="1" applyBorder="1" applyAlignment="1">
      <alignment horizontal="center" vertical="center" wrapText="1"/>
    </xf>
    <xf numFmtId="166" fontId="14" fillId="0" borderId="0" xfId="0" applyNumberFormat="1" applyFont="1" applyAlignment="1">
      <alignment horizontal="center" vertical="center" wrapText="1"/>
    </xf>
    <xf numFmtId="14" fontId="14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1" fontId="14" fillId="0" borderId="0" xfId="1" applyNumberFormat="1" applyFont="1" applyFill="1" applyBorder="1" applyAlignment="1">
      <alignment horizontal="center" vertical="center" wrapText="1"/>
    </xf>
    <xf numFmtId="1" fontId="13" fillId="0" borderId="0" xfId="0" applyNumberFormat="1" applyFont="1" applyAlignment="1">
      <alignment horizontal="center" vertical="center"/>
    </xf>
    <xf numFmtId="0" fontId="13" fillId="0" borderId="0" xfId="1" applyNumberFormat="1" applyFont="1" applyFill="1" applyBorder="1" applyAlignment="1">
      <alignment vertical="center"/>
    </xf>
    <xf numFmtId="168" fontId="21" fillId="0" borderId="0" xfId="0" applyNumberFormat="1" applyFont="1" applyAlignment="1">
      <alignment horizontal="center" vertical="center" wrapText="1"/>
    </xf>
    <xf numFmtId="166" fontId="13" fillId="0" borderId="0" xfId="1" applyNumberFormat="1" applyFont="1" applyFill="1" applyBorder="1" applyAlignment="1">
      <alignment horizontal="center" vertical="center"/>
    </xf>
    <xf numFmtId="49" fontId="12" fillId="0" borderId="0" xfId="1" applyNumberFormat="1" applyFont="1" applyFill="1" applyBorder="1" applyAlignment="1">
      <alignment horizontal="center"/>
    </xf>
    <xf numFmtId="0" fontId="13" fillId="0" borderId="0" xfId="1" applyNumberFormat="1" applyFont="1" applyFill="1" applyBorder="1"/>
    <xf numFmtId="164" fontId="14" fillId="0" borderId="0" xfId="1" applyFont="1" applyFill="1" applyBorder="1"/>
    <xf numFmtId="0" fontId="14" fillId="0" borderId="0" xfId="1" applyNumberFormat="1" applyFont="1" applyFill="1" applyBorder="1"/>
    <xf numFmtId="14" fontId="12" fillId="0" borderId="0" xfId="1" applyNumberFormat="1" applyFont="1" applyFill="1" applyBorder="1"/>
    <xf numFmtId="164" fontId="12" fillId="0" borderId="0" xfId="1" applyFont="1" applyFill="1" applyBorder="1"/>
    <xf numFmtId="49" fontId="12" fillId="0" borderId="0" xfId="1" applyNumberFormat="1" applyFont="1" applyFill="1" applyBorder="1"/>
    <xf numFmtId="14" fontId="12" fillId="0" borderId="0" xfId="1" applyNumberFormat="1" applyFont="1" applyFill="1" applyBorder="1" applyAlignment="1">
      <alignment horizontal="center"/>
    </xf>
    <xf numFmtId="14" fontId="10" fillId="0" borderId="0" xfId="1" applyNumberFormat="1" applyFont="1" applyFill="1" applyBorder="1" applyAlignment="1">
      <alignment horizontal="center"/>
    </xf>
    <xf numFmtId="0" fontId="23" fillId="0" borderId="8" xfId="0" applyFont="1" applyBorder="1" applyAlignment="1">
      <alignment horizontal="left" vertical="top" wrapText="1"/>
    </xf>
    <xf numFmtId="0" fontId="23" fillId="0" borderId="6" xfId="0" applyFont="1" applyBorder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/>
  </cellXfs>
  <cellStyles count="4">
    <cellStyle name="Monétaire" xfId="1" builtinId="4"/>
    <cellStyle name="Monétaire 2" xfId="3" xr:uid="{00000000-0005-0000-0000-000001000000}"/>
    <cellStyle name="Normal" xfId="0" builtinId="0"/>
    <cellStyle name="Pourcentage" xfId="2" builtinId="5"/>
  </cellStyles>
  <dxfs count="54">
    <dxf>
      <font>
        <b val="0"/>
        <i/>
        <color theme="0" tint="-0.499984740745262"/>
      </font>
      <fill>
        <patternFill>
          <bgColor theme="5" tint="0.79998168889431442"/>
        </patternFill>
      </fill>
    </dxf>
    <dxf>
      <font>
        <b val="0"/>
        <i/>
        <color theme="0" tint="-0.499984740745262"/>
      </font>
      <fill>
        <patternFill>
          <bgColor theme="5" tint="0.79998168889431442"/>
        </patternFill>
      </fill>
    </dxf>
    <dxf>
      <font>
        <b/>
        <i val="0"/>
        <color rgb="FFE0FFC1"/>
      </font>
      <fill>
        <patternFill>
          <bgColor rgb="FF336600"/>
        </patternFill>
      </fill>
    </dxf>
    <dxf>
      <font>
        <b/>
        <i val="0"/>
        <color theme="9" tint="0.59996337778862885"/>
      </font>
      <fill>
        <patternFill>
          <bgColor theme="9" tint="-0.499984740745262"/>
        </patternFill>
      </fill>
    </dxf>
    <dxf>
      <font>
        <b/>
        <i val="0"/>
        <color theme="8" tint="0.59996337778862885"/>
      </font>
      <fill>
        <patternFill>
          <bgColor theme="8" tint="-0.499984740745262"/>
        </patternFill>
      </fill>
    </dxf>
    <dxf>
      <font>
        <b/>
        <i val="0"/>
        <color theme="7" tint="0.79998168889431442"/>
      </font>
      <fill>
        <patternFill>
          <bgColor theme="7" tint="-0.24994659260841701"/>
        </patternFill>
      </fill>
    </dxf>
    <dxf>
      <font>
        <b/>
        <i val="0"/>
        <color theme="6" tint="-0.499984740745262"/>
      </font>
      <fill>
        <patternFill>
          <bgColor theme="6" tint="0.59996337778862885"/>
        </patternFill>
      </fill>
    </dxf>
    <dxf>
      <font>
        <b/>
        <i val="0"/>
        <color theme="7" tint="-0.24994659260841701"/>
      </font>
      <fill>
        <patternFill>
          <bgColor theme="7" tint="0.59996337778862885"/>
        </patternFill>
      </fill>
    </dxf>
    <dxf>
      <fill>
        <patternFill>
          <bgColor rgb="FFFFFFCC"/>
        </patternFill>
      </fill>
    </dxf>
    <dxf>
      <fill>
        <patternFill>
          <bgColor rgb="FFFFCCCC"/>
        </patternFill>
      </fill>
    </dxf>
    <dxf>
      <fill>
        <patternFill>
          <bgColor rgb="FFDAEEF3"/>
        </patternFill>
      </fill>
    </dxf>
    <dxf>
      <fill>
        <patternFill>
          <bgColor rgb="FFFCD5B4"/>
        </patternFill>
      </fill>
    </dxf>
    <dxf>
      <fill>
        <patternFill>
          <bgColor rgb="FFD8E4BC"/>
        </patternFill>
      </fill>
    </dxf>
    <dxf>
      <font>
        <b/>
        <i/>
        <color theme="8" tint="-0.499984740745262"/>
      </font>
      <fill>
        <patternFill patternType="none">
          <bgColor auto="1"/>
        </patternFill>
      </fill>
    </dxf>
    <dxf>
      <font>
        <b val="0"/>
        <i val="0"/>
        <strike/>
        <color theme="5" tint="-0.499984740745262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C4D79B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ABF8F"/>
        </patternFill>
      </fill>
    </dxf>
    <dxf>
      <fill>
        <patternFill>
          <bgColor rgb="FFC4D79B"/>
        </patternFill>
      </fill>
    </dxf>
    <dxf>
      <fill>
        <patternFill>
          <bgColor rgb="FFC4D79B"/>
        </patternFill>
      </fill>
    </dxf>
    <dxf>
      <fill>
        <patternFill>
          <bgColor rgb="FFFABF8F"/>
        </patternFill>
      </fill>
    </dxf>
    <dxf>
      <fill>
        <patternFill>
          <bgColor rgb="FFC4D79B"/>
        </patternFill>
      </fill>
    </dxf>
    <dxf>
      <fill>
        <patternFill>
          <bgColor rgb="FFC4D79B"/>
        </patternFill>
      </fill>
    </dxf>
    <dxf>
      <fill>
        <patternFill>
          <bgColor rgb="FFFABF8F"/>
        </patternFill>
      </fill>
    </dxf>
    <dxf>
      <fill>
        <patternFill>
          <bgColor rgb="FFC4D79B"/>
        </patternFill>
      </fill>
    </dxf>
    <dxf>
      <fill>
        <patternFill>
          <bgColor rgb="FFC4D79B"/>
        </patternFill>
      </fill>
    </dxf>
    <dxf>
      <fill>
        <patternFill>
          <bgColor rgb="FFFABF8F"/>
        </patternFill>
      </fill>
    </dxf>
    <dxf>
      <fill>
        <patternFill>
          <bgColor rgb="FFC4D79B"/>
        </patternFill>
      </fill>
    </dxf>
    <dxf>
      <fill>
        <patternFill>
          <bgColor rgb="FFC4D79B"/>
        </patternFill>
      </fill>
    </dxf>
    <dxf>
      <fill>
        <patternFill>
          <bgColor rgb="FFFABF8F"/>
        </patternFill>
      </fill>
    </dxf>
    <dxf>
      <fill>
        <patternFill>
          <bgColor rgb="FFC4D79B"/>
        </patternFill>
      </fill>
    </dxf>
    <dxf>
      <fill>
        <patternFill>
          <bgColor rgb="FFC4D79B"/>
        </patternFill>
      </fill>
    </dxf>
    <dxf>
      <fill>
        <patternFill>
          <bgColor rgb="FFFABF8F"/>
        </patternFill>
      </fill>
    </dxf>
    <dxf>
      <fill>
        <patternFill>
          <bgColor rgb="FFC4D79B"/>
        </patternFill>
      </fill>
    </dxf>
    <dxf>
      <fill>
        <patternFill>
          <bgColor rgb="FFC4D79B"/>
        </patternFill>
      </fill>
    </dxf>
    <dxf>
      <font>
        <strike/>
        <color rgb="FF808080"/>
      </font>
      <fill>
        <patternFill>
          <bgColor rgb="FFD9D9D9"/>
        </patternFill>
      </fill>
    </dxf>
    <dxf>
      <font>
        <strike val="0"/>
        <color rgb="FF808080"/>
      </font>
      <fill>
        <patternFill>
          <bgColor rgb="FFF2F2F2"/>
        </patternFill>
      </fill>
    </dxf>
    <dxf>
      <font>
        <strike val="0"/>
        <color theme="0" tint="-0.499984740745262"/>
      </font>
      <fill>
        <patternFill>
          <bgColor theme="0" tint="-4.9989318521683403E-2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b val="0"/>
        <i/>
        <color theme="8" tint="-0.499984740745262"/>
      </font>
      <fill>
        <patternFill>
          <bgColor theme="8" tint="0.79998168889431442"/>
        </patternFill>
      </fill>
    </dxf>
    <dxf>
      <fill>
        <patternFill>
          <bgColor rgb="FFFF7C80"/>
        </patternFill>
      </fill>
    </dxf>
    <dxf>
      <font>
        <color rgb="FF974706"/>
      </font>
      <fill>
        <patternFill>
          <bgColor rgb="FFFABF8F"/>
        </patternFill>
      </fill>
    </dxf>
    <dxf>
      <font>
        <b/>
        <i val="0"/>
        <color rgb="FFFFFFFF"/>
      </font>
      <fill>
        <patternFill>
          <bgColor rgb="FF31869B"/>
        </patternFill>
      </fill>
    </dxf>
    <dxf>
      <font>
        <b/>
        <i val="0"/>
        <color theme="8" tint="-0.499984740745262"/>
      </font>
      <fill>
        <patternFill>
          <bgColor theme="8" tint="0.59996337778862885"/>
        </patternFill>
      </fill>
    </dxf>
    <dxf>
      <font>
        <b/>
        <i val="0"/>
        <color theme="9" tint="-0.499984740745262"/>
      </font>
      <fill>
        <patternFill>
          <bgColor theme="9" tint="0.59996337778862885"/>
        </patternFill>
      </fill>
    </dxf>
    <dxf>
      <font>
        <strike/>
        <color rgb="FF40545E"/>
      </font>
      <fill>
        <patternFill>
          <bgColor rgb="FFCCD9E2"/>
        </patternFill>
      </fill>
    </dxf>
    <dxf>
      <font>
        <strike/>
        <color rgb="FF808080"/>
      </font>
      <fill>
        <patternFill>
          <bgColor rgb="FFF2F2F2"/>
        </patternFill>
      </fill>
    </dxf>
    <dxf>
      <font>
        <strike/>
        <color rgb="FF808080"/>
      </font>
      <fill>
        <patternFill>
          <bgColor rgb="FFD9D9D9"/>
        </patternFill>
      </fill>
    </dxf>
    <dxf>
      <font>
        <strike/>
        <color rgb="FF808080"/>
      </font>
      <fill>
        <patternFill>
          <bgColor rgb="FFD9D9D9"/>
        </patternFill>
      </fill>
    </dxf>
    <dxf>
      <font>
        <strike/>
        <color rgb="FF40545E"/>
      </font>
      <fill>
        <patternFill>
          <bgColor rgb="FFCCD9E2"/>
        </patternFill>
      </fill>
    </dxf>
    <dxf>
      <fill>
        <patternFill>
          <bgColor rgb="FFC4D79B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00B"/>
        </patternFill>
      </fill>
    </dxf>
  </dxfs>
  <tableStyles count="0" defaultTableStyle="TableStyleMedium9" defaultPivotStyle="PivotStyleLight16"/>
  <colors>
    <mruColors>
      <color rgb="FFE0FFC1"/>
      <color rgb="FFC9FF93"/>
      <color rgb="FF336600"/>
      <color rgb="FFFFFF99"/>
      <color rgb="FF40545E"/>
      <color rgb="FFCCD9E2"/>
      <color rgb="FF9FB8C9"/>
      <color rgb="FFB1C0C3"/>
      <color rgb="FFB6B1C3"/>
      <color rgb="FFE6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146050</xdr:colOff>
      <xdr:row>5</xdr:row>
      <xdr:rowOff>38100</xdr:rowOff>
    </xdr:from>
    <xdr:to>
      <xdr:col>1</xdr:col>
      <xdr:colOff>247650</xdr:colOff>
      <xdr:row>5</xdr:row>
      <xdr:rowOff>139700</xdr:rowOff>
    </xdr:to>
    <xdr:sp macro="[0]!OnAjoute" textlink="">
      <xdr:nvSpPr>
        <xdr:cNvPr id="2" name="Plus">
          <a:extLst>
            <a:ext uri="{FF2B5EF4-FFF2-40B4-BE49-F238E27FC236}">
              <a16:creationId xmlns:a16="http://schemas.microsoft.com/office/drawing/2014/main" id="{426DC6B3-5761-409C-B458-AF57ED078BD8}"/>
            </a:ext>
          </a:extLst>
        </xdr:cNvPr>
        <xdr:cNvSpPr/>
      </xdr:nvSpPr>
      <xdr:spPr>
        <a:xfrm>
          <a:off x="498475" y="1133475"/>
          <a:ext cx="101600" cy="101600"/>
        </a:xfrm>
        <a:prstGeom prst="mathPlus">
          <a:avLst>
            <a:gd name="adj1" fmla="val 6128"/>
          </a:avLst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>
            <a:ln>
              <a:solidFill>
                <a:schemeClr val="accent1"/>
              </a:solidFill>
            </a:ln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%20-%20Dossiers%20agents%20BGR%201er%20degr&#233;\%23Sana-Malory\62%20-%20LISTE%20ECOLES%20PRIVEES%202022-202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épertoire"/>
      <sheetName val="Feuil1"/>
    </sheetNames>
    <sheetDataSet>
      <sheetData sheetId="0">
        <row r="2">
          <cell r="A2" t="str">
            <v>2511T</v>
          </cell>
          <cell r="B2" t="str">
            <v xml:space="preserve">Jean Bosco                    </v>
          </cell>
          <cell r="C2" t="str">
            <v>19 Place Du Marechal Foch</v>
          </cell>
          <cell r="D2" t="str">
            <v>19 Place Du Marechal Foch 62340</v>
          </cell>
          <cell r="E2" t="str">
            <v>62340</v>
          </cell>
          <cell r="F2" t="str">
            <v xml:space="preserve">GUINES                    </v>
          </cell>
          <cell r="G2" t="str">
            <v>ce.0622511T@ac-lille.fr</v>
          </cell>
        </row>
        <row r="3">
          <cell r="A3" t="str">
            <v>2568E</v>
          </cell>
          <cell r="B3" t="str">
            <v xml:space="preserve">Fondation Americaine  (Moteur)        </v>
          </cell>
          <cell r="C3" t="str">
            <v>3128 Route De Berck</v>
          </cell>
          <cell r="D3" t="str">
            <v>3128 Route De Berck 62180</v>
          </cell>
          <cell r="E3" t="str">
            <v>62180</v>
          </cell>
          <cell r="F3" t="str">
            <v xml:space="preserve">RANG DU FLIERS            </v>
          </cell>
          <cell r="G3" t="str">
            <v>ce.0622568E@ac-lille.fr</v>
          </cell>
        </row>
        <row r="4">
          <cell r="A4" t="str">
            <v>2582V</v>
          </cell>
          <cell r="B4" t="str">
            <v xml:space="preserve">Sacre-Coeur                   </v>
          </cell>
          <cell r="C4" t="str">
            <v>958 Rue De La Lys</v>
          </cell>
          <cell r="D4" t="str">
            <v>958 Rue De La Lys 62840</v>
          </cell>
          <cell r="E4" t="str">
            <v>62840</v>
          </cell>
          <cell r="F4" t="str">
            <v xml:space="preserve">SAILLY SUR LA LYS         </v>
          </cell>
          <cell r="G4" t="str">
            <v>ce.0622582V@ac-lille.fr</v>
          </cell>
        </row>
        <row r="5">
          <cell r="A5" t="str">
            <v>2583W</v>
          </cell>
          <cell r="B5" t="str">
            <v xml:space="preserve">Notre-Dame                    </v>
          </cell>
          <cell r="C5" t="str">
            <v>15 Rue D'Arras</v>
          </cell>
          <cell r="D5" t="str">
            <v>15 Rue D'Arras 62500</v>
          </cell>
          <cell r="E5" t="str">
            <v>62500</v>
          </cell>
          <cell r="F5" t="str">
            <v xml:space="preserve">ST OMER                   </v>
          </cell>
          <cell r="G5" t="str">
            <v>ce.0622583W@ac-lille.fr</v>
          </cell>
        </row>
        <row r="6">
          <cell r="A6" t="str">
            <v>2584X</v>
          </cell>
          <cell r="B6" t="str">
            <v xml:space="preserve">Notre-Dame Enclos             </v>
          </cell>
          <cell r="C6" t="str">
            <v>5 Enclos Notre-Dame</v>
          </cell>
          <cell r="D6" t="str">
            <v>5 Enclos Notre-Dame 62500</v>
          </cell>
          <cell r="E6" t="str">
            <v>62500</v>
          </cell>
          <cell r="F6" t="str">
            <v xml:space="preserve">ST OMER                   </v>
          </cell>
          <cell r="G6" t="str">
            <v>ce.0622584X@ac-lille.fr</v>
          </cell>
        </row>
        <row r="7">
          <cell r="A7" t="str">
            <v>2587A</v>
          </cell>
          <cell r="B7" t="str">
            <v xml:space="preserve">Immaculee Conception          </v>
          </cell>
          <cell r="C7" t="str">
            <v>18 Place De La Ghiere</v>
          </cell>
          <cell r="D7" t="str">
            <v>18 Place De La Ghiere 62500</v>
          </cell>
          <cell r="E7" t="str">
            <v>62500</v>
          </cell>
          <cell r="F7" t="str">
            <v xml:space="preserve">ST OMER                   </v>
          </cell>
          <cell r="G7" t="str">
            <v>ce.0622587A@ac-lille.fr</v>
          </cell>
        </row>
        <row r="8">
          <cell r="A8" t="str">
            <v>2588B</v>
          </cell>
          <cell r="B8" t="str">
            <v xml:space="preserve">Saint-Bertin                  </v>
          </cell>
          <cell r="C8" t="str">
            <v>57 Rue Saint-Bertin</v>
          </cell>
          <cell r="D8" t="str">
            <v>57 Rue Saint-Bertin 62500</v>
          </cell>
          <cell r="E8" t="str">
            <v>62500</v>
          </cell>
          <cell r="F8" t="str">
            <v xml:space="preserve">ST OMER                   </v>
          </cell>
          <cell r="G8" t="str">
            <v>ce.0622588B@ac-lille.fr</v>
          </cell>
        </row>
        <row r="9">
          <cell r="A9" t="str">
            <v>2591E</v>
          </cell>
          <cell r="B9" t="str">
            <v xml:space="preserve">Sainte-Anne                   </v>
          </cell>
          <cell r="C9" t="str">
            <v>1 Rue Du Pont Simon</v>
          </cell>
          <cell r="D9" t="str">
            <v>1 Rue Du Pont Simon 62130</v>
          </cell>
          <cell r="E9" t="str">
            <v>62130</v>
          </cell>
          <cell r="F9" t="str">
            <v xml:space="preserve">ST POL SUR TERNOISE       </v>
          </cell>
          <cell r="G9" t="str">
            <v>ce.0622591E@ac-lille.fr</v>
          </cell>
        </row>
        <row r="10">
          <cell r="A10" t="str">
            <v>2592F</v>
          </cell>
          <cell r="B10" t="str">
            <v xml:space="preserve">Saint-Wulmer                  </v>
          </cell>
          <cell r="C10" t="str">
            <v>72 Place De L'Abbaye</v>
          </cell>
          <cell r="D10" t="str">
            <v>72 Place De L'Abbaye 62830</v>
          </cell>
          <cell r="E10" t="str">
            <v>62830</v>
          </cell>
          <cell r="F10" t="str">
            <v xml:space="preserve">SAMER                     </v>
          </cell>
          <cell r="G10" t="str">
            <v>ce.0622592F@ac-lille.fr</v>
          </cell>
        </row>
        <row r="11">
          <cell r="A11" t="str">
            <v>2594H</v>
          </cell>
          <cell r="B11" t="str">
            <v xml:space="preserve">Jeanne D'Arc                  </v>
          </cell>
          <cell r="C11" t="str">
            <v>Avenue Du Marechal Foch</v>
          </cell>
          <cell r="D11" t="str">
            <v>Avenue Du Marechal Foch 62520</v>
          </cell>
          <cell r="E11" t="str">
            <v>62520</v>
          </cell>
          <cell r="F11" t="str">
            <v xml:space="preserve">LE TOUQUET PARIS PLAGE    </v>
          </cell>
          <cell r="G11" t="str">
            <v>ce.0622594H@ac-lille.fr</v>
          </cell>
        </row>
        <row r="12">
          <cell r="A12" t="str">
            <v>2601R</v>
          </cell>
          <cell r="B12" t="str">
            <v xml:space="preserve">Sacre Coeur                   </v>
          </cell>
          <cell r="C12" t="str">
            <v>13 Rue De Saint Omer</v>
          </cell>
          <cell r="D12" t="str">
            <v>13 Rue De Saint Omer 62120</v>
          </cell>
          <cell r="E12" t="str">
            <v>62120</v>
          </cell>
          <cell r="F12" t="str">
            <v xml:space="preserve">AIRE SUR LA LYS           </v>
          </cell>
          <cell r="G12" t="str">
            <v>ce.0622601R@ac-lille.fr</v>
          </cell>
        </row>
        <row r="13">
          <cell r="A13" t="str">
            <v>2603T</v>
          </cell>
          <cell r="B13" t="str">
            <v xml:space="preserve">Saint.Martin-Sainte.Therese   </v>
          </cell>
          <cell r="C13" t="str">
            <v>20 Rue Victor Hugo</v>
          </cell>
          <cell r="D13" t="str">
            <v>20 Rue Victor Hugo 62510</v>
          </cell>
          <cell r="E13" t="str">
            <v>62510</v>
          </cell>
          <cell r="F13" t="str">
            <v xml:space="preserve">ARQUES                    </v>
          </cell>
          <cell r="G13" t="str">
            <v>ce.0622603T@ac-lille.fr</v>
          </cell>
        </row>
        <row r="14">
          <cell r="A14" t="str">
            <v>2605V</v>
          </cell>
          <cell r="B14" t="str">
            <v xml:space="preserve">Notre-Dame-De-Lourdes         </v>
          </cell>
          <cell r="C14" t="str">
            <v>9 Rue De Buire</v>
          </cell>
          <cell r="D14" t="str">
            <v>9 Rue De Buire 62390</v>
          </cell>
          <cell r="E14" t="str">
            <v>62390</v>
          </cell>
          <cell r="F14" t="str">
            <v xml:space="preserve">AUXI LE CHATEAU           </v>
          </cell>
          <cell r="G14" t="str">
            <v>ce.0622605V@ac-lille.fr</v>
          </cell>
        </row>
        <row r="15">
          <cell r="A15" t="str">
            <v>2608Y</v>
          </cell>
          <cell r="B15" t="str">
            <v xml:space="preserve">Notre-Dame                    </v>
          </cell>
          <cell r="C15" t="str">
            <v>9 Avenue Marianne Toute Seule</v>
          </cell>
          <cell r="D15" t="str">
            <v>9 Avenue Marianne Toute Seule 62600</v>
          </cell>
          <cell r="E15" t="str">
            <v>62600</v>
          </cell>
          <cell r="F15" t="str">
            <v xml:space="preserve">BERCK                     </v>
          </cell>
          <cell r="G15" t="str">
            <v>ce.0622608Y@ac-lille.fr</v>
          </cell>
        </row>
        <row r="16">
          <cell r="A16" t="str">
            <v>2610A</v>
          </cell>
          <cell r="B16" t="str">
            <v xml:space="preserve">Saint.Vaast-Saint.Dominique   </v>
          </cell>
          <cell r="C16" t="str">
            <v>141 Rue Paul Doumer</v>
          </cell>
          <cell r="D16" t="str">
            <v>141 Rue Paul Doumer 62401</v>
          </cell>
          <cell r="E16" t="str">
            <v>62401</v>
          </cell>
          <cell r="F16" t="str">
            <v xml:space="preserve">BETHUNE                   </v>
          </cell>
          <cell r="G16" t="str">
            <v>ce.0622610A@ac-lille.fr</v>
          </cell>
        </row>
        <row r="17">
          <cell r="A17" t="str">
            <v>2612C</v>
          </cell>
          <cell r="B17" t="str">
            <v xml:space="preserve">Sainte-Famille                </v>
          </cell>
          <cell r="C17" t="str">
            <v>77 Rue Marcellin Berthelot</v>
          </cell>
          <cell r="D17" t="str">
            <v>77 Rue Marcellin Berthelot 62400</v>
          </cell>
          <cell r="E17" t="str">
            <v>62400</v>
          </cell>
          <cell r="F17" t="str">
            <v xml:space="preserve">BETHUNE                   </v>
          </cell>
          <cell r="G17" t="str">
            <v>ce.0622612C@ac-lille.fr</v>
          </cell>
        </row>
        <row r="18">
          <cell r="A18" t="str">
            <v>2613D</v>
          </cell>
          <cell r="B18" t="str">
            <v xml:space="preserve">Notre-Dame-De-Lourdes         </v>
          </cell>
          <cell r="C18" t="str">
            <v>58 Rue Du Tir</v>
          </cell>
          <cell r="D18" t="str">
            <v>58 Rue Du Tir 62400</v>
          </cell>
          <cell r="E18" t="str">
            <v>62400</v>
          </cell>
          <cell r="F18" t="str">
            <v xml:space="preserve">BETHUNE                   </v>
          </cell>
          <cell r="G18" t="str">
            <v>ce.0622613D@ac-lille.fr</v>
          </cell>
        </row>
        <row r="19">
          <cell r="A19" t="str">
            <v>2614E</v>
          </cell>
          <cell r="B19" t="str">
            <v xml:space="preserve">Saint-Christophe              </v>
          </cell>
          <cell r="C19" t="str">
            <v>127 Rue Saint-Christophe</v>
          </cell>
          <cell r="D19" t="str">
            <v>127 Rue Saint-Christophe 62400</v>
          </cell>
          <cell r="E19" t="str">
            <v>62400</v>
          </cell>
          <cell r="F19" t="str">
            <v xml:space="preserve">BETHUNE                   </v>
          </cell>
          <cell r="G19" t="str">
            <v>ce.0622614E@ac-lille.fr</v>
          </cell>
        </row>
        <row r="20">
          <cell r="A20" t="str">
            <v>2616G</v>
          </cell>
          <cell r="B20" t="str">
            <v xml:space="preserve">Sainte-Famille                </v>
          </cell>
          <cell r="C20" t="str">
            <v>33 Rue Jean Jaures</v>
          </cell>
          <cell r="D20" t="str">
            <v>33 Rue Jean Jaures 62575</v>
          </cell>
          <cell r="E20" t="str">
            <v>62575</v>
          </cell>
          <cell r="F20" t="str">
            <v xml:space="preserve">BLENDECQUES               </v>
          </cell>
          <cell r="G20" t="str">
            <v>ce.0622616G@ac-lille.fr</v>
          </cell>
        </row>
        <row r="21">
          <cell r="A21" t="str">
            <v>2620L</v>
          </cell>
          <cell r="B21" t="str">
            <v xml:space="preserve">Sainte Therese                </v>
          </cell>
          <cell r="C21" t="str">
            <v>2 Rue Maurice Gouy</v>
          </cell>
          <cell r="D21" t="str">
            <v>2 Rue Maurice Gouy 62172</v>
          </cell>
          <cell r="E21" t="str">
            <v>62172</v>
          </cell>
          <cell r="F21" t="str">
            <v xml:space="preserve">BOUVIGNY BOYEFFLES        </v>
          </cell>
          <cell r="G21" t="str">
            <v>ce.0622620L@ac-lille.fr</v>
          </cell>
        </row>
        <row r="22">
          <cell r="A22" t="str">
            <v>2621M</v>
          </cell>
          <cell r="B22" t="str">
            <v xml:space="preserve">Sainte-Therese                </v>
          </cell>
          <cell r="C22" t="str">
            <v>141 Rue De Lillers</v>
          </cell>
          <cell r="D22" t="str">
            <v>141 Rue De Lillers 62350</v>
          </cell>
          <cell r="E22" t="str">
            <v>62350</v>
          </cell>
          <cell r="F22" t="str">
            <v xml:space="preserve">BUSNES                    </v>
          </cell>
          <cell r="G22" t="str">
            <v>ce.0622621M@ac-lille.fr</v>
          </cell>
        </row>
        <row r="23">
          <cell r="A23" t="str">
            <v>2626T</v>
          </cell>
          <cell r="B23" t="str">
            <v xml:space="preserve">Saint-Joseph                  </v>
          </cell>
          <cell r="C23" t="str">
            <v>2 Route De Moulle</v>
          </cell>
          <cell r="D23" t="str">
            <v>2 Route De Moulle 62910</v>
          </cell>
          <cell r="E23" t="str">
            <v>62910</v>
          </cell>
          <cell r="F23" t="str">
            <v xml:space="preserve">EPERLECQUES               </v>
          </cell>
          <cell r="G23" t="str">
            <v>ce.0622626T@ac-lille.fr</v>
          </cell>
        </row>
        <row r="24">
          <cell r="A24" t="str">
            <v>2628V</v>
          </cell>
          <cell r="B24" t="str">
            <v xml:space="preserve">Saint-Michel.Saint-Joseph     </v>
          </cell>
          <cell r="C24" t="str">
            <v>4 Rue Des Berceaux</v>
          </cell>
          <cell r="D24" t="str">
            <v>4 Rue Des Berceaux 62630</v>
          </cell>
          <cell r="E24" t="str">
            <v>62630</v>
          </cell>
          <cell r="F24" t="str">
            <v xml:space="preserve">ETAPLES                   </v>
          </cell>
          <cell r="G24" t="str">
            <v>ce.0622628V@ac-lille.fr</v>
          </cell>
        </row>
        <row r="25">
          <cell r="A25" t="str">
            <v>2629W</v>
          </cell>
          <cell r="B25" t="str">
            <v xml:space="preserve">Notre-Dame-De-Foy             </v>
          </cell>
          <cell r="C25" t="str">
            <v>3 Avenue Du Vieux Moulin</v>
          </cell>
          <cell r="D25" t="str">
            <v>3 Avenue Du Vieux Moulin 62630</v>
          </cell>
          <cell r="E25" t="str">
            <v>62630</v>
          </cell>
          <cell r="F25" t="str">
            <v xml:space="preserve">ETAPLES                   </v>
          </cell>
          <cell r="G25" t="str">
            <v>ce.0622629W@ac-lille.fr</v>
          </cell>
        </row>
        <row r="26">
          <cell r="A26" t="str">
            <v>2631Y</v>
          </cell>
          <cell r="B26" t="str">
            <v xml:space="preserve">Sacre Coeur                   </v>
          </cell>
          <cell r="C26" t="str">
            <v>6 Rue Robert Lemoine</v>
          </cell>
          <cell r="D26" t="str">
            <v>6 Rue Robert Lemoine 62270</v>
          </cell>
          <cell r="E26" t="str">
            <v>62270</v>
          </cell>
          <cell r="F26" t="str">
            <v xml:space="preserve">FREVENT                   </v>
          </cell>
          <cell r="G26" t="str">
            <v>ce.0622631Y@ac-lille.fr</v>
          </cell>
        </row>
        <row r="27">
          <cell r="A27" t="str">
            <v>2632Z</v>
          </cell>
          <cell r="B27" t="str">
            <v xml:space="preserve">Jeanne D'Arc                  </v>
          </cell>
          <cell r="C27" t="str">
            <v>31 Rue Du Paradis</v>
          </cell>
          <cell r="D27" t="str">
            <v>31 Rue Du Paradis 62310</v>
          </cell>
          <cell r="E27" t="str">
            <v>62310</v>
          </cell>
          <cell r="F27" t="str">
            <v xml:space="preserve">FRUGES                    </v>
          </cell>
          <cell r="G27" t="str">
            <v>ce.0622632Z@ac-lille.fr</v>
          </cell>
        </row>
        <row r="28">
          <cell r="A28" t="str">
            <v>2634B</v>
          </cell>
          <cell r="B28" t="str">
            <v xml:space="preserve">Sainte-Bernadette             </v>
          </cell>
          <cell r="C28" t="str">
            <v>4 Rue Foch</v>
          </cell>
          <cell r="D28" t="str">
            <v>4 Rue Foch 62330</v>
          </cell>
          <cell r="E28" t="str">
            <v>62330</v>
          </cell>
          <cell r="F28" t="str">
            <v xml:space="preserve">GUARBECQUE                </v>
          </cell>
          <cell r="G28" t="str">
            <v>ce.0622634B@ac-lille.fr</v>
          </cell>
        </row>
        <row r="29">
          <cell r="A29" t="str">
            <v>2638F</v>
          </cell>
          <cell r="B29" t="str">
            <v xml:space="preserve">Notre-Dame-De-Lourdes         </v>
          </cell>
          <cell r="C29" t="str">
            <v>13 Rue De La Mairie</v>
          </cell>
          <cell r="D29" t="str">
            <v>13 Rue De La Mairie 62130</v>
          </cell>
          <cell r="E29" t="str">
            <v>62130</v>
          </cell>
          <cell r="F29" t="str">
            <v xml:space="preserve">HUMIERES                  </v>
          </cell>
          <cell r="G29" t="str">
            <v>ce.0622638F@ac-lille.fr</v>
          </cell>
        </row>
        <row r="30">
          <cell r="A30" t="str">
            <v>2640H</v>
          </cell>
          <cell r="B30" t="str">
            <v xml:space="preserve">Notre-Dame                    </v>
          </cell>
          <cell r="C30" t="str">
            <v>214 Rue Jean Jaures</v>
          </cell>
          <cell r="D30" t="str">
            <v>214 Rue Jean Jaures 62122</v>
          </cell>
          <cell r="E30" t="str">
            <v>62122</v>
          </cell>
          <cell r="F30" t="str">
            <v xml:space="preserve">LAPUGNOY                  </v>
          </cell>
          <cell r="G30" t="str">
            <v>ce.0622640H@ac-lille.fr</v>
          </cell>
        </row>
        <row r="31">
          <cell r="A31" t="str">
            <v>2645N</v>
          </cell>
          <cell r="B31" t="str">
            <v xml:space="preserve">Sainte-Therese                </v>
          </cell>
          <cell r="C31" t="str">
            <v>27 Rue De L'Eglise</v>
          </cell>
          <cell r="D31" t="str">
            <v>27 Rue De L'Eglise 62250</v>
          </cell>
          <cell r="E31" t="str">
            <v>62250</v>
          </cell>
          <cell r="F31" t="str">
            <v xml:space="preserve">MARQUISE                  </v>
          </cell>
          <cell r="G31" t="str">
            <v>ce.0622645N@ac-lille.fr</v>
          </cell>
        </row>
        <row r="32">
          <cell r="A32" t="str">
            <v>2647R</v>
          </cell>
          <cell r="B32" t="str">
            <v xml:space="preserve">Sainte-Austreberthe           </v>
          </cell>
          <cell r="C32" t="str">
            <v>34 Rue Du Paon</v>
          </cell>
          <cell r="D32" t="str">
            <v>34 Rue Du Paon 62170</v>
          </cell>
          <cell r="E32" t="str">
            <v>62170</v>
          </cell>
          <cell r="F32" t="str">
            <v xml:space="preserve">MONTREUIL                 </v>
          </cell>
          <cell r="G32" t="str">
            <v>ce.0622647R@ac-lille.fr</v>
          </cell>
        </row>
        <row r="33">
          <cell r="A33" t="str">
            <v>2648S</v>
          </cell>
          <cell r="B33" t="str">
            <v xml:space="preserve">Notre-Dame                    </v>
          </cell>
          <cell r="C33" t="str">
            <v>2 Route De Serques</v>
          </cell>
          <cell r="D33" t="str">
            <v>2 Route De Serques 62910</v>
          </cell>
          <cell r="E33" t="str">
            <v>62910</v>
          </cell>
          <cell r="F33" t="str">
            <v xml:space="preserve">MOULLE                    </v>
          </cell>
          <cell r="G33" t="str">
            <v>ce.0622648S@ac-lille.fr</v>
          </cell>
        </row>
        <row r="34">
          <cell r="A34" t="str">
            <v>2650U</v>
          </cell>
          <cell r="B34" t="str">
            <v xml:space="preserve">Sainte-Marie                  </v>
          </cell>
          <cell r="C34" t="str">
            <v>3 Rue De La Croix</v>
          </cell>
          <cell r="D34" t="str">
            <v>3 Rue De La Croix 62161</v>
          </cell>
          <cell r="E34" t="str">
            <v>62161</v>
          </cell>
          <cell r="F34" t="str">
            <v xml:space="preserve">DUISANS                   </v>
          </cell>
          <cell r="G34" t="str">
            <v>ce.0622650U@ac-lille.fr</v>
          </cell>
        </row>
        <row r="35">
          <cell r="A35" t="str">
            <v>2652W</v>
          </cell>
          <cell r="B35" t="str">
            <v xml:space="preserve">Notre-Dame Du Bon Conseil     </v>
          </cell>
          <cell r="C35" t="str">
            <v>5 Place De L'Eglise</v>
          </cell>
          <cell r="D35" t="str">
            <v>5 Place De L'Eglise 62223</v>
          </cell>
          <cell r="E35" t="str">
            <v>62223</v>
          </cell>
          <cell r="F35" t="str">
            <v xml:space="preserve">FEUCHY                    </v>
          </cell>
          <cell r="G35" t="str">
            <v>ce.0622652W@ac-lille.fr</v>
          </cell>
        </row>
        <row r="36">
          <cell r="A36" t="str">
            <v>2653X</v>
          </cell>
          <cell r="B36" t="str">
            <v xml:space="preserve">Sacre Coeur                   </v>
          </cell>
          <cell r="C36" t="str">
            <v>19 Rue Robert Diers</v>
          </cell>
          <cell r="D36" t="str">
            <v>19 Rue Robert Diers 62840</v>
          </cell>
          <cell r="E36" t="str">
            <v>62840</v>
          </cell>
          <cell r="F36" t="str">
            <v xml:space="preserve">FLEURBAIX                 </v>
          </cell>
          <cell r="G36" t="str">
            <v>ce.0622653X@ac-lille.fr</v>
          </cell>
        </row>
        <row r="37">
          <cell r="A37" t="str">
            <v>2655Z</v>
          </cell>
          <cell r="B37" t="str">
            <v xml:space="preserve">Saint-Joseph                  </v>
          </cell>
          <cell r="C37" t="str">
            <v>Rue De La Verrerie</v>
          </cell>
          <cell r="D37" t="str">
            <v>Rue De La Verrerie 62132</v>
          </cell>
          <cell r="E37" t="str">
            <v>62132</v>
          </cell>
          <cell r="F37" t="str">
            <v xml:space="preserve">HARDINGHEN                </v>
          </cell>
          <cell r="G37" t="str">
            <v>ce.0622655Z@ac-lille.fr</v>
          </cell>
        </row>
        <row r="38">
          <cell r="A38" t="str">
            <v>2657B</v>
          </cell>
          <cell r="B38" t="str">
            <v xml:space="preserve">St Louis-Jeanne D'Arc         </v>
          </cell>
          <cell r="C38" t="str">
            <v>119 Avenue Du Marechal Leclerc</v>
          </cell>
          <cell r="D38" t="str">
            <v>119 Avenue Du Marechal Leclerc 62110</v>
          </cell>
          <cell r="E38" t="str">
            <v>62110</v>
          </cell>
          <cell r="F38" t="str">
            <v xml:space="preserve">HENIN BEAUMONT            </v>
          </cell>
          <cell r="G38" t="str">
            <v>ce.0622657B@ac-lille.fr</v>
          </cell>
        </row>
        <row r="39">
          <cell r="A39" t="str">
            <v>2659D</v>
          </cell>
          <cell r="B39" t="str">
            <v xml:space="preserve">Jeanne D'Arc                  </v>
          </cell>
          <cell r="C39" t="str">
            <v>55 Rue Du General De Gaulle</v>
          </cell>
          <cell r="D39" t="str">
            <v>55 Rue Du General De Gaulle 62840</v>
          </cell>
          <cell r="E39" t="str">
            <v>62840</v>
          </cell>
          <cell r="F39" t="str">
            <v xml:space="preserve">LAVENTIE                  </v>
          </cell>
          <cell r="G39" t="str">
            <v>ce.0622659D@ac-lille.fr</v>
          </cell>
        </row>
        <row r="40">
          <cell r="A40" t="str">
            <v>2660E</v>
          </cell>
          <cell r="B40" t="str">
            <v xml:space="preserve">Sainte-Therese                </v>
          </cell>
          <cell r="C40" t="str">
            <v>88 Rue Du Vieux Moulin</v>
          </cell>
          <cell r="D40" t="str">
            <v>88 Rue Du Vieux Moulin 62840</v>
          </cell>
          <cell r="E40" t="str">
            <v>62840</v>
          </cell>
          <cell r="F40" t="str">
            <v xml:space="preserve">LAVENTIE                  </v>
          </cell>
          <cell r="G40" t="str">
            <v>ce.0622660E@ac-lille.fr</v>
          </cell>
        </row>
        <row r="41">
          <cell r="A41" t="str">
            <v>2664J</v>
          </cell>
          <cell r="B41" t="str">
            <v xml:space="preserve">St Paul  St Joseph            </v>
          </cell>
          <cell r="C41" t="str">
            <v>Place Du 8 Mai 1945</v>
          </cell>
          <cell r="D41" t="str">
            <v>Place Du 8 Mai 1945 62136</v>
          </cell>
          <cell r="E41" t="str">
            <v>62136</v>
          </cell>
          <cell r="F41" t="str">
            <v xml:space="preserve">LESTREM                   </v>
          </cell>
          <cell r="G41" t="str">
            <v>ce.0622664J@ac-lille.fr</v>
          </cell>
        </row>
        <row r="42">
          <cell r="A42" t="str">
            <v>2666L</v>
          </cell>
          <cell r="B42" t="str">
            <v xml:space="preserve">Notre Dame-Saint Joseph       </v>
          </cell>
          <cell r="C42" t="str">
            <v>14 Impasse Sebastopol</v>
          </cell>
          <cell r="D42" t="str">
            <v>14 Impasse Sebastopol 62190</v>
          </cell>
          <cell r="E42" t="str">
            <v>62190</v>
          </cell>
          <cell r="F42" t="str">
            <v xml:space="preserve">LILLERS                   </v>
          </cell>
          <cell r="G42" t="str">
            <v>ce.0622666L@ac-lille.fr</v>
          </cell>
        </row>
        <row r="43">
          <cell r="A43" t="str">
            <v>2669P</v>
          </cell>
          <cell r="B43" t="str">
            <v xml:space="preserve">Sainte-Bertille               </v>
          </cell>
          <cell r="C43" t="str">
            <v>1 Rue De L'Eglise</v>
          </cell>
          <cell r="D43" t="str">
            <v>1 Rue De L'Eglise 62161</v>
          </cell>
          <cell r="E43" t="str">
            <v>62161</v>
          </cell>
          <cell r="F43" t="str">
            <v xml:space="preserve">MAROEUIL                  </v>
          </cell>
          <cell r="G43" t="str">
            <v>ce.0622669P@ac-lille.fr</v>
          </cell>
        </row>
        <row r="44">
          <cell r="A44" t="str">
            <v>2671S</v>
          </cell>
          <cell r="B44" t="str">
            <v xml:space="preserve">Sainte-Marie                  </v>
          </cell>
          <cell r="C44" t="str">
            <v>39 Rue Des Allees</v>
          </cell>
          <cell r="D44" t="str">
            <v>39 Rue Des Allees 62152</v>
          </cell>
          <cell r="E44" t="str">
            <v>62152</v>
          </cell>
          <cell r="F44" t="str">
            <v xml:space="preserve">NEUFCHATEL HARDELOT       </v>
          </cell>
          <cell r="G44" t="str">
            <v>ce.0622671S@ac-lille.fr</v>
          </cell>
        </row>
        <row r="45">
          <cell r="A45" t="str">
            <v>2672T</v>
          </cell>
          <cell r="B45" t="str">
            <v xml:space="preserve">Jeanne D'Arc                  </v>
          </cell>
          <cell r="C45" t="str">
            <v>3 Place Roland Dorgeles</v>
          </cell>
          <cell r="D45" t="str">
            <v>3 Place Roland Dorgeles 62580</v>
          </cell>
          <cell r="E45" t="str">
            <v>62580</v>
          </cell>
          <cell r="F45" t="str">
            <v xml:space="preserve">NEUVILLE ST VAAST         </v>
          </cell>
          <cell r="G45" t="str">
            <v>ce.0622672T@ac-lille.fr</v>
          </cell>
        </row>
        <row r="46">
          <cell r="A46" t="str">
            <v>2673U</v>
          </cell>
          <cell r="B46" t="str">
            <v xml:space="preserve">Sainte-Therese                </v>
          </cell>
          <cell r="C46" t="str">
            <v>Place De L'Eglise</v>
          </cell>
          <cell r="D46" t="str">
            <v>Place De L'Eglise 62580</v>
          </cell>
          <cell r="E46" t="str">
            <v>62580</v>
          </cell>
          <cell r="F46" t="str">
            <v xml:space="preserve">NEUVIREUIL                </v>
          </cell>
          <cell r="G46" t="str">
            <v>ce.0622673U@ac-lille.fr</v>
          </cell>
        </row>
        <row r="47">
          <cell r="A47" t="str">
            <v>2674V</v>
          </cell>
          <cell r="B47" t="str">
            <v xml:space="preserve">Notre-Dame                    </v>
          </cell>
          <cell r="C47" t="str">
            <v>9 Rue Des Cressonnieres</v>
          </cell>
          <cell r="D47" t="str">
            <v>9 Rue Des Cressonnieres 62120</v>
          </cell>
          <cell r="E47" t="str">
            <v>62120</v>
          </cell>
          <cell r="F47" t="str">
            <v xml:space="preserve">NORRENT FONTES            </v>
          </cell>
          <cell r="G47" t="str">
            <v>ce.0622674V@ac-lille.fr</v>
          </cell>
        </row>
        <row r="48">
          <cell r="A48" t="str">
            <v>2675W</v>
          </cell>
          <cell r="B48" t="str">
            <v xml:space="preserve">Sacre Coeur                   </v>
          </cell>
          <cell r="C48" t="str">
            <v>5 Rue Emile Zola</v>
          </cell>
          <cell r="D48" t="str">
            <v>5 Rue Emile Zola 62950</v>
          </cell>
          <cell r="E48" t="str">
            <v>62950</v>
          </cell>
          <cell r="F48" t="str">
            <v xml:space="preserve">NOYELLES GODAULT          </v>
          </cell>
          <cell r="G48" t="str">
            <v>ce.0622675W@ac-lille.fr</v>
          </cell>
        </row>
        <row r="49">
          <cell r="A49" t="str">
            <v>2677Y</v>
          </cell>
          <cell r="B49" t="str">
            <v xml:space="preserve">Sainte-Henriette              </v>
          </cell>
          <cell r="C49" t="str">
            <v>9 Rue Ernest Renan</v>
          </cell>
          <cell r="D49" t="str">
            <v>9 Rue Ernest Renan 62590</v>
          </cell>
          <cell r="E49" t="str">
            <v>62590</v>
          </cell>
          <cell r="F49" t="str">
            <v xml:space="preserve">OIGNIES                   </v>
          </cell>
          <cell r="G49" t="str">
            <v>ce.0622677Y@ac-lille.fr</v>
          </cell>
        </row>
        <row r="50">
          <cell r="A50" t="str">
            <v>2678Z</v>
          </cell>
          <cell r="B50" t="str">
            <v xml:space="preserve">Sainte-Marie                  </v>
          </cell>
          <cell r="C50" t="str">
            <v>32 Boulevard De La Liberte</v>
          </cell>
          <cell r="D50" t="str">
            <v>32 Boulevard De La Liberte 62230</v>
          </cell>
          <cell r="E50" t="str">
            <v>62230</v>
          </cell>
          <cell r="F50" t="str">
            <v xml:space="preserve">OUTREAU                   </v>
          </cell>
          <cell r="G50" t="str">
            <v>ce.0622678Z@ac-lille.fr</v>
          </cell>
        </row>
        <row r="51">
          <cell r="A51" t="str">
            <v>2679A</v>
          </cell>
          <cell r="B51" t="str">
            <v xml:space="preserve">La Providence                 </v>
          </cell>
          <cell r="C51" t="str">
            <v>19 Rue Basse Boulogne</v>
          </cell>
          <cell r="D51" t="str">
            <v>19 Rue Basse Boulogne 62760</v>
          </cell>
          <cell r="E51" t="str">
            <v>62760</v>
          </cell>
          <cell r="F51" t="str">
            <v xml:space="preserve">PAS EN ARTOIS             </v>
          </cell>
          <cell r="G51" t="str">
            <v>ce.0622679A@ac-lille.fr</v>
          </cell>
        </row>
        <row r="52">
          <cell r="A52" t="str">
            <v>2680B</v>
          </cell>
          <cell r="B52" t="str">
            <v xml:space="preserve">Notre-Dame                    </v>
          </cell>
          <cell r="C52" t="str">
            <v>52 Rue Du Bart</v>
          </cell>
          <cell r="D52" t="str">
            <v>52 Rue Du Bart 62550</v>
          </cell>
          <cell r="E52" t="str">
            <v>62550</v>
          </cell>
          <cell r="F52" t="str">
            <v xml:space="preserve">PERNES                    </v>
          </cell>
          <cell r="G52" t="str">
            <v>ce.0622680B@ac-lille.fr</v>
          </cell>
        </row>
        <row r="53">
          <cell r="A53" t="str">
            <v>2683E</v>
          </cell>
          <cell r="B53" t="str">
            <v xml:space="preserve">Sacre Coeur                   </v>
          </cell>
          <cell r="C53" t="str">
            <v>11 Rue De La Briqueterie</v>
          </cell>
          <cell r="D53" t="str">
            <v>11 Rue De La Briqueterie 62136</v>
          </cell>
          <cell r="E53" t="str">
            <v>62136</v>
          </cell>
          <cell r="F53" t="str">
            <v xml:space="preserve">RICHEBOURG                </v>
          </cell>
          <cell r="G53" t="str">
            <v>ce.0622683E@ac-lille.fr</v>
          </cell>
        </row>
        <row r="54">
          <cell r="A54" t="str">
            <v>2684F</v>
          </cell>
          <cell r="B54" t="str">
            <v xml:space="preserve">Saint-Roch                    </v>
          </cell>
          <cell r="C54" t="str">
            <v>Place Roger Salengro</v>
          </cell>
          <cell r="D54" t="str">
            <v>Place Roger Salengro 62320</v>
          </cell>
          <cell r="E54" t="str">
            <v>62320</v>
          </cell>
          <cell r="F54" t="str">
            <v xml:space="preserve">ROUVROY                   </v>
          </cell>
          <cell r="G54" t="str">
            <v>ce.0622684F@ac-lille.fr</v>
          </cell>
        </row>
        <row r="55">
          <cell r="A55" t="str">
            <v>2686H</v>
          </cell>
          <cell r="B55" t="str">
            <v xml:space="preserve">Sainte-Therese                </v>
          </cell>
          <cell r="C55" t="str">
            <v>2 Rue Du Docteur Brousse</v>
          </cell>
          <cell r="D55" t="str">
            <v>2 Rue Du Docteur Brousse 62360</v>
          </cell>
          <cell r="E55" t="str">
            <v>62360</v>
          </cell>
          <cell r="F55" t="str">
            <v xml:space="preserve">ST ETIENNE AU MONT        </v>
          </cell>
          <cell r="G55" t="str">
            <v>ce.0622686H@ac-lille.fr</v>
          </cell>
        </row>
        <row r="56">
          <cell r="A56" t="str">
            <v>2687J</v>
          </cell>
          <cell r="B56" t="str">
            <v xml:space="preserve">Sacre Coeur                   </v>
          </cell>
          <cell r="C56" t="str">
            <v>105 Rue Calais</v>
          </cell>
          <cell r="D56" t="str">
            <v>105 Rue Calais 62370</v>
          </cell>
          <cell r="E56" t="str">
            <v>62370</v>
          </cell>
          <cell r="F56" t="str">
            <v xml:space="preserve">ST FOLQUIN                </v>
          </cell>
          <cell r="G56" t="str">
            <v>ce.0622687J@ac-lille.fr</v>
          </cell>
        </row>
        <row r="57">
          <cell r="A57" t="str">
            <v>2689L</v>
          </cell>
          <cell r="B57" t="str">
            <v xml:space="preserve">Saint-Charles                 </v>
          </cell>
          <cell r="C57" t="str">
            <v>63 Rue De La Colonne</v>
          </cell>
          <cell r="D57" t="str">
            <v>63 Rue De La Colonne 62280</v>
          </cell>
          <cell r="E57" t="str">
            <v>62280</v>
          </cell>
          <cell r="F57" t="str">
            <v xml:space="preserve">ST MARTIN BOULOGNE        </v>
          </cell>
          <cell r="G57" t="str">
            <v>ce.0622689L@ac-lille.fr</v>
          </cell>
        </row>
        <row r="58">
          <cell r="A58" t="str">
            <v>2690M</v>
          </cell>
          <cell r="B58" t="str">
            <v xml:space="preserve">Notre-Dame                    </v>
          </cell>
          <cell r="C58" t="str">
            <v>115 Grande Rue</v>
          </cell>
          <cell r="D58" t="str">
            <v>115 Grande Rue 62158</v>
          </cell>
          <cell r="E58" t="str">
            <v>62158</v>
          </cell>
          <cell r="F58" t="str">
            <v xml:space="preserve">SAULTY                    </v>
          </cell>
          <cell r="G58" t="str">
            <v>ce.0622690M@ac-lille.fr</v>
          </cell>
        </row>
        <row r="59">
          <cell r="A59" t="str">
            <v>2693R</v>
          </cell>
          <cell r="B59" t="str">
            <v xml:space="preserve">Sainte-Therese                </v>
          </cell>
          <cell r="C59" t="str">
            <v>21 Rue Jules Ferry</v>
          </cell>
          <cell r="D59" t="str">
            <v>21 Rue Jules Ferry 62580</v>
          </cell>
          <cell r="E59" t="str">
            <v>62580</v>
          </cell>
          <cell r="F59" t="str">
            <v xml:space="preserve">VIMY                      </v>
          </cell>
          <cell r="G59" t="str">
            <v>ce.0622693R@ac-lille.fr</v>
          </cell>
        </row>
        <row r="60">
          <cell r="A60" t="str">
            <v>2695T</v>
          </cell>
          <cell r="B60" t="str">
            <v xml:space="preserve">Jeanne D'Arc                  </v>
          </cell>
          <cell r="C60" t="str">
            <v>4 Rue Romain</v>
          </cell>
          <cell r="D60" t="str">
            <v>4 Rue Romain 62930</v>
          </cell>
          <cell r="E60" t="str">
            <v>62930</v>
          </cell>
          <cell r="F60" t="str">
            <v xml:space="preserve">WIMEREUX                  </v>
          </cell>
          <cell r="G60" t="str">
            <v>ce.0622695T@ac-lille.fr</v>
          </cell>
        </row>
        <row r="61">
          <cell r="A61" t="str">
            <v>2696U</v>
          </cell>
          <cell r="B61" t="str">
            <v xml:space="preserve">Jeanne D'Arc                  </v>
          </cell>
          <cell r="C61" t="str">
            <v>2 Rue Leon Sergent</v>
          </cell>
          <cell r="D61" t="str">
            <v>2 Rue Leon Sergent 62126</v>
          </cell>
          <cell r="E61" t="str">
            <v>62126</v>
          </cell>
          <cell r="F61" t="str">
            <v xml:space="preserve">WIMILLE                   </v>
          </cell>
          <cell r="G61" t="str">
            <v>ce.0622696U@ac-lille.fr</v>
          </cell>
        </row>
        <row r="62">
          <cell r="A62" t="str">
            <v>2699X</v>
          </cell>
          <cell r="B62" t="str">
            <v xml:space="preserve">Saint-Joseph                  </v>
          </cell>
          <cell r="C62" t="str">
            <v>42 Rue Des Ecoles</v>
          </cell>
          <cell r="D62" t="str">
            <v>42 Rue Des Ecoles 62370</v>
          </cell>
          <cell r="E62" t="str">
            <v>62370</v>
          </cell>
          <cell r="F62" t="str">
            <v xml:space="preserve">ZUTKERQUE                 </v>
          </cell>
          <cell r="G62" t="str">
            <v>ce.0622699X@ac-lille.fr</v>
          </cell>
        </row>
        <row r="63">
          <cell r="A63" t="str">
            <v>2701Z</v>
          </cell>
          <cell r="B63" t="str">
            <v xml:space="preserve">Marie Auxiliatrice            </v>
          </cell>
          <cell r="C63" t="str">
            <v>2 Rue De La Rivierette</v>
          </cell>
          <cell r="D63" t="str">
            <v>2 Rue De La Rivierette 62157</v>
          </cell>
          <cell r="E63" t="str">
            <v>62157</v>
          </cell>
          <cell r="F63" t="str">
            <v xml:space="preserve">ALLOUAGNE                 </v>
          </cell>
          <cell r="G63" t="str">
            <v>ce.0622701Z@ac-lille.fr</v>
          </cell>
        </row>
        <row r="64">
          <cell r="A64" t="str">
            <v>2704C</v>
          </cell>
          <cell r="B64" t="str">
            <v xml:space="preserve">Notre-Dame De Grace           </v>
          </cell>
          <cell r="C64" t="str">
            <v>62 Esplanade Marechal Leclerc</v>
          </cell>
          <cell r="D64" t="str">
            <v>62 Esplanade Marechal Leclerc 62610</v>
          </cell>
          <cell r="E64" t="str">
            <v>62610</v>
          </cell>
          <cell r="F64" t="str">
            <v xml:space="preserve">ARDRES                    </v>
          </cell>
          <cell r="G64" t="str">
            <v>ce.0622704C@ac-lille.fr</v>
          </cell>
        </row>
        <row r="65">
          <cell r="A65" t="str">
            <v>2708G</v>
          </cell>
          <cell r="B65" t="str">
            <v xml:space="preserve">Notre-Dame                    </v>
          </cell>
          <cell r="C65" t="str">
            <v>30 Rue Baudimont</v>
          </cell>
          <cell r="D65" t="str">
            <v>30 Rue Baudimont 62000</v>
          </cell>
          <cell r="E65" t="str">
            <v>62000</v>
          </cell>
          <cell r="F65" t="str">
            <v xml:space="preserve">ARRAS                     </v>
          </cell>
          <cell r="G65" t="str">
            <v>ce.0622708G@ac-lille.fr</v>
          </cell>
        </row>
        <row r="66">
          <cell r="A66" t="str">
            <v>2709H</v>
          </cell>
          <cell r="B66" t="str">
            <v xml:space="preserve">St.Jean-Baptiste-Sainte.Croix </v>
          </cell>
          <cell r="C66" t="str">
            <v>20 Rue Ozanam</v>
          </cell>
          <cell r="D66" t="str">
            <v>20 Rue Ozanam 62000</v>
          </cell>
          <cell r="E66" t="str">
            <v>62000</v>
          </cell>
          <cell r="F66" t="str">
            <v xml:space="preserve">ARRAS                     </v>
          </cell>
          <cell r="G66" t="str">
            <v>ce.0622709H@ac-lille.fr</v>
          </cell>
        </row>
        <row r="67">
          <cell r="A67" t="str">
            <v>2711K</v>
          </cell>
          <cell r="B67" t="str">
            <v xml:space="preserve">Saint-Joseph                  </v>
          </cell>
          <cell r="C67" t="str">
            <v>26 Rue Des Louez Dieu</v>
          </cell>
          <cell r="D67" t="str">
            <v>26 Rue Des Louez Dieu 62000</v>
          </cell>
          <cell r="E67" t="str">
            <v>62000</v>
          </cell>
          <cell r="F67" t="str">
            <v xml:space="preserve">ARRAS                     </v>
          </cell>
          <cell r="G67" t="str">
            <v>ce.0622711K@ac-lille.fr</v>
          </cell>
        </row>
        <row r="68">
          <cell r="A68" t="str">
            <v>2713M</v>
          </cell>
          <cell r="B68" t="str">
            <v xml:space="preserve">Ste-Marie-De-La-Presentation  </v>
          </cell>
          <cell r="C68" t="str">
            <v>6 Rue Emile Legrelle</v>
          </cell>
          <cell r="D68" t="str">
            <v>6 Rue Emile Legrelle 62000</v>
          </cell>
          <cell r="E68" t="str">
            <v>62000</v>
          </cell>
          <cell r="F68" t="str">
            <v xml:space="preserve">ARRAS                     </v>
          </cell>
          <cell r="G68" t="str">
            <v>ce.0622713M@ac-lille.fr</v>
          </cell>
        </row>
        <row r="69">
          <cell r="A69" t="str">
            <v>2714N</v>
          </cell>
          <cell r="B69" t="str">
            <v xml:space="preserve">Les Louez Dieu                </v>
          </cell>
          <cell r="C69" t="str">
            <v>14 Boulevard Crespel</v>
          </cell>
          <cell r="D69" t="str">
            <v>14 Boulevard Crespel 62000</v>
          </cell>
          <cell r="E69" t="str">
            <v>62000</v>
          </cell>
          <cell r="F69" t="str">
            <v xml:space="preserve">ARRAS                     </v>
          </cell>
          <cell r="G69" t="str">
            <v>ce.0622714N@ac-lille.fr</v>
          </cell>
        </row>
        <row r="70">
          <cell r="A70" t="str">
            <v>2715P</v>
          </cell>
          <cell r="B70" t="str">
            <v xml:space="preserve">Sainte-Bernadette             </v>
          </cell>
          <cell r="C70" t="str">
            <v>7 Avenue De L'Hippodrome</v>
          </cell>
          <cell r="D70" t="str">
            <v>7 Avenue De L'Hippodrome 62000</v>
          </cell>
          <cell r="E70" t="str">
            <v>62000</v>
          </cell>
          <cell r="F70" t="str">
            <v xml:space="preserve">ARRAS                     </v>
          </cell>
          <cell r="G70" t="str">
            <v>ce.0622715P@ac-lille.fr</v>
          </cell>
        </row>
        <row r="71">
          <cell r="A71" t="str">
            <v>2717S</v>
          </cell>
          <cell r="B71" t="str">
            <v xml:space="preserve">La Sainte Famille             </v>
          </cell>
          <cell r="C71" t="str">
            <v>162 Place Du General De Gaulle</v>
          </cell>
          <cell r="D71" t="str">
            <v>162 Place Du General De Gaulle 62370</v>
          </cell>
          <cell r="E71" t="str">
            <v>62370</v>
          </cell>
          <cell r="F71" t="str">
            <v xml:space="preserve">AUDRUICQ                  </v>
          </cell>
          <cell r="G71" t="str">
            <v>ce.0622717S@ac-lille.fr</v>
          </cell>
        </row>
        <row r="72">
          <cell r="A72" t="str">
            <v>2718T</v>
          </cell>
          <cell r="B72" t="str">
            <v xml:space="preserve">Notre-Dame                    </v>
          </cell>
          <cell r="C72" t="str">
            <v>30 Grand Rue</v>
          </cell>
          <cell r="D72" t="str">
            <v>30 Grand Rue 62810</v>
          </cell>
          <cell r="E72" t="str">
            <v>62810</v>
          </cell>
          <cell r="F72" t="str">
            <v xml:space="preserve">AVESNES LE COMTE          </v>
          </cell>
          <cell r="G72" t="str">
            <v>ce.0622718T@ac-lille.fr</v>
          </cell>
        </row>
        <row r="73">
          <cell r="A73" t="str">
            <v>2719U</v>
          </cell>
          <cell r="B73" t="str">
            <v xml:space="preserve">Notre-Dame                    </v>
          </cell>
          <cell r="C73" t="str">
            <v>10 Rue Lecointe</v>
          </cell>
          <cell r="D73" t="str">
            <v>10 Rue Lecointe 62450</v>
          </cell>
          <cell r="E73" t="str">
            <v>62450</v>
          </cell>
          <cell r="F73" t="str">
            <v xml:space="preserve">BAPAUME                   </v>
          </cell>
          <cell r="G73" t="str">
            <v>ce.0622719U@ac-lille.fr</v>
          </cell>
        </row>
        <row r="74">
          <cell r="A74" t="str">
            <v>2726B</v>
          </cell>
          <cell r="B74" t="str">
            <v xml:space="preserve">Notre-Dame                    </v>
          </cell>
          <cell r="C74" t="str">
            <v>17 Rue Marignan</v>
          </cell>
          <cell r="D74" t="str">
            <v>17 Rue Marignan 62200</v>
          </cell>
          <cell r="E74" t="str">
            <v>62200</v>
          </cell>
          <cell r="F74" t="str">
            <v xml:space="preserve">BOULOGNE SUR MER          </v>
          </cell>
          <cell r="G74" t="str">
            <v>ce.0622726B@ac-lille.fr</v>
          </cell>
        </row>
        <row r="75">
          <cell r="A75" t="str">
            <v>2727C</v>
          </cell>
          <cell r="B75" t="str">
            <v xml:space="preserve">Saint-Augustin                </v>
          </cell>
          <cell r="C75" t="str">
            <v>16 Rue Leuillieux</v>
          </cell>
          <cell r="D75" t="str">
            <v>16 Rue Leuillieux 62200</v>
          </cell>
          <cell r="E75" t="str">
            <v>62200</v>
          </cell>
          <cell r="F75" t="str">
            <v xml:space="preserve">BOULOGNE SUR MER          </v>
          </cell>
          <cell r="G75" t="str">
            <v>ce.0622727C@ac-lille.fr</v>
          </cell>
        </row>
        <row r="76">
          <cell r="A76" t="str">
            <v>2728D</v>
          </cell>
          <cell r="B76" t="str">
            <v xml:space="preserve">Sainte-Therese                </v>
          </cell>
          <cell r="C76" t="str">
            <v>97 Rue Nationale</v>
          </cell>
          <cell r="D76" t="str">
            <v>97 Rue Nationale 62200</v>
          </cell>
          <cell r="E76" t="str">
            <v>62200</v>
          </cell>
          <cell r="F76" t="str">
            <v xml:space="preserve">BOULOGNE SUR MER          </v>
          </cell>
          <cell r="G76" t="str">
            <v>ce.0622728D@ac-lille.fr</v>
          </cell>
        </row>
        <row r="77">
          <cell r="A77" t="str">
            <v>2730F</v>
          </cell>
          <cell r="B77" t="str">
            <v xml:space="preserve">Saint-Patrick                 </v>
          </cell>
          <cell r="C77" t="str">
            <v>842 Allee Louis David</v>
          </cell>
          <cell r="D77" t="str">
            <v>842 Allee Louis David 62200</v>
          </cell>
          <cell r="E77" t="str">
            <v>62200</v>
          </cell>
          <cell r="F77" t="str">
            <v xml:space="preserve">BOULOGNE SUR MER          </v>
          </cell>
          <cell r="G77" t="str">
            <v>ce.0622730F@ac-lille.fr</v>
          </cell>
        </row>
        <row r="78">
          <cell r="A78" t="str">
            <v>2731G</v>
          </cell>
          <cell r="B78" t="str">
            <v xml:space="preserve">Saint-Joseph                  </v>
          </cell>
          <cell r="C78" t="str">
            <v>6 Rue De L'Eglise</v>
          </cell>
          <cell r="D78" t="str">
            <v>6 Rue De L'Eglise 62860</v>
          </cell>
          <cell r="E78" t="str">
            <v>62860</v>
          </cell>
          <cell r="F78" t="str">
            <v xml:space="preserve">BOURLON                   </v>
          </cell>
          <cell r="G78" t="str">
            <v>ce.0622731G@ac-lille.fr</v>
          </cell>
        </row>
        <row r="79">
          <cell r="A79" t="str">
            <v>2732H</v>
          </cell>
          <cell r="B79" t="str">
            <v xml:space="preserve">Saint-Joseph                  </v>
          </cell>
          <cell r="C79" t="str">
            <v>26 Rue De La Carte</v>
          </cell>
          <cell r="D79" t="str">
            <v>26 Rue De La Carte 62116</v>
          </cell>
          <cell r="E79" t="str">
            <v>62116</v>
          </cell>
          <cell r="F79" t="str">
            <v xml:space="preserve">BUCQUOY                   </v>
          </cell>
          <cell r="G79" t="str">
            <v>ce.0622732H@ac-lille.fr</v>
          </cell>
        </row>
        <row r="80">
          <cell r="A80" t="str">
            <v>2733J</v>
          </cell>
          <cell r="B80" t="str">
            <v xml:space="preserve">Notre-Dame                    </v>
          </cell>
          <cell r="C80" t="str">
            <v>10 Rue Eustache De Saint-Pierre</v>
          </cell>
          <cell r="D80" t="str">
            <v>10 Rue Eustache De Saint-Pierre 62100</v>
          </cell>
          <cell r="E80" t="str">
            <v>62100</v>
          </cell>
          <cell r="F80" t="str">
            <v xml:space="preserve">CALAIS                    </v>
          </cell>
          <cell r="G80" t="str">
            <v>ce.0622733J@ac-lille.fr</v>
          </cell>
        </row>
        <row r="81">
          <cell r="A81" t="str">
            <v>2734K</v>
          </cell>
          <cell r="B81" t="str">
            <v xml:space="preserve">Sacre Coeur                   </v>
          </cell>
          <cell r="C81" t="str">
            <v>24 Rue Alfred Delcluze</v>
          </cell>
          <cell r="D81" t="str">
            <v>24 Rue Alfred Delcluze 62100</v>
          </cell>
          <cell r="E81" t="str">
            <v>62100</v>
          </cell>
          <cell r="F81" t="str">
            <v xml:space="preserve">CALAIS                    </v>
          </cell>
          <cell r="G81" t="str">
            <v>ce.0622734K@ac-lille.fr</v>
          </cell>
        </row>
        <row r="82">
          <cell r="A82" t="str">
            <v>2737N</v>
          </cell>
          <cell r="B82" t="str">
            <v xml:space="preserve">Saint-Pierre                  </v>
          </cell>
          <cell r="C82" t="str">
            <v>26 Rue Du Four A Chaux</v>
          </cell>
          <cell r="D82" t="str">
            <v>26 Rue Du Four A Chaux 62100</v>
          </cell>
          <cell r="E82" t="str">
            <v>62100</v>
          </cell>
          <cell r="F82" t="str">
            <v xml:space="preserve">CALAIS                    </v>
          </cell>
          <cell r="G82" t="str">
            <v>ce.0622737N@ac-lille.fr</v>
          </cell>
        </row>
        <row r="83">
          <cell r="A83" t="str">
            <v>2738P</v>
          </cell>
          <cell r="B83" t="str">
            <v xml:space="preserve">Jeanne D'Arc                  </v>
          </cell>
          <cell r="C83" t="str">
            <v>11 Rue Champailler</v>
          </cell>
          <cell r="D83" t="str">
            <v>11 Rue Champailler 62100</v>
          </cell>
          <cell r="E83" t="str">
            <v>62100</v>
          </cell>
          <cell r="F83" t="str">
            <v xml:space="preserve">CALAIS                    </v>
          </cell>
          <cell r="G83" t="str">
            <v>ce.0622738P@ac-lille.fr</v>
          </cell>
        </row>
        <row r="84">
          <cell r="A84" t="str">
            <v>2739R</v>
          </cell>
          <cell r="B84" t="str">
            <v xml:space="preserve">Sainte-Agnes                  </v>
          </cell>
          <cell r="C84" t="str">
            <v>102 Rue De La Commune De Paris</v>
          </cell>
          <cell r="D84" t="str">
            <v>102 Rue De La Commune De Paris 62100</v>
          </cell>
          <cell r="E84" t="str">
            <v>62100</v>
          </cell>
          <cell r="F84" t="str">
            <v xml:space="preserve">CALAIS                    </v>
          </cell>
          <cell r="G84" t="str">
            <v>ce.0622739R@ac-lille.fr</v>
          </cell>
        </row>
        <row r="85">
          <cell r="A85" t="str">
            <v>2740S</v>
          </cell>
          <cell r="B85" t="str">
            <v xml:space="preserve">Sainte-Germaine               </v>
          </cell>
          <cell r="C85" t="str">
            <v>5 Rue De Lima</v>
          </cell>
          <cell r="D85" t="str">
            <v>5 Rue De Lima 62100</v>
          </cell>
          <cell r="E85" t="str">
            <v>62100</v>
          </cell>
          <cell r="F85" t="str">
            <v xml:space="preserve">CALAIS                    </v>
          </cell>
          <cell r="G85" t="str">
            <v>ce.0622740S@ac-lille.fr</v>
          </cell>
        </row>
        <row r="86">
          <cell r="A86" t="str">
            <v>2741T</v>
          </cell>
          <cell r="B86" t="str">
            <v xml:space="preserve">Saint.Vincent-Saint.Charles   </v>
          </cell>
          <cell r="C86" t="str">
            <v>76 Av Antoine De Saint-Exupery</v>
          </cell>
          <cell r="D86" t="str">
            <v>76 Av Antoine De Saint-Exupery 62100</v>
          </cell>
          <cell r="E86" t="str">
            <v>62100</v>
          </cell>
          <cell r="F86" t="str">
            <v xml:space="preserve">CALAIS                    </v>
          </cell>
          <cell r="G86" t="str">
            <v>ce.0622741T@ac-lille.fr</v>
          </cell>
        </row>
        <row r="87">
          <cell r="A87" t="str">
            <v>2742U</v>
          </cell>
          <cell r="B87" t="str">
            <v xml:space="preserve">Sacre Coeur                   </v>
          </cell>
          <cell r="C87" t="str">
            <v>141 Rue Du Bois</v>
          </cell>
          <cell r="D87" t="str">
            <v>141 Rue Du Bois 62350</v>
          </cell>
          <cell r="E87" t="str">
            <v>62350</v>
          </cell>
          <cell r="F87" t="str">
            <v xml:space="preserve">CALONNE SUR LA LYS        </v>
          </cell>
          <cell r="G87" t="str">
            <v>ce.0622742U@ac-lille.fr</v>
          </cell>
        </row>
        <row r="88">
          <cell r="A88" t="str">
            <v>2743V</v>
          </cell>
          <cell r="B88" t="str">
            <v xml:space="preserve">Saint-Joseph                  </v>
          </cell>
          <cell r="C88" t="str">
            <v>7 Rue Marcel Caudevelle</v>
          </cell>
          <cell r="D88" t="str">
            <v>7 Rue Marcel Caudevelle 62360</v>
          </cell>
          <cell r="E88" t="str">
            <v>62360</v>
          </cell>
          <cell r="F88" t="str">
            <v xml:space="preserve">LA CAPELLE LES BOULOGNE   </v>
          </cell>
          <cell r="G88" t="str">
            <v>ce.0622743V@ac-lille.fr</v>
          </cell>
        </row>
        <row r="89">
          <cell r="A89" t="str">
            <v>2744W</v>
          </cell>
          <cell r="B89" t="str">
            <v xml:space="preserve">Sacre Coeur                   </v>
          </cell>
          <cell r="C89" t="str">
            <v>2 Rue Thibaut</v>
          </cell>
          <cell r="D89" t="str">
            <v>2 Rue Thibaut 62220</v>
          </cell>
          <cell r="E89" t="str">
            <v>62220</v>
          </cell>
          <cell r="F89" t="str">
            <v xml:space="preserve">CARVIN                    </v>
          </cell>
          <cell r="G89" t="str">
            <v>ce.0622744W@ac-lille.fr</v>
          </cell>
        </row>
        <row r="90">
          <cell r="A90" t="str">
            <v>2745X</v>
          </cell>
          <cell r="B90" t="str">
            <v xml:space="preserve">Notre-Dame Du Rosaire         </v>
          </cell>
          <cell r="C90" t="str">
            <v>30 Rue De Verdun</v>
          </cell>
          <cell r="D90" t="str">
            <v>30 Rue De Verdun 62360</v>
          </cell>
          <cell r="E90" t="str">
            <v>62360</v>
          </cell>
          <cell r="F90" t="str">
            <v xml:space="preserve">CONDETTE                  </v>
          </cell>
          <cell r="G90" t="str">
            <v>ce.0622745X@ac-lille.fr</v>
          </cell>
        </row>
        <row r="91">
          <cell r="A91" t="str">
            <v>2746Y</v>
          </cell>
          <cell r="B91" t="str">
            <v xml:space="preserve">Sainte-Anne                   </v>
          </cell>
          <cell r="C91" t="str">
            <v>36 Rue Des Hauts Champs</v>
          </cell>
          <cell r="D91" t="str">
            <v>36 Rue Des Hauts Champs 62137</v>
          </cell>
          <cell r="E91" t="str">
            <v>62137</v>
          </cell>
          <cell r="F91" t="str">
            <v xml:space="preserve">COULOGNE                  </v>
          </cell>
          <cell r="G91" t="str">
            <v>ce.0622746Y@ac-lille.fr</v>
          </cell>
        </row>
        <row r="92">
          <cell r="A92" t="str">
            <v>2747Z</v>
          </cell>
          <cell r="B92" t="str">
            <v xml:space="preserve">Clair Accueil                 </v>
          </cell>
          <cell r="C92" t="str">
            <v>18 Rue Du 8 Mai 1945</v>
          </cell>
          <cell r="D92" t="str">
            <v>18 Rue Du 8 Mai 1945 62710</v>
          </cell>
          <cell r="E92" t="str">
            <v>62710</v>
          </cell>
          <cell r="F92" t="str">
            <v xml:space="preserve">COURRIERES                </v>
          </cell>
          <cell r="G92" t="str">
            <v>ce.0622747Z@ac-lille.fr</v>
          </cell>
        </row>
        <row r="93">
          <cell r="A93" t="str">
            <v>2748A</v>
          </cell>
          <cell r="B93" t="str">
            <v xml:space="preserve">Sainte-Florine                </v>
          </cell>
          <cell r="C93" t="str">
            <v>14 Rue Leopold Gleizes</v>
          </cell>
          <cell r="D93" t="str">
            <v>14 Rue Leopold Gleizes 62138</v>
          </cell>
          <cell r="E93" t="str">
            <v>62138</v>
          </cell>
          <cell r="F93" t="str">
            <v xml:space="preserve">DOUVRIN                   </v>
          </cell>
          <cell r="G93" t="str">
            <v>ce.0622748A@ac-lille.fr</v>
          </cell>
        </row>
        <row r="94">
          <cell r="A94" t="str">
            <v>3082N</v>
          </cell>
          <cell r="B94" t="str">
            <v xml:space="preserve">Sainte-Odile                  </v>
          </cell>
          <cell r="C94" t="str">
            <v>Foyer De Charite</v>
          </cell>
          <cell r="D94" t="str">
            <v>Foyer De Charite 62240</v>
          </cell>
          <cell r="E94" t="str">
            <v>62240</v>
          </cell>
          <cell r="F94" t="str">
            <v xml:space="preserve">COURSET                   </v>
          </cell>
          <cell r="G94" t="str">
            <v>ce.0623082N@ac-lille.fr</v>
          </cell>
        </row>
        <row r="95">
          <cell r="A95" t="str">
            <v>3384S</v>
          </cell>
          <cell r="B95" t="str">
            <v xml:space="preserve">Saint-Benoit-Labre            </v>
          </cell>
          <cell r="C95" t="str">
            <v>14 Rue De L'Eglise</v>
          </cell>
          <cell r="D95" t="str">
            <v>14 Rue De L'Eglise 62260</v>
          </cell>
          <cell r="E95" t="str">
            <v>62260</v>
          </cell>
          <cell r="F95" t="str">
            <v xml:space="preserve">AMETTES                   </v>
          </cell>
          <cell r="G95" t="str">
            <v>ce.0623384S@ac-lille.fr</v>
          </cell>
        </row>
        <row r="96">
          <cell r="A96" t="str">
            <v>3385T</v>
          </cell>
          <cell r="B96" t="str">
            <v xml:space="preserve">Notre Dame                    </v>
          </cell>
          <cell r="C96" t="str">
            <v>5 Rue Candide Couzin</v>
          </cell>
          <cell r="D96" t="str">
            <v>5 Rue Candide Couzin 62380</v>
          </cell>
          <cell r="E96" t="str">
            <v>62380</v>
          </cell>
          <cell r="F96" t="str">
            <v xml:space="preserve">LUMBRES                   </v>
          </cell>
          <cell r="G96" t="str">
            <v>ce.0623385T@ac-lille.fr</v>
          </cell>
        </row>
        <row r="97">
          <cell r="A97" t="str">
            <v>3476S</v>
          </cell>
          <cell r="B97" t="str">
            <v xml:space="preserve">Saint-Nicolas                 </v>
          </cell>
          <cell r="C97" t="str">
            <v>4 Rue Du Cygne</v>
          </cell>
          <cell r="D97" t="str">
            <v>4 Rue Du Cygne 62240</v>
          </cell>
          <cell r="E97" t="str">
            <v>62240</v>
          </cell>
          <cell r="F97" t="str">
            <v xml:space="preserve">DESVRES                   </v>
          </cell>
          <cell r="G97" t="str">
            <v>ce.0623476S@ac-lille.fr</v>
          </cell>
        </row>
        <row r="98">
          <cell r="A98" t="str">
            <v>3477T</v>
          </cell>
          <cell r="B98" t="str">
            <v xml:space="preserve">Saint-Joseph                  </v>
          </cell>
          <cell r="C98" t="str">
            <v>8 Rue De Fressin</v>
          </cell>
          <cell r="D98" t="str">
            <v>8 Rue De Fressin 62140</v>
          </cell>
          <cell r="E98" t="str">
            <v>62140</v>
          </cell>
          <cell r="F98" t="str">
            <v xml:space="preserve">HESDIN                    </v>
          </cell>
          <cell r="G98" t="str">
            <v>ce.0623477T@ac-lille.fr</v>
          </cell>
        </row>
        <row r="99">
          <cell r="A99" t="str">
            <v>3756W</v>
          </cell>
          <cell r="B99" t="str">
            <v xml:space="preserve">Saint-Jean-Notre Dame         </v>
          </cell>
          <cell r="C99" t="str">
            <v>33 Rue Aristide Briand</v>
          </cell>
          <cell r="D99" t="str">
            <v>33 Rue Aristide Briand 62217</v>
          </cell>
          <cell r="E99" t="str">
            <v>62217</v>
          </cell>
          <cell r="F99" t="str">
            <v xml:space="preserve">BEAURAINS                 </v>
          </cell>
          <cell r="G99" t="str">
            <v>ce.0623756W@ac-lille.fr</v>
          </cell>
        </row>
        <row r="100">
          <cell r="A100" t="str">
            <v>3757X</v>
          </cell>
          <cell r="B100" t="str">
            <v xml:space="preserve">St.Joseph-St.Dominique Savio  </v>
          </cell>
          <cell r="C100" t="str">
            <v>34 Rue Du Silence</v>
          </cell>
          <cell r="D100" t="str">
            <v>34 Rue Du Silence 62600</v>
          </cell>
          <cell r="E100" t="str">
            <v>62600</v>
          </cell>
          <cell r="F100" t="str">
            <v xml:space="preserve">BERCK                     </v>
          </cell>
          <cell r="G100" t="str">
            <v>ce.0623757X@ac-lille.fr</v>
          </cell>
        </row>
        <row r="101">
          <cell r="A101" t="str">
            <v>3758Y</v>
          </cell>
          <cell r="B101" t="str">
            <v xml:space="preserve">Saint.Eloi-Sainte.Isbergue    </v>
          </cell>
          <cell r="C101" t="str">
            <v>Rue Arthur Lamendin</v>
          </cell>
          <cell r="D101" t="str">
            <v>Rue Arthur Lamendin 62330</v>
          </cell>
          <cell r="E101" t="str">
            <v>62330</v>
          </cell>
          <cell r="F101" t="str">
            <v xml:space="preserve">ISBERGUES                 </v>
          </cell>
          <cell r="G101" t="str">
            <v>ce.0623758Y@ac-lille.fr</v>
          </cell>
        </row>
        <row r="102">
          <cell r="A102" t="str">
            <v>3783A</v>
          </cell>
          <cell r="B102" t="str">
            <v xml:space="preserve">Sainte Therese                </v>
          </cell>
          <cell r="C102" t="str">
            <v>172 Avenue Alfred Maes</v>
          </cell>
          <cell r="D102" t="str">
            <v>172 Avenue Alfred Maes 62300</v>
          </cell>
          <cell r="E102" t="str">
            <v>62300</v>
          </cell>
          <cell r="F102" t="str">
            <v xml:space="preserve">LENS                      </v>
          </cell>
          <cell r="G102" t="str">
            <v>ce.0623783A@ac-lille.fr</v>
          </cell>
        </row>
        <row r="103">
          <cell r="A103" t="str">
            <v>3821S</v>
          </cell>
          <cell r="B103" t="str">
            <v xml:space="preserve">I.M.E  Au Moulin De Saint Michel     </v>
          </cell>
          <cell r="C103" t="str">
            <v>67 Route Nationale</v>
          </cell>
          <cell r="D103" t="str">
            <v>67 Route Nationale 62165</v>
          </cell>
          <cell r="E103" t="str">
            <v>62165</v>
          </cell>
          <cell r="F103" t="str">
            <v xml:space="preserve">ST MICHEL SUR TERNOISE    </v>
          </cell>
          <cell r="G103" t="str">
            <v>imemoulin@asrl.asso.fr</v>
          </cell>
        </row>
        <row r="104">
          <cell r="A104" t="str">
            <v>3904G</v>
          </cell>
          <cell r="B104" t="str">
            <v xml:space="preserve">St.Jean-Baptiste.De.La.Salle  </v>
          </cell>
          <cell r="C104" t="str">
            <v>Rue Gournay Hedouin</v>
          </cell>
          <cell r="D104" t="str">
            <v>Rue Gournay Hedouin 62480</v>
          </cell>
          <cell r="E104" t="str">
            <v>62480</v>
          </cell>
          <cell r="F104" t="str">
            <v xml:space="preserve">LE PORTEL                 </v>
          </cell>
          <cell r="G104" t="str">
            <v>ce.0623904G@ac-lille.fr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AZ21"/>
  <sheetViews>
    <sheetView tabSelected="1" workbookViewId="0">
      <selection activeCell="C6" sqref="C6"/>
    </sheetView>
  </sheetViews>
  <sheetFormatPr baseColWidth="10" defaultRowHeight="15" x14ac:dyDescent="0.25"/>
  <cols>
    <col min="1" max="1" width="5.28515625" customWidth="1"/>
    <col min="2" max="2" width="5.42578125" customWidth="1"/>
    <col min="3" max="3" width="27" customWidth="1"/>
    <col min="4" max="4" width="5.85546875" customWidth="1"/>
    <col min="5" max="5" width="5.7109375" customWidth="1"/>
    <col min="6" max="6" width="8.5703125" customWidth="1"/>
    <col min="7" max="7" width="8.140625" customWidth="1"/>
    <col min="8" max="8" width="5.85546875" customWidth="1"/>
    <col min="9" max="9" width="24.42578125" customWidth="1"/>
    <col min="10" max="10" width="11.42578125" customWidth="1"/>
    <col min="11" max="11" width="21.28515625" customWidth="1"/>
    <col min="12" max="12" width="15.42578125" customWidth="1"/>
    <col min="13" max="13" width="17.140625" customWidth="1"/>
    <col min="14" max="14" width="8" style="31" hidden="1" customWidth="1"/>
    <col min="15" max="15" width="4.140625" style="30" hidden="1" customWidth="1"/>
    <col min="16" max="16" width="6" customWidth="1"/>
    <col min="17" max="17" width="6.28515625" customWidth="1"/>
    <col min="18" max="18" width="28.42578125" customWidth="1"/>
    <col min="19" max="19" width="8.140625" customWidth="1"/>
    <col min="20" max="22" width="8" customWidth="1"/>
    <col min="23" max="23" width="27" hidden="1" customWidth="1"/>
    <col min="24" max="24" width="12.7109375" hidden="1" customWidth="1"/>
    <col min="25" max="33" width="26.7109375" hidden="1" customWidth="1"/>
    <col min="34" max="34" width="11.28515625" customWidth="1"/>
    <col min="35" max="35" width="7" customWidth="1"/>
    <col min="36" max="36" width="6.7109375" customWidth="1"/>
    <col min="37" max="37" width="11.42578125" customWidth="1"/>
    <col min="38" max="38" width="7.42578125" customWidth="1"/>
    <col min="39" max="40" width="11.42578125" hidden="1" customWidth="1"/>
    <col min="41" max="41" width="16.7109375" hidden="1" customWidth="1"/>
    <col min="42" max="52" width="11.42578125" hidden="1" customWidth="1"/>
    <col min="53" max="55" width="11.42578125" customWidth="1"/>
  </cols>
  <sheetData>
    <row r="1" spans="1:44" x14ac:dyDescent="0.25">
      <c r="B1" s="89"/>
      <c r="C1" s="32" t="s">
        <v>67</v>
      </c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</row>
    <row r="2" spans="1:44" s="36" customFormat="1" ht="26.25" customHeight="1" x14ac:dyDescent="0.25">
      <c r="A2" s="51" t="s">
        <v>87</v>
      </c>
      <c r="B2" s="52" t="s">
        <v>31</v>
      </c>
      <c r="C2" s="85" t="s">
        <v>30</v>
      </c>
      <c r="D2" s="86" t="s">
        <v>60</v>
      </c>
      <c r="E2" s="84" t="s">
        <v>10</v>
      </c>
      <c r="F2" s="53" t="s">
        <v>1</v>
      </c>
      <c r="G2" s="53" t="s">
        <v>0</v>
      </c>
      <c r="H2" s="52" t="s">
        <v>11</v>
      </c>
      <c r="I2" s="52" t="s">
        <v>33</v>
      </c>
      <c r="J2" s="52" t="s">
        <v>2</v>
      </c>
      <c r="K2" s="54" t="s">
        <v>34</v>
      </c>
      <c r="L2" s="52" t="s">
        <v>12</v>
      </c>
      <c r="M2" s="52" t="s">
        <v>65</v>
      </c>
      <c r="N2" s="55"/>
      <c r="O2" s="56" t="s">
        <v>61</v>
      </c>
      <c r="P2" s="57" t="str">
        <f ca="1">"Prlg "&amp;COUNTIF(OFFSET(Q2,1,-1,1000),1)</f>
        <v>Prlg 0</v>
      </c>
      <c r="Q2" s="57" t="s">
        <v>36</v>
      </c>
      <c r="R2" s="58" t="s">
        <v>50</v>
      </c>
      <c r="S2" s="52" t="s">
        <v>43</v>
      </c>
      <c r="T2" s="58" t="s">
        <v>48</v>
      </c>
      <c r="U2" s="59" t="s">
        <v>83</v>
      </c>
      <c r="V2" s="59" t="s">
        <v>84</v>
      </c>
      <c r="W2" s="52" t="s">
        <v>86</v>
      </c>
      <c r="X2" s="52" t="s">
        <v>89</v>
      </c>
      <c r="Y2" s="52" t="s">
        <v>70</v>
      </c>
      <c r="Z2" s="52" t="s">
        <v>71</v>
      </c>
      <c r="AA2" s="52" t="s">
        <v>85</v>
      </c>
      <c r="AB2" s="52" t="s">
        <v>72</v>
      </c>
      <c r="AC2" s="52" t="s">
        <v>73</v>
      </c>
      <c r="AD2" s="52" t="s">
        <v>90</v>
      </c>
      <c r="AE2" s="52" t="s">
        <v>74</v>
      </c>
      <c r="AF2" s="52" t="s">
        <v>75</v>
      </c>
      <c r="AG2" s="52" t="s">
        <v>91</v>
      </c>
      <c r="AH2" s="60" t="s">
        <v>51</v>
      </c>
      <c r="AI2" s="60" t="s">
        <v>88</v>
      </c>
      <c r="AJ2" s="60" t="s">
        <v>47</v>
      </c>
      <c r="AK2" s="52" t="s">
        <v>76</v>
      </c>
      <c r="AL2" s="61" t="s">
        <v>88</v>
      </c>
      <c r="AM2" s="43" t="s">
        <v>54</v>
      </c>
      <c r="AN2" s="33" t="s">
        <v>29</v>
      </c>
      <c r="AO2" s="34">
        <f ca="1">TODAY()</f>
        <v>45163</v>
      </c>
      <c r="AP2" s="35" t="s">
        <v>32</v>
      </c>
      <c r="AQ2" s="35" t="s">
        <v>35</v>
      </c>
      <c r="AR2" s="35" t="s">
        <v>44</v>
      </c>
    </row>
    <row r="3" spans="1:44" ht="15" customHeight="1" x14ac:dyDescent="0.25">
      <c r="A3" s="62"/>
      <c r="B3" s="63" t="s">
        <v>32</v>
      </c>
      <c r="C3" s="63" t="s">
        <v>55</v>
      </c>
      <c r="D3" s="64" t="s">
        <v>4</v>
      </c>
      <c r="E3" s="65">
        <v>0.33</v>
      </c>
      <c r="F3" s="66">
        <v>44805</v>
      </c>
      <c r="G3" s="66">
        <v>45169</v>
      </c>
      <c r="H3" s="67" t="s">
        <v>39</v>
      </c>
      <c r="I3" s="68" t="str">
        <f>_xlfn.IFNA(VLOOKUP($H3,[1]Répertoire!$A$2:$G$104,2,FALSE),"")</f>
        <v xml:space="preserve">Jeanne D'Arc                  </v>
      </c>
      <c r="J3" s="68" t="str">
        <f>_xlfn.IFNA(VLOOKUP($H3,[1]Répertoire!$A$2:$G$104,6,FALSE),"")</f>
        <v xml:space="preserve">LAVENTIE                  </v>
      </c>
      <c r="K3" s="68" t="str">
        <f>_xlfn.IFNA(VLOOKUP($H3,[1]Répertoire!$A$2:$G$104,7,FALSE),"")</f>
        <v>ce.0622659D@ac-lille.fr</v>
      </c>
      <c r="L3" s="69" t="s">
        <v>38</v>
      </c>
      <c r="M3" s="69" t="s">
        <v>57</v>
      </c>
      <c r="N3" s="69" t="e">
        <f>TEXT(S3,"JJ/MM/AA")</f>
        <v>#VALUE!</v>
      </c>
      <c r="O3" s="70">
        <f t="shared" ref="O3:O21" ca="1" si="0">IF(C3=OFFSET(C3,1,0),IF(DATE(YEAR(S3),MONTH(S3),DAY(S3))&gt;OFFSET(S3,1,0),1,0),0)</f>
        <v>0</v>
      </c>
      <c r="P3" s="71" t="str">
        <f t="shared" ref="P3:P21" ca="1" si="1">IF(F3="","",IF(C3&lt;&gt;OFFSET(C3,1,0),IF(G3&lt;TODAY(),"Prol. ?","-"),"-"))</f>
        <v>-</v>
      </c>
      <c r="Q3" s="71"/>
      <c r="R3" s="72" t="str">
        <f>IF(F3="","",IF(C3&amp;"_"&amp;IF(ISBLANK(F3),"",TEXT(F3,"mm.jj")&amp;"-"&amp;TEXT(G3,"mm.jj")&amp;"_"&amp;H3&amp;"_Just")=R2,R2&amp;"1",C3&amp;"_"&amp;IF(ISBLANK(F3),"",TEXT(F3,"mm.jj")&amp;"-"&amp;TEXT(G3,"mm.jj")&amp;"_"&amp;H3&amp;"_Just")))</f>
        <v>AAAB_09.jj-08.jj_2659D_Just</v>
      </c>
      <c r="S3" s="73">
        <v>44835</v>
      </c>
      <c r="T3" s="74">
        <v>44889</v>
      </c>
      <c r="U3" s="75"/>
      <c r="V3" s="75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76" t="str">
        <f t="shared" ref="AH3:AH21" ca="1" si="2">IF(F3="","",IF(AI3="",IF(C3=OFFSET(C3,-1,0),IF(G3&lt;TODAY(),IF(OFFSET(F3,1,0)=G3+1,"Prolongation",IF(F3=OFFSET(F3,-1,0),"Prolongation",IF(P3="Prol. ?","Prolongation ?","A faire"))),"Parallèle"),IF(G3&lt;TODAY(),IF(OFFSET(F3,1,0)=G3+1,"Initial",IF(P3="Prol. ?","Prolongation ?","A faire")),"Initial")),"Fait "&amp;AI3&amp;"€"))</f>
        <v>Fait 30€</v>
      </c>
      <c r="AI3" s="77">
        <v>30</v>
      </c>
      <c r="AJ3" s="78"/>
      <c r="AK3" s="29"/>
      <c r="AL3" s="79"/>
      <c r="AM3" s="47">
        <f ca="1">IF(AND(C3=OFFSET(C3,1,0),TEXT(S3,"0")&gt;TEXT(OFFSET(S3,1,0),"0")),1,0)</f>
        <v>0</v>
      </c>
      <c r="AN3" s="19"/>
      <c r="AO3" s="18"/>
      <c r="AP3" s="18"/>
      <c r="AQ3" s="18"/>
      <c r="AR3" s="18"/>
    </row>
    <row r="4" spans="1:44" ht="15" customHeight="1" x14ac:dyDescent="0.25">
      <c r="A4" s="62"/>
      <c r="B4" s="63" t="s">
        <v>32</v>
      </c>
      <c r="C4" s="63" t="s">
        <v>55</v>
      </c>
      <c r="D4" s="64" t="s">
        <v>4</v>
      </c>
      <c r="E4" s="65">
        <v>0.33</v>
      </c>
      <c r="F4" s="66">
        <v>44805</v>
      </c>
      <c r="G4" s="66">
        <v>45169</v>
      </c>
      <c r="H4" s="67" t="s">
        <v>39</v>
      </c>
      <c r="I4" s="68" t="str">
        <f>_xlfn.IFNA(VLOOKUP($H4,[1]Répertoire!$A$2:$G$104,2,FALSE),"")</f>
        <v xml:space="preserve">Jeanne D'Arc                  </v>
      </c>
      <c r="J4" s="68" t="str">
        <f>_xlfn.IFNA(VLOOKUP($H4,[1]Répertoire!$A$2:$G$104,6,FALSE),"")</f>
        <v xml:space="preserve">LAVENTIE                  </v>
      </c>
      <c r="K4" s="68" t="str">
        <f>_xlfn.IFNA(VLOOKUP($H4,[1]Répertoire!$A$2:$G$104,7,FALSE),"")</f>
        <v>ce.0622659D@ac-lille.fr</v>
      </c>
      <c r="L4" s="69" t="s">
        <v>38</v>
      </c>
      <c r="M4" s="69" t="s">
        <v>58</v>
      </c>
      <c r="N4" s="69" t="e">
        <f t="shared" ref="N4:N21" si="3">TEXT(S4,"JJ/MM/AA")</f>
        <v>#VALUE!</v>
      </c>
      <c r="O4" s="70">
        <f t="shared" ca="1" si="0"/>
        <v>1</v>
      </c>
      <c r="P4" s="71" t="str">
        <f t="shared" ca="1" si="1"/>
        <v>-</v>
      </c>
      <c r="Q4" s="71"/>
      <c r="R4" s="72" t="str">
        <f>IF(F4="","",IF(C4&amp;"_"&amp;IF(ISBLANK(F4),"",TEXT(F4,"mm.jj")&amp;"-"&amp;TEXT(G4,"mm.jj")&amp;"_"&amp;H4&amp;"_Just")=R3,R3&amp;1,C4&amp;"_"&amp;IF(ISBLANK(F4),"",TEXT(F4,"mm.jj")&amp;"-"&amp;TEXT(G4,"mm.jj")&amp;"_"&amp;H4&amp;"_Just")))</f>
        <v>AAAB_09.jj-08.jj_2659D_Just1</v>
      </c>
      <c r="S4" s="73">
        <v>44835</v>
      </c>
      <c r="T4" s="74">
        <v>44889</v>
      </c>
      <c r="U4" s="75"/>
      <c r="V4" s="75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76" t="str">
        <f t="shared" ca="1" si="2"/>
        <v>Parallèle</v>
      </c>
      <c r="AI4" s="77"/>
      <c r="AJ4" s="78"/>
      <c r="AK4" s="29"/>
      <c r="AL4" s="80"/>
      <c r="AM4" s="46"/>
      <c r="AN4" s="37"/>
      <c r="AO4" s="38"/>
      <c r="AP4" s="38"/>
      <c r="AQ4" s="38"/>
      <c r="AR4" s="39"/>
    </row>
    <row r="5" spans="1:44" ht="15" customHeight="1" x14ac:dyDescent="0.25">
      <c r="A5" s="62"/>
      <c r="B5" s="63" t="s">
        <v>32</v>
      </c>
      <c r="C5" s="63" t="s">
        <v>55</v>
      </c>
      <c r="D5" s="64" t="s">
        <v>4</v>
      </c>
      <c r="E5" s="65">
        <v>0.33</v>
      </c>
      <c r="F5" s="66">
        <v>44805</v>
      </c>
      <c r="G5" s="66">
        <v>45169</v>
      </c>
      <c r="H5" s="67" t="s">
        <v>39</v>
      </c>
      <c r="I5" s="68" t="str">
        <f>_xlfn.IFNA(VLOOKUP($H5,[1]Répertoire!$A$2:$G$104,2,FALSE),"")</f>
        <v xml:space="preserve">Jeanne D'Arc                  </v>
      </c>
      <c r="J5" s="68" t="str">
        <f>_xlfn.IFNA(VLOOKUP($H5,[1]Répertoire!$A$2:$G$104,6,FALSE),"")</f>
        <v xml:space="preserve">LAVENTIE                  </v>
      </c>
      <c r="K5" s="68" t="str">
        <f>_xlfn.IFNA(VLOOKUP($H5,[1]Répertoire!$A$2:$G$104,7,FALSE),"")</f>
        <v>ce.0622659D@ac-lille.fr</v>
      </c>
      <c r="L5" s="69" t="s">
        <v>38</v>
      </c>
      <c r="M5" s="69" t="s">
        <v>58</v>
      </c>
      <c r="N5" s="69" t="e">
        <f t="shared" ref="N5" si="4">TEXT(S5,"JJ/MM/AA")</f>
        <v>#VALUE!</v>
      </c>
      <c r="O5" s="70">
        <f t="shared" ref="O5" ca="1" si="5">IF(C5=OFFSET(C5,1,0),IF(DATE(YEAR(S5),MONTH(S5),DAY(S5))&gt;OFFSET(S5,1,0),1,0),0)</f>
        <v>0</v>
      </c>
      <c r="P5" s="71" t="str">
        <f t="shared" ref="P5" ca="1" si="6">IF(F5="","",IF(C5&lt;&gt;OFFSET(C5,1,0),IF(G5&lt;TODAY(),"Prol. ?","-"),"-"))</f>
        <v>-</v>
      </c>
      <c r="Q5" s="71"/>
      <c r="R5" s="72" t="str">
        <f>IF(F5="","",IF(C5&amp;"_"&amp;IF(ISBLANK(F5),"",TEXT(F5,"mm.jj")&amp;"-"&amp;TEXT(G5,"mm.jj")&amp;"_"&amp;H5&amp;"_Just")=R4,R4&amp;1,C5&amp;"_"&amp;IF(ISBLANK(F5),"",TEXT(F5,"mm.jj")&amp;"-"&amp;TEXT(G5,"mm.jj")&amp;"_"&amp;H5&amp;"_Just")))</f>
        <v>AAAB_09.jj-08.jj_2659D_Just</v>
      </c>
      <c r="S5" s="73"/>
      <c r="T5" s="74"/>
      <c r="U5" s="75"/>
      <c r="V5" s="75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76"/>
      <c r="AI5" s="77"/>
      <c r="AJ5" s="78"/>
      <c r="AK5" s="29"/>
      <c r="AL5" s="80"/>
      <c r="AM5" s="46"/>
      <c r="AN5" s="37"/>
      <c r="AO5" s="38"/>
      <c r="AP5" s="38"/>
      <c r="AQ5" s="38"/>
      <c r="AR5" s="39"/>
    </row>
    <row r="6" spans="1:44" ht="15" customHeight="1" x14ac:dyDescent="0.25">
      <c r="A6" s="62"/>
      <c r="B6" s="63" t="s">
        <v>32</v>
      </c>
      <c r="C6" s="63" t="s">
        <v>56</v>
      </c>
      <c r="D6" s="64" t="s">
        <v>4</v>
      </c>
      <c r="E6" s="65">
        <v>0.5</v>
      </c>
      <c r="F6" s="66">
        <v>44805</v>
      </c>
      <c r="G6" s="66">
        <v>44926</v>
      </c>
      <c r="H6" s="67" t="s">
        <v>41</v>
      </c>
      <c r="I6" s="68" t="str">
        <f>_xlfn.IFNA(VLOOKUP($H6,[1]Répertoire!$A$2:$G$104,2,FALSE),"")</f>
        <v xml:space="preserve">Notre-Dame                    </v>
      </c>
      <c r="J6" s="68" t="str">
        <f>_xlfn.IFNA(VLOOKUP($H6,[1]Répertoire!$A$2:$G$104,6,FALSE),"")</f>
        <v xml:space="preserve">BAPAUME                   </v>
      </c>
      <c r="K6" s="68" t="str">
        <f>_xlfn.IFNA(VLOOKUP($H6,[1]Répertoire!$A$2:$G$104,7,FALSE),"")</f>
        <v>ce.0622719U@ac-lille.fr</v>
      </c>
      <c r="L6" s="69"/>
      <c r="M6" s="69"/>
      <c r="N6" s="69" t="e">
        <f t="shared" si="3"/>
        <v>#VALUE!</v>
      </c>
      <c r="O6" s="70">
        <f t="shared" ca="1" si="0"/>
        <v>1</v>
      </c>
      <c r="P6" s="71" t="str">
        <f t="shared" ca="1" si="1"/>
        <v>-</v>
      </c>
      <c r="Q6" s="71"/>
      <c r="R6" s="72" t="str">
        <f>IF(F6="","",IF(C6&amp;"_"&amp;IF(ISBLANK(F6),"",TEXT(F6,"mm.jj")&amp;"-"&amp;TEXT(G6,"mm.jj")&amp;"_"&amp;H6&amp;"_Just")=R4,R4&amp;"1",C6&amp;"_"&amp;IF(ISBLANK(F6),"",TEXT(F6,"mm.jj")&amp;"-"&amp;TEXT(G6,"mm.jj")&amp;"_"&amp;H6&amp;"_Just")))</f>
        <v>AAAC_09.jj-12.jj_2719U_Just</v>
      </c>
      <c r="S6" s="73">
        <v>44866</v>
      </c>
      <c r="T6" s="74">
        <v>44889</v>
      </c>
      <c r="U6" s="81"/>
      <c r="V6" s="81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76" t="str">
        <f t="shared" ca="1" si="2"/>
        <v>Initial</v>
      </c>
      <c r="AI6" s="77"/>
      <c r="AJ6" s="78"/>
      <c r="AK6" s="29"/>
      <c r="AL6" s="80"/>
      <c r="AM6" s="45"/>
      <c r="AN6" s="21"/>
      <c r="AO6" s="22"/>
      <c r="AP6" s="22"/>
      <c r="AQ6" s="22"/>
      <c r="AR6" s="22"/>
    </row>
    <row r="7" spans="1:44" ht="15" customHeight="1" x14ac:dyDescent="0.25">
      <c r="A7" s="62"/>
      <c r="B7" s="63" t="s">
        <v>32</v>
      </c>
      <c r="C7" s="63" t="s">
        <v>56</v>
      </c>
      <c r="D7" s="64" t="s">
        <v>4</v>
      </c>
      <c r="E7" s="65">
        <v>0.5</v>
      </c>
      <c r="F7" s="66">
        <v>44927</v>
      </c>
      <c r="G7" s="66">
        <v>45046</v>
      </c>
      <c r="H7" s="67"/>
      <c r="I7" s="68" t="str">
        <f>_xlfn.IFNA(VLOOKUP($H7,[1]Répertoire!$A$2:$G$104,2,FALSE),"")</f>
        <v/>
      </c>
      <c r="J7" s="68" t="str">
        <f>_xlfn.IFNA(VLOOKUP($H7,[1]Répertoire!$A$2:$G$104,6,FALSE),"")</f>
        <v/>
      </c>
      <c r="K7" s="68" t="str">
        <f>_xlfn.IFNA(VLOOKUP($H7,[1]Répertoire!$A$2:$G$104,7,FALSE),"")</f>
        <v/>
      </c>
      <c r="L7" s="69"/>
      <c r="M7" s="69"/>
      <c r="N7" s="69" t="e">
        <f t="shared" si="3"/>
        <v>#VALUE!</v>
      </c>
      <c r="O7" s="70">
        <f t="shared" ca="1" si="0"/>
        <v>0</v>
      </c>
      <c r="P7" s="71" t="str">
        <f t="shared" ca="1" si="1"/>
        <v>-</v>
      </c>
      <c r="Q7" s="71"/>
      <c r="R7" s="72" t="str">
        <f t="shared" ref="R7:R21" si="7">IF(F7="","",IF(C7&amp;"_"&amp;IF(ISBLANK(F7),"",TEXT(F7,"mm.jj")&amp;"-"&amp;TEXT(G7,"mm.jj")&amp;"_"&amp;H7&amp;"_Just")=R6,R6&amp;"1",C7&amp;"_"&amp;IF(ISBLANK(F7),"",TEXT(F7,"mm.jj")&amp;"-"&amp;TEXT(G7,"mm.jj")&amp;"_"&amp;H7&amp;"_Just")))</f>
        <v>AAAC_01.jj-04.jj__Just</v>
      </c>
      <c r="S7" s="73">
        <v>44835</v>
      </c>
      <c r="T7" s="74"/>
      <c r="U7" s="81"/>
      <c r="V7" s="81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76" t="str">
        <f t="shared" ca="1" si="2"/>
        <v>Prolongation</v>
      </c>
      <c r="AI7" s="77"/>
      <c r="AJ7" s="78"/>
      <c r="AK7" s="29"/>
      <c r="AL7" s="80"/>
      <c r="AM7" s="45"/>
      <c r="AN7" s="21"/>
      <c r="AO7" s="22"/>
      <c r="AP7" s="22"/>
      <c r="AQ7" s="22"/>
      <c r="AR7" s="28"/>
    </row>
    <row r="8" spans="1:44" ht="15" customHeight="1" x14ac:dyDescent="0.25">
      <c r="A8" s="62"/>
      <c r="B8" s="63" t="s">
        <v>32</v>
      </c>
      <c r="C8" s="63" t="s">
        <v>56</v>
      </c>
      <c r="D8" s="64" t="s">
        <v>4</v>
      </c>
      <c r="E8" s="65">
        <v>0.25</v>
      </c>
      <c r="F8" s="66">
        <v>45047</v>
      </c>
      <c r="G8" s="66">
        <v>45115</v>
      </c>
      <c r="H8" s="67" t="s">
        <v>42</v>
      </c>
      <c r="I8" s="68" t="str">
        <f>_xlfn.IFNA(VLOOKUP($H8,[1]Répertoire!$A$2:$G$104,2,FALSE),"")</f>
        <v xml:space="preserve">Notre-Dame Du Bon Conseil     </v>
      </c>
      <c r="J8" s="68" t="str">
        <f>_xlfn.IFNA(VLOOKUP($H8,[1]Répertoire!$A$2:$G$104,6,FALSE),"")</f>
        <v xml:space="preserve">FEUCHY                    </v>
      </c>
      <c r="K8" s="68" t="str">
        <f>_xlfn.IFNA(VLOOKUP($H8,[1]Répertoire!$A$2:$G$104,7,FALSE),"")</f>
        <v>ce.0622652W@ac-lille.fr</v>
      </c>
      <c r="L8" s="69" t="s">
        <v>25</v>
      </c>
      <c r="M8" s="69" t="s">
        <v>59</v>
      </c>
      <c r="N8" s="69" t="e">
        <f t="shared" si="3"/>
        <v>#VALUE!</v>
      </c>
      <c r="O8" s="70">
        <f t="shared" ca="1" si="0"/>
        <v>0</v>
      </c>
      <c r="P8" s="71" t="str">
        <f t="shared" ca="1" si="1"/>
        <v>Prol. ?</v>
      </c>
      <c r="Q8" s="71"/>
      <c r="R8" s="72" t="str">
        <f t="shared" si="7"/>
        <v>AAAC_05.jj-07.jj_2652W_Just</v>
      </c>
      <c r="S8" s="73">
        <v>44866</v>
      </c>
      <c r="T8" s="74">
        <v>45092</v>
      </c>
      <c r="U8" s="82"/>
      <c r="V8" s="8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76" t="str">
        <f t="shared" ca="1" si="2"/>
        <v>Prolongation ?</v>
      </c>
      <c r="AI8" s="77"/>
      <c r="AJ8" s="78" t="s">
        <v>47</v>
      </c>
      <c r="AK8" s="29"/>
      <c r="AL8" s="80"/>
      <c r="AM8" s="48"/>
      <c r="AN8" s="40"/>
      <c r="AO8" s="41"/>
      <c r="AP8" s="41"/>
      <c r="AQ8" s="41"/>
      <c r="AR8" s="42"/>
    </row>
    <row r="9" spans="1:44" ht="15" customHeight="1" x14ac:dyDescent="0.25">
      <c r="A9" s="62"/>
      <c r="B9" s="63" t="s">
        <v>32</v>
      </c>
      <c r="C9" s="63" t="s">
        <v>62</v>
      </c>
      <c r="D9" s="64" t="s">
        <v>4</v>
      </c>
      <c r="E9" s="65">
        <v>0.25</v>
      </c>
      <c r="F9" s="66">
        <v>45094</v>
      </c>
      <c r="G9" s="66">
        <v>45107</v>
      </c>
      <c r="H9" s="67" t="s">
        <v>42</v>
      </c>
      <c r="I9" s="68" t="str">
        <f>_xlfn.IFNA(VLOOKUP($H9,[1]Répertoire!$A$2:$G$104,2,FALSE),"")</f>
        <v xml:space="preserve">Notre-Dame Du Bon Conseil     </v>
      </c>
      <c r="J9" s="68" t="str">
        <f>_xlfn.IFNA(VLOOKUP($H9,[1]Répertoire!$A$2:$G$104,6,FALSE),"")</f>
        <v xml:space="preserve">FEUCHY                    </v>
      </c>
      <c r="K9" s="68" t="str">
        <f>_xlfn.IFNA(VLOOKUP($H9,[1]Répertoire!$A$2:$G$104,7,FALSE),"")</f>
        <v>ce.0622652W@ac-lille.fr</v>
      </c>
      <c r="L9" s="69" t="s">
        <v>25</v>
      </c>
      <c r="M9" s="69" t="s">
        <v>58</v>
      </c>
      <c r="N9" s="69" t="e">
        <f t="shared" si="3"/>
        <v>#VALUE!</v>
      </c>
      <c r="O9" s="70">
        <f t="shared" ca="1" si="0"/>
        <v>1</v>
      </c>
      <c r="P9" s="71" t="str">
        <f t="shared" ca="1" si="1"/>
        <v>-</v>
      </c>
      <c r="Q9" s="71"/>
      <c r="R9" s="72" t="str">
        <f t="shared" si="7"/>
        <v>AAAD_06.jj-06.jj_2652W_Just</v>
      </c>
      <c r="S9" s="73">
        <v>44835</v>
      </c>
      <c r="T9" s="74">
        <v>45092</v>
      </c>
      <c r="U9" s="82"/>
      <c r="V9" s="8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3"/>
      <c r="AH9" s="76" t="str">
        <f t="shared" ca="1" si="2"/>
        <v>A faire</v>
      </c>
      <c r="AI9" s="77"/>
      <c r="AJ9" s="78" t="s">
        <v>47</v>
      </c>
      <c r="AK9" s="29"/>
      <c r="AL9" s="80"/>
      <c r="AM9" s="49"/>
      <c r="AN9" s="21"/>
      <c r="AO9" s="22"/>
      <c r="AP9" s="22"/>
      <c r="AQ9" s="22"/>
      <c r="AR9" s="22"/>
    </row>
    <row r="10" spans="1:44" ht="15" customHeight="1" x14ac:dyDescent="0.25">
      <c r="A10" s="62"/>
      <c r="B10" s="63" t="s">
        <v>32</v>
      </c>
      <c r="C10" s="63" t="s">
        <v>62</v>
      </c>
      <c r="D10" s="64" t="s">
        <v>4</v>
      </c>
      <c r="E10" s="65"/>
      <c r="F10" s="66"/>
      <c r="G10" s="66"/>
      <c r="H10" s="67"/>
      <c r="I10" s="68" t="str">
        <f>_xlfn.IFNA(VLOOKUP($H10,[1]Répertoire!$A$2:$G$104,2,FALSE),"")</f>
        <v/>
      </c>
      <c r="J10" s="68" t="str">
        <f>_xlfn.IFNA(VLOOKUP($H10,[1]Répertoire!$A$2:$G$104,6,FALSE),"")</f>
        <v/>
      </c>
      <c r="K10" s="68" t="str">
        <f>_xlfn.IFNA(VLOOKUP($H10,[1]Répertoire!$A$2:$G$104,7,FALSE),"")</f>
        <v/>
      </c>
      <c r="L10" s="69"/>
      <c r="M10" s="69"/>
      <c r="N10" s="69" t="e">
        <f t="shared" ref="N10" si="8">TEXT(S10,"JJ/MM/AA")</f>
        <v>#VALUE!</v>
      </c>
      <c r="O10" s="70">
        <f t="shared" ref="O10" ca="1" si="9">IF(C10=OFFSET(C10,1,0),IF(DATE(YEAR(S10),MONTH(S10),DAY(S10))&gt;OFFSET(S10,1,0),1,0),0)</f>
        <v>0</v>
      </c>
      <c r="P10" s="71" t="str">
        <f t="shared" ref="P10" ca="1" si="10">IF(F10="","",IF(C10&lt;&gt;OFFSET(C10,1,0),IF(G10&lt;TODAY(),"Prol. ?","-"),"-"))</f>
        <v/>
      </c>
      <c r="Q10" s="71"/>
      <c r="R10" s="72" t="str">
        <f t="shared" si="7"/>
        <v/>
      </c>
      <c r="S10" s="73"/>
      <c r="T10" s="74"/>
      <c r="U10" s="82"/>
      <c r="V10" s="8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76"/>
      <c r="AI10" s="77"/>
      <c r="AJ10" s="78"/>
      <c r="AK10" s="29"/>
      <c r="AL10" s="80"/>
      <c r="AM10" s="45"/>
      <c r="AN10" s="45"/>
      <c r="AO10" s="22"/>
      <c r="AP10" s="22"/>
      <c r="AQ10" s="22"/>
      <c r="AR10" s="28"/>
    </row>
    <row r="11" spans="1:44" ht="15" customHeight="1" x14ac:dyDescent="0.25">
      <c r="A11" s="62"/>
      <c r="B11" s="63" t="s">
        <v>32</v>
      </c>
      <c r="C11" s="63" t="s">
        <v>62</v>
      </c>
      <c r="D11" s="64" t="s">
        <v>4</v>
      </c>
      <c r="E11" s="65">
        <v>1</v>
      </c>
      <c r="F11" s="66">
        <v>44805</v>
      </c>
      <c r="G11" s="66">
        <v>45107</v>
      </c>
      <c r="H11" s="67" t="s">
        <v>40</v>
      </c>
      <c r="I11" s="68" t="str">
        <f>_xlfn.IFNA(VLOOKUP($H11,[1]Répertoire!$A$2:$G$104,2,FALSE),"")</f>
        <v xml:space="preserve">Notre-Dame Enclos             </v>
      </c>
      <c r="J11" s="68" t="str">
        <f>_xlfn.IFNA(VLOOKUP($H11,[1]Répertoire!$A$2:$G$104,6,FALSE),"")</f>
        <v xml:space="preserve">ST OMER                   </v>
      </c>
      <c r="K11" s="68" t="str">
        <f>_xlfn.IFNA(VLOOKUP($H11,[1]Répertoire!$A$2:$G$104,7,FALSE),"")</f>
        <v>ce.0622584X@ac-lille.fr</v>
      </c>
      <c r="L11" s="69" t="s">
        <v>5</v>
      </c>
      <c r="M11" s="69" t="s">
        <v>57</v>
      </c>
      <c r="N11" s="69" t="e">
        <f t="shared" si="3"/>
        <v>#VALUE!</v>
      </c>
      <c r="O11" s="70">
        <f t="shared" ca="1" si="0"/>
        <v>0</v>
      </c>
      <c r="P11" s="71" t="str">
        <f t="shared" ca="1" si="1"/>
        <v>-</v>
      </c>
      <c r="Q11" s="71"/>
      <c r="R11" s="72" t="str">
        <f t="shared" si="7"/>
        <v>AAAD_09.jj-06.jj_2584X_Just</v>
      </c>
      <c r="S11" s="73">
        <v>44835</v>
      </c>
      <c r="T11" s="74">
        <v>44889</v>
      </c>
      <c r="U11" s="75"/>
      <c r="V11" s="75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76" t="str">
        <f t="shared" ca="1" si="2"/>
        <v>A faire</v>
      </c>
      <c r="AI11" s="77"/>
      <c r="AJ11" s="78"/>
      <c r="AK11" s="29"/>
      <c r="AL11" s="80"/>
      <c r="AM11" s="50"/>
      <c r="AN11" s="19"/>
      <c r="AO11" s="20"/>
      <c r="AP11" s="20"/>
      <c r="AQ11" s="20"/>
      <c r="AR11" s="27"/>
    </row>
    <row r="12" spans="1:44" ht="15" customHeight="1" x14ac:dyDescent="0.25">
      <c r="A12" s="62"/>
      <c r="B12" s="63" t="s">
        <v>32</v>
      </c>
      <c r="C12" s="63" t="s">
        <v>62</v>
      </c>
      <c r="D12" s="64" t="s">
        <v>4</v>
      </c>
      <c r="E12" s="65">
        <v>1</v>
      </c>
      <c r="F12" s="66"/>
      <c r="G12" s="66"/>
      <c r="H12" s="67"/>
      <c r="I12" s="68"/>
      <c r="J12" s="68"/>
      <c r="K12" s="68"/>
      <c r="L12" s="69" t="s">
        <v>5</v>
      </c>
      <c r="M12" s="69" t="s">
        <v>57</v>
      </c>
      <c r="N12" s="69" t="e">
        <f t="shared" ref="N12" si="11">TEXT(S12,"JJ/MM/AA")</f>
        <v>#VALUE!</v>
      </c>
      <c r="O12" s="70">
        <f t="shared" ca="1" si="0"/>
        <v>0</v>
      </c>
      <c r="P12" s="71" t="str">
        <f t="shared" ca="1" si="1"/>
        <v/>
      </c>
      <c r="Q12" s="71"/>
      <c r="R12" s="72" t="str">
        <f t="shared" si="7"/>
        <v/>
      </c>
      <c r="S12" s="73">
        <v>44835</v>
      </c>
      <c r="T12" s="74"/>
      <c r="U12" s="75"/>
      <c r="V12" s="75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76" t="str">
        <f t="shared" ca="1" si="2"/>
        <v/>
      </c>
      <c r="AI12" s="77"/>
      <c r="AJ12" s="78"/>
      <c r="AK12" s="29"/>
      <c r="AL12" s="80"/>
      <c r="AM12" s="46"/>
      <c r="AN12" s="37"/>
      <c r="AO12" s="38"/>
      <c r="AP12" s="38"/>
      <c r="AQ12" s="38"/>
      <c r="AR12" s="39"/>
    </row>
    <row r="13" spans="1:44" ht="15" customHeight="1" x14ac:dyDescent="0.25">
      <c r="A13" s="62"/>
      <c r="B13" s="63" t="s">
        <v>32</v>
      </c>
      <c r="C13" s="63" t="s">
        <v>63</v>
      </c>
      <c r="D13" s="64" t="s">
        <v>4</v>
      </c>
      <c r="E13" s="65">
        <v>1</v>
      </c>
      <c r="F13" s="66">
        <v>45108</v>
      </c>
      <c r="G13" s="66">
        <v>45169</v>
      </c>
      <c r="H13" s="67" t="s">
        <v>40</v>
      </c>
      <c r="I13" s="68" t="str">
        <f>_xlfn.IFNA(VLOOKUP($H13,[1]Répertoire!$A$2:$G$104,2,FALSE),"")</f>
        <v xml:space="preserve">Notre-Dame Enclos             </v>
      </c>
      <c r="J13" s="68" t="str">
        <f>_xlfn.IFNA(VLOOKUP($H13,[1]Répertoire!$A$2:$G$104,6,FALSE),"")</f>
        <v xml:space="preserve">ST OMER                   </v>
      </c>
      <c r="K13" s="68" t="str">
        <f>_xlfn.IFNA(VLOOKUP($H13,[1]Répertoire!$A$2:$G$104,7,FALSE),"")</f>
        <v>ce.0622584X@ac-lille.fr</v>
      </c>
      <c r="L13" s="69" t="s">
        <v>5</v>
      </c>
      <c r="M13" s="69" t="s">
        <v>58</v>
      </c>
      <c r="N13" s="69" t="e">
        <f t="shared" si="3"/>
        <v>#VALUE!</v>
      </c>
      <c r="O13" s="70">
        <f t="shared" ca="1" si="0"/>
        <v>1</v>
      </c>
      <c r="P13" s="71" t="str">
        <f t="shared" ca="1" si="1"/>
        <v>-</v>
      </c>
      <c r="Q13" s="71"/>
      <c r="R13" s="72" t="str">
        <f t="shared" si="7"/>
        <v>AAAE_07.jj-08.jj_2584X_Just</v>
      </c>
      <c r="S13" s="73">
        <v>44835</v>
      </c>
      <c r="T13" s="74"/>
      <c r="U13" s="75"/>
      <c r="V13" s="75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76" t="str">
        <f t="shared" ca="1" si="2"/>
        <v>Initial</v>
      </c>
      <c r="AI13" s="77"/>
      <c r="AJ13" s="78"/>
      <c r="AK13" s="29"/>
      <c r="AL13" s="80"/>
      <c r="AM13" s="46"/>
      <c r="AN13" s="19"/>
      <c r="AO13" s="20"/>
      <c r="AP13" s="20"/>
      <c r="AQ13" s="20"/>
      <c r="AR13" s="20"/>
    </row>
    <row r="14" spans="1:44" ht="15" customHeight="1" x14ac:dyDescent="0.25">
      <c r="A14" s="62"/>
      <c r="B14" s="63" t="s">
        <v>32</v>
      </c>
      <c r="C14" s="63" t="s">
        <v>63</v>
      </c>
      <c r="D14" s="64" t="s">
        <v>4</v>
      </c>
      <c r="E14" s="65"/>
      <c r="F14" s="66"/>
      <c r="G14" s="66"/>
      <c r="H14" s="67"/>
      <c r="I14" s="68" t="str">
        <f>_xlfn.IFNA(VLOOKUP($H14,[1]Répertoire!$A$2:$G$104,2,FALSE),"")</f>
        <v/>
      </c>
      <c r="J14" s="68" t="str">
        <f>_xlfn.IFNA(VLOOKUP($H14,[1]Répertoire!$A$2:$G$104,6,FALSE),"")</f>
        <v/>
      </c>
      <c r="K14" s="68" t="str">
        <f>_xlfn.IFNA(VLOOKUP($H14,[1]Répertoire!$A$2:$G$104,7,FALSE),"")</f>
        <v/>
      </c>
      <c r="L14" s="69"/>
      <c r="M14" s="69"/>
      <c r="N14" s="69" t="e">
        <f t="shared" ref="N14" si="12">TEXT(S14,"JJ/MM/AA")</f>
        <v>#VALUE!</v>
      </c>
      <c r="O14" s="70">
        <f t="shared" ref="O14" ca="1" si="13">IF(C14=OFFSET(C14,1,0),IF(DATE(YEAR(S14),MONTH(S14),DAY(S14))&gt;OFFSET(S14,1,0),1,0),0)</f>
        <v>0</v>
      </c>
      <c r="P14" s="71" t="str">
        <f t="shared" ref="P14" ca="1" si="14">IF(F14="","",IF(C14&lt;&gt;OFFSET(C14,1,0),IF(G14&lt;TODAY(),"Prol. ?","-"),"-"))</f>
        <v/>
      </c>
      <c r="Q14" s="71"/>
      <c r="R14" s="72" t="str">
        <f t="shared" si="7"/>
        <v/>
      </c>
      <c r="S14" s="73"/>
      <c r="T14" s="74"/>
      <c r="U14" s="75"/>
      <c r="V14" s="75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76"/>
      <c r="AI14" s="77"/>
      <c r="AJ14" s="78"/>
      <c r="AK14" s="29"/>
      <c r="AL14" s="80"/>
      <c r="AM14" s="47"/>
      <c r="AN14" s="44"/>
      <c r="AO14" s="20"/>
      <c r="AP14" s="20"/>
      <c r="AQ14" s="20"/>
      <c r="AR14" s="20"/>
    </row>
    <row r="15" spans="1:44" ht="15" customHeight="1" x14ac:dyDescent="0.25">
      <c r="A15" s="62"/>
      <c r="B15" s="63" t="s">
        <v>32</v>
      </c>
      <c r="C15" s="63" t="s">
        <v>63</v>
      </c>
      <c r="D15" s="64" t="s">
        <v>4</v>
      </c>
      <c r="E15" s="65"/>
      <c r="F15" s="66"/>
      <c r="G15" s="66"/>
      <c r="H15" s="67"/>
      <c r="I15" s="68" t="str">
        <f>_xlfn.IFNA(VLOOKUP($H15,[1]Répertoire!$A$2:$G$104,2,FALSE),"")</f>
        <v/>
      </c>
      <c r="J15" s="68" t="str">
        <f>_xlfn.IFNA(VLOOKUP($H15,[1]Répertoire!$A$2:$G$104,6,FALSE),"")</f>
        <v/>
      </c>
      <c r="K15" s="68" t="str">
        <f>_xlfn.IFNA(VLOOKUP($H15,[1]Répertoire!$A$2:$G$104,7,FALSE),"")</f>
        <v/>
      </c>
      <c r="L15" s="69"/>
      <c r="M15" s="69"/>
      <c r="N15" s="69" t="e">
        <f t="shared" ref="N15" si="15">TEXT(S15,"JJ/MM/AA")</f>
        <v>#VALUE!</v>
      </c>
      <c r="O15" s="70">
        <f t="shared" ref="O15" ca="1" si="16">IF(C15=OFFSET(C15,1,0),IF(DATE(YEAR(S15),MONTH(S15),DAY(S15))&gt;OFFSET(S15,1,0),1,0),0)</f>
        <v>0</v>
      </c>
      <c r="P15" s="71" t="str">
        <f t="shared" ref="P15" ca="1" si="17">IF(F15="","",IF(C15&lt;&gt;OFFSET(C15,1,0),IF(G15&lt;TODAY(),"Prol. ?","-"),"-"))</f>
        <v/>
      </c>
      <c r="Q15" s="71"/>
      <c r="R15" s="72" t="str">
        <f t="shared" si="7"/>
        <v/>
      </c>
      <c r="S15" s="73"/>
      <c r="T15" s="74"/>
      <c r="U15" s="75"/>
      <c r="V15" s="75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76"/>
      <c r="AI15" s="77"/>
      <c r="AJ15" s="78"/>
      <c r="AK15" s="29"/>
      <c r="AL15" s="80"/>
      <c r="AM15" s="50"/>
      <c r="AN15" s="44"/>
      <c r="AO15" s="20"/>
      <c r="AP15" s="20"/>
      <c r="AQ15" s="20"/>
      <c r="AR15" s="20"/>
    </row>
    <row r="16" spans="1:44" ht="15" customHeight="1" x14ac:dyDescent="0.25">
      <c r="A16" s="62"/>
      <c r="B16" s="63" t="s">
        <v>32</v>
      </c>
      <c r="C16" s="63" t="s">
        <v>64</v>
      </c>
      <c r="D16" s="64"/>
      <c r="E16" s="65"/>
      <c r="F16" s="66"/>
      <c r="G16" s="66"/>
      <c r="H16" s="67"/>
      <c r="I16" s="68" t="str">
        <f>_xlfn.IFNA(VLOOKUP($H16,[1]Répertoire!$A$2:$G$104,2,FALSE),"")</f>
        <v/>
      </c>
      <c r="J16" s="68" t="str">
        <f>_xlfn.IFNA(VLOOKUP($H16,[1]Répertoire!$A$2:$G$104,6,FALSE),"")</f>
        <v/>
      </c>
      <c r="K16" s="68" t="str">
        <f>_xlfn.IFNA(VLOOKUP($H16,[1]Répertoire!$A$2:$G$104,7,FALSE),"")</f>
        <v/>
      </c>
      <c r="L16" s="69"/>
      <c r="M16" s="69"/>
      <c r="N16" s="69" t="e">
        <f t="shared" si="3"/>
        <v>#VALUE!</v>
      </c>
      <c r="O16" s="70">
        <f t="shared" ca="1" si="0"/>
        <v>0</v>
      </c>
      <c r="P16" s="71" t="str">
        <f t="shared" ca="1" si="1"/>
        <v/>
      </c>
      <c r="Q16" s="71"/>
      <c r="R16" s="72" t="str">
        <f t="shared" si="7"/>
        <v/>
      </c>
      <c r="S16" s="73">
        <v>44835</v>
      </c>
      <c r="T16" s="74"/>
      <c r="U16" s="75"/>
      <c r="V16" s="75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76" t="str">
        <f t="shared" ca="1" si="2"/>
        <v/>
      </c>
      <c r="AI16" s="77"/>
      <c r="AJ16" s="78"/>
      <c r="AK16" s="29"/>
      <c r="AL16" s="80"/>
      <c r="AM16" s="50"/>
      <c r="AN16" s="19"/>
      <c r="AO16" s="20"/>
      <c r="AP16" s="20"/>
      <c r="AQ16" s="20"/>
      <c r="AR16" s="20"/>
    </row>
    <row r="17" spans="1:44" ht="15" customHeight="1" x14ac:dyDescent="0.25">
      <c r="A17" s="62"/>
      <c r="B17" s="63" t="s">
        <v>32</v>
      </c>
      <c r="C17" s="63"/>
      <c r="D17" s="64"/>
      <c r="E17" s="65"/>
      <c r="F17" s="66"/>
      <c r="G17" s="66"/>
      <c r="H17" s="67"/>
      <c r="I17" s="68" t="str">
        <f>_xlfn.IFNA(VLOOKUP($H17,[1]Répertoire!$A$2:$G$104,2,FALSE),"")</f>
        <v/>
      </c>
      <c r="J17" s="68" t="str">
        <f>_xlfn.IFNA(VLOOKUP($H17,[1]Répertoire!$A$2:$G$104,6,FALSE),"")</f>
        <v/>
      </c>
      <c r="K17" s="68" t="str">
        <f>_xlfn.IFNA(VLOOKUP($H17,[1]Répertoire!$A$2:$G$104,7,FALSE),"")</f>
        <v/>
      </c>
      <c r="L17" s="69"/>
      <c r="M17" s="69"/>
      <c r="N17" s="69" t="e">
        <f t="shared" si="3"/>
        <v>#VALUE!</v>
      </c>
      <c r="O17" s="70">
        <f t="shared" ca="1" si="0"/>
        <v>0</v>
      </c>
      <c r="P17" s="71" t="str">
        <f t="shared" ca="1" si="1"/>
        <v/>
      </c>
      <c r="Q17" s="71"/>
      <c r="R17" s="72" t="str">
        <f t="shared" si="7"/>
        <v/>
      </c>
      <c r="S17" s="73">
        <v>44835</v>
      </c>
      <c r="T17" s="74"/>
      <c r="U17" s="75"/>
      <c r="V17" s="75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76" t="str">
        <f t="shared" ca="1" si="2"/>
        <v/>
      </c>
      <c r="AI17" s="77"/>
      <c r="AJ17" s="78"/>
      <c r="AK17" s="29"/>
      <c r="AL17" s="80"/>
      <c r="AM17" s="47"/>
      <c r="AN17" s="19"/>
      <c r="AO17" s="20"/>
      <c r="AP17" s="20"/>
      <c r="AQ17" s="20"/>
      <c r="AR17" s="20"/>
    </row>
    <row r="18" spans="1:44" ht="15" customHeight="1" x14ac:dyDescent="0.25">
      <c r="A18" s="62"/>
      <c r="B18" s="63" t="s">
        <v>32</v>
      </c>
      <c r="C18" s="63"/>
      <c r="D18" s="64"/>
      <c r="E18" s="65"/>
      <c r="F18" s="66"/>
      <c r="G18" s="66"/>
      <c r="H18" s="67"/>
      <c r="I18" s="68" t="str">
        <f>_xlfn.IFNA(VLOOKUP($H18,[1]Répertoire!$A$2:$G$104,2,FALSE),"")</f>
        <v/>
      </c>
      <c r="J18" s="68" t="str">
        <f>_xlfn.IFNA(VLOOKUP($H18,[1]Répertoire!$A$2:$G$104,6,FALSE),"")</f>
        <v/>
      </c>
      <c r="K18" s="68" t="str">
        <f>_xlfn.IFNA(VLOOKUP($H18,[1]Répertoire!$A$2:$G$104,7,FALSE),"")</f>
        <v/>
      </c>
      <c r="L18" s="69"/>
      <c r="M18" s="69"/>
      <c r="N18" s="69" t="e">
        <f t="shared" si="3"/>
        <v>#VALUE!</v>
      </c>
      <c r="O18" s="70">
        <f t="shared" ca="1" si="0"/>
        <v>0</v>
      </c>
      <c r="P18" s="71" t="str">
        <f t="shared" ca="1" si="1"/>
        <v/>
      </c>
      <c r="Q18" s="71"/>
      <c r="R18" s="72" t="str">
        <f t="shared" si="7"/>
        <v/>
      </c>
      <c r="S18" s="73">
        <v>44835</v>
      </c>
      <c r="T18" s="74"/>
      <c r="U18" s="75"/>
      <c r="V18" s="75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76" t="str">
        <f t="shared" ca="1" si="2"/>
        <v/>
      </c>
      <c r="AI18" s="77"/>
      <c r="AJ18" s="78"/>
      <c r="AK18" s="29"/>
      <c r="AL18" s="80"/>
      <c r="AM18" s="47"/>
      <c r="AN18" s="19"/>
      <c r="AO18" s="20"/>
      <c r="AP18" s="20"/>
      <c r="AQ18" s="20"/>
      <c r="AR18" s="20"/>
    </row>
    <row r="19" spans="1:44" ht="15" customHeight="1" x14ac:dyDescent="0.25">
      <c r="A19" s="62"/>
      <c r="B19" s="63" t="s">
        <v>32</v>
      </c>
      <c r="C19" s="63"/>
      <c r="D19" s="64" t="s">
        <v>4</v>
      </c>
      <c r="E19" s="65">
        <v>1</v>
      </c>
      <c r="F19" s="66">
        <v>44806</v>
      </c>
      <c r="G19" s="66">
        <v>44899</v>
      </c>
      <c r="H19" s="67" t="s">
        <v>40</v>
      </c>
      <c r="I19" s="68" t="str">
        <f>_xlfn.IFNA(VLOOKUP($H19,[1]Répertoire!$A$2:$G$104,2,FALSE),"")</f>
        <v xml:space="preserve">Notre-Dame Enclos             </v>
      </c>
      <c r="J19" s="68" t="str">
        <f>_xlfn.IFNA(VLOOKUP($H19,[1]Répertoire!$A$2:$G$104,6,FALSE),"")</f>
        <v xml:space="preserve">ST OMER                   </v>
      </c>
      <c r="K19" s="68" t="str">
        <f>_xlfn.IFNA(VLOOKUP($H19,[1]Répertoire!$A$2:$G$104,7,FALSE),"")</f>
        <v>ce.0622584X@ac-lille.fr</v>
      </c>
      <c r="L19" s="69" t="s">
        <v>9</v>
      </c>
      <c r="M19" s="69" t="s">
        <v>57</v>
      </c>
      <c r="N19" s="69" t="e">
        <f t="shared" si="3"/>
        <v>#VALUE!</v>
      </c>
      <c r="O19" s="70">
        <f t="shared" ca="1" si="0"/>
        <v>0</v>
      </c>
      <c r="P19" s="71" t="str">
        <f t="shared" ca="1" si="1"/>
        <v>-</v>
      </c>
      <c r="Q19" s="71"/>
      <c r="R19" s="72" t="str">
        <f t="shared" si="7"/>
        <v>_09.jj-12.jj_2584X_Just</v>
      </c>
      <c r="S19" s="73">
        <v>44835</v>
      </c>
      <c r="T19" s="74">
        <v>44889</v>
      </c>
      <c r="U19" s="75"/>
      <c r="V19" s="75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76" t="str">
        <f t="shared" ca="1" si="2"/>
        <v>Prolongation</v>
      </c>
      <c r="AI19" s="77"/>
      <c r="AJ19" s="78"/>
      <c r="AK19" s="29"/>
      <c r="AL19" s="80"/>
      <c r="AM19" s="47"/>
      <c r="AN19" s="19"/>
      <c r="AO19" s="20"/>
      <c r="AP19" s="20"/>
      <c r="AQ19" s="20"/>
      <c r="AR19" s="20"/>
    </row>
    <row r="20" spans="1:44" ht="15" customHeight="1" x14ac:dyDescent="0.25">
      <c r="A20" s="62"/>
      <c r="B20" s="63" t="s">
        <v>32</v>
      </c>
      <c r="C20" s="63"/>
      <c r="D20" s="64" t="s">
        <v>4</v>
      </c>
      <c r="E20" s="65">
        <v>1</v>
      </c>
      <c r="F20" s="66">
        <v>44900</v>
      </c>
      <c r="G20" s="66">
        <v>45011</v>
      </c>
      <c r="H20" s="67" t="s">
        <v>40</v>
      </c>
      <c r="I20" s="68" t="str">
        <f>_xlfn.IFNA(VLOOKUP($H20,[1]Répertoire!$A$2:$G$104,2,FALSE),"")</f>
        <v xml:space="preserve">Notre-Dame Enclos             </v>
      </c>
      <c r="J20" s="68" t="str">
        <f>_xlfn.IFNA(VLOOKUP($H20,[1]Répertoire!$A$2:$G$104,6,FALSE),"")</f>
        <v xml:space="preserve">ST OMER                   </v>
      </c>
      <c r="K20" s="68" t="str">
        <f>_xlfn.IFNA(VLOOKUP($H20,[1]Répertoire!$A$2:$G$104,7,FALSE),"")</f>
        <v>ce.0622584X@ac-lille.fr</v>
      </c>
      <c r="L20" s="69" t="s">
        <v>9</v>
      </c>
      <c r="M20" s="69" t="s">
        <v>58</v>
      </c>
      <c r="N20" s="69" t="e">
        <f t="shared" si="3"/>
        <v>#VALUE!</v>
      </c>
      <c r="O20" s="70">
        <f t="shared" ca="1" si="0"/>
        <v>0</v>
      </c>
      <c r="P20" s="71" t="str">
        <f t="shared" ca="1" si="1"/>
        <v>-</v>
      </c>
      <c r="Q20" s="71"/>
      <c r="R20" s="72" t="str">
        <f t="shared" si="7"/>
        <v>_12.jj-03.jj_2584X_Just</v>
      </c>
      <c r="S20" s="73">
        <v>44896</v>
      </c>
      <c r="T20" s="74">
        <v>44959</v>
      </c>
      <c r="U20" s="75"/>
      <c r="V20" s="75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76" t="str">
        <f t="shared" ca="1" si="2"/>
        <v>Prolongation</v>
      </c>
      <c r="AI20" s="77"/>
      <c r="AJ20" s="78"/>
      <c r="AK20" s="29"/>
      <c r="AL20" s="80"/>
      <c r="AM20" s="47"/>
      <c r="AN20" s="19"/>
      <c r="AO20" s="20"/>
      <c r="AP20" s="20"/>
      <c r="AQ20" s="20"/>
      <c r="AR20" s="20"/>
    </row>
    <row r="21" spans="1:44" ht="15" customHeight="1" x14ac:dyDescent="0.25">
      <c r="A21" s="62"/>
      <c r="B21" s="63" t="s">
        <v>32</v>
      </c>
      <c r="C21" s="63"/>
      <c r="D21" s="64" t="s">
        <v>4</v>
      </c>
      <c r="E21" s="65">
        <v>1</v>
      </c>
      <c r="F21" s="66">
        <v>45012</v>
      </c>
      <c r="G21" s="66">
        <v>45169</v>
      </c>
      <c r="H21" s="67" t="s">
        <v>40</v>
      </c>
      <c r="I21" s="68" t="str">
        <f>_xlfn.IFNA(VLOOKUP($H21,[1]Répertoire!$A$2:$G$104,2,FALSE),"")</f>
        <v xml:space="preserve">Notre-Dame Enclos             </v>
      </c>
      <c r="J21" s="68" t="str">
        <f>_xlfn.IFNA(VLOOKUP($H21,[1]Répertoire!$A$2:$G$104,6,FALSE),"")</f>
        <v xml:space="preserve">ST OMER                   </v>
      </c>
      <c r="K21" s="68" t="str">
        <f>_xlfn.IFNA(VLOOKUP($H21,[1]Répertoire!$A$2:$G$104,7,FALSE),"")</f>
        <v>ce.0622584X@ac-lille.fr</v>
      </c>
      <c r="L21" s="69" t="s">
        <v>9</v>
      </c>
      <c r="M21" s="69" t="s">
        <v>57</v>
      </c>
      <c r="N21" s="69" t="e">
        <f t="shared" si="3"/>
        <v>#VALUE!</v>
      </c>
      <c r="O21" s="70">
        <f t="shared" ca="1" si="0"/>
        <v>1</v>
      </c>
      <c r="P21" s="71" t="str">
        <f t="shared" ca="1" si="1"/>
        <v>-</v>
      </c>
      <c r="Q21" s="71"/>
      <c r="R21" s="72" t="str">
        <f t="shared" si="7"/>
        <v>_03.jj-08.jj_2584X_Just</v>
      </c>
      <c r="S21" s="73">
        <v>45108</v>
      </c>
      <c r="T21" s="74"/>
      <c r="U21" s="75"/>
      <c r="V21" s="75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76" t="str">
        <f t="shared" ca="1" si="2"/>
        <v>Parallèle</v>
      </c>
      <c r="AI21" s="77"/>
      <c r="AJ21" s="78"/>
      <c r="AK21" s="29"/>
      <c r="AL21" s="80"/>
      <c r="AM21" s="47"/>
      <c r="AN21" s="19"/>
      <c r="AO21" s="20"/>
      <c r="AP21" s="20"/>
      <c r="AQ21" s="20"/>
      <c r="AR21" s="20"/>
    </row>
  </sheetData>
  <autoFilter ref="A2:AL21" xr:uid="{00000000-0001-0000-0000-000000000000}"/>
  <conditionalFormatting sqref="A3:A21">
    <cfRule type="expression" dxfId="53" priority="29">
      <formula>$A3=""</formula>
    </cfRule>
    <cfRule type="expression" dxfId="52" priority="30">
      <formula>"&lt;=$AG$1"</formula>
    </cfRule>
    <cfRule type="expression" dxfId="51" priority="31">
      <formula>"&gt;$AG$1"</formula>
    </cfRule>
  </conditionalFormatting>
  <conditionalFormatting sqref="Q3:Q21">
    <cfRule type="containsText" dxfId="50" priority="10" operator="containsText" text="1">
      <formula>NOT(ISERROR(SEARCH("1",Q3)))</formula>
    </cfRule>
  </conditionalFormatting>
  <conditionalFormatting sqref="T3:T21">
    <cfRule type="expression" dxfId="49" priority="49">
      <formula>#REF!="P"</formula>
    </cfRule>
    <cfRule type="expression" dxfId="48" priority="50">
      <formula>#REF!="O"</formula>
    </cfRule>
    <cfRule type="expression" dxfId="47" priority="51">
      <formula>#REF!="¤"</formula>
    </cfRule>
    <cfRule type="expression" dxfId="46" priority="52">
      <formula>#REF!="-"</formula>
    </cfRule>
  </conditionalFormatting>
  <conditionalFormatting sqref="P3:T21 E3:N21">
    <cfRule type="expression" dxfId="45" priority="45">
      <formula>$AH3="Fait"</formula>
    </cfRule>
  </conditionalFormatting>
  <conditionalFormatting sqref="C1 S1 AK1:AL1 A1:B1 D1:J1">
    <cfRule type="expression" dxfId="44" priority="7">
      <formula>$C$1="Acomptes"</formula>
    </cfRule>
  </conditionalFormatting>
  <conditionalFormatting sqref="C1:V1 AH1:AL1 A1:B1">
    <cfRule type="expression" dxfId="43" priority="9">
      <formula>$C$1="Contrats"</formula>
    </cfRule>
  </conditionalFormatting>
  <conditionalFormatting sqref="T3:V21">
    <cfRule type="cellIs" dxfId="42" priority="48" operator="greaterThan">
      <formula>0</formula>
    </cfRule>
  </conditionalFormatting>
  <conditionalFormatting sqref="S3:S21">
    <cfRule type="expression" dxfId="41" priority="3346">
      <formula>$O3=1</formula>
    </cfRule>
    <cfRule type="expression" dxfId="40" priority="3347">
      <formula>LEN(TRIM(S3))=0</formula>
    </cfRule>
  </conditionalFormatting>
  <conditionalFormatting sqref="P3:R21 E3:N21">
    <cfRule type="expression" dxfId="39" priority="3349">
      <formula>$Q3="Attente"</formula>
    </cfRule>
    <cfRule type="expression" dxfId="38" priority="3350">
      <formula>$P3="Prol. ?"</formula>
    </cfRule>
    <cfRule type="expression" dxfId="37" priority="3351">
      <formula>$AH3="Parallèle"</formula>
    </cfRule>
    <cfRule type="expression" dxfId="36" priority="3352">
      <formula>$AH3="Prolongation"</formula>
    </cfRule>
    <cfRule type="expression" dxfId="35" priority="3353">
      <formula>$AH3="A faire"</formula>
    </cfRule>
  </conditionalFormatting>
  <conditionalFormatting sqref="E9:E10 E12 E7 E3:E5 E20:E21">
    <cfRule type="expression" dxfId="34" priority="3364">
      <formula>AND(C3=C2,E3=E2)</formula>
    </cfRule>
    <cfRule type="expression" dxfId="33" priority="3365">
      <formula>C3&lt;&gt;C2</formula>
    </cfRule>
    <cfRule type="expression" dxfId="32" priority="3366">
      <formula>AND(C3=C2,E3&lt;&gt;E2)</formula>
    </cfRule>
  </conditionalFormatting>
  <conditionalFormatting sqref="E19">
    <cfRule type="expression" dxfId="31" priority="3376">
      <formula>AND(C19=C13,E19=E13)</formula>
    </cfRule>
    <cfRule type="expression" dxfId="30" priority="3377">
      <formula>C19&lt;&gt;C13</formula>
    </cfRule>
    <cfRule type="expression" dxfId="29" priority="3378">
      <formula>AND(C19=C13,E19&lt;&gt;E13)</formula>
    </cfRule>
  </conditionalFormatting>
  <conditionalFormatting sqref="E8 E13:E14 E11 E6">
    <cfRule type="expression" dxfId="28" priority="3379">
      <formula>AND(C6=C4,E6=E4)</formula>
    </cfRule>
    <cfRule type="expression" dxfId="27" priority="3380">
      <formula>C6&lt;&gt;C4</formula>
    </cfRule>
    <cfRule type="expression" dxfId="26" priority="3381">
      <formula>AND(C6=C4,E6&lt;&gt;E4)</formula>
    </cfRule>
  </conditionalFormatting>
  <conditionalFormatting sqref="E18">
    <cfRule type="expression" dxfId="25" priority="3388">
      <formula>AND(C18=C13,E18=E13)</formula>
    </cfRule>
    <cfRule type="expression" dxfId="24" priority="3389">
      <formula>C18&lt;&gt;C13</formula>
    </cfRule>
    <cfRule type="expression" dxfId="23" priority="3390">
      <formula>AND(C18=C13,E18&lt;&gt;E13)</formula>
    </cfRule>
  </conditionalFormatting>
  <conditionalFormatting sqref="E17">
    <cfRule type="expression" dxfId="22" priority="3394">
      <formula>AND(C17=C13,E17=E13)</formula>
    </cfRule>
    <cfRule type="expression" dxfId="21" priority="3395">
      <formula>C17&lt;&gt;C13</formula>
    </cfRule>
    <cfRule type="expression" dxfId="20" priority="3396">
      <formula>AND(C17=C13,E17&lt;&gt;E13)</formula>
    </cfRule>
  </conditionalFormatting>
  <conditionalFormatting sqref="E15:E16">
    <cfRule type="expression" dxfId="19" priority="3400">
      <formula>AND(C15=C12,E15=E12)</formula>
    </cfRule>
    <cfRule type="expression" dxfId="18" priority="3401">
      <formula>C15&lt;&gt;C12</formula>
    </cfRule>
    <cfRule type="expression" dxfId="17" priority="3402">
      <formula>AND(C15=C12,E15&lt;&gt;E12)</formula>
    </cfRule>
  </conditionalFormatting>
  <conditionalFormatting sqref="A3:AL21">
    <cfRule type="expression" dxfId="16" priority="1">
      <formula>IF($B3="",0,1)=1</formula>
    </cfRule>
  </conditionalFormatting>
  <conditionalFormatting sqref="S1 AH1:AJ1 B1:J1 W1:X1 A1">
    <cfRule type="expression" dxfId="7" priority="3405">
      <formula>$C$1="IFCD"</formula>
    </cfRule>
  </conditionalFormatting>
  <conditionalFormatting sqref="B1:D1 W1:AG1 A1">
    <cfRule type="expression" dxfId="6" priority="3412">
      <formula>$C$1="Coordonnées"</formula>
    </cfRule>
  </conditionalFormatting>
  <dataValidations count="2">
    <dataValidation type="date" allowBlank="1" showInputMessage="1" showErrorMessage="1" sqref="A3:A21" xr:uid="{00000000-0002-0000-0000-000000000000}">
      <formula1>44805</formula1>
      <formula2>48458</formula2>
    </dataValidation>
    <dataValidation type="list" allowBlank="1" showInputMessage="1" showErrorMessage="1" sqref="B3:B21" xr:uid="{00000000-0002-0000-0000-000001000000}">
      <formula1>$AP$2:$AQ$2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7" operator="between" id="{201FCE5B-C3C5-4E34-97BE-41B2A3995F9D}">
            <xm:f>Légende!$G$2</xm:f>
            <xm:f>Légende!$G$13</xm:f>
            <x14:dxf>
              <font>
                <b/>
                <i val="0"/>
              </font>
              <fill>
                <patternFill>
                  <bgColor rgb="FFC4D79B"/>
                </patternFill>
              </fill>
            </x14:dxf>
          </x14:cfRule>
          <xm:sqref>S3:S21</xm:sqref>
        </x14:conditionalFormatting>
        <x14:conditionalFormatting xmlns:xm="http://schemas.microsoft.com/office/excel/2006/main">
          <x14:cfRule type="cellIs" priority="28" operator="lessThan" id="{3C4B1C2F-337C-404E-937D-7DD32A9A085D}">
            <xm:f>Légende!$A$1</xm:f>
            <x14:dxf>
              <font>
                <b val="0"/>
                <i val="0"/>
                <strike/>
                <color theme="5" tint="-0.499984740745262"/>
              </font>
              <fill>
                <patternFill>
                  <bgColor theme="5" tint="0.59996337778862885"/>
                </patternFill>
              </fill>
            </x14:dxf>
          </x14:cfRule>
          <xm:sqref>G3:G21</xm:sqref>
        </x14:conditionalFormatting>
        <x14:conditionalFormatting xmlns:xm="http://schemas.microsoft.com/office/excel/2006/main">
          <x14:cfRule type="expression" priority="3363" id="{E6C2C40D-0D99-4F8E-B55B-5D1E8723C55B}">
            <xm:f>$AJ3=Légende!$B$24</xm:f>
            <x14:dxf>
              <font>
                <b/>
                <i/>
                <color theme="8" tint="-0.499984740745262"/>
              </font>
              <fill>
                <patternFill patternType="none">
                  <bgColor auto="1"/>
                </patternFill>
              </fill>
            </x14:dxf>
          </x14:cfRule>
          <xm:sqref>B3:D21 W3:AG21</xm:sqref>
        </x14:conditionalFormatting>
        <x14:conditionalFormatting xmlns:xm="http://schemas.microsoft.com/office/excel/2006/main">
          <x14:cfRule type="expression" priority="3323" id="{6B1DAE35-BB47-4F2A-A754-1FBBD0DB75FA}">
            <xm:f>$AK3=Légende!$B$26</xm:f>
            <x14:dxf>
              <fill>
                <patternFill>
                  <bgColor rgb="FFD8E4BC"/>
                </patternFill>
              </fill>
            </x14:dxf>
          </x14:cfRule>
          <x14:cfRule type="expression" priority="3359" id="{E7753245-BCFD-4EC7-9CD1-4812D735EABB}">
            <xm:f>$AK3=Légende!$C$26</xm:f>
            <x14:dxf>
              <fill>
                <patternFill>
                  <bgColor rgb="FFFCD5B4"/>
                </patternFill>
              </fill>
            </x14:dxf>
          </x14:cfRule>
          <x14:cfRule type="expression" priority="3360" id="{3C722435-57E2-449B-9EF6-7DDCD091273A}">
            <xm:f>$D3=Légende!$A$3</xm:f>
            <x14:dxf>
              <fill>
                <patternFill>
                  <bgColor rgb="FFDAEEF3"/>
                </patternFill>
              </fill>
            </x14:dxf>
          </x14:cfRule>
          <x14:cfRule type="expression" priority="3361" id="{F99735D6-F32B-4A9E-96B0-FB0F2FF84C44}">
            <xm:f>$D3=Légende!$A$5</xm:f>
            <x14:dxf>
              <fill>
                <patternFill>
                  <bgColor rgb="FFFFCCCC"/>
                </patternFill>
              </fill>
            </x14:dxf>
          </x14:cfRule>
          <x14:cfRule type="expression" priority="3362" id="{043F4B09-7C81-4C3C-BE65-5FDBD9CDD4D9}">
            <xm:f>$D3=Légende!$A$4</xm:f>
            <x14:dxf>
              <fill>
                <patternFill>
                  <bgColor rgb="FFFFFFCC"/>
                </patternFill>
              </fill>
            </x14:dxf>
          </x14:cfRule>
          <xm:sqref>B3:D21</xm:sqref>
        </x14:conditionalFormatting>
        <x14:conditionalFormatting xmlns:xm="http://schemas.microsoft.com/office/excel/2006/main">
          <x14:cfRule type="expression" priority="3415" id="{632AC345-4C53-48D3-AF46-EB0E6D37180B}">
            <xm:f>$C$1=Légende!$J$6</xm:f>
            <x14:dxf>
              <font>
                <b/>
                <i val="0"/>
                <color theme="7" tint="0.79998168889431442"/>
              </font>
              <fill>
                <patternFill>
                  <bgColor theme="7" tint="-0.24994659260841701"/>
                </patternFill>
              </fill>
            </x14:dxf>
          </x14:cfRule>
          <x14:cfRule type="expression" priority="3416" id="{7DA88E81-347D-48C5-83AD-97F28B0FC5C3}">
            <xm:f>$C$1=Légende!$J$5</xm:f>
            <x14:dxf>
              <font>
                <b/>
                <i val="0"/>
                <color theme="8" tint="0.59996337778862885"/>
              </font>
              <fill>
                <patternFill>
                  <bgColor theme="8" tint="-0.499984740745262"/>
                </patternFill>
              </fill>
            </x14:dxf>
          </x14:cfRule>
          <x14:cfRule type="expression" priority="3417" id="{A529D5C7-DC84-452F-94F3-14685922F0C1}">
            <xm:f>$C$1=Légende!$J$3</xm:f>
            <x14:dxf>
              <font>
                <b/>
                <i val="0"/>
                <color theme="9" tint="0.59996337778862885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3418" id="{9F81F673-923F-449F-BC00-5B3E7619E661}">
            <xm:f>$C$1=Légende!$J$4</xm:f>
            <x14:dxf>
              <font>
                <b/>
                <i val="0"/>
                <color rgb="FFE0FFC1"/>
              </font>
              <fill>
                <patternFill>
                  <bgColor rgb="FF336600"/>
                </patternFill>
              </fill>
            </x14:dxf>
          </x14:cfRule>
          <xm:sqref>A2:AR2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000-000002000000}">
          <x14:formula1>
            <xm:f>Légende!$G$2:$G$15</xm:f>
          </x14:formula1>
          <xm:sqref>S3:S21</xm:sqref>
        </x14:dataValidation>
        <x14:dataValidation type="list" allowBlank="1" showInputMessage="1" showErrorMessage="1" xr:uid="{00000000-0002-0000-0000-000003000000}">
          <x14:formula1>
            <xm:f>Légende!$D$2:$D$16</xm:f>
          </x14:formula1>
          <xm:sqref>L3:L21</xm:sqref>
        </x14:dataValidation>
        <x14:dataValidation type="list" allowBlank="1" showInputMessage="1" showErrorMessage="1" xr:uid="{00000000-0002-0000-0000-000004000000}">
          <x14:formula1>
            <xm:f>Légende!$A$3:$A$5</xm:f>
          </x14:formula1>
          <xm:sqref>D3:D21</xm:sqref>
        </x14:dataValidation>
        <x14:dataValidation type="list" allowBlank="1" showInputMessage="1" showErrorMessage="1" xr:uid="{00000000-0002-0000-0000-000005000000}">
          <x14:formula1>
            <xm:f>Légende!$L$2:$L$3</xm:f>
          </x14:formula1>
          <xm:sqref>Q3:Q21</xm:sqref>
        </x14:dataValidation>
        <x14:dataValidation type="list" allowBlank="1" showInputMessage="1" showErrorMessage="1" xr:uid="{00000000-0002-0000-0000-000006000000}">
          <x14:formula1>
            <xm:f>Légende!$N$3:$N$8</xm:f>
          </x14:formula1>
          <xm:sqref>AK3:AK21</xm:sqref>
        </x14:dataValidation>
        <x14:dataValidation type="list" allowBlank="1" showInputMessage="1" showErrorMessage="1" xr:uid="{00000000-0002-0000-0000-000007000000}">
          <x14:formula1>
            <xm:f>Légende!$J$3:$J$6</xm:f>
          </x14:formula1>
          <xm:sqref>W1:X1 B1:C1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30"/>
  <sheetViews>
    <sheetView workbookViewId="0">
      <selection activeCell="N10" sqref="N10"/>
    </sheetView>
  </sheetViews>
  <sheetFormatPr baseColWidth="10" defaultRowHeight="15" x14ac:dyDescent="0.25"/>
  <cols>
    <col min="1" max="1" width="14.140625" customWidth="1"/>
    <col min="4" max="4" width="26.28515625" customWidth="1"/>
    <col min="5" max="5" width="5.7109375" customWidth="1"/>
    <col min="6" max="6" width="1.7109375" customWidth="1"/>
    <col min="7" max="7" width="14" customWidth="1"/>
    <col min="8" max="8" width="5" customWidth="1"/>
  </cols>
  <sheetData>
    <row r="1" spans="1:14" ht="15.75" x14ac:dyDescent="0.25">
      <c r="A1" s="16">
        <f ca="1">TODAY()</f>
        <v>45163</v>
      </c>
      <c r="B1" s="1" t="s">
        <v>49</v>
      </c>
      <c r="C1" s="1"/>
      <c r="D1" s="26" t="s">
        <v>52</v>
      </c>
      <c r="E1" s="25">
        <f ca="1">IF(MONTH(A1)&gt;8,YEAR(A1),YEAR(A1)-1)</f>
        <v>2022</v>
      </c>
      <c r="F1" s="25" t="s">
        <v>53</v>
      </c>
      <c r="G1" s="24">
        <f ca="1">E1+1</f>
        <v>2023</v>
      </c>
    </row>
    <row r="2" spans="1:14" ht="18" x14ac:dyDescent="0.3">
      <c r="A2" s="87" t="s">
        <v>24</v>
      </c>
      <c r="B2" s="88"/>
      <c r="C2" s="2"/>
      <c r="D2" s="3" t="s">
        <v>25</v>
      </c>
      <c r="G2" s="13">
        <f ca="1">DATE($E$1,H2,1)</f>
        <v>44835</v>
      </c>
      <c r="H2">
        <v>10</v>
      </c>
      <c r="L2" t="s">
        <v>36</v>
      </c>
    </row>
    <row r="3" spans="1:14" ht="16.5" x14ac:dyDescent="0.3">
      <c r="A3" s="4">
        <v>999</v>
      </c>
      <c r="B3" s="3" t="s">
        <v>14</v>
      </c>
      <c r="C3" s="2"/>
      <c r="D3" s="3" t="s">
        <v>9</v>
      </c>
      <c r="G3" s="13">
        <f t="shared" ref="G3:G4" ca="1" si="0">DATE($E$1,H3,1)</f>
        <v>44866</v>
      </c>
      <c r="H3">
        <v>11</v>
      </c>
      <c r="J3" t="s">
        <v>68</v>
      </c>
      <c r="L3" t="s">
        <v>66</v>
      </c>
      <c r="N3" t="s">
        <v>77</v>
      </c>
    </row>
    <row r="4" spans="1:14" ht="16.5" x14ac:dyDescent="0.3">
      <c r="A4" s="3" t="s">
        <v>3</v>
      </c>
      <c r="B4" s="3" t="s">
        <v>15</v>
      </c>
      <c r="C4" s="2"/>
      <c r="D4" s="3" t="s">
        <v>5</v>
      </c>
      <c r="G4" s="13">
        <f t="shared" ca="1" si="0"/>
        <v>44896</v>
      </c>
      <c r="H4">
        <v>12</v>
      </c>
      <c r="J4" t="s">
        <v>69</v>
      </c>
      <c r="N4" t="s">
        <v>78</v>
      </c>
    </row>
    <row r="5" spans="1:14" ht="16.5" x14ac:dyDescent="0.3">
      <c r="A5" s="3" t="s">
        <v>4</v>
      </c>
      <c r="B5" s="3" t="s">
        <v>16</v>
      </c>
      <c r="C5" s="2"/>
      <c r="D5" s="3" t="s">
        <v>13</v>
      </c>
      <c r="G5" s="13">
        <f ca="1">DATE($G$1,H5,1)</f>
        <v>44927</v>
      </c>
      <c r="H5">
        <v>1</v>
      </c>
      <c r="J5" t="s">
        <v>67</v>
      </c>
      <c r="N5" t="s">
        <v>79</v>
      </c>
    </row>
    <row r="6" spans="1:14" ht="16.5" x14ac:dyDescent="0.3">
      <c r="A6" s="2"/>
      <c r="B6" s="2"/>
      <c r="C6" s="2"/>
      <c r="D6" s="3" t="s">
        <v>6</v>
      </c>
      <c r="G6" s="13">
        <f t="shared" ref="G6:G13" ca="1" si="1">DATE($G$1,H6,1)</f>
        <v>44958</v>
      </c>
      <c r="H6">
        <v>2</v>
      </c>
      <c r="J6" t="s">
        <v>51</v>
      </c>
      <c r="N6" t="s">
        <v>80</v>
      </c>
    </row>
    <row r="7" spans="1:14" ht="16.5" x14ac:dyDescent="0.3">
      <c r="A7" s="2"/>
      <c r="B7" s="2"/>
      <c r="C7" s="2"/>
      <c r="D7" s="3" t="s">
        <v>17</v>
      </c>
      <c r="G7" s="13">
        <f t="shared" ca="1" si="1"/>
        <v>44986</v>
      </c>
      <c r="H7">
        <v>3</v>
      </c>
      <c r="N7" t="s">
        <v>81</v>
      </c>
    </row>
    <row r="8" spans="1:14" ht="16.5" x14ac:dyDescent="0.3">
      <c r="A8" s="2"/>
      <c r="B8" s="2"/>
      <c r="C8" s="2"/>
      <c r="D8" s="3" t="s">
        <v>18</v>
      </c>
      <c r="G8" s="13">
        <f t="shared" ca="1" si="1"/>
        <v>45017</v>
      </c>
      <c r="H8">
        <v>4</v>
      </c>
      <c r="N8" t="s">
        <v>82</v>
      </c>
    </row>
    <row r="9" spans="1:14" ht="16.5" x14ac:dyDescent="0.3">
      <c r="C9" s="2"/>
      <c r="D9" s="3" t="s">
        <v>7</v>
      </c>
      <c r="G9" s="13">
        <f t="shared" ca="1" si="1"/>
        <v>45047</v>
      </c>
      <c r="H9">
        <v>5</v>
      </c>
    </row>
    <row r="10" spans="1:14" ht="16.5" x14ac:dyDescent="0.3">
      <c r="C10" s="2"/>
      <c r="D10" s="3" t="s">
        <v>8</v>
      </c>
      <c r="G10" s="13">
        <f t="shared" ca="1" si="1"/>
        <v>45078</v>
      </c>
      <c r="H10">
        <v>6</v>
      </c>
    </row>
    <row r="11" spans="1:14" ht="16.5" x14ac:dyDescent="0.3">
      <c r="C11" s="2"/>
      <c r="D11" s="3" t="s">
        <v>19</v>
      </c>
      <c r="G11" s="13">
        <f t="shared" ca="1" si="1"/>
        <v>45108</v>
      </c>
      <c r="H11">
        <v>7</v>
      </c>
    </row>
    <row r="12" spans="1:14" ht="16.5" x14ac:dyDescent="0.3">
      <c r="C12" s="2"/>
      <c r="D12" s="3" t="s">
        <v>20</v>
      </c>
      <c r="G12" s="13">
        <f t="shared" ca="1" si="1"/>
        <v>45139</v>
      </c>
      <c r="H12">
        <v>8</v>
      </c>
    </row>
    <row r="13" spans="1:14" ht="16.5" x14ac:dyDescent="0.3">
      <c r="C13" s="2"/>
      <c r="D13" s="3" t="s">
        <v>21</v>
      </c>
      <c r="G13" s="13">
        <f t="shared" ca="1" si="1"/>
        <v>45170</v>
      </c>
      <c r="H13">
        <v>9</v>
      </c>
    </row>
    <row r="14" spans="1:14" ht="16.5" x14ac:dyDescent="0.3">
      <c r="C14" s="2"/>
      <c r="D14" s="3" t="s">
        <v>22</v>
      </c>
      <c r="G14" s="23" t="s">
        <v>37</v>
      </c>
    </row>
    <row r="15" spans="1:14" ht="16.5" x14ac:dyDescent="0.3">
      <c r="D15" s="3" t="s">
        <v>27</v>
      </c>
    </row>
    <row r="16" spans="1:14" ht="16.5" x14ac:dyDescent="0.3">
      <c r="D16" s="3" t="s">
        <v>38</v>
      </c>
    </row>
    <row r="20" spans="1:3" ht="21" x14ac:dyDescent="0.25">
      <c r="A20" s="10"/>
      <c r="B20" s="5" t="s">
        <v>16</v>
      </c>
    </row>
    <row r="22" spans="1:3" ht="21" x14ac:dyDescent="0.25">
      <c r="A22" s="9"/>
      <c r="B22" s="5" t="s">
        <v>23</v>
      </c>
    </row>
    <row r="24" spans="1:3" x14ac:dyDescent="0.25">
      <c r="A24" s="8"/>
      <c r="B24" s="17" t="s">
        <v>47</v>
      </c>
    </row>
    <row r="26" spans="1:3" x14ac:dyDescent="0.25">
      <c r="A26" s="14"/>
      <c r="B26" s="6" t="s">
        <v>45</v>
      </c>
      <c r="C26" s="15" t="s">
        <v>46</v>
      </c>
    </row>
    <row r="28" spans="1:3" ht="15.75" x14ac:dyDescent="0.25">
      <c r="A28" s="11"/>
      <c r="B28" s="7" t="s">
        <v>26</v>
      </c>
    </row>
    <row r="30" spans="1:3" x14ac:dyDescent="0.25">
      <c r="A30" s="12"/>
      <c r="B30" s="6" t="s">
        <v>28</v>
      </c>
    </row>
  </sheetData>
  <mergeCells count="1">
    <mergeCell ref="A2:B2"/>
  </mergeCells>
  <conditionalFormatting sqref="G14">
    <cfRule type="expression" dxfId="1" priority="1">
      <formula>$AA14="¤"</formula>
    </cfRule>
  </conditionalFormatting>
  <conditionalFormatting sqref="G2:G13">
    <cfRule type="expression" dxfId="0" priority="3226">
      <formula>$AA3="¤"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Contrats</vt:lpstr>
      <vt:lpstr>Légende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Sana-Malory</cp:lastModifiedBy>
  <cp:lastPrinted>2023-04-07T08:13:41Z</cp:lastPrinted>
  <dcterms:created xsi:type="dcterms:W3CDTF">2017-09-13T13:38:08Z</dcterms:created>
  <dcterms:modified xsi:type="dcterms:W3CDTF">2023-08-25T08:33:18Z</dcterms:modified>
</cp:coreProperties>
</file>