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B:\Documents\Tableurs Excel Docs Word\"/>
    </mc:Choice>
  </mc:AlternateContent>
  <xr:revisionPtr revIDLastSave="0" documentId="13_ncr:1_{6BEAF966-BB9C-4838-B718-F1DA43150921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SUIVI Contrats " sheetId="3" r:id="rId1"/>
    <sheet name="Légende" sheetId="2" r:id="rId2"/>
  </sheets>
  <externalReferences>
    <externalReference r:id="rId3"/>
  </externalReferences>
  <definedNames>
    <definedName name="_xlnm._FilterDatabase" localSheetId="0" hidden="1">'SUIVI Contrats '!$A$1:$AJ$11</definedName>
    <definedName name="_xlnm.Print_Area" localSheetId="0">'SUIVI Contrats '!$B$1:$Y$11</definedName>
  </definedNames>
  <calcPr calcId="181029"/>
</workbook>
</file>

<file path=xl/calcChain.xml><?xml version="1.0" encoding="utf-8"?>
<calcChain xmlns="http://schemas.openxmlformats.org/spreadsheetml/2006/main">
  <c r="C2" i="3" l="1"/>
  <c r="Q8" i="3" l="1"/>
  <c r="N8" i="3"/>
  <c r="M8" i="3"/>
  <c r="L8" i="3"/>
  <c r="C8" i="3"/>
  <c r="U8" i="3" s="1"/>
  <c r="Q11" i="3" l="1"/>
  <c r="N11" i="3"/>
  <c r="M11" i="3"/>
  <c r="L11" i="3"/>
  <c r="C11" i="3"/>
  <c r="U11" i="3" s="1"/>
  <c r="Q6" i="3" l="1"/>
  <c r="N6" i="3"/>
  <c r="M6" i="3"/>
  <c r="L6" i="3"/>
  <c r="C6" i="3"/>
  <c r="U6" i="3" s="1"/>
  <c r="Q5" i="3" l="1"/>
  <c r="N5" i="3"/>
  <c r="M5" i="3"/>
  <c r="L5" i="3"/>
  <c r="C5" i="3"/>
  <c r="R6" i="3" s="1"/>
  <c r="U5" i="3" l="1"/>
  <c r="C3" i="3" l="1"/>
  <c r="L3" i="3"/>
  <c r="M3" i="3"/>
  <c r="N3" i="3"/>
  <c r="Q3" i="3"/>
  <c r="C7" i="3"/>
  <c r="L7" i="3"/>
  <c r="M7" i="3"/>
  <c r="N7" i="3"/>
  <c r="Q7" i="3"/>
  <c r="C9" i="3"/>
  <c r="L9" i="3"/>
  <c r="M9" i="3"/>
  <c r="N9" i="3"/>
  <c r="Q9" i="3"/>
  <c r="C10" i="3"/>
  <c r="R11" i="3" s="1"/>
  <c r="L10" i="3"/>
  <c r="M10" i="3"/>
  <c r="N10" i="3"/>
  <c r="Q10" i="3"/>
  <c r="C4" i="3"/>
  <c r="L4" i="3"/>
  <c r="M4" i="3"/>
  <c r="N4" i="3"/>
  <c r="Q4" i="3"/>
  <c r="S6" i="3" l="1"/>
  <c r="R8" i="3"/>
  <c r="S8" i="3"/>
  <c r="S11" i="3"/>
  <c r="S5" i="3"/>
  <c r="R5" i="3"/>
  <c r="R4" i="3"/>
  <c r="U3" i="3"/>
  <c r="U10" i="3"/>
  <c r="R7" i="3"/>
  <c r="S4" i="3"/>
  <c r="U7" i="3"/>
  <c r="U4" i="3"/>
  <c r="R9" i="3"/>
  <c r="S7" i="3"/>
  <c r="U9" i="3"/>
  <c r="R10" i="3"/>
  <c r="S3" i="3"/>
  <c r="S10" i="3"/>
  <c r="Q2" i="3" l="1"/>
  <c r="A1" i="2" l="1"/>
  <c r="E1" i="2" l="1"/>
  <c r="G3" i="2" l="1"/>
  <c r="G2" i="2"/>
  <c r="G4" i="2"/>
  <c r="G1" i="2"/>
  <c r="G13" i="2" s="1"/>
  <c r="G6" i="2" l="1"/>
  <c r="G12" i="2"/>
  <c r="G11" i="2"/>
  <c r="G10" i="2"/>
  <c r="G5" i="2"/>
  <c r="G8" i="2"/>
  <c r="G7" i="2"/>
  <c r="G9" i="2"/>
  <c r="N2" i="3" l="1"/>
  <c r="M2" i="3"/>
  <c r="L2" i="3"/>
  <c r="S9" i="3" l="1"/>
  <c r="R3" i="3"/>
  <c r="U2" i="3"/>
  <c r="AG1" i="3" l="1"/>
  <c r="R2" i="3" l="1"/>
  <c r="AC2" i="3"/>
  <c r="S2" i="3"/>
  <c r="S1" i="3" l="1"/>
</calcChain>
</file>

<file path=xl/sharedStrings.xml><?xml version="1.0" encoding="utf-8"?>
<sst xmlns="http://schemas.openxmlformats.org/spreadsheetml/2006/main" count="144" uniqueCount="84">
  <si>
    <t>Au</t>
  </si>
  <si>
    <t>Du</t>
  </si>
  <si>
    <t>NOM</t>
  </si>
  <si>
    <t>Prénom</t>
  </si>
  <si>
    <t>Ville</t>
  </si>
  <si>
    <t>H09</t>
  </si>
  <si>
    <t>H22</t>
  </si>
  <si>
    <t>CLD</t>
  </si>
  <si>
    <t>MATERNITE</t>
  </si>
  <si>
    <t>TPA</t>
  </si>
  <si>
    <t>TPD</t>
  </si>
  <si>
    <t>CLM</t>
  </si>
  <si>
    <t>QTE</t>
  </si>
  <si>
    <t>RNE</t>
  </si>
  <si>
    <t>MOTIF</t>
  </si>
  <si>
    <t>POSTE VACANT</t>
  </si>
  <si>
    <t>OBS</t>
  </si>
  <si>
    <t>REP/PRO</t>
  </si>
  <si>
    <t>SUP</t>
  </si>
  <si>
    <t>CDI</t>
  </si>
  <si>
    <t>FORMATION</t>
  </si>
  <si>
    <t>MI TEMPS TH</t>
  </si>
  <si>
    <t>CONGE PARENTAL</t>
  </si>
  <si>
    <t>DECHARGE SYND</t>
  </si>
  <si>
    <t>CONGE CFP</t>
  </si>
  <si>
    <t>ACCIDENT TRAVAIL</t>
  </si>
  <si>
    <t>PBS</t>
  </si>
  <si>
    <t>CODE</t>
  </si>
  <si>
    <t>CMO</t>
  </si>
  <si>
    <t>FIN DE SUPPLEANCE</t>
  </si>
  <si>
    <t>ASA COVID</t>
  </si>
  <si>
    <t>En attente</t>
  </si>
  <si>
    <t>SFT</t>
  </si>
  <si>
    <t>Nom Prénom</t>
  </si>
  <si>
    <t>Civ</t>
  </si>
  <si>
    <t>Mme</t>
  </si>
  <si>
    <t>Établissement
d'affectation</t>
  </si>
  <si>
    <t>M@ilEtab</t>
  </si>
  <si>
    <t>IVFEVRIER</t>
  </si>
  <si>
    <t>M.</t>
  </si>
  <si>
    <t>En remplacement de:</t>
  </si>
  <si>
    <t>Alarme</t>
  </si>
  <si>
    <t>Nouveau type remplacement</t>
  </si>
  <si>
    <t>Reçu</t>
  </si>
  <si>
    <t>X</t>
  </si>
  <si>
    <t>&lt;Addresse Type de remplacement</t>
  </si>
  <si>
    <t>DECHARGE DIRECTION</t>
  </si>
  <si>
    <t>2659D</t>
  </si>
  <si>
    <t>2664J</t>
  </si>
  <si>
    <t>2584X</t>
  </si>
  <si>
    <t>2719U</t>
  </si>
  <si>
    <t>2652W</t>
  </si>
  <si>
    <t>Installé le</t>
  </si>
  <si>
    <t>¤</t>
  </si>
  <si>
    <t>Simple</t>
  </si>
  <si>
    <t>CFP</t>
  </si>
  <si>
    <t>Nouv</t>
  </si>
  <si>
    <t>Notif Etab</t>
  </si>
  <si>
    <t>Sig</t>
  </si>
  <si>
    <t>O</t>
  </si>
  <si>
    <t>Acompte</t>
  </si>
  <si>
    <t>Fini</t>
  </si>
  <si>
    <t>Cont</t>
  </si>
  <si>
    <t>IFCD</t>
  </si>
  <si>
    <t>Année Scolaire :</t>
  </si>
  <si>
    <t>/</t>
  </si>
  <si>
    <t>Oct 22</t>
  </si>
  <si>
    <t>A</t>
  </si>
  <si>
    <t>Avr 23</t>
  </si>
  <si>
    <t>Contrat à repasser</t>
  </si>
  <si>
    <t>Relance 1</t>
  </si>
  <si>
    <t>Relance 2</t>
  </si>
  <si>
    <t>Août 23</t>
  </si>
  <si>
    <t>Zzzz</t>
  </si>
  <si>
    <t>AAAA</t>
  </si>
  <si>
    <t>AAAB</t>
  </si>
  <si>
    <t>AAAC</t>
  </si>
  <si>
    <t>AAAD</t>
  </si>
  <si>
    <t>Zzzy</t>
  </si>
  <si>
    <t>Zzzx</t>
  </si>
  <si>
    <t>Zzzw</t>
  </si>
  <si>
    <t>MMN Rrrrs</t>
  </si>
  <si>
    <t>OOOOp SSSt</t>
  </si>
  <si>
    <t>KKKKL Fffffg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</si>
</sst>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dd/mm/yy;@"/>
    <numFmt numFmtId="167" formatCode="d/m;@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 tint="-0.249977111117893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b/>
      <sz val="8"/>
      <color theme="5" tint="-0.249977111117893"/>
      <name val="Comic Sans MS"/>
      <family val="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5" tint="-0.249977111117893"/>
      <name val="Comic Sans MS"/>
      <family val="4"/>
    </font>
    <font>
      <u/>
      <sz val="9"/>
      <color theme="10"/>
      <name val="Calibri"/>
      <family val="2"/>
      <scheme val="minor"/>
    </font>
    <font>
      <b/>
      <sz val="9"/>
      <name val="Comic Sans MS"/>
      <family val="4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0" fillId="5" borderId="1" xfId="0" applyFill="1" applyBorder="1"/>
    <xf numFmtId="0" fontId="0" fillId="4" borderId="1" xfId="0" applyFill="1" applyBorder="1"/>
    <xf numFmtId="0" fontId="0" fillId="3" borderId="1" xfId="0" applyFill="1" applyBorder="1"/>
    <xf numFmtId="0" fontId="7" fillId="8" borderId="1" xfId="0" applyFont="1" applyFill="1" applyBorder="1" applyAlignment="1">
      <alignment horizontal="center" vertical="center"/>
    </xf>
    <xf numFmtId="0" fontId="0" fillId="6" borderId="1" xfId="0" applyFill="1" applyBorder="1"/>
    <xf numFmtId="14" fontId="1" fillId="0" borderId="1" xfId="0" applyNumberFormat="1" applyFont="1" applyBorder="1" applyAlignment="1">
      <alignment horizontal="center" vertical="center" wrapText="1"/>
    </xf>
    <xf numFmtId="0" fontId="0" fillId="9" borderId="1" xfId="0" applyFill="1" applyBorder="1"/>
    <xf numFmtId="0" fontId="5" fillId="10" borderId="0" xfId="0" applyFont="1" applyFill="1"/>
    <xf numFmtId="14" fontId="1" fillId="0" borderId="0" xfId="0" applyNumberFormat="1" applyFont="1" applyAlignment="1">
      <alignment horizontal="center" vertical="center" wrapText="1"/>
    </xf>
    <xf numFmtId="0" fontId="10" fillId="11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7" fontId="15" fillId="1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165" fontId="15" fillId="7" borderId="1" xfId="3" applyNumberFormat="1" applyFont="1" applyFill="1" applyBorder="1" applyAlignment="1">
      <alignment horizontal="center" vertical="center" wrapText="1"/>
    </xf>
    <xf numFmtId="165" fontId="15" fillId="2" borderId="2" xfId="3" applyNumberFormat="1" applyFont="1" applyFill="1" applyBorder="1" applyAlignment="1">
      <alignment horizontal="left" vertical="center" wrapText="1" indent="2"/>
    </xf>
    <xf numFmtId="49" fontId="15" fillId="2" borderId="1" xfId="1" applyNumberFormat="1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18" fillId="3" borderId="1" xfId="0" applyFont="1" applyFill="1" applyBorder="1"/>
    <xf numFmtId="0" fontId="18" fillId="3" borderId="1" xfId="0" applyFont="1" applyFill="1" applyBorder="1" applyAlignment="1">
      <alignment horizontal="center"/>
    </xf>
    <xf numFmtId="9" fontId="19" fillId="7" borderId="1" xfId="2" applyFont="1" applyFill="1" applyBorder="1" applyAlignment="1">
      <alignment horizontal="center" vertical="center" wrapText="1"/>
    </xf>
    <xf numFmtId="166" fontId="19" fillId="7" borderId="1" xfId="0" applyNumberFormat="1" applyFont="1" applyFill="1" applyBorder="1" applyAlignment="1">
      <alignment horizontal="center" vertical="center" wrapText="1"/>
    </xf>
    <xf numFmtId="14" fontId="19" fillId="7" borderId="1" xfId="0" applyNumberFormat="1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14" fontId="20" fillId="7" borderId="1" xfId="0" applyNumberFormat="1" applyFont="1" applyFill="1" applyBorder="1" applyAlignment="1">
      <alignment horizontal="center" vertical="center" wrapText="1"/>
    </xf>
    <xf numFmtId="17" fontId="20" fillId="7" borderId="1" xfId="0" applyNumberFormat="1" applyFont="1" applyFill="1" applyBorder="1" applyAlignment="1">
      <alignment horizontal="center" vertical="center"/>
    </xf>
    <xf numFmtId="166" fontId="20" fillId="7" borderId="1" xfId="1" applyNumberFormat="1" applyFont="1" applyFill="1" applyBorder="1" applyAlignment="1">
      <alignment horizontal="center" vertical="center"/>
    </xf>
    <xf numFmtId="165" fontId="20" fillId="7" borderId="1" xfId="1" applyNumberFormat="1" applyFont="1" applyFill="1" applyBorder="1" applyAlignment="1">
      <alignment horizontal="center" vertical="center" wrapText="1"/>
    </xf>
    <xf numFmtId="164" fontId="20" fillId="7" borderId="1" xfId="1" applyFont="1" applyFill="1" applyBorder="1"/>
    <xf numFmtId="49" fontId="20" fillId="7" borderId="1" xfId="1" applyNumberFormat="1" applyFont="1" applyFill="1" applyBorder="1" applyAlignment="1">
      <alignment horizontal="center"/>
    </xf>
    <xf numFmtId="0" fontId="18" fillId="7" borderId="1" xfId="0" applyFont="1" applyFill="1" applyBorder="1"/>
    <xf numFmtId="49" fontId="20" fillId="7" borderId="1" xfId="1" applyNumberFormat="1" applyFont="1" applyFill="1" applyBorder="1"/>
    <xf numFmtId="0" fontId="19" fillId="0" borderId="1" xfId="0" applyFont="1" applyBorder="1"/>
    <xf numFmtId="0" fontId="18" fillId="0" borderId="1" xfId="0" applyFont="1" applyBorder="1"/>
    <xf numFmtId="164" fontId="18" fillId="0" borderId="1" xfId="1" applyFont="1" applyFill="1" applyBorder="1"/>
    <xf numFmtId="49" fontId="18" fillId="0" borderId="1" xfId="1" applyNumberFormat="1" applyFont="1" applyFill="1" applyBorder="1"/>
    <xf numFmtId="0" fontId="18" fillId="0" borderId="1" xfId="0" applyFont="1" applyBorder="1" applyAlignment="1">
      <alignment horizontal="center"/>
    </xf>
    <xf numFmtId="167" fontId="18" fillId="0" borderId="1" xfId="0" applyNumberFormat="1" applyFont="1" applyBorder="1" applyAlignment="1">
      <alignment horizontal="center"/>
    </xf>
    <xf numFmtId="166" fontId="18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165" fontId="18" fillId="7" borderId="1" xfId="1" applyNumberFormat="1" applyFont="1" applyFill="1" applyBorder="1" applyAlignment="1">
      <alignment horizontal="center"/>
    </xf>
    <xf numFmtId="165" fontId="15" fillId="7" borderId="2" xfId="3" applyNumberFormat="1" applyFont="1" applyFill="1" applyBorder="1" applyAlignment="1">
      <alignment vertical="center" wrapText="1"/>
    </xf>
    <xf numFmtId="165" fontId="18" fillId="7" borderId="1" xfId="1" applyNumberFormat="1" applyFont="1" applyFill="1" applyBorder="1" applyAlignment="1"/>
    <xf numFmtId="0" fontId="20" fillId="7" borderId="1" xfId="1" applyNumberFormat="1" applyFont="1" applyFill="1" applyBorder="1" applyAlignment="1">
      <alignment vertical="center"/>
    </xf>
    <xf numFmtId="0" fontId="11" fillId="7" borderId="2" xfId="3" applyNumberFormat="1" applyFont="1" applyFill="1" applyBorder="1" applyAlignment="1">
      <alignment horizontal="left" vertical="center"/>
    </xf>
    <xf numFmtId="0" fontId="14" fillId="7" borderId="1" xfId="1" applyNumberFormat="1" applyFont="1" applyFill="1" applyBorder="1" applyAlignment="1">
      <alignment horizontal="left" vertical="center"/>
    </xf>
    <xf numFmtId="0" fontId="12" fillId="7" borderId="1" xfId="1" applyNumberFormat="1" applyFont="1" applyFill="1" applyBorder="1" applyAlignment="1">
      <alignment horizontal="left"/>
    </xf>
    <xf numFmtId="0" fontId="15" fillId="2" borderId="2" xfId="3" applyNumberFormat="1" applyFont="1" applyFill="1" applyBorder="1" applyAlignment="1">
      <alignment horizontal="center" vertical="center" wrapText="1"/>
    </xf>
    <xf numFmtId="49" fontId="0" fillId="7" borderId="4" xfId="0" applyNumberFormat="1" applyFill="1" applyBorder="1" applyAlignment="1">
      <alignment horizontal="center"/>
    </xf>
    <xf numFmtId="14" fontId="20" fillId="7" borderId="1" xfId="1" applyNumberFormat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 wrapText="1"/>
    </xf>
    <xf numFmtId="0" fontId="17" fillId="7" borderId="1" xfId="1" applyNumberFormat="1" applyFont="1" applyFill="1" applyBorder="1"/>
    <xf numFmtId="0" fontId="18" fillId="0" borderId="1" xfId="1" applyNumberFormat="1" applyFont="1" applyFill="1" applyBorder="1" applyAlignment="1">
      <alignment horizontal="center"/>
    </xf>
    <xf numFmtId="165" fontId="15" fillId="7" borderId="1" xfId="3" applyNumberFormat="1" applyFont="1" applyFill="1" applyBorder="1" applyAlignment="1">
      <alignment horizontal="center" wrapText="1"/>
    </xf>
    <xf numFmtId="0" fontId="18" fillId="0" borderId="2" xfId="0" applyFont="1" applyBorder="1" applyAlignment="1">
      <alignment horizontal="center" vertical="center" wrapText="1"/>
    </xf>
    <xf numFmtId="0" fontId="18" fillId="7" borderId="2" xfId="0" applyFont="1" applyFill="1" applyBorder="1"/>
    <xf numFmtId="0" fontId="19" fillId="0" borderId="2" xfId="0" applyFont="1" applyBorder="1"/>
    <xf numFmtId="0" fontId="18" fillId="0" borderId="2" xfId="0" applyFont="1" applyBorder="1"/>
    <xf numFmtId="0" fontId="18" fillId="0" borderId="0" xfId="0" applyFont="1" applyAlignment="1">
      <alignment horizontal="center" vertical="center" wrapText="1"/>
    </xf>
    <xf numFmtId="0" fontId="18" fillId="0" borderId="0" xfId="0" applyFont="1"/>
    <xf numFmtId="1" fontId="15" fillId="7" borderId="2" xfId="0" applyNumberFormat="1" applyFont="1" applyFill="1" applyBorder="1" applyAlignment="1">
      <alignment horizontal="center" vertical="center" wrapText="1"/>
    </xf>
    <xf numFmtId="1" fontId="20" fillId="7" borderId="1" xfId="0" applyNumberFormat="1" applyFont="1" applyFill="1" applyBorder="1" applyAlignment="1">
      <alignment horizontal="center" vertical="center"/>
    </xf>
    <xf numFmtId="1" fontId="18" fillId="7" borderId="1" xfId="0" applyNumberFormat="1" applyFont="1" applyFill="1" applyBorder="1" applyAlignment="1">
      <alignment horizontal="center"/>
    </xf>
    <xf numFmtId="0" fontId="20" fillId="7" borderId="1" xfId="1" applyNumberFormat="1" applyFont="1" applyFill="1" applyBorder="1"/>
    <xf numFmtId="0" fontId="15" fillId="2" borderId="2" xfId="3" applyNumberFormat="1" applyFont="1" applyFill="1" applyBorder="1" applyAlignment="1">
      <alignment horizontal="left" vertical="center" wrapText="1" indent="2"/>
    </xf>
    <xf numFmtId="14" fontId="15" fillId="2" borderId="1" xfId="1" applyNumberFormat="1" applyFont="1" applyFill="1" applyBorder="1" applyAlignment="1">
      <alignment horizontal="center" vertical="center" wrapText="1"/>
    </xf>
    <xf numFmtId="14" fontId="20" fillId="7" borderId="1" xfId="1" applyNumberFormat="1" applyFont="1" applyFill="1" applyBorder="1" applyAlignment="1">
      <alignment horizontal="center"/>
    </xf>
    <xf numFmtId="14" fontId="18" fillId="0" borderId="1" xfId="1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5">
    <cellStyle name="Lien hypertexte" xfId="4" builtinId="8"/>
    <cellStyle name="Monétaire" xfId="1" builtinId="4"/>
    <cellStyle name="Monétaire 2" xfId="3" xr:uid="{00000000-0005-0000-0000-000002000000}"/>
    <cellStyle name="Normal" xfId="0" builtinId="0"/>
    <cellStyle name="Pourcentage" xfId="2" builtinId="5"/>
  </cellStyles>
  <dxfs count="151">
    <dxf>
      <font>
        <b val="0"/>
        <i/>
        <color theme="0" tint="-0.499984740745262"/>
      </font>
      <fill>
        <patternFill>
          <bgColor theme="5" tint="0.79998168889431442"/>
        </patternFill>
      </fill>
    </dxf>
    <dxf>
      <font>
        <b val="0"/>
        <i/>
        <color theme="0" tint="-0.499984740745262"/>
      </font>
      <fill>
        <patternFill>
          <bgColor theme="5" tint="0.79998168889431442"/>
        </patternFill>
      </fill>
    </dxf>
    <dxf>
      <font>
        <b val="0"/>
        <i/>
        <color theme="0" tint="-0.499984740745262"/>
      </font>
      <fill>
        <patternFill>
          <bgColor theme="5" tint="0.79998168889431442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 val="0"/>
        <i/>
        <color theme="4" tint="-0.2499465926084170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theme="1" tint="0.499984740745262"/>
      </font>
      <fill>
        <patternFill>
          <bgColor theme="0" tint="-4.9989318521683403E-2"/>
        </patternFill>
      </fill>
    </dxf>
    <dxf>
      <font>
        <strike/>
        <color theme="1" tint="0.499984740745262"/>
      </font>
      <fill>
        <patternFill>
          <bgColor theme="0" tint="-0.14996795556505021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</dxfs>
  <tableStyles count="0" defaultTableStyle="TableStyleMedium9" defaultPivotStyle="PivotStyleLight16"/>
  <colors>
    <mruColors>
      <color rgb="FFFFFF99"/>
      <color rgb="FF40545E"/>
      <color rgb="FFCCD9E2"/>
      <color rgb="FF9FB8C9"/>
      <color rgb="FFB1C0C3"/>
      <color rgb="FFB6B1C3"/>
      <color rgb="FFE6E6E6"/>
      <color rgb="FFFFFFCC"/>
      <color rgb="FFFFCC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%20-%20Dossiers%20agents%20BGR%201er%20degr&#233;\%23Sana-Malory\62%20-%20LISTE%20ECOLES%20PRIVEES%202022-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épertoire"/>
      <sheetName val="Feuil1"/>
    </sheetNames>
    <sheetDataSet>
      <sheetData sheetId="0">
        <row r="2">
          <cell r="A2" t="str">
            <v>2511T</v>
          </cell>
          <cell r="B2" t="str">
            <v xml:space="preserve">Jean Bosco                    </v>
          </cell>
          <cell r="C2" t="str">
            <v>19 Place Du Marechal Foch</v>
          </cell>
          <cell r="D2" t="str">
            <v>19 Place Du Marechal Foch 62340</v>
          </cell>
          <cell r="E2" t="str">
            <v>62340</v>
          </cell>
          <cell r="F2" t="str">
            <v xml:space="preserve">GUINES                    </v>
          </cell>
          <cell r="G2" t="str">
            <v>ce.0622511T@ac-lille.fr</v>
          </cell>
        </row>
        <row r="3">
          <cell r="A3" t="str">
            <v>2568E</v>
          </cell>
          <cell r="B3" t="str">
            <v xml:space="preserve">Fondation Americaine  (Moteur)        </v>
          </cell>
          <cell r="C3" t="str">
            <v>3128 Route De Berck</v>
          </cell>
          <cell r="D3" t="str">
            <v>3128 Route De Berck 62180</v>
          </cell>
          <cell r="E3" t="str">
            <v>62180</v>
          </cell>
          <cell r="F3" t="str">
            <v xml:space="preserve">RANG DU FLIERS            </v>
          </cell>
          <cell r="G3" t="str">
            <v>ce.0622568E@ac-lille.fr</v>
          </cell>
        </row>
        <row r="4">
          <cell r="A4" t="str">
            <v>2582V</v>
          </cell>
          <cell r="B4" t="str">
            <v xml:space="preserve">Sacre-Coeur                   </v>
          </cell>
          <cell r="C4" t="str">
            <v>958 Rue De La Lys</v>
          </cell>
          <cell r="D4" t="str">
            <v>958 Rue De La Lys 62840</v>
          </cell>
          <cell r="E4" t="str">
            <v>62840</v>
          </cell>
          <cell r="F4" t="str">
            <v xml:space="preserve">SAILLY SUR LA LYS         </v>
          </cell>
          <cell r="G4" t="str">
            <v>ce.0622582V@ac-lille.fr</v>
          </cell>
        </row>
        <row r="5">
          <cell r="A5" t="str">
            <v>2583W</v>
          </cell>
          <cell r="B5" t="str">
            <v xml:space="preserve">Notre-Dame                    </v>
          </cell>
          <cell r="C5" t="str">
            <v>15 Rue D'Arras</v>
          </cell>
          <cell r="D5" t="str">
            <v>15 Rue D'Arras 62500</v>
          </cell>
          <cell r="E5" t="str">
            <v>62500</v>
          </cell>
          <cell r="F5" t="str">
            <v xml:space="preserve">ST OMER                   </v>
          </cell>
          <cell r="G5" t="str">
            <v>ce.0622583W@ac-lille.fr</v>
          </cell>
        </row>
        <row r="6">
          <cell r="A6" t="str">
            <v>2584X</v>
          </cell>
          <cell r="B6" t="str">
            <v xml:space="preserve">Notre-Dame Enclos             </v>
          </cell>
          <cell r="C6" t="str">
            <v>5 Enclos Notre-Dame</v>
          </cell>
          <cell r="D6" t="str">
            <v>5 Enclos Notre-Dame 62500</v>
          </cell>
          <cell r="E6" t="str">
            <v>62500</v>
          </cell>
          <cell r="F6" t="str">
            <v xml:space="preserve">ST OMER                   </v>
          </cell>
          <cell r="G6" t="str">
            <v>ce.0622584X@ac-lille.fr</v>
          </cell>
        </row>
        <row r="7">
          <cell r="A7" t="str">
            <v>2587A</v>
          </cell>
          <cell r="B7" t="str">
            <v xml:space="preserve">Immaculee Conception          </v>
          </cell>
          <cell r="C7" t="str">
            <v>18 Place De La Ghiere</v>
          </cell>
          <cell r="D7" t="str">
            <v>18 Place De La Ghiere 62500</v>
          </cell>
          <cell r="E7" t="str">
            <v>62500</v>
          </cell>
          <cell r="F7" t="str">
            <v xml:space="preserve">ST OMER                   </v>
          </cell>
          <cell r="G7" t="str">
            <v>ce.0622587A@ac-lille.fr</v>
          </cell>
        </row>
        <row r="8">
          <cell r="A8" t="str">
            <v>2588B</v>
          </cell>
          <cell r="B8" t="str">
            <v xml:space="preserve">Saint-Bertin                  </v>
          </cell>
          <cell r="C8" t="str">
            <v>57 Rue Saint-Bertin</v>
          </cell>
          <cell r="D8" t="str">
            <v>57 Rue Saint-Bertin 62500</v>
          </cell>
          <cell r="E8" t="str">
            <v>62500</v>
          </cell>
          <cell r="F8" t="str">
            <v xml:space="preserve">ST OMER                   </v>
          </cell>
          <cell r="G8" t="str">
            <v>ce.0622588B@ac-lille.fr</v>
          </cell>
        </row>
        <row r="9">
          <cell r="A9" t="str">
            <v>2591E</v>
          </cell>
          <cell r="B9" t="str">
            <v xml:space="preserve">Sainte-Anne                   </v>
          </cell>
          <cell r="C9" t="str">
            <v>1 Rue Du Pont Simon</v>
          </cell>
          <cell r="D9" t="str">
            <v>1 Rue Du Pont Simon 62130</v>
          </cell>
          <cell r="E9" t="str">
            <v>62130</v>
          </cell>
          <cell r="F9" t="str">
            <v xml:space="preserve">ST POL SUR TERNOISE       </v>
          </cell>
          <cell r="G9" t="str">
            <v>ce.0622591E@ac-lille.fr</v>
          </cell>
        </row>
        <row r="10">
          <cell r="A10" t="str">
            <v>2592F</v>
          </cell>
          <cell r="B10" t="str">
            <v xml:space="preserve">Saint-Wulmer                  </v>
          </cell>
          <cell r="C10" t="str">
            <v>72 Place De L'Abbaye</v>
          </cell>
          <cell r="D10" t="str">
            <v>72 Place De L'Abbaye 62830</v>
          </cell>
          <cell r="E10" t="str">
            <v>62830</v>
          </cell>
          <cell r="F10" t="str">
            <v xml:space="preserve">SAMER                     </v>
          </cell>
          <cell r="G10" t="str">
            <v>ce.0622592F@ac-lille.fr</v>
          </cell>
        </row>
        <row r="11">
          <cell r="A11" t="str">
            <v>2594H</v>
          </cell>
          <cell r="B11" t="str">
            <v xml:space="preserve">Jeanne D'Arc                  </v>
          </cell>
          <cell r="C11" t="str">
            <v>Avenue Du Marechal Foch</v>
          </cell>
          <cell r="D11" t="str">
            <v>Avenue Du Marechal Foch 62520</v>
          </cell>
          <cell r="E11" t="str">
            <v>62520</v>
          </cell>
          <cell r="F11" t="str">
            <v xml:space="preserve">LE TOUQUET PARIS PLAGE    </v>
          </cell>
          <cell r="G11" t="str">
            <v>ce.0622594H@ac-lille.fr</v>
          </cell>
        </row>
        <row r="12">
          <cell r="A12" t="str">
            <v>2601R</v>
          </cell>
          <cell r="B12" t="str">
            <v xml:space="preserve">Sacre Coeur                   </v>
          </cell>
          <cell r="C12" t="str">
            <v>13 Rue De Saint Omer</v>
          </cell>
          <cell r="D12" t="str">
            <v>13 Rue De Saint Omer 62120</v>
          </cell>
          <cell r="E12" t="str">
            <v>62120</v>
          </cell>
          <cell r="F12" t="str">
            <v xml:space="preserve">AIRE SUR LA LYS           </v>
          </cell>
          <cell r="G12" t="str">
            <v>ce.0622601R@ac-lille.fr</v>
          </cell>
        </row>
        <row r="13">
          <cell r="A13" t="str">
            <v>2603T</v>
          </cell>
          <cell r="B13" t="str">
            <v xml:space="preserve">Saint.Martin-Sainte.Therese   </v>
          </cell>
          <cell r="C13" t="str">
            <v>20 Rue Victor Hugo</v>
          </cell>
          <cell r="D13" t="str">
            <v>20 Rue Victor Hugo 62510</v>
          </cell>
          <cell r="E13" t="str">
            <v>62510</v>
          </cell>
          <cell r="F13" t="str">
            <v xml:space="preserve">ARQUES                    </v>
          </cell>
          <cell r="G13" t="str">
            <v>ce.0622603T@ac-lille.fr</v>
          </cell>
        </row>
        <row r="14">
          <cell r="A14" t="str">
            <v>2605V</v>
          </cell>
          <cell r="B14" t="str">
            <v xml:space="preserve">Notre-Dame-De-Lourdes         </v>
          </cell>
          <cell r="C14" t="str">
            <v>9 Rue De Buire</v>
          </cell>
          <cell r="D14" t="str">
            <v>9 Rue De Buire 62390</v>
          </cell>
          <cell r="E14" t="str">
            <v>62390</v>
          </cell>
          <cell r="F14" t="str">
            <v xml:space="preserve">AUXI LE CHATEAU           </v>
          </cell>
          <cell r="G14" t="str">
            <v>ce.0622605V@ac-lille.fr</v>
          </cell>
        </row>
        <row r="15">
          <cell r="A15" t="str">
            <v>2608Y</v>
          </cell>
          <cell r="B15" t="str">
            <v xml:space="preserve">Notre-Dame                    </v>
          </cell>
          <cell r="C15" t="str">
            <v>9 Avenue Marianne Toute Seule</v>
          </cell>
          <cell r="D15" t="str">
            <v>9 Avenue Marianne Toute Seule 62600</v>
          </cell>
          <cell r="E15" t="str">
            <v>62600</v>
          </cell>
          <cell r="F15" t="str">
            <v xml:space="preserve">BERCK                     </v>
          </cell>
          <cell r="G15" t="str">
            <v>ce.0622608Y@ac-lille.fr</v>
          </cell>
        </row>
        <row r="16">
          <cell r="A16" t="str">
            <v>2610A</v>
          </cell>
          <cell r="B16" t="str">
            <v xml:space="preserve">Saint.Vaast-Saint.Dominique   </v>
          </cell>
          <cell r="C16" t="str">
            <v>141 Rue Paul Doumer</v>
          </cell>
          <cell r="D16" t="str">
            <v>141 Rue Paul Doumer 62401</v>
          </cell>
          <cell r="E16" t="str">
            <v>62401</v>
          </cell>
          <cell r="F16" t="str">
            <v xml:space="preserve">BETHUNE                   </v>
          </cell>
          <cell r="G16" t="str">
            <v>ce.0622610A@ac-lille.fr</v>
          </cell>
        </row>
        <row r="17">
          <cell r="A17" t="str">
            <v>2612C</v>
          </cell>
          <cell r="B17" t="str">
            <v xml:space="preserve">Sainte-Famille                </v>
          </cell>
          <cell r="C17" t="str">
            <v>77 Rue Marcellin Berthelot</v>
          </cell>
          <cell r="D17" t="str">
            <v>77 Rue Marcellin Berthelot 62400</v>
          </cell>
          <cell r="E17" t="str">
            <v>62400</v>
          </cell>
          <cell r="F17" t="str">
            <v xml:space="preserve">BETHUNE                   </v>
          </cell>
          <cell r="G17" t="str">
            <v>ce.0622612C@ac-lille.fr</v>
          </cell>
        </row>
        <row r="18">
          <cell r="A18" t="str">
            <v>2613D</v>
          </cell>
          <cell r="B18" t="str">
            <v xml:space="preserve">Notre-Dame-De-Lourdes         </v>
          </cell>
          <cell r="C18" t="str">
            <v>58 Rue Du Tir</v>
          </cell>
          <cell r="D18" t="str">
            <v>58 Rue Du Tir 62400</v>
          </cell>
          <cell r="E18" t="str">
            <v>62400</v>
          </cell>
          <cell r="F18" t="str">
            <v xml:space="preserve">BETHUNE                   </v>
          </cell>
          <cell r="G18" t="str">
            <v>ce.0622613D@ac-lille.fr</v>
          </cell>
        </row>
        <row r="19">
          <cell r="A19" t="str">
            <v>2614E</v>
          </cell>
          <cell r="B19" t="str">
            <v xml:space="preserve">Saint-Christophe              </v>
          </cell>
          <cell r="C19" t="str">
            <v>127 Rue Saint-Christophe</v>
          </cell>
          <cell r="D19" t="str">
            <v>127 Rue Saint-Christophe 62400</v>
          </cell>
          <cell r="E19" t="str">
            <v>62400</v>
          </cell>
          <cell r="F19" t="str">
            <v xml:space="preserve">BETHUNE                   </v>
          </cell>
          <cell r="G19" t="str">
            <v>ce.0622614E@ac-lille.fr</v>
          </cell>
        </row>
        <row r="20">
          <cell r="A20" t="str">
            <v>2616G</v>
          </cell>
          <cell r="B20" t="str">
            <v xml:space="preserve">Sainte-Famille                </v>
          </cell>
          <cell r="C20" t="str">
            <v>33 Rue Jean Jaures</v>
          </cell>
          <cell r="D20" t="str">
            <v>33 Rue Jean Jaures 62575</v>
          </cell>
          <cell r="E20" t="str">
            <v>62575</v>
          </cell>
          <cell r="F20" t="str">
            <v xml:space="preserve">BLENDECQUES               </v>
          </cell>
          <cell r="G20" t="str">
            <v>ce.0622616G@ac-lille.fr</v>
          </cell>
        </row>
        <row r="21">
          <cell r="A21" t="str">
            <v>2620L</v>
          </cell>
          <cell r="B21" t="str">
            <v xml:space="preserve">Sainte Therese                </v>
          </cell>
          <cell r="C21" t="str">
            <v>2 Rue Maurice Gouy</v>
          </cell>
          <cell r="D21" t="str">
            <v>2 Rue Maurice Gouy 62172</v>
          </cell>
          <cell r="E21" t="str">
            <v>62172</v>
          </cell>
          <cell r="F21" t="str">
            <v xml:space="preserve">BOUVIGNY BOYEFFLES        </v>
          </cell>
          <cell r="G21" t="str">
            <v>ce.0622620L@ac-lille.fr</v>
          </cell>
        </row>
        <row r="22">
          <cell r="A22" t="str">
            <v>2621M</v>
          </cell>
          <cell r="B22" t="str">
            <v xml:space="preserve">Sainte-Therese                </v>
          </cell>
          <cell r="C22" t="str">
            <v>141 Rue De Lillers</v>
          </cell>
          <cell r="D22" t="str">
            <v>141 Rue De Lillers 62350</v>
          </cell>
          <cell r="E22" t="str">
            <v>62350</v>
          </cell>
          <cell r="F22" t="str">
            <v xml:space="preserve">BUSNES                    </v>
          </cell>
          <cell r="G22" t="str">
            <v>ce.0622621M@ac-lille.fr</v>
          </cell>
        </row>
        <row r="23">
          <cell r="A23" t="str">
            <v>2626T</v>
          </cell>
          <cell r="B23" t="str">
            <v xml:space="preserve">Saint-Joseph                  </v>
          </cell>
          <cell r="C23" t="str">
            <v>2 Route De Moulle</v>
          </cell>
          <cell r="D23" t="str">
            <v>2 Route De Moulle 62910</v>
          </cell>
          <cell r="E23" t="str">
            <v>62910</v>
          </cell>
          <cell r="F23" t="str">
            <v xml:space="preserve">EPERLECQUES               </v>
          </cell>
          <cell r="G23" t="str">
            <v>ce.0622626T@ac-lille.fr</v>
          </cell>
        </row>
        <row r="24">
          <cell r="A24" t="str">
            <v>2628V</v>
          </cell>
          <cell r="B24" t="str">
            <v xml:space="preserve">Saint-Michel.Saint-Joseph     </v>
          </cell>
          <cell r="C24" t="str">
            <v>4 Rue Des Berceaux</v>
          </cell>
          <cell r="D24" t="str">
            <v>4 Rue Des Berceaux 62630</v>
          </cell>
          <cell r="E24" t="str">
            <v>62630</v>
          </cell>
          <cell r="F24" t="str">
            <v xml:space="preserve">ETAPLES                   </v>
          </cell>
          <cell r="G24" t="str">
            <v>ce.0622628V@ac-lille.fr</v>
          </cell>
        </row>
        <row r="25">
          <cell r="A25" t="str">
            <v>2629W</v>
          </cell>
          <cell r="B25" t="str">
            <v xml:space="preserve">Notre-Dame-De-Foy             </v>
          </cell>
          <cell r="C25" t="str">
            <v>3 Avenue Du Vieux Moulin</v>
          </cell>
          <cell r="D25" t="str">
            <v>3 Avenue Du Vieux Moulin 62630</v>
          </cell>
          <cell r="E25" t="str">
            <v>62630</v>
          </cell>
          <cell r="F25" t="str">
            <v xml:space="preserve">ETAPLES                   </v>
          </cell>
          <cell r="G25" t="str">
            <v>ce.0622629W@ac-lille.fr</v>
          </cell>
        </row>
        <row r="26">
          <cell r="A26" t="str">
            <v>2631Y</v>
          </cell>
          <cell r="B26" t="str">
            <v xml:space="preserve">Sacre Coeur                   </v>
          </cell>
          <cell r="C26" t="str">
            <v>6 Rue Robert Lemoine</v>
          </cell>
          <cell r="D26" t="str">
            <v>6 Rue Robert Lemoine 62270</v>
          </cell>
          <cell r="E26" t="str">
            <v>62270</v>
          </cell>
          <cell r="F26" t="str">
            <v xml:space="preserve">FREVENT                   </v>
          </cell>
          <cell r="G26" t="str">
            <v>ce.0622631Y@ac-lille.fr</v>
          </cell>
        </row>
        <row r="27">
          <cell r="A27" t="str">
            <v>2632Z</v>
          </cell>
          <cell r="B27" t="str">
            <v xml:space="preserve">Jeanne D'Arc                  </v>
          </cell>
          <cell r="C27" t="str">
            <v>31 Rue Du Paradis</v>
          </cell>
          <cell r="D27" t="str">
            <v>31 Rue Du Paradis 62310</v>
          </cell>
          <cell r="E27" t="str">
            <v>62310</v>
          </cell>
          <cell r="F27" t="str">
            <v xml:space="preserve">FRUGES                    </v>
          </cell>
          <cell r="G27" t="str">
            <v>ce.0622632Z@ac-lille.fr</v>
          </cell>
        </row>
        <row r="28">
          <cell r="A28" t="str">
            <v>2634B</v>
          </cell>
          <cell r="B28" t="str">
            <v xml:space="preserve">Sainte-Bernadette             </v>
          </cell>
          <cell r="C28" t="str">
            <v>4 Rue Foch</v>
          </cell>
          <cell r="D28" t="str">
            <v>4 Rue Foch 62330</v>
          </cell>
          <cell r="E28" t="str">
            <v>62330</v>
          </cell>
          <cell r="F28" t="str">
            <v xml:space="preserve">GUARBECQUE                </v>
          </cell>
          <cell r="G28" t="str">
            <v>ce.0622634B@ac-lille.fr</v>
          </cell>
        </row>
        <row r="29">
          <cell r="A29" t="str">
            <v>2638F</v>
          </cell>
          <cell r="B29" t="str">
            <v xml:space="preserve">Notre-Dame-De-Lourdes         </v>
          </cell>
          <cell r="C29" t="str">
            <v>13 Rue De La Mairie</v>
          </cell>
          <cell r="D29" t="str">
            <v>13 Rue De La Mairie 62130</v>
          </cell>
          <cell r="E29" t="str">
            <v>62130</v>
          </cell>
          <cell r="F29" t="str">
            <v xml:space="preserve">HUMIERES                  </v>
          </cell>
          <cell r="G29" t="str">
            <v>ce.0622638F@ac-lille.fr</v>
          </cell>
        </row>
        <row r="30">
          <cell r="A30" t="str">
            <v>2640H</v>
          </cell>
          <cell r="B30" t="str">
            <v xml:space="preserve">Notre-Dame                    </v>
          </cell>
          <cell r="C30" t="str">
            <v>214 Rue Jean Jaures</v>
          </cell>
          <cell r="D30" t="str">
            <v>214 Rue Jean Jaures 62122</v>
          </cell>
          <cell r="E30" t="str">
            <v>62122</v>
          </cell>
          <cell r="F30" t="str">
            <v xml:space="preserve">LAPUGNOY                  </v>
          </cell>
          <cell r="G30" t="str">
            <v>ce.0622640H@ac-lille.fr</v>
          </cell>
        </row>
        <row r="31">
          <cell r="A31" t="str">
            <v>2645N</v>
          </cell>
          <cell r="B31" t="str">
            <v xml:space="preserve">Sainte-Therese                </v>
          </cell>
          <cell r="C31" t="str">
            <v>27 Rue De L'Eglise</v>
          </cell>
          <cell r="D31" t="str">
            <v>27 Rue De L'Eglise 62250</v>
          </cell>
          <cell r="E31" t="str">
            <v>62250</v>
          </cell>
          <cell r="F31" t="str">
            <v xml:space="preserve">MARQUISE                  </v>
          </cell>
          <cell r="G31" t="str">
            <v>ce.0622645N@ac-lille.fr</v>
          </cell>
        </row>
        <row r="32">
          <cell r="A32" t="str">
            <v>2647R</v>
          </cell>
          <cell r="B32" t="str">
            <v xml:space="preserve">Sainte-Austreberthe           </v>
          </cell>
          <cell r="C32" t="str">
            <v>34 Rue Du Paon</v>
          </cell>
          <cell r="D32" t="str">
            <v>34 Rue Du Paon 62170</v>
          </cell>
          <cell r="E32" t="str">
            <v>62170</v>
          </cell>
          <cell r="F32" t="str">
            <v xml:space="preserve">MONTREUIL                 </v>
          </cell>
          <cell r="G32" t="str">
            <v>ce.0622647R@ac-lille.fr</v>
          </cell>
        </row>
        <row r="33">
          <cell r="A33" t="str">
            <v>2648S</v>
          </cell>
          <cell r="B33" t="str">
            <v xml:space="preserve">Notre-Dame                    </v>
          </cell>
          <cell r="C33" t="str">
            <v>2 Route De Serques</v>
          </cell>
          <cell r="D33" t="str">
            <v>2 Route De Serques 62910</v>
          </cell>
          <cell r="E33" t="str">
            <v>62910</v>
          </cell>
          <cell r="F33" t="str">
            <v xml:space="preserve">MOULLE                    </v>
          </cell>
          <cell r="G33" t="str">
            <v>ce.0622648S@ac-lille.fr</v>
          </cell>
        </row>
        <row r="34">
          <cell r="A34" t="str">
            <v>2650U</v>
          </cell>
          <cell r="B34" t="str">
            <v xml:space="preserve">Sainte-Marie                  </v>
          </cell>
          <cell r="C34" t="str">
            <v>3 Rue De La Croix</v>
          </cell>
          <cell r="D34" t="str">
            <v>3 Rue De La Croix 62161</v>
          </cell>
          <cell r="E34" t="str">
            <v>62161</v>
          </cell>
          <cell r="F34" t="str">
            <v xml:space="preserve">DUISANS                   </v>
          </cell>
          <cell r="G34" t="str">
            <v>ce.0622650U@ac-lille.fr</v>
          </cell>
        </row>
        <row r="35">
          <cell r="A35" t="str">
            <v>2652W</v>
          </cell>
          <cell r="B35" t="str">
            <v xml:space="preserve">Notre-Dame Du Bon Conseil     </v>
          </cell>
          <cell r="C35" t="str">
            <v>5 Place De L'Eglise</v>
          </cell>
          <cell r="D35" t="str">
            <v>5 Place De L'Eglise 62223</v>
          </cell>
          <cell r="E35" t="str">
            <v>62223</v>
          </cell>
          <cell r="F35" t="str">
            <v xml:space="preserve">FEUCHY                    </v>
          </cell>
          <cell r="G35" t="str">
            <v>ce.0622652W@ac-lille.fr</v>
          </cell>
        </row>
        <row r="36">
          <cell r="A36" t="str">
            <v>2653X</v>
          </cell>
          <cell r="B36" t="str">
            <v xml:space="preserve">Sacre Coeur                   </v>
          </cell>
          <cell r="C36" t="str">
            <v>19 Rue Robert Diers</v>
          </cell>
          <cell r="D36" t="str">
            <v>19 Rue Robert Diers 62840</v>
          </cell>
          <cell r="E36" t="str">
            <v>62840</v>
          </cell>
          <cell r="F36" t="str">
            <v xml:space="preserve">FLEURBAIX                 </v>
          </cell>
          <cell r="G36" t="str">
            <v>ce.0622653X@ac-lille.fr</v>
          </cell>
        </row>
        <row r="37">
          <cell r="A37" t="str">
            <v>2655Z</v>
          </cell>
          <cell r="B37" t="str">
            <v xml:space="preserve">Saint-Joseph                  </v>
          </cell>
          <cell r="C37" t="str">
            <v>Rue De La Verrerie</v>
          </cell>
          <cell r="D37" t="str">
            <v>Rue De La Verrerie 62132</v>
          </cell>
          <cell r="E37" t="str">
            <v>62132</v>
          </cell>
          <cell r="F37" t="str">
            <v xml:space="preserve">HARDINGHEN                </v>
          </cell>
          <cell r="G37" t="str">
            <v>ce.0622655Z@ac-lille.fr</v>
          </cell>
        </row>
        <row r="38">
          <cell r="A38" t="str">
            <v>2657B</v>
          </cell>
          <cell r="B38" t="str">
            <v xml:space="preserve">St Louis-Jeanne D'Arc         </v>
          </cell>
          <cell r="C38" t="str">
            <v>119 Avenue Du Marechal Leclerc</v>
          </cell>
          <cell r="D38" t="str">
            <v>119 Avenue Du Marechal Leclerc 62110</v>
          </cell>
          <cell r="E38" t="str">
            <v>62110</v>
          </cell>
          <cell r="F38" t="str">
            <v xml:space="preserve">HENIN BEAUMONT            </v>
          </cell>
          <cell r="G38" t="str">
            <v>ce.0622657B@ac-lille.fr</v>
          </cell>
        </row>
        <row r="39">
          <cell r="A39" t="str">
            <v>2659D</v>
          </cell>
          <cell r="B39" t="str">
            <v xml:space="preserve">Jeanne D'Arc                  </v>
          </cell>
          <cell r="C39" t="str">
            <v>55 Rue Du General De Gaulle</v>
          </cell>
          <cell r="D39" t="str">
            <v>55 Rue Du General De Gaulle 62840</v>
          </cell>
          <cell r="E39" t="str">
            <v>62840</v>
          </cell>
          <cell r="F39" t="str">
            <v xml:space="preserve">LAVENTIE                  </v>
          </cell>
          <cell r="G39" t="str">
            <v>ce.0622659D@ac-lille.fr</v>
          </cell>
        </row>
        <row r="40">
          <cell r="A40" t="str">
            <v>2660E</v>
          </cell>
          <cell r="B40" t="str">
            <v xml:space="preserve">Sainte-Therese                </v>
          </cell>
          <cell r="C40" t="str">
            <v>88 Rue Du Vieux Moulin</v>
          </cell>
          <cell r="D40" t="str">
            <v>88 Rue Du Vieux Moulin 62840</v>
          </cell>
          <cell r="E40" t="str">
            <v>62840</v>
          </cell>
          <cell r="F40" t="str">
            <v xml:space="preserve">LAVENTIE                  </v>
          </cell>
          <cell r="G40" t="str">
            <v>ce.0622660E@ac-lille.fr</v>
          </cell>
        </row>
        <row r="41">
          <cell r="A41" t="str">
            <v>2664J</v>
          </cell>
          <cell r="B41" t="str">
            <v xml:space="preserve">St Paul  St Joseph            </v>
          </cell>
          <cell r="C41" t="str">
            <v>Place Du 8 Mai 1945</v>
          </cell>
          <cell r="D41" t="str">
            <v>Place Du 8 Mai 1945 62136</v>
          </cell>
          <cell r="E41" t="str">
            <v>62136</v>
          </cell>
          <cell r="F41" t="str">
            <v xml:space="preserve">LESTREM                   </v>
          </cell>
          <cell r="G41" t="str">
            <v>ce.0622664J@ac-lille.fr</v>
          </cell>
        </row>
        <row r="42">
          <cell r="A42" t="str">
            <v>2666L</v>
          </cell>
          <cell r="B42" t="str">
            <v xml:space="preserve">Notre Dame-Saint Joseph       </v>
          </cell>
          <cell r="C42" t="str">
            <v>14 Impasse Sebastopol</v>
          </cell>
          <cell r="D42" t="str">
            <v>14 Impasse Sebastopol 62190</v>
          </cell>
          <cell r="E42" t="str">
            <v>62190</v>
          </cell>
          <cell r="F42" t="str">
            <v xml:space="preserve">LILLERS                   </v>
          </cell>
          <cell r="G42" t="str">
            <v>ce.0622666L@ac-lille.fr</v>
          </cell>
        </row>
        <row r="43">
          <cell r="A43" t="str">
            <v>2669P</v>
          </cell>
          <cell r="B43" t="str">
            <v xml:space="preserve">Sainte-Bertille               </v>
          </cell>
          <cell r="C43" t="str">
            <v>1 Rue De L'Eglise</v>
          </cell>
          <cell r="D43" t="str">
            <v>1 Rue De L'Eglise 62161</v>
          </cell>
          <cell r="E43" t="str">
            <v>62161</v>
          </cell>
          <cell r="F43" t="str">
            <v xml:space="preserve">MAROEUIL                  </v>
          </cell>
          <cell r="G43" t="str">
            <v>ce.0622669P@ac-lille.fr</v>
          </cell>
        </row>
        <row r="44">
          <cell r="A44" t="str">
            <v>2671S</v>
          </cell>
          <cell r="B44" t="str">
            <v xml:space="preserve">Sainte-Marie                  </v>
          </cell>
          <cell r="C44" t="str">
            <v>39 Rue Des Allees</v>
          </cell>
          <cell r="D44" t="str">
            <v>39 Rue Des Allees 62152</v>
          </cell>
          <cell r="E44" t="str">
            <v>62152</v>
          </cell>
          <cell r="F44" t="str">
            <v xml:space="preserve">NEUFCHATEL HARDELOT       </v>
          </cell>
          <cell r="G44" t="str">
            <v>ce.0622671S@ac-lille.fr</v>
          </cell>
        </row>
        <row r="45">
          <cell r="A45" t="str">
            <v>2672T</v>
          </cell>
          <cell r="B45" t="str">
            <v xml:space="preserve">Jeanne D'Arc                  </v>
          </cell>
          <cell r="C45" t="str">
            <v>3 Place Roland Dorgeles</v>
          </cell>
          <cell r="D45" t="str">
            <v>3 Place Roland Dorgeles 62580</v>
          </cell>
          <cell r="E45" t="str">
            <v>62580</v>
          </cell>
          <cell r="F45" t="str">
            <v xml:space="preserve">NEUVILLE ST VAAST         </v>
          </cell>
          <cell r="G45" t="str">
            <v>ce.0622672T@ac-lille.fr</v>
          </cell>
        </row>
        <row r="46">
          <cell r="A46" t="str">
            <v>2673U</v>
          </cell>
          <cell r="B46" t="str">
            <v xml:space="preserve">Sainte-Therese                </v>
          </cell>
          <cell r="C46" t="str">
            <v>Place De L'Eglise</v>
          </cell>
          <cell r="D46" t="str">
            <v>Place De L'Eglise 62580</v>
          </cell>
          <cell r="E46" t="str">
            <v>62580</v>
          </cell>
          <cell r="F46" t="str">
            <v xml:space="preserve">NEUVIREUIL                </v>
          </cell>
          <cell r="G46" t="str">
            <v>ce.0622673U@ac-lille.fr</v>
          </cell>
        </row>
        <row r="47">
          <cell r="A47" t="str">
            <v>2674V</v>
          </cell>
          <cell r="B47" t="str">
            <v xml:space="preserve">Notre-Dame                    </v>
          </cell>
          <cell r="C47" t="str">
            <v>9 Rue Des Cressonnieres</v>
          </cell>
          <cell r="D47" t="str">
            <v>9 Rue Des Cressonnieres 62120</v>
          </cell>
          <cell r="E47" t="str">
            <v>62120</v>
          </cell>
          <cell r="F47" t="str">
            <v xml:space="preserve">NORRENT FONTES            </v>
          </cell>
          <cell r="G47" t="str">
            <v>ce.0622674V@ac-lille.fr</v>
          </cell>
        </row>
        <row r="48">
          <cell r="A48" t="str">
            <v>2675W</v>
          </cell>
          <cell r="B48" t="str">
            <v xml:space="preserve">Sacre Coeur                   </v>
          </cell>
          <cell r="C48" t="str">
            <v>5 Rue Emile Zola</v>
          </cell>
          <cell r="D48" t="str">
            <v>5 Rue Emile Zola 62950</v>
          </cell>
          <cell r="E48" t="str">
            <v>62950</v>
          </cell>
          <cell r="F48" t="str">
            <v xml:space="preserve">NOYELLES GODAULT          </v>
          </cell>
          <cell r="G48" t="str">
            <v>ce.0622675W@ac-lille.fr</v>
          </cell>
        </row>
        <row r="49">
          <cell r="A49" t="str">
            <v>2677Y</v>
          </cell>
          <cell r="B49" t="str">
            <v xml:space="preserve">Sainte-Henriette              </v>
          </cell>
          <cell r="C49" t="str">
            <v>9 Rue Ernest Renan</v>
          </cell>
          <cell r="D49" t="str">
            <v>9 Rue Ernest Renan 62590</v>
          </cell>
          <cell r="E49" t="str">
            <v>62590</v>
          </cell>
          <cell r="F49" t="str">
            <v xml:space="preserve">OIGNIES                   </v>
          </cell>
          <cell r="G49" t="str">
            <v>ce.0622677Y@ac-lille.fr</v>
          </cell>
        </row>
        <row r="50">
          <cell r="A50" t="str">
            <v>2678Z</v>
          </cell>
          <cell r="B50" t="str">
            <v xml:space="preserve">Sainte-Marie                  </v>
          </cell>
          <cell r="C50" t="str">
            <v>32 Boulevard De La Liberte</v>
          </cell>
          <cell r="D50" t="str">
            <v>32 Boulevard De La Liberte 62230</v>
          </cell>
          <cell r="E50" t="str">
            <v>62230</v>
          </cell>
          <cell r="F50" t="str">
            <v xml:space="preserve">OUTREAU                   </v>
          </cell>
          <cell r="G50" t="str">
            <v>ce.0622678Z@ac-lille.fr</v>
          </cell>
        </row>
        <row r="51">
          <cell r="A51" t="str">
            <v>2679A</v>
          </cell>
          <cell r="B51" t="str">
            <v xml:space="preserve">La Providence                 </v>
          </cell>
          <cell r="C51" t="str">
            <v>19 Rue Basse Boulogne</v>
          </cell>
          <cell r="D51" t="str">
            <v>19 Rue Basse Boulogne 62760</v>
          </cell>
          <cell r="E51" t="str">
            <v>62760</v>
          </cell>
          <cell r="F51" t="str">
            <v xml:space="preserve">PAS EN ARTOIS             </v>
          </cell>
          <cell r="G51" t="str">
            <v>ce.0622679A@ac-lille.fr</v>
          </cell>
        </row>
        <row r="52">
          <cell r="A52" t="str">
            <v>2680B</v>
          </cell>
          <cell r="B52" t="str">
            <v xml:space="preserve">Notre-Dame                    </v>
          </cell>
          <cell r="C52" t="str">
            <v>52 Rue Du Bart</v>
          </cell>
          <cell r="D52" t="str">
            <v>52 Rue Du Bart 62550</v>
          </cell>
          <cell r="E52" t="str">
            <v>62550</v>
          </cell>
          <cell r="F52" t="str">
            <v xml:space="preserve">PERNES                    </v>
          </cell>
          <cell r="G52" t="str">
            <v>ce.0622680B@ac-lille.fr</v>
          </cell>
        </row>
        <row r="53">
          <cell r="A53" t="str">
            <v>2683E</v>
          </cell>
          <cell r="B53" t="str">
            <v xml:space="preserve">Sacre Coeur                   </v>
          </cell>
          <cell r="C53" t="str">
            <v>11 Rue De La Briqueterie</v>
          </cell>
          <cell r="D53" t="str">
            <v>11 Rue De La Briqueterie 62136</v>
          </cell>
          <cell r="E53" t="str">
            <v>62136</v>
          </cell>
          <cell r="F53" t="str">
            <v xml:space="preserve">RICHEBOURG                </v>
          </cell>
          <cell r="G53" t="str">
            <v>ce.0622683E@ac-lille.fr</v>
          </cell>
        </row>
        <row r="54">
          <cell r="A54" t="str">
            <v>2684F</v>
          </cell>
          <cell r="B54" t="str">
            <v xml:space="preserve">Saint-Roch                    </v>
          </cell>
          <cell r="C54" t="str">
            <v>Place Roger Salengro</v>
          </cell>
          <cell r="D54" t="str">
            <v>Place Roger Salengro 62320</v>
          </cell>
          <cell r="E54" t="str">
            <v>62320</v>
          </cell>
          <cell r="F54" t="str">
            <v xml:space="preserve">ROUVROY                   </v>
          </cell>
          <cell r="G54" t="str">
            <v>ce.0622684F@ac-lille.fr</v>
          </cell>
        </row>
        <row r="55">
          <cell r="A55" t="str">
            <v>2686H</v>
          </cell>
          <cell r="B55" t="str">
            <v xml:space="preserve">Sainte-Therese                </v>
          </cell>
          <cell r="C55" t="str">
            <v>2 Rue Du Docteur Brousse</v>
          </cell>
          <cell r="D55" t="str">
            <v>2 Rue Du Docteur Brousse 62360</v>
          </cell>
          <cell r="E55" t="str">
            <v>62360</v>
          </cell>
          <cell r="F55" t="str">
            <v xml:space="preserve">ST ETIENNE AU MONT        </v>
          </cell>
          <cell r="G55" t="str">
            <v>ce.0622686H@ac-lille.fr</v>
          </cell>
        </row>
        <row r="56">
          <cell r="A56" t="str">
            <v>2687J</v>
          </cell>
          <cell r="B56" t="str">
            <v xml:space="preserve">Sacre Coeur                   </v>
          </cell>
          <cell r="C56" t="str">
            <v>105 Rue Calais</v>
          </cell>
          <cell r="D56" t="str">
            <v>105 Rue Calais 62370</v>
          </cell>
          <cell r="E56" t="str">
            <v>62370</v>
          </cell>
          <cell r="F56" t="str">
            <v xml:space="preserve">ST FOLQUIN                </v>
          </cell>
          <cell r="G56" t="str">
            <v>ce.0622687J@ac-lille.fr</v>
          </cell>
        </row>
        <row r="57">
          <cell r="A57" t="str">
            <v>2689L</v>
          </cell>
          <cell r="B57" t="str">
            <v xml:space="preserve">Saint-Charles                 </v>
          </cell>
          <cell r="C57" t="str">
            <v>63 Rue De La Colonne</v>
          </cell>
          <cell r="D57" t="str">
            <v>63 Rue De La Colonne 62280</v>
          </cell>
          <cell r="E57" t="str">
            <v>62280</v>
          </cell>
          <cell r="F57" t="str">
            <v xml:space="preserve">ST MARTIN BOULOGNE        </v>
          </cell>
          <cell r="G57" t="str">
            <v>ce.0622689L@ac-lille.fr</v>
          </cell>
        </row>
        <row r="58">
          <cell r="A58" t="str">
            <v>2690M</v>
          </cell>
          <cell r="B58" t="str">
            <v xml:space="preserve">Notre-Dame                    </v>
          </cell>
          <cell r="C58" t="str">
            <v>115 Grande Rue</v>
          </cell>
          <cell r="D58" t="str">
            <v>115 Grande Rue 62158</v>
          </cell>
          <cell r="E58" t="str">
            <v>62158</v>
          </cell>
          <cell r="F58" t="str">
            <v xml:space="preserve">SAULTY                    </v>
          </cell>
          <cell r="G58" t="str">
            <v>ce.0622690M@ac-lille.fr</v>
          </cell>
        </row>
        <row r="59">
          <cell r="A59" t="str">
            <v>2693R</v>
          </cell>
          <cell r="B59" t="str">
            <v xml:space="preserve">Sainte-Therese                </v>
          </cell>
          <cell r="C59" t="str">
            <v>21 Rue Jules Ferry</v>
          </cell>
          <cell r="D59" t="str">
            <v>21 Rue Jules Ferry 62580</v>
          </cell>
          <cell r="E59" t="str">
            <v>62580</v>
          </cell>
          <cell r="F59" t="str">
            <v xml:space="preserve">VIMY                      </v>
          </cell>
          <cell r="G59" t="str">
            <v>ce.0622693R@ac-lille.fr</v>
          </cell>
        </row>
        <row r="60">
          <cell r="A60" t="str">
            <v>2695T</v>
          </cell>
          <cell r="B60" t="str">
            <v xml:space="preserve">Jeanne D'Arc                  </v>
          </cell>
          <cell r="C60" t="str">
            <v>4 Rue Romain</v>
          </cell>
          <cell r="D60" t="str">
            <v>4 Rue Romain 62930</v>
          </cell>
          <cell r="E60" t="str">
            <v>62930</v>
          </cell>
          <cell r="F60" t="str">
            <v xml:space="preserve">WIMEREUX                  </v>
          </cell>
          <cell r="G60" t="str">
            <v>ce.0622695T@ac-lille.fr</v>
          </cell>
        </row>
        <row r="61">
          <cell r="A61" t="str">
            <v>2696U</v>
          </cell>
          <cell r="B61" t="str">
            <v xml:space="preserve">Jeanne D'Arc                  </v>
          </cell>
          <cell r="C61" t="str">
            <v>2 Rue Leon Sergent</v>
          </cell>
          <cell r="D61" t="str">
            <v>2 Rue Leon Sergent 62126</v>
          </cell>
          <cell r="E61" t="str">
            <v>62126</v>
          </cell>
          <cell r="F61" t="str">
            <v xml:space="preserve">WIMILLE                   </v>
          </cell>
          <cell r="G61" t="str">
            <v>ce.0622696U@ac-lille.fr</v>
          </cell>
        </row>
        <row r="62">
          <cell r="A62" t="str">
            <v>2699X</v>
          </cell>
          <cell r="B62" t="str">
            <v xml:space="preserve">Saint-Joseph                  </v>
          </cell>
          <cell r="C62" t="str">
            <v>42 Rue Des Ecoles</v>
          </cell>
          <cell r="D62" t="str">
            <v>42 Rue Des Ecoles 62370</v>
          </cell>
          <cell r="E62" t="str">
            <v>62370</v>
          </cell>
          <cell r="F62" t="str">
            <v xml:space="preserve">ZUTKERQUE                 </v>
          </cell>
          <cell r="G62" t="str">
            <v>ce.0622699X@ac-lille.fr</v>
          </cell>
        </row>
        <row r="63">
          <cell r="A63" t="str">
            <v>2701Z</v>
          </cell>
          <cell r="B63" t="str">
            <v xml:space="preserve">Marie Auxiliatrice            </v>
          </cell>
          <cell r="C63" t="str">
            <v>2 Rue De La Rivierette</v>
          </cell>
          <cell r="D63" t="str">
            <v>2 Rue De La Rivierette 62157</v>
          </cell>
          <cell r="E63" t="str">
            <v>62157</v>
          </cell>
          <cell r="F63" t="str">
            <v xml:space="preserve">ALLOUAGNE                 </v>
          </cell>
          <cell r="G63" t="str">
            <v>ce.0622701Z@ac-lille.fr</v>
          </cell>
        </row>
        <row r="64">
          <cell r="A64" t="str">
            <v>2704C</v>
          </cell>
          <cell r="B64" t="str">
            <v xml:space="preserve">Notre-Dame De Grace           </v>
          </cell>
          <cell r="C64" t="str">
            <v>62 Esplanade Marechal Leclerc</v>
          </cell>
          <cell r="D64" t="str">
            <v>62 Esplanade Marechal Leclerc 62610</v>
          </cell>
          <cell r="E64" t="str">
            <v>62610</v>
          </cell>
          <cell r="F64" t="str">
            <v xml:space="preserve">ARDRES                    </v>
          </cell>
          <cell r="G64" t="str">
            <v>ce.0622704C@ac-lille.fr</v>
          </cell>
        </row>
        <row r="65">
          <cell r="A65" t="str">
            <v>2708G</v>
          </cell>
          <cell r="B65" t="str">
            <v xml:space="preserve">Notre-Dame                    </v>
          </cell>
          <cell r="C65" t="str">
            <v>30 Rue Baudimont</v>
          </cell>
          <cell r="D65" t="str">
            <v>30 Rue Baudimont 62000</v>
          </cell>
          <cell r="E65" t="str">
            <v>62000</v>
          </cell>
          <cell r="F65" t="str">
            <v xml:space="preserve">ARRAS                     </v>
          </cell>
          <cell r="G65" t="str">
            <v>ce.0622708G@ac-lille.fr</v>
          </cell>
        </row>
        <row r="66">
          <cell r="A66" t="str">
            <v>2709H</v>
          </cell>
          <cell r="B66" t="str">
            <v xml:space="preserve">St.Jean-Baptiste-Sainte.Croix </v>
          </cell>
          <cell r="C66" t="str">
            <v>20 Rue Ozanam</v>
          </cell>
          <cell r="D66" t="str">
            <v>20 Rue Ozanam 62000</v>
          </cell>
          <cell r="E66" t="str">
            <v>62000</v>
          </cell>
          <cell r="F66" t="str">
            <v xml:space="preserve">ARRAS                     </v>
          </cell>
          <cell r="G66" t="str">
            <v>ce.0622709H@ac-lille.fr</v>
          </cell>
        </row>
        <row r="67">
          <cell r="A67" t="str">
            <v>2711K</v>
          </cell>
          <cell r="B67" t="str">
            <v xml:space="preserve">Saint-Joseph                  </v>
          </cell>
          <cell r="C67" t="str">
            <v>26 Rue Des Louez Dieu</v>
          </cell>
          <cell r="D67" t="str">
            <v>26 Rue Des Louez Dieu 62000</v>
          </cell>
          <cell r="E67" t="str">
            <v>62000</v>
          </cell>
          <cell r="F67" t="str">
            <v xml:space="preserve">ARRAS                     </v>
          </cell>
          <cell r="G67" t="str">
            <v>ce.0622711K@ac-lille.fr</v>
          </cell>
        </row>
        <row r="68">
          <cell r="A68" t="str">
            <v>2713M</v>
          </cell>
          <cell r="B68" t="str">
            <v xml:space="preserve">Ste-Marie-De-La-Presentation  </v>
          </cell>
          <cell r="C68" t="str">
            <v>6 Rue Emile Legrelle</v>
          </cell>
          <cell r="D68" t="str">
            <v>6 Rue Emile Legrelle 62000</v>
          </cell>
          <cell r="E68" t="str">
            <v>62000</v>
          </cell>
          <cell r="F68" t="str">
            <v xml:space="preserve">ARRAS                     </v>
          </cell>
          <cell r="G68" t="str">
            <v>ce.0622713M@ac-lille.fr</v>
          </cell>
        </row>
        <row r="69">
          <cell r="A69" t="str">
            <v>2714N</v>
          </cell>
          <cell r="B69" t="str">
            <v xml:space="preserve">Les Louez Dieu                </v>
          </cell>
          <cell r="C69" t="str">
            <v>14 Boulevard Crespel</v>
          </cell>
          <cell r="D69" t="str">
            <v>14 Boulevard Crespel 62000</v>
          </cell>
          <cell r="E69" t="str">
            <v>62000</v>
          </cell>
          <cell r="F69" t="str">
            <v xml:space="preserve">ARRAS                     </v>
          </cell>
          <cell r="G69" t="str">
            <v>ce.0622714N@ac-lille.fr</v>
          </cell>
        </row>
        <row r="70">
          <cell r="A70" t="str">
            <v>2715P</v>
          </cell>
          <cell r="B70" t="str">
            <v xml:space="preserve">Sainte-Bernadette             </v>
          </cell>
          <cell r="C70" t="str">
            <v>7 Avenue De L'Hippodrome</v>
          </cell>
          <cell r="D70" t="str">
            <v>7 Avenue De L'Hippodrome 62000</v>
          </cell>
          <cell r="E70" t="str">
            <v>62000</v>
          </cell>
          <cell r="F70" t="str">
            <v xml:space="preserve">ARRAS                     </v>
          </cell>
          <cell r="G70" t="str">
            <v>ce.0622715P@ac-lille.fr</v>
          </cell>
        </row>
        <row r="71">
          <cell r="A71" t="str">
            <v>2717S</v>
          </cell>
          <cell r="B71" t="str">
            <v xml:space="preserve">La Sainte Famille             </v>
          </cell>
          <cell r="C71" t="str">
            <v>162 Place Du General De Gaulle</v>
          </cell>
          <cell r="D71" t="str">
            <v>162 Place Du General De Gaulle 62370</v>
          </cell>
          <cell r="E71" t="str">
            <v>62370</v>
          </cell>
          <cell r="F71" t="str">
            <v xml:space="preserve">AUDRUICQ                  </v>
          </cell>
          <cell r="G71" t="str">
            <v>ce.0622717S@ac-lille.fr</v>
          </cell>
        </row>
        <row r="72">
          <cell r="A72" t="str">
            <v>2718T</v>
          </cell>
          <cell r="B72" t="str">
            <v xml:space="preserve">Notre-Dame                    </v>
          </cell>
          <cell r="C72" t="str">
            <v>30 Grand Rue</v>
          </cell>
          <cell r="D72" t="str">
            <v>30 Grand Rue 62810</v>
          </cell>
          <cell r="E72" t="str">
            <v>62810</v>
          </cell>
          <cell r="F72" t="str">
            <v xml:space="preserve">AVESNES LE COMTE          </v>
          </cell>
          <cell r="G72" t="str">
            <v>ce.0622718T@ac-lille.fr</v>
          </cell>
        </row>
        <row r="73">
          <cell r="A73" t="str">
            <v>2719U</v>
          </cell>
          <cell r="B73" t="str">
            <v xml:space="preserve">Notre-Dame                    </v>
          </cell>
          <cell r="C73" t="str">
            <v>10 Rue Lecointe</v>
          </cell>
          <cell r="D73" t="str">
            <v>10 Rue Lecointe 62450</v>
          </cell>
          <cell r="E73" t="str">
            <v>62450</v>
          </cell>
          <cell r="F73" t="str">
            <v xml:space="preserve">BAPAUME                   </v>
          </cell>
          <cell r="G73" t="str">
            <v>ce.0622719U@ac-lille.fr</v>
          </cell>
        </row>
        <row r="74">
          <cell r="A74" t="str">
            <v>2726B</v>
          </cell>
          <cell r="B74" t="str">
            <v xml:space="preserve">Notre-Dame                    </v>
          </cell>
          <cell r="C74" t="str">
            <v>17 Rue Marignan</v>
          </cell>
          <cell r="D74" t="str">
            <v>17 Rue Marignan 62200</v>
          </cell>
          <cell r="E74" t="str">
            <v>62200</v>
          </cell>
          <cell r="F74" t="str">
            <v xml:space="preserve">BOULOGNE SUR MER          </v>
          </cell>
          <cell r="G74" t="str">
            <v>ce.0622726B@ac-lille.fr</v>
          </cell>
        </row>
        <row r="75">
          <cell r="A75" t="str">
            <v>2727C</v>
          </cell>
          <cell r="B75" t="str">
            <v xml:space="preserve">Saint-Augustin                </v>
          </cell>
          <cell r="C75" t="str">
            <v>16 Rue Leuillieux</v>
          </cell>
          <cell r="D75" t="str">
            <v>16 Rue Leuillieux 62200</v>
          </cell>
          <cell r="E75" t="str">
            <v>62200</v>
          </cell>
          <cell r="F75" t="str">
            <v xml:space="preserve">BOULOGNE SUR MER          </v>
          </cell>
          <cell r="G75" t="str">
            <v>ce.0622727C@ac-lille.fr</v>
          </cell>
        </row>
        <row r="76">
          <cell r="A76" t="str">
            <v>2728D</v>
          </cell>
          <cell r="B76" t="str">
            <v xml:space="preserve">Sainte-Therese                </v>
          </cell>
          <cell r="C76" t="str">
            <v>97 Rue Nationale</v>
          </cell>
          <cell r="D76" t="str">
            <v>97 Rue Nationale 62200</v>
          </cell>
          <cell r="E76" t="str">
            <v>62200</v>
          </cell>
          <cell r="F76" t="str">
            <v xml:space="preserve">BOULOGNE SUR MER          </v>
          </cell>
          <cell r="G76" t="str">
            <v>ce.0622728D@ac-lille.fr</v>
          </cell>
        </row>
        <row r="77">
          <cell r="A77" t="str">
            <v>2730F</v>
          </cell>
          <cell r="B77" t="str">
            <v xml:space="preserve">Saint-Patrick                 </v>
          </cell>
          <cell r="C77" t="str">
            <v>842 Allee Louis David</v>
          </cell>
          <cell r="D77" t="str">
            <v>842 Allee Louis David 62200</v>
          </cell>
          <cell r="E77" t="str">
            <v>62200</v>
          </cell>
          <cell r="F77" t="str">
            <v xml:space="preserve">BOULOGNE SUR MER          </v>
          </cell>
          <cell r="G77" t="str">
            <v>ce.0622730F@ac-lille.fr</v>
          </cell>
        </row>
        <row r="78">
          <cell r="A78" t="str">
            <v>2731G</v>
          </cell>
          <cell r="B78" t="str">
            <v xml:space="preserve">Saint-Joseph                  </v>
          </cell>
          <cell r="C78" t="str">
            <v>6 Rue De L'Eglise</v>
          </cell>
          <cell r="D78" t="str">
            <v>6 Rue De L'Eglise 62860</v>
          </cell>
          <cell r="E78" t="str">
            <v>62860</v>
          </cell>
          <cell r="F78" t="str">
            <v xml:space="preserve">BOURLON                   </v>
          </cell>
          <cell r="G78" t="str">
            <v>ce.0622731G@ac-lille.fr</v>
          </cell>
        </row>
        <row r="79">
          <cell r="A79" t="str">
            <v>2732H</v>
          </cell>
          <cell r="B79" t="str">
            <v xml:space="preserve">Saint-Joseph                  </v>
          </cell>
          <cell r="C79" t="str">
            <v>26 Rue De La Carte</v>
          </cell>
          <cell r="D79" t="str">
            <v>26 Rue De La Carte 62116</v>
          </cell>
          <cell r="E79" t="str">
            <v>62116</v>
          </cell>
          <cell r="F79" t="str">
            <v xml:space="preserve">BUCQUOY                   </v>
          </cell>
          <cell r="G79" t="str">
            <v>ce.0622732H@ac-lille.fr</v>
          </cell>
        </row>
        <row r="80">
          <cell r="A80" t="str">
            <v>2733J</v>
          </cell>
          <cell r="B80" t="str">
            <v xml:space="preserve">Notre-Dame                    </v>
          </cell>
          <cell r="C80" t="str">
            <v>10 Rue Eustache De Saint-Pierre</v>
          </cell>
          <cell r="D80" t="str">
            <v>10 Rue Eustache De Saint-Pierre 62100</v>
          </cell>
          <cell r="E80" t="str">
            <v>62100</v>
          </cell>
          <cell r="F80" t="str">
            <v xml:space="preserve">CALAIS                    </v>
          </cell>
          <cell r="G80" t="str">
            <v>ce.0622733J@ac-lille.fr</v>
          </cell>
        </row>
        <row r="81">
          <cell r="A81" t="str">
            <v>2734K</v>
          </cell>
          <cell r="B81" t="str">
            <v xml:space="preserve">Sacre Coeur                   </v>
          </cell>
          <cell r="C81" t="str">
            <v>24 Rue Alfred Delcluze</v>
          </cell>
          <cell r="D81" t="str">
            <v>24 Rue Alfred Delcluze 62100</v>
          </cell>
          <cell r="E81" t="str">
            <v>62100</v>
          </cell>
          <cell r="F81" t="str">
            <v xml:space="preserve">CALAIS                    </v>
          </cell>
          <cell r="G81" t="str">
            <v>ce.0622734K@ac-lille.fr</v>
          </cell>
        </row>
        <row r="82">
          <cell r="A82" t="str">
            <v>2737N</v>
          </cell>
          <cell r="B82" t="str">
            <v xml:space="preserve">Saint-Pierre                  </v>
          </cell>
          <cell r="C82" t="str">
            <v>26 Rue Du Four A Chaux</v>
          </cell>
          <cell r="D82" t="str">
            <v>26 Rue Du Four A Chaux 62100</v>
          </cell>
          <cell r="E82" t="str">
            <v>62100</v>
          </cell>
          <cell r="F82" t="str">
            <v xml:space="preserve">CALAIS                    </v>
          </cell>
          <cell r="G82" t="str">
            <v>ce.0622737N@ac-lille.fr</v>
          </cell>
        </row>
        <row r="83">
          <cell r="A83" t="str">
            <v>2738P</v>
          </cell>
          <cell r="B83" t="str">
            <v xml:space="preserve">Jeanne D'Arc                  </v>
          </cell>
          <cell r="C83" t="str">
            <v>11 Rue Champailler</v>
          </cell>
          <cell r="D83" t="str">
            <v>11 Rue Champailler 62100</v>
          </cell>
          <cell r="E83" t="str">
            <v>62100</v>
          </cell>
          <cell r="F83" t="str">
            <v xml:space="preserve">CALAIS                    </v>
          </cell>
          <cell r="G83" t="str">
            <v>ce.0622738P@ac-lille.fr</v>
          </cell>
        </row>
        <row r="84">
          <cell r="A84" t="str">
            <v>2739R</v>
          </cell>
          <cell r="B84" t="str">
            <v xml:space="preserve">Sainte-Agnes                  </v>
          </cell>
          <cell r="C84" t="str">
            <v>102 Rue De La Commune De Paris</v>
          </cell>
          <cell r="D84" t="str">
            <v>102 Rue De La Commune De Paris 62100</v>
          </cell>
          <cell r="E84" t="str">
            <v>62100</v>
          </cell>
          <cell r="F84" t="str">
            <v xml:space="preserve">CALAIS                    </v>
          </cell>
          <cell r="G84" t="str">
            <v>ce.0622739R@ac-lille.fr</v>
          </cell>
        </row>
        <row r="85">
          <cell r="A85" t="str">
            <v>2740S</v>
          </cell>
          <cell r="B85" t="str">
            <v xml:space="preserve">Sainte-Germaine               </v>
          </cell>
          <cell r="C85" t="str">
            <v>5 Rue De Lima</v>
          </cell>
          <cell r="D85" t="str">
            <v>5 Rue De Lima 62100</v>
          </cell>
          <cell r="E85" t="str">
            <v>62100</v>
          </cell>
          <cell r="F85" t="str">
            <v xml:space="preserve">CALAIS                    </v>
          </cell>
          <cell r="G85" t="str">
            <v>ce.0622740S@ac-lille.fr</v>
          </cell>
        </row>
        <row r="86">
          <cell r="A86" t="str">
            <v>2741T</v>
          </cell>
          <cell r="B86" t="str">
            <v xml:space="preserve">Saint.Vincent-Saint.Charles   </v>
          </cell>
          <cell r="C86" t="str">
            <v>76 Av Antoine De Saint-Exupery</v>
          </cell>
          <cell r="D86" t="str">
            <v>76 Av Antoine De Saint-Exupery 62100</v>
          </cell>
          <cell r="E86" t="str">
            <v>62100</v>
          </cell>
          <cell r="F86" t="str">
            <v xml:space="preserve">CALAIS                    </v>
          </cell>
          <cell r="G86" t="str">
            <v>ce.0622741T@ac-lille.fr</v>
          </cell>
        </row>
        <row r="87">
          <cell r="A87" t="str">
            <v>2742U</v>
          </cell>
          <cell r="B87" t="str">
            <v xml:space="preserve">Sacre Coeur                   </v>
          </cell>
          <cell r="C87" t="str">
            <v>141 Rue Du Bois</v>
          </cell>
          <cell r="D87" t="str">
            <v>141 Rue Du Bois 62350</v>
          </cell>
          <cell r="E87" t="str">
            <v>62350</v>
          </cell>
          <cell r="F87" t="str">
            <v xml:space="preserve">CALONNE SUR LA LYS        </v>
          </cell>
          <cell r="G87" t="str">
            <v>ce.0622742U@ac-lille.fr</v>
          </cell>
        </row>
        <row r="88">
          <cell r="A88" t="str">
            <v>2743V</v>
          </cell>
          <cell r="B88" t="str">
            <v xml:space="preserve">Saint-Joseph                  </v>
          </cell>
          <cell r="C88" t="str">
            <v>7 Rue Marcel Caudevelle</v>
          </cell>
          <cell r="D88" t="str">
            <v>7 Rue Marcel Caudevelle 62360</v>
          </cell>
          <cell r="E88" t="str">
            <v>62360</v>
          </cell>
          <cell r="F88" t="str">
            <v xml:space="preserve">LA CAPELLE LES BOULOGNE   </v>
          </cell>
          <cell r="G88" t="str">
            <v>ce.0622743V@ac-lille.fr</v>
          </cell>
        </row>
        <row r="89">
          <cell r="A89" t="str">
            <v>2744W</v>
          </cell>
          <cell r="B89" t="str">
            <v xml:space="preserve">Sacre Coeur                   </v>
          </cell>
          <cell r="C89" t="str">
            <v>2 Rue Thibaut</v>
          </cell>
          <cell r="D89" t="str">
            <v>2 Rue Thibaut 62220</v>
          </cell>
          <cell r="E89" t="str">
            <v>62220</v>
          </cell>
          <cell r="F89" t="str">
            <v xml:space="preserve">CARVIN                    </v>
          </cell>
          <cell r="G89" t="str">
            <v>ce.0622744W@ac-lille.fr</v>
          </cell>
        </row>
        <row r="90">
          <cell r="A90" t="str">
            <v>2745X</v>
          </cell>
          <cell r="B90" t="str">
            <v xml:space="preserve">Notre-Dame Du Rosaire         </v>
          </cell>
          <cell r="C90" t="str">
            <v>30 Rue De Verdun</v>
          </cell>
          <cell r="D90" t="str">
            <v>30 Rue De Verdun 62360</v>
          </cell>
          <cell r="E90" t="str">
            <v>62360</v>
          </cell>
          <cell r="F90" t="str">
            <v xml:space="preserve">CONDETTE                  </v>
          </cell>
          <cell r="G90" t="str">
            <v>ce.0622745X@ac-lille.fr</v>
          </cell>
        </row>
        <row r="91">
          <cell r="A91" t="str">
            <v>2746Y</v>
          </cell>
          <cell r="B91" t="str">
            <v xml:space="preserve">Sainte-Anne                   </v>
          </cell>
          <cell r="C91" t="str">
            <v>36 Rue Des Hauts Champs</v>
          </cell>
          <cell r="D91" t="str">
            <v>36 Rue Des Hauts Champs 62137</v>
          </cell>
          <cell r="E91" t="str">
            <v>62137</v>
          </cell>
          <cell r="F91" t="str">
            <v xml:space="preserve">COULOGNE                  </v>
          </cell>
          <cell r="G91" t="str">
            <v>ce.0622746Y@ac-lille.fr</v>
          </cell>
        </row>
        <row r="92">
          <cell r="A92" t="str">
            <v>2747Z</v>
          </cell>
          <cell r="B92" t="str">
            <v xml:space="preserve">Clair Accueil                 </v>
          </cell>
          <cell r="C92" t="str">
            <v>18 Rue Du 8 Mai 1945</v>
          </cell>
          <cell r="D92" t="str">
            <v>18 Rue Du 8 Mai 1945 62710</v>
          </cell>
          <cell r="E92" t="str">
            <v>62710</v>
          </cell>
          <cell r="F92" t="str">
            <v xml:space="preserve">COURRIERES                </v>
          </cell>
          <cell r="G92" t="str">
            <v>ce.0622747Z@ac-lille.fr</v>
          </cell>
        </row>
        <row r="93">
          <cell r="A93" t="str">
            <v>2748A</v>
          </cell>
          <cell r="B93" t="str">
            <v xml:space="preserve">Sainte-Florine                </v>
          </cell>
          <cell r="C93" t="str">
            <v>14 Rue Leopold Gleizes</v>
          </cell>
          <cell r="D93" t="str">
            <v>14 Rue Leopold Gleizes 62138</v>
          </cell>
          <cell r="E93" t="str">
            <v>62138</v>
          </cell>
          <cell r="F93" t="str">
            <v xml:space="preserve">DOUVRIN                   </v>
          </cell>
          <cell r="G93" t="str">
            <v>ce.0622748A@ac-lille.fr</v>
          </cell>
        </row>
        <row r="94">
          <cell r="A94" t="str">
            <v>3082N</v>
          </cell>
          <cell r="B94" t="str">
            <v xml:space="preserve">Sainte-Odile                  </v>
          </cell>
          <cell r="C94" t="str">
            <v>Foyer De Charite</v>
          </cell>
          <cell r="D94" t="str">
            <v>Foyer De Charite 62240</v>
          </cell>
          <cell r="E94" t="str">
            <v>62240</v>
          </cell>
          <cell r="F94" t="str">
            <v xml:space="preserve">COURSET                   </v>
          </cell>
          <cell r="G94" t="str">
            <v>ce.0623082N@ac-lille.fr</v>
          </cell>
        </row>
        <row r="95">
          <cell r="A95" t="str">
            <v>3384S</v>
          </cell>
          <cell r="B95" t="str">
            <v xml:space="preserve">Saint-Benoit-Labre            </v>
          </cell>
          <cell r="C95" t="str">
            <v>14 Rue De L'Eglise</v>
          </cell>
          <cell r="D95" t="str">
            <v>14 Rue De L'Eglise 62260</v>
          </cell>
          <cell r="E95" t="str">
            <v>62260</v>
          </cell>
          <cell r="F95" t="str">
            <v xml:space="preserve">AMETTES                   </v>
          </cell>
          <cell r="G95" t="str">
            <v>ce.0623384S@ac-lille.fr</v>
          </cell>
        </row>
        <row r="96">
          <cell r="A96" t="str">
            <v>3385T</v>
          </cell>
          <cell r="B96" t="str">
            <v xml:space="preserve">Notre Dame                    </v>
          </cell>
          <cell r="C96" t="str">
            <v>5 Rue Candide Couzin</v>
          </cell>
          <cell r="D96" t="str">
            <v>5 Rue Candide Couzin 62380</v>
          </cell>
          <cell r="E96" t="str">
            <v>62380</v>
          </cell>
          <cell r="F96" t="str">
            <v xml:space="preserve">LUMBRES                   </v>
          </cell>
          <cell r="G96" t="str">
            <v>ce.0623385T@ac-lille.fr</v>
          </cell>
        </row>
        <row r="97">
          <cell r="A97" t="str">
            <v>3476S</v>
          </cell>
          <cell r="B97" t="str">
            <v xml:space="preserve">Saint-Nicolas                 </v>
          </cell>
          <cell r="C97" t="str">
            <v>4 Rue Du Cygne</v>
          </cell>
          <cell r="D97" t="str">
            <v>4 Rue Du Cygne 62240</v>
          </cell>
          <cell r="E97" t="str">
            <v>62240</v>
          </cell>
          <cell r="F97" t="str">
            <v xml:space="preserve">DESVRES                   </v>
          </cell>
          <cell r="G97" t="str">
            <v>ce.0623476S@ac-lille.fr</v>
          </cell>
        </row>
        <row r="98">
          <cell r="A98" t="str">
            <v>3477T</v>
          </cell>
          <cell r="B98" t="str">
            <v xml:space="preserve">Saint-Joseph                  </v>
          </cell>
          <cell r="C98" t="str">
            <v>8 Rue De Fressin</v>
          </cell>
          <cell r="D98" t="str">
            <v>8 Rue De Fressin 62140</v>
          </cell>
          <cell r="E98" t="str">
            <v>62140</v>
          </cell>
          <cell r="F98" t="str">
            <v xml:space="preserve">HESDIN                    </v>
          </cell>
          <cell r="G98" t="str">
            <v>ce.0623477T@ac-lille.fr</v>
          </cell>
        </row>
        <row r="99">
          <cell r="A99" t="str">
            <v>3756W</v>
          </cell>
          <cell r="B99" t="str">
            <v xml:space="preserve">Saint-Jean-Notre Dame         </v>
          </cell>
          <cell r="C99" t="str">
            <v>33 Rue Aristide Briand</v>
          </cell>
          <cell r="D99" t="str">
            <v>33 Rue Aristide Briand 62217</v>
          </cell>
          <cell r="E99" t="str">
            <v>62217</v>
          </cell>
          <cell r="F99" t="str">
            <v xml:space="preserve">BEAURAINS                 </v>
          </cell>
          <cell r="G99" t="str">
            <v>ce.0623756W@ac-lille.fr</v>
          </cell>
        </row>
        <row r="100">
          <cell r="A100" t="str">
            <v>3757X</v>
          </cell>
          <cell r="B100" t="str">
            <v xml:space="preserve">St.Joseph-St.Dominique Savio  </v>
          </cell>
          <cell r="C100" t="str">
            <v>34 Rue Du Silence</v>
          </cell>
          <cell r="D100" t="str">
            <v>34 Rue Du Silence 62600</v>
          </cell>
          <cell r="E100" t="str">
            <v>62600</v>
          </cell>
          <cell r="F100" t="str">
            <v xml:space="preserve">BERCK                     </v>
          </cell>
          <cell r="G100" t="str">
            <v>ce.0623757X@ac-lille.fr</v>
          </cell>
        </row>
        <row r="101">
          <cell r="A101" t="str">
            <v>3758Y</v>
          </cell>
          <cell r="B101" t="str">
            <v xml:space="preserve">Saint.Eloi-Sainte.Isbergue    </v>
          </cell>
          <cell r="C101" t="str">
            <v>Rue Arthur Lamendin</v>
          </cell>
          <cell r="D101" t="str">
            <v>Rue Arthur Lamendin 62330</v>
          </cell>
          <cell r="E101" t="str">
            <v>62330</v>
          </cell>
          <cell r="F101" t="str">
            <v xml:space="preserve">ISBERGUES                 </v>
          </cell>
          <cell r="G101" t="str">
            <v>ce.0623758Y@ac-lille.fr</v>
          </cell>
        </row>
        <row r="102">
          <cell r="A102" t="str">
            <v>3783A</v>
          </cell>
          <cell r="B102" t="str">
            <v xml:space="preserve">Sainte Therese                </v>
          </cell>
          <cell r="C102" t="str">
            <v>172 Avenue Alfred Maes</v>
          </cell>
          <cell r="D102" t="str">
            <v>172 Avenue Alfred Maes 62300</v>
          </cell>
          <cell r="E102" t="str">
            <v>62300</v>
          </cell>
          <cell r="F102" t="str">
            <v xml:space="preserve">LENS                      </v>
          </cell>
          <cell r="G102" t="str">
            <v>ce.0623783A@ac-lille.fr</v>
          </cell>
        </row>
        <row r="103">
          <cell r="A103" t="str">
            <v>3821S</v>
          </cell>
          <cell r="B103" t="str">
            <v xml:space="preserve">I.M.E  Au Moulin De Saint Michel     </v>
          </cell>
          <cell r="C103" t="str">
            <v>67 Route Nationale</v>
          </cell>
          <cell r="D103" t="str">
            <v>67 Route Nationale 62165</v>
          </cell>
          <cell r="E103" t="str">
            <v>62165</v>
          </cell>
          <cell r="F103" t="str">
            <v xml:space="preserve">ST MICHEL SUR TERNOISE    </v>
          </cell>
          <cell r="G103" t="str">
            <v>imemoulin@asrl.asso.fr</v>
          </cell>
        </row>
        <row r="104">
          <cell r="A104" t="str">
            <v>3904G</v>
          </cell>
          <cell r="B104" t="str">
            <v xml:space="preserve">St.Jean-Baptiste.De.La.Salle  </v>
          </cell>
          <cell r="C104" t="str">
            <v>Rue Gournay Hedouin</v>
          </cell>
          <cell r="D104" t="str">
            <v>Rue Gournay Hedouin 62480</v>
          </cell>
          <cell r="E104" t="str">
            <v>62480</v>
          </cell>
          <cell r="F104" t="str">
            <v xml:space="preserve">LE PORTEL                 </v>
          </cell>
          <cell r="G104" t="str">
            <v>ce.0623904G@ac-lille.fr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@il%20Eta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  <pageSetUpPr fitToPage="1"/>
  </sheetPr>
  <dimension ref="A1:AJ11"/>
  <sheetViews>
    <sheetView showZeros="0" tabSelected="1" zoomScale="120" zoomScaleNormal="12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21" sqref="H21"/>
    </sheetView>
  </sheetViews>
  <sheetFormatPr baseColWidth="10" defaultRowHeight="15" customHeight="1" x14ac:dyDescent="0.2"/>
  <cols>
    <col min="1" max="1" width="5" style="53" customWidth="1"/>
    <col min="2" max="2" width="5.28515625" style="52" customWidth="1"/>
    <col min="3" max="3" width="23.7109375" style="52" customWidth="1"/>
    <col min="4" max="4" width="4.7109375" style="49" customWidth="1"/>
    <col min="5" max="5" width="4.28515625" style="49" customWidth="1"/>
    <col min="6" max="6" width="4.7109375" style="52" customWidth="1"/>
    <col min="7" max="7" width="4" style="52" customWidth="1"/>
    <col min="8" max="8" width="5.7109375" style="52" customWidth="1"/>
    <col min="9" max="10" width="8.140625" style="54" bestFit="1" customWidth="1"/>
    <col min="11" max="11" width="6.42578125" style="52" customWidth="1"/>
    <col min="12" max="12" width="24.42578125" style="52" bestFit="1" customWidth="1"/>
    <col min="13" max="13" width="20" style="52" bestFit="1" customWidth="1"/>
    <col min="14" max="14" width="19.5703125" style="52" bestFit="1" customWidth="1"/>
    <col min="15" max="15" width="12.42578125" style="20" customWidth="1"/>
    <col min="16" max="16" width="16.42578125" style="20" customWidth="1"/>
    <col min="17" max="17" width="9.28515625" style="20" hidden="1" customWidth="1"/>
    <col min="18" max="18" width="5.42578125" style="56" customWidth="1"/>
    <col min="19" max="19" width="3.5703125" style="81" customWidth="1"/>
    <col min="20" max="20" width="3.28515625" style="81" customWidth="1"/>
    <col min="21" max="21" width="5.28515625" style="59" customWidth="1"/>
    <col min="22" max="22" width="7.140625" style="52" customWidth="1"/>
    <col min="23" max="23" width="7.42578125" style="63" customWidth="1"/>
    <col min="24" max="24" width="7.7109375" style="57" customWidth="1"/>
    <col min="25" max="25" width="3.42578125" style="57" customWidth="1"/>
    <col min="26" max="26" width="5.7109375" style="71" customWidth="1"/>
    <col min="27" max="27" width="7.85546875" style="55" customWidth="1"/>
    <col min="28" max="28" width="4.85546875" style="50" customWidth="1"/>
    <col min="29" max="29" width="4.140625" style="51" customWidth="1"/>
    <col min="30" max="30" width="8.85546875" style="51" bestFit="1" customWidth="1"/>
    <col min="31" max="32" width="8.85546875" style="86" customWidth="1"/>
    <col min="33" max="33" width="13.85546875" style="49" bestFit="1" customWidth="1"/>
    <col min="34" max="34" width="9.42578125" style="49" bestFit="1" customWidth="1"/>
    <col min="35" max="35" width="7.42578125" style="49" bestFit="1" customWidth="1"/>
    <col min="36" max="36" width="6.42578125" style="76" bestFit="1" customWidth="1"/>
    <col min="37" max="16384" width="11.42578125" style="78"/>
  </cols>
  <sheetData>
    <row r="1" spans="1:36" s="77" customFormat="1" ht="36" customHeight="1" x14ac:dyDescent="0.25">
      <c r="A1" s="21" t="s">
        <v>41</v>
      </c>
      <c r="B1" s="22" t="s">
        <v>34</v>
      </c>
      <c r="C1" s="22" t="s">
        <v>33</v>
      </c>
      <c r="D1" s="22" t="s">
        <v>2</v>
      </c>
      <c r="E1" s="22" t="s">
        <v>3</v>
      </c>
      <c r="F1" s="22" t="s">
        <v>45</v>
      </c>
      <c r="G1" s="22" t="s">
        <v>42</v>
      </c>
      <c r="H1" s="22" t="s">
        <v>12</v>
      </c>
      <c r="I1" s="23" t="s">
        <v>1</v>
      </c>
      <c r="J1" s="23" t="s">
        <v>0</v>
      </c>
      <c r="K1" s="22" t="s">
        <v>13</v>
      </c>
      <c r="L1" s="22" t="s">
        <v>36</v>
      </c>
      <c r="M1" s="22" t="s">
        <v>4</v>
      </c>
      <c r="N1" s="24" t="s">
        <v>37</v>
      </c>
      <c r="O1" s="18" t="s">
        <v>14</v>
      </c>
      <c r="P1" s="18" t="s">
        <v>40</v>
      </c>
      <c r="Q1" s="18"/>
      <c r="R1" s="26" t="s">
        <v>61</v>
      </c>
      <c r="S1" s="79" t="str">
        <f ca="1" xml:space="preserve"> COUNTIF(OFFSET(T1,1,-1,1000),1)&amp;" Prlg"</f>
        <v>1 Prlg</v>
      </c>
      <c r="T1" s="79" t="s">
        <v>43</v>
      </c>
      <c r="U1" s="58" t="s">
        <v>62</v>
      </c>
      <c r="V1" s="22" t="s">
        <v>52</v>
      </c>
      <c r="W1" s="61" t="s">
        <v>60</v>
      </c>
      <c r="X1" s="27" t="s">
        <v>57</v>
      </c>
      <c r="Y1" s="72" t="s">
        <v>58</v>
      </c>
      <c r="Z1" s="64" t="s">
        <v>63</v>
      </c>
      <c r="AA1" s="25" t="s">
        <v>16</v>
      </c>
      <c r="AB1" s="28" t="s">
        <v>38</v>
      </c>
      <c r="AC1" s="83" t="s">
        <v>69</v>
      </c>
      <c r="AD1" s="29" t="s">
        <v>32</v>
      </c>
      <c r="AE1" s="84" t="s">
        <v>70</v>
      </c>
      <c r="AF1" s="84" t="s">
        <v>71</v>
      </c>
      <c r="AG1" s="30">
        <f ca="1">TODAY()</f>
        <v>45154</v>
      </c>
      <c r="AH1" s="31" t="s">
        <v>35</v>
      </c>
      <c r="AI1" s="31" t="s">
        <v>39</v>
      </c>
      <c r="AJ1" s="73" t="s">
        <v>53</v>
      </c>
    </row>
    <row r="2" spans="1:36" s="77" customFormat="1" ht="15" customHeight="1" x14ac:dyDescent="0.25">
      <c r="A2" s="32"/>
      <c r="B2" s="33" t="s">
        <v>35</v>
      </c>
      <c r="C2" s="33" t="str">
        <f t="shared" ref="C2:C10" si="0">UPPER(D2)&amp;" "&amp;PROPER(E2)</f>
        <v>AAAA Zzzz</v>
      </c>
      <c r="D2" s="34" t="s">
        <v>74</v>
      </c>
      <c r="E2" s="34" t="s">
        <v>73</v>
      </c>
      <c r="F2" s="35" t="s">
        <v>6</v>
      </c>
      <c r="G2" s="33"/>
      <c r="H2" s="36">
        <v>0.33</v>
      </c>
      <c r="I2" s="37">
        <v>44805</v>
      </c>
      <c r="J2" s="37">
        <v>45169</v>
      </c>
      <c r="K2" s="38" t="s">
        <v>47</v>
      </c>
      <c r="L2" s="39" t="str">
        <f>_xlfn.IFNA(VLOOKUP($K2,[1]Répertoire!$A$2:$G$104,2,FALSE),"")</f>
        <v xml:space="preserve">Jeanne D'Arc                  </v>
      </c>
      <c r="M2" s="39" t="str">
        <f>_xlfn.IFNA(VLOOKUP($K2,[1]Répertoire!$A$2:$G$104,6,FALSE),"")</f>
        <v xml:space="preserve">LAVENTIE                  </v>
      </c>
      <c r="N2" s="39" t="str">
        <f>_xlfn.IFNA(VLOOKUP($K2,[1]Répertoire!$A$2:$G$104,7,FALSE),"")</f>
        <v>ce.0622659D@ac-lille.fr</v>
      </c>
      <c r="O2" s="19" t="s">
        <v>46</v>
      </c>
      <c r="P2" s="19" t="s">
        <v>81</v>
      </c>
      <c r="Q2" s="19" t="e">
        <f>TEXT(V2,"JJ/MM/AA")</f>
        <v>#VALUE!</v>
      </c>
      <c r="R2" s="41" t="str">
        <f t="shared" ref="R2:R10" ca="1" si="1">IF(I2="","X",IF(Z2="X","P",IF(C2=OFFSET(C2,-1,0),IF(J2&lt;TODAY(),IF(OFFSET(I2,1,0)=J2+1,"-",IF(I2=OFFSET(I2,-1,0),"-","¤")),""),IF(J2&lt;TODAY(),IF(OFFSET(I2,1,0)=J2+1,"O","¤"),"1"))))</f>
        <v>1</v>
      </c>
      <c r="S2" s="80">
        <f t="shared" ref="S2:S10" ca="1" si="2">IF(I2="","",IF(C2&lt;&gt;OFFSET(C2,1,0),IF(J2&lt;TODAY(),IF(T2="",1,0),0),0))</f>
        <v>0</v>
      </c>
      <c r="T2" s="80"/>
      <c r="U2" s="60" t="str">
        <f t="shared" ref="U2:U10" si="3">IF(ISBLANK(I2),0,TEXT(I2,"mm.jj")&amp;"-"&amp;TEXT(J2,"mm.jj")&amp;"_"&amp;C2&amp;"_"&amp;IF(F2="H09","SUP","REP")&amp;"_"&amp;K2&amp;"_Just")</f>
        <v>09.jj-08.jj_AAAA Zzzz_REP_2659D_Just</v>
      </c>
      <c r="V2" s="40" t="s">
        <v>66</v>
      </c>
      <c r="W2" s="62"/>
      <c r="X2" s="42">
        <v>44889</v>
      </c>
      <c r="Y2" s="43"/>
      <c r="Z2" s="70"/>
      <c r="AA2" s="40"/>
      <c r="AB2" s="66"/>
      <c r="AC2" s="82">
        <f ca="1">IF(AND(C2=OFFSET(C2,1,0),TEXT(V2,"0")&gt;TEXT(OFFSET(V2,1,0),"0")),1,0)</f>
        <v>0</v>
      </c>
      <c r="AD2" s="45"/>
      <c r="AE2" s="45"/>
      <c r="AF2" s="45"/>
      <c r="AG2" s="31"/>
      <c r="AH2" s="31"/>
      <c r="AI2" s="31"/>
      <c r="AJ2" s="73"/>
    </row>
    <row r="3" spans="1:36" ht="15" customHeight="1" x14ac:dyDescent="0.25">
      <c r="A3" s="32"/>
      <c r="B3" s="33" t="s">
        <v>35</v>
      </c>
      <c r="C3" s="33" t="str">
        <f t="shared" si="0"/>
        <v>AAAA Zzzz</v>
      </c>
      <c r="D3" s="34" t="s">
        <v>74</v>
      </c>
      <c r="E3" s="34" t="s">
        <v>73</v>
      </c>
      <c r="F3" s="35" t="s">
        <v>6</v>
      </c>
      <c r="G3" s="33"/>
      <c r="H3" s="36">
        <v>0.33</v>
      </c>
      <c r="I3" s="37">
        <v>44805</v>
      </c>
      <c r="J3" s="37">
        <v>45169</v>
      </c>
      <c r="K3" s="38" t="s">
        <v>48</v>
      </c>
      <c r="L3" s="39" t="str">
        <f>_xlfn.IFNA(VLOOKUP($K3,[1]Répertoire!$A$2:$G$104,2,FALSE),"")</f>
        <v xml:space="preserve">St Paul  St Joseph            </v>
      </c>
      <c r="M3" s="39" t="str">
        <f>_xlfn.IFNA(VLOOKUP($K3,[1]Répertoire!$A$2:$G$104,6,FALSE),"")</f>
        <v xml:space="preserve">LESTREM                   </v>
      </c>
      <c r="N3" s="39" t="str">
        <f>_xlfn.IFNA(VLOOKUP($K3,[1]Répertoire!$A$2:$G$104,7,FALSE),"")</f>
        <v>ce.0622664J@ac-lille.fr</v>
      </c>
      <c r="O3" s="19" t="s">
        <v>46</v>
      </c>
      <c r="P3" s="19" t="s">
        <v>82</v>
      </c>
      <c r="Q3" s="19" t="e">
        <f>TEXT(V3,"JJ/MM/AA")</f>
        <v>#VALUE!</v>
      </c>
      <c r="R3" s="41" t="str">
        <f t="shared" ca="1" si="1"/>
        <v/>
      </c>
      <c r="S3" s="80">
        <f t="shared" ca="1" si="2"/>
        <v>0</v>
      </c>
      <c r="T3" s="80"/>
      <c r="U3" s="60" t="str">
        <f t="shared" si="3"/>
        <v>09.jj-08.jj_AAAA Zzzz_REP_2664J_Just</v>
      </c>
      <c r="V3" s="40" t="s">
        <v>66</v>
      </c>
      <c r="W3" s="62"/>
      <c r="X3" s="42">
        <v>44889</v>
      </c>
      <c r="Y3" s="43"/>
      <c r="Z3" s="70"/>
      <c r="AA3" s="40"/>
      <c r="AB3" s="44"/>
      <c r="AC3" s="82"/>
      <c r="AD3" s="45"/>
      <c r="AE3" s="45"/>
      <c r="AF3" s="45"/>
      <c r="AG3" s="46"/>
      <c r="AH3" s="46"/>
      <c r="AI3" s="46"/>
      <c r="AJ3" s="74"/>
    </row>
    <row r="4" spans="1:36" ht="15" customHeight="1" x14ac:dyDescent="0.25">
      <c r="A4" s="32"/>
      <c r="B4" s="33" t="s">
        <v>35</v>
      </c>
      <c r="C4" s="33" t="str">
        <f t="shared" si="0"/>
        <v>AAAB Zzzy</v>
      </c>
      <c r="D4" s="34" t="s">
        <v>75</v>
      </c>
      <c r="E4" s="34" t="s">
        <v>78</v>
      </c>
      <c r="F4" s="35" t="s">
        <v>6</v>
      </c>
      <c r="G4" s="33"/>
      <c r="H4" s="36">
        <v>0.5</v>
      </c>
      <c r="I4" s="37">
        <v>44805</v>
      </c>
      <c r="J4" s="37">
        <v>45169</v>
      </c>
      <c r="K4" s="38" t="s">
        <v>50</v>
      </c>
      <c r="L4" s="39" t="str">
        <f>_xlfn.IFNA(VLOOKUP($K4,[1]Répertoire!$A$2:$G$104,2,FALSE),"")</f>
        <v xml:space="preserve">Notre-Dame                    </v>
      </c>
      <c r="M4" s="39" t="str">
        <f>_xlfn.IFNA(VLOOKUP($K4,[1]Répertoire!$A$2:$G$104,6,FALSE),"")</f>
        <v xml:space="preserve">BAPAUME                   </v>
      </c>
      <c r="N4" s="39" t="str">
        <f>_xlfn.IFNA(VLOOKUP($K4,[1]Répertoire!$A$2:$G$104,7,FALSE),"")</f>
        <v>ce.0622719U@ac-lille.fr</v>
      </c>
      <c r="O4" s="19"/>
      <c r="P4" s="19"/>
      <c r="Q4" s="19" t="e">
        <f>TEXT(V3,"JJ/MM/AA")</f>
        <v>#VALUE!</v>
      </c>
      <c r="R4" s="41" t="str">
        <f t="shared" ca="1" si="1"/>
        <v>1</v>
      </c>
      <c r="S4" s="80">
        <f t="shared" ca="1" si="2"/>
        <v>0</v>
      </c>
      <c r="T4" s="80"/>
      <c r="U4" s="60" t="str">
        <f t="shared" si="3"/>
        <v>09.jj-08.jj_AAAB Zzzy_REP_2719U_Just</v>
      </c>
      <c r="V4" s="40" t="s">
        <v>66</v>
      </c>
      <c r="W4" s="62"/>
      <c r="X4" s="42">
        <v>44889</v>
      </c>
      <c r="Y4" s="43"/>
      <c r="Z4" s="70"/>
      <c r="AA4" s="40"/>
      <c r="AB4" s="44"/>
      <c r="AC4" s="47"/>
      <c r="AD4" s="47"/>
      <c r="AE4" s="47"/>
      <c r="AF4" s="47"/>
      <c r="AG4" s="48"/>
      <c r="AH4" s="48"/>
      <c r="AI4" s="48"/>
      <c r="AJ4" s="75"/>
    </row>
    <row r="5" spans="1:36" ht="15" customHeight="1" x14ac:dyDescent="0.25">
      <c r="A5" s="32"/>
      <c r="B5" s="33" t="s">
        <v>35</v>
      </c>
      <c r="C5" s="33" t="str">
        <f>UPPER(D5)&amp;" "&amp;PROPER(E5)</f>
        <v>AAAB Zzzy</v>
      </c>
      <c r="D5" s="34" t="s">
        <v>75</v>
      </c>
      <c r="E5" s="34" t="s">
        <v>78</v>
      </c>
      <c r="F5" s="35" t="s">
        <v>6</v>
      </c>
      <c r="G5" s="33"/>
      <c r="H5" s="36">
        <v>0.25</v>
      </c>
      <c r="I5" s="37">
        <v>45082</v>
      </c>
      <c r="J5" s="37">
        <v>45093</v>
      </c>
      <c r="K5" s="38" t="s">
        <v>51</v>
      </c>
      <c r="L5" s="39" t="str">
        <f>_xlfn.IFNA(VLOOKUP($K5,[1]Répertoire!$A$2:$G$104,2,FALSE),"")</f>
        <v xml:space="preserve">Notre-Dame Du Bon Conseil     </v>
      </c>
      <c r="M5" s="39" t="str">
        <f>_xlfn.IFNA(VLOOKUP($K5,[1]Répertoire!$A$2:$G$104,6,FALSE),"")</f>
        <v xml:space="preserve">FEUCHY                    </v>
      </c>
      <c r="N5" s="39" t="str">
        <f>_xlfn.IFNA(VLOOKUP($K5,[1]Répertoire!$A$2:$G$104,7,FALSE),"")</f>
        <v>ce.0622652W@ac-lille.fr</v>
      </c>
      <c r="O5" s="19" t="s">
        <v>28</v>
      </c>
      <c r="P5" s="19" t="s">
        <v>83</v>
      </c>
      <c r="Q5" s="19" t="e">
        <f>TEXT(V4,"JJ/MM/AA")</f>
        <v>#VALUE!</v>
      </c>
      <c r="R5" s="41" t="str">
        <f ca="1">IF(I5="","X",IF(Z5="X","P",IF(C5=OFFSET(C5,-1,0),IF(J5&lt;TODAY(),IF(OFFSET(I5,1,0)=J5+1,"-",IF(I5=OFFSET(I5,-1,0),"-","¤")),""),IF(J5&lt;TODAY(),IF(OFFSET(I5,1,0)=J5+1,"O","¤"),"1"))))</f>
        <v>-</v>
      </c>
      <c r="S5" s="80">
        <f ca="1">IF(I5="","",IF(C5&lt;&gt;OFFSET(C5,1,0),IF(J5&lt;TODAY(),IF(T5="",1,0),0),0))</f>
        <v>0</v>
      </c>
      <c r="T5" s="80"/>
      <c r="U5" s="60" t="str">
        <f>IF(ISBLANK(I5),0,TEXT(I5,"mm.jj")&amp;"-"&amp;TEXT(J5,"mm.jj")&amp;"_"&amp;C5&amp;"_"&amp;IF(F5="H09","SUP","REP")&amp;"_"&amp;K5&amp;"_Just")</f>
        <v>06.jj-06.jj_AAAB Zzzy_REP_2652W_Just</v>
      </c>
      <c r="V5" s="40" t="s">
        <v>72</v>
      </c>
      <c r="W5" s="62"/>
      <c r="X5" s="42">
        <v>45092</v>
      </c>
      <c r="Y5" s="43"/>
      <c r="Z5" s="70"/>
      <c r="AA5" s="40"/>
      <c r="AB5" s="44"/>
      <c r="AC5" s="47"/>
      <c r="AD5" s="47"/>
      <c r="AE5" s="85"/>
      <c r="AG5" s="48"/>
      <c r="AH5" s="48"/>
      <c r="AI5" s="48"/>
      <c r="AJ5" s="75"/>
    </row>
    <row r="6" spans="1:36" ht="15" customHeight="1" x14ac:dyDescent="0.25">
      <c r="A6" s="32"/>
      <c r="B6" s="33" t="s">
        <v>35</v>
      </c>
      <c r="C6" s="33" t="str">
        <f>UPPER(D6)&amp;" "&amp;PROPER(E6)</f>
        <v>AAAB Zzzy</v>
      </c>
      <c r="D6" s="34" t="s">
        <v>75</v>
      </c>
      <c r="E6" s="34" t="s">
        <v>78</v>
      </c>
      <c r="F6" s="35" t="s">
        <v>6</v>
      </c>
      <c r="G6" s="33"/>
      <c r="H6" s="36">
        <v>0.25</v>
      </c>
      <c r="I6" s="37">
        <v>45094</v>
      </c>
      <c r="J6" s="37">
        <v>45107</v>
      </c>
      <c r="K6" s="38" t="s">
        <v>51</v>
      </c>
      <c r="L6" s="39" t="str">
        <f>_xlfn.IFNA(VLOOKUP($K6,[1]Répertoire!$A$2:$G$104,2,FALSE),"")</f>
        <v xml:space="preserve">Notre-Dame Du Bon Conseil     </v>
      </c>
      <c r="M6" s="39" t="str">
        <f>_xlfn.IFNA(VLOOKUP($K6,[1]Répertoire!$A$2:$G$104,6,FALSE),"")</f>
        <v xml:space="preserve">FEUCHY                    </v>
      </c>
      <c r="N6" s="39" t="str">
        <f>_xlfn.IFNA(VLOOKUP($K6,[1]Répertoire!$A$2:$G$104,7,FALSE),"")</f>
        <v>ce.0622652W@ac-lille.fr</v>
      </c>
      <c r="O6" s="19" t="s">
        <v>28</v>
      </c>
      <c r="P6" s="19" t="s">
        <v>82</v>
      </c>
      <c r="Q6" s="19" t="e">
        <f>TEXT(V5,"JJ/MM/AA")</f>
        <v>#VALUE!</v>
      </c>
      <c r="R6" s="41" t="str">
        <f ca="1">IF(I6="","X",IF(Z6="X","P",IF(C6=OFFSET(C6,-1,0),IF(J6&lt;TODAY(),IF(OFFSET(I6,1,0)=J6+1,"-",IF(I6=OFFSET(I6,-1,0),"-","¤")),""),IF(J6&lt;TODAY(),IF(OFFSET(I6,1,0)=J6+1,"O","¤"),"1"))))</f>
        <v>¤</v>
      </c>
      <c r="S6" s="80">
        <f ca="1">IF(I6="","",IF(C6&lt;&gt;OFFSET(C6,1,0),IF(J6&lt;TODAY(),IF(T6="",1,0),0),0))</f>
        <v>1</v>
      </c>
      <c r="T6" s="80"/>
      <c r="U6" s="60" t="str">
        <f>IF(ISBLANK(I6),0,TEXT(I6,"mm.jj")&amp;"-"&amp;TEXT(J6,"mm.jj")&amp;"_"&amp;C6&amp;"_"&amp;IF(F6="H09","SUP","REP")&amp;"_"&amp;K6&amp;"_Just")</f>
        <v>06.jj-06.jj_AAAB Zzzy_REP_2652W_Just</v>
      </c>
      <c r="V6" s="40" t="s">
        <v>72</v>
      </c>
      <c r="W6" s="62"/>
      <c r="X6" s="42">
        <v>45092</v>
      </c>
      <c r="Y6" s="43"/>
      <c r="Z6" s="70"/>
      <c r="AA6" s="40"/>
      <c r="AB6" s="44"/>
      <c r="AC6" s="47"/>
      <c r="AD6" s="47"/>
      <c r="AE6" s="85"/>
      <c r="AG6" s="48"/>
      <c r="AH6" s="48"/>
      <c r="AI6" s="48"/>
      <c r="AJ6" s="75"/>
    </row>
    <row r="7" spans="1:36" ht="15" customHeight="1" x14ac:dyDescent="0.25">
      <c r="A7" s="32"/>
      <c r="B7" s="33" t="s">
        <v>35</v>
      </c>
      <c r="C7" s="33" t="str">
        <f t="shared" si="0"/>
        <v>AAAC Zzzx</v>
      </c>
      <c r="D7" s="34" t="s">
        <v>76</v>
      </c>
      <c r="E7" s="34" t="s">
        <v>79</v>
      </c>
      <c r="F7" s="35" t="s">
        <v>6</v>
      </c>
      <c r="G7" s="33"/>
      <c r="H7" s="36">
        <v>1</v>
      </c>
      <c r="I7" s="37">
        <v>44805</v>
      </c>
      <c r="J7" s="37">
        <v>45107</v>
      </c>
      <c r="K7" s="38" t="s">
        <v>49</v>
      </c>
      <c r="L7" s="39" t="str">
        <f>_xlfn.IFNA(VLOOKUP($K7,[1]Répertoire!$A$2:$G$104,2,FALSE),"")</f>
        <v xml:space="preserve">Notre-Dame Enclos             </v>
      </c>
      <c r="M7" s="39" t="str">
        <f>_xlfn.IFNA(VLOOKUP($K7,[1]Répertoire!$A$2:$G$104,6,FALSE),"")</f>
        <v xml:space="preserve">ST OMER                   </v>
      </c>
      <c r="N7" s="39" t="str">
        <f>_xlfn.IFNA(VLOOKUP($K7,[1]Répertoire!$A$2:$G$104,7,FALSE),"")</f>
        <v>ce.0622584X@ac-lille.fr</v>
      </c>
      <c r="O7" s="19" t="s">
        <v>7</v>
      </c>
      <c r="P7" s="19" t="s">
        <v>81</v>
      </c>
      <c r="Q7" s="19" t="e">
        <f t="shared" ref="Q7:Q10" si="4">TEXT(V7,"JJ/MM/AA")</f>
        <v>#VALUE!</v>
      </c>
      <c r="R7" s="41" t="str">
        <f t="shared" ca="1" si="1"/>
        <v>O</v>
      </c>
      <c r="S7" s="80">
        <f t="shared" ca="1" si="2"/>
        <v>0</v>
      </c>
      <c r="T7" s="80"/>
      <c r="U7" s="60" t="str">
        <f t="shared" si="3"/>
        <v>09.jj-06.jj_AAAC Zzzx_REP_2584X_Just</v>
      </c>
      <c r="V7" s="40" t="s">
        <v>66</v>
      </c>
      <c r="W7" s="62"/>
      <c r="X7" s="42">
        <v>44889</v>
      </c>
      <c r="Y7" s="43"/>
      <c r="Z7" s="70"/>
      <c r="AA7" s="40"/>
      <c r="AB7" s="44"/>
      <c r="AC7" s="82"/>
      <c r="AD7" s="45"/>
      <c r="AE7" s="45"/>
      <c r="AF7" s="45"/>
      <c r="AG7" s="46"/>
      <c r="AH7" s="46"/>
      <c r="AI7" s="46"/>
      <c r="AJ7" s="74"/>
    </row>
    <row r="8" spans="1:36" ht="15" customHeight="1" x14ac:dyDescent="0.25">
      <c r="A8" s="32"/>
      <c r="B8" s="33" t="s">
        <v>35</v>
      </c>
      <c r="C8" s="33" t="str">
        <f t="shared" ref="C8" si="5">UPPER(D8)&amp;" "&amp;PROPER(E8)</f>
        <v>AAAC Zzzx</v>
      </c>
      <c r="D8" s="34" t="s">
        <v>76</v>
      </c>
      <c r="E8" s="34" t="s">
        <v>79</v>
      </c>
      <c r="F8" s="35" t="s">
        <v>6</v>
      </c>
      <c r="G8" s="33"/>
      <c r="H8" s="36">
        <v>1</v>
      </c>
      <c r="I8" s="37">
        <v>45108</v>
      </c>
      <c r="J8" s="37">
        <v>45169</v>
      </c>
      <c r="K8" s="38" t="s">
        <v>49</v>
      </c>
      <c r="L8" s="39" t="str">
        <f>_xlfn.IFNA(VLOOKUP($K8,[1]Répertoire!$A$2:$G$104,2,FALSE),"")</f>
        <v xml:space="preserve">Notre-Dame Enclos             </v>
      </c>
      <c r="M8" s="39" t="str">
        <f>_xlfn.IFNA(VLOOKUP($K8,[1]Répertoire!$A$2:$G$104,6,FALSE),"")</f>
        <v xml:space="preserve">ST OMER                   </v>
      </c>
      <c r="N8" s="39" t="str">
        <f>_xlfn.IFNA(VLOOKUP($K8,[1]Répertoire!$A$2:$G$104,7,FALSE),"")</f>
        <v>ce.0622584X@ac-lille.fr</v>
      </c>
      <c r="O8" s="19" t="s">
        <v>7</v>
      </c>
      <c r="P8" s="19" t="s">
        <v>82</v>
      </c>
      <c r="Q8" s="19" t="e">
        <f t="shared" ref="Q8" si="6">TEXT(V8,"JJ/MM/AA")</f>
        <v>#VALUE!</v>
      </c>
      <c r="R8" s="41" t="str">
        <f t="shared" ref="R8" ca="1" si="7">IF(I8="","X",IF(Z8="X","P",IF(C8=OFFSET(C8,-1,0),IF(J8&lt;TODAY(),IF(OFFSET(I8,1,0)=J8+1,"-",IF(I8=OFFSET(I8,-1,0),"-","¤")),""),IF(J8&lt;TODAY(),IF(OFFSET(I8,1,0)=J8+1,"O","¤"),"1"))))</f>
        <v/>
      </c>
      <c r="S8" s="80">
        <f t="shared" ref="S8" ca="1" si="8">IF(I8="","",IF(C8&lt;&gt;OFFSET(C8,1,0),IF(J8&lt;TODAY(),IF(T8="",1,0),0),0))</f>
        <v>0</v>
      </c>
      <c r="T8" s="80"/>
      <c r="U8" s="60" t="str">
        <f t="shared" ref="U8" si="9">IF(ISBLANK(I8),0,TEXT(I8,"mm.jj")&amp;"-"&amp;TEXT(J8,"mm.jj")&amp;"_"&amp;C8&amp;"_"&amp;IF(F8="H09","SUP","REP")&amp;"_"&amp;K8&amp;"_Just")</f>
        <v>07.jj-08.jj_AAAC Zzzx_REP_2584X_Just</v>
      </c>
      <c r="V8" s="40" t="s">
        <v>72</v>
      </c>
      <c r="W8" s="62"/>
      <c r="X8" s="42"/>
      <c r="Y8" s="43"/>
      <c r="Z8" s="70"/>
      <c r="AA8" s="40"/>
      <c r="AB8" s="44"/>
      <c r="AC8" s="82"/>
      <c r="AD8" s="45"/>
      <c r="AE8" s="45"/>
      <c r="AF8" s="45"/>
      <c r="AG8" s="46"/>
      <c r="AH8" s="46"/>
      <c r="AI8" s="46"/>
      <c r="AJ8" s="74"/>
    </row>
    <row r="9" spans="1:36" ht="15" customHeight="1" x14ac:dyDescent="0.25">
      <c r="A9" s="32"/>
      <c r="B9" s="33" t="s">
        <v>35</v>
      </c>
      <c r="C9" s="33" t="str">
        <f t="shared" si="0"/>
        <v>AAAD Zzzw</v>
      </c>
      <c r="D9" s="34" t="s">
        <v>77</v>
      </c>
      <c r="E9" s="34" t="s">
        <v>80</v>
      </c>
      <c r="F9" s="35" t="s">
        <v>6</v>
      </c>
      <c r="G9" s="33"/>
      <c r="H9" s="36">
        <v>1</v>
      </c>
      <c r="I9" s="37">
        <v>44806</v>
      </c>
      <c r="J9" s="37">
        <v>44899</v>
      </c>
      <c r="K9" s="38" t="s">
        <v>49</v>
      </c>
      <c r="L9" s="39" t="str">
        <f>_xlfn.IFNA(VLOOKUP($K9,[1]Répertoire!$A$2:$G$104,2,FALSE),"")</f>
        <v xml:space="preserve">Notre-Dame Enclos             </v>
      </c>
      <c r="M9" s="39" t="str">
        <f>_xlfn.IFNA(VLOOKUP($K9,[1]Répertoire!$A$2:$G$104,6,FALSE),"")</f>
        <v xml:space="preserve">ST OMER                   </v>
      </c>
      <c r="N9" s="39" t="str">
        <f>_xlfn.IFNA(VLOOKUP($K9,[1]Répertoire!$A$2:$G$104,7,FALSE),"")</f>
        <v>ce.0622584X@ac-lille.fr</v>
      </c>
      <c r="O9" s="19" t="s">
        <v>11</v>
      </c>
      <c r="P9" s="19" t="s">
        <v>81</v>
      </c>
      <c r="Q9" s="19" t="e">
        <f t="shared" si="4"/>
        <v>#VALUE!</v>
      </c>
      <c r="R9" s="41" t="str">
        <f t="shared" ca="1" si="1"/>
        <v>O</v>
      </c>
      <c r="S9" s="80">
        <f t="shared" ca="1" si="2"/>
        <v>0</v>
      </c>
      <c r="T9" s="80"/>
      <c r="U9" s="60" t="str">
        <f t="shared" si="3"/>
        <v>09.jj-12.jj_AAAD Zzzw_REP_2584X_Just</v>
      </c>
      <c r="V9" s="40" t="s">
        <v>66</v>
      </c>
      <c r="W9" s="62"/>
      <c r="X9" s="42">
        <v>44889</v>
      </c>
      <c r="Y9" s="43"/>
      <c r="Z9" s="70"/>
      <c r="AA9" s="40"/>
      <c r="AB9" s="44"/>
      <c r="AC9" s="82"/>
      <c r="AD9" s="45"/>
      <c r="AE9" s="45"/>
      <c r="AF9" s="45"/>
      <c r="AG9" s="46"/>
      <c r="AH9" s="46"/>
      <c r="AI9" s="46"/>
      <c r="AJ9" s="74"/>
    </row>
    <row r="10" spans="1:36" ht="15" customHeight="1" x14ac:dyDescent="0.25">
      <c r="A10" s="32"/>
      <c r="B10" s="33" t="s">
        <v>35</v>
      </c>
      <c r="C10" s="33" t="str">
        <f t="shared" si="0"/>
        <v>AAAD Zzzw</v>
      </c>
      <c r="D10" s="34" t="s">
        <v>77</v>
      </c>
      <c r="E10" s="34" t="s">
        <v>80</v>
      </c>
      <c r="F10" s="35" t="s">
        <v>6</v>
      </c>
      <c r="G10" s="33"/>
      <c r="H10" s="36">
        <v>1</v>
      </c>
      <c r="I10" s="37">
        <v>44900</v>
      </c>
      <c r="J10" s="37">
        <v>45011</v>
      </c>
      <c r="K10" s="38" t="s">
        <v>49</v>
      </c>
      <c r="L10" s="39" t="str">
        <f>_xlfn.IFNA(VLOOKUP($K10,[1]Répertoire!$A$2:$G$104,2,FALSE),"")</f>
        <v xml:space="preserve">Notre-Dame Enclos             </v>
      </c>
      <c r="M10" s="39" t="str">
        <f>_xlfn.IFNA(VLOOKUP($K10,[1]Répertoire!$A$2:$G$104,6,FALSE),"")</f>
        <v xml:space="preserve">ST OMER                   </v>
      </c>
      <c r="N10" s="39" t="str">
        <f>_xlfn.IFNA(VLOOKUP($K10,[1]Répertoire!$A$2:$G$104,7,FALSE),"")</f>
        <v>ce.0622584X@ac-lille.fr</v>
      </c>
      <c r="O10" s="19" t="s">
        <v>11</v>
      </c>
      <c r="P10" s="19" t="s">
        <v>82</v>
      </c>
      <c r="Q10" s="19" t="e">
        <f t="shared" si="4"/>
        <v>#VALUE!</v>
      </c>
      <c r="R10" s="41" t="str">
        <f t="shared" ca="1" si="1"/>
        <v>-</v>
      </c>
      <c r="S10" s="80">
        <f t="shared" ca="1" si="2"/>
        <v>0</v>
      </c>
      <c r="T10" s="80"/>
      <c r="U10" s="60" t="str">
        <f t="shared" si="3"/>
        <v>12.jj-03.jj_AAAD Zzzw_REP_2584X_Just</v>
      </c>
      <c r="V10" s="40" t="s">
        <v>68</v>
      </c>
      <c r="W10" s="62"/>
      <c r="X10" s="42">
        <v>44959</v>
      </c>
      <c r="Y10" s="43"/>
      <c r="Z10" s="70"/>
      <c r="AA10" s="40"/>
      <c r="AB10" s="44"/>
      <c r="AC10" s="82"/>
      <c r="AD10" s="45"/>
      <c r="AE10" s="45"/>
      <c r="AF10" s="45"/>
      <c r="AG10" s="46"/>
      <c r="AH10" s="46"/>
      <c r="AI10" s="46"/>
      <c r="AJ10" s="74"/>
    </row>
    <row r="11" spans="1:36" ht="15" customHeight="1" x14ac:dyDescent="0.25">
      <c r="A11" s="32"/>
      <c r="B11" s="33" t="s">
        <v>35</v>
      </c>
      <c r="C11" s="33" t="str">
        <f t="shared" ref="C11" si="10">UPPER(D11)&amp;" "&amp;PROPER(E11)</f>
        <v>AAAD Zzzw</v>
      </c>
      <c r="D11" s="34" t="s">
        <v>77</v>
      </c>
      <c r="E11" s="34" t="s">
        <v>80</v>
      </c>
      <c r="F11" s="35" t="s">
        <v>6</v>
      </c>
      <c r="G11" s="33"/>
      <c r="H11" s="36">
        <v>1</v>
      </c>
      <c r="I11" s="37">
        <v>45012</v>
      </c>
      <c r="J11" s="37">
        <v>45169</v>
      </c>
      <c r="K11" s="38" t="s">
        <v>49</v>
      </c>
      <c r="L11" s="39" t="str">
        <f>_xlfn.IFNA(VLOOKUP($K11,[1]Répertoire!$A$2:$G$104,2,FALSE),"")</f>
        <v xml:space="preserve">Notre-Dame Enclos             </v>
      </c>
      <c r="M11" s="39" t="str">
        <f>_xlfn.IFNA(VLOOKUP($K11,[1]Répertoire!$A$2:$G$104,6,FALSE),"")</f>
        <v xml:space="preserve">ST OMER                   </v>
      </c>
      <c r="N11" s="39" t="str">
        <f>_xlfn.IFNA(VLOOKUP($K11,[1]Répertoire!$A$2:$G$104,7,FALSE),"")</f>
        <v>ce.0622584X@ac-lille.fr</v>
      </c>
      <c r="O11" s="19" t="s">
        <v>11</v>
      </c>
      <c r="P11" s="19" t="s">
        <v>81</v>
      </c>
      <c r="Q11" s="19" t="e">
        <f t="shared" ref="Q11" si="11">TEXT(V11,"JJ/MM/AA")</f>
        <v>#VALUE!</v>
      </c>
      <c r="R11" s="41" t="str">
        <f t="shared" ref="R11" ca="1" si="12">IF(I11="","X",IF(Z11="X","P",IF(C11=OFFSET(C11,-1,0),IF(J11&lt;TODAY(),IF(OFFSET(I11,1,0)=J11+1,"-",IF(I11=OFFSET(I11,-1,0),"-","¤")),""),IF(J11&lt;TODAY(),IF(OFFSET(I11,1,0)=J11+1,"O","¤"),"1"))))</f>
        <v/>
      </c>
      <c r="S11" s="80">
        <f t="shared" ref="S11" ca="1" si="13">IF(I11="","",IF(C11&lt;&gt;OFFSET(C11,1,0),IF(J11&lt;TODAY(),IF(T11="",1,0),0),0))</f>
        <v>0</v>
      </c>
      <c r="T11" s="80"/>
      <c r="U11" s="60" t="str">
        <f t="shared" ref="U11" si="14">IF(ISBLANK(I11),0,TEXT(I11,"mm.jj")&amp;"-"&amp;TEXT(J11,"mm.jj")&amp;"_"&amp;C11&amp;"_"&amp;IF(F11="H09","SUP","REP")&amp;"_"&amp;K11&amp;"_Just")</f>
        <v>03.jj-08.jj_AAAD Zzzw_REP_2584X_Just</v>
      </c>
      <c r="V11" s="40" t="s">
        <v>72</v>
      </c>
      <c r="W11" s="62"/>
      <c r="X11" s="42"/>
      <c r="Y11" s="43"/>
      <c r="Z11" s="70"/>
      <c r="AA11" s="40"/>
      <c r="AB11" s="44"/>
      <c r="AC11" s="82"/>
      <c r="AD11" s="45"/>
      <c r="AE11" s="45"/>
      <c r="AF11" s="45"/>
      <c r="AG11" s="46"/>
      <c r="AH11" s="46"/>
      <c r="AI11" s="46"/>
      <c r="AJ11" s="74"/>
    </row>
  </sheetData>
  <autoFilter ref="A1:AJ11" xr:uid="{00000000-0009-0000-0000-000000000000}">
    <sortState xmlns:xlrd2="http://schemas.microsoft.com/office/spreadsheetml/2017/richdata2" ref="A2:AJ11">
      <sortCondition descending="1" ref="F1:F11"/>
    </sortState>
  </autoFilter>
  <conditionalFormatting sqref="A2:A4 A7 A9:A10">
    <cfRule type="containsBlanks" dxfId="150" priority="9198">
      <formula>LEN(TRIM(A2))=0</formula>
    </cfRule>
    <cfRule type="cellIs" dxfId="149" priority="9206" operator="lessThanOrEqual">
      <formula>$AG$1</formula>
    </cfRule>
    <cfRule type="cellIs" dxfId="148" priority="9219" operator="greaterThan">
      <formula>$AG$1</formula>
    </cfRule>
  </conditionalFormatting>
  <conditionalFormatting sqref="V2:V4 V7 V9:V10">
    <cfRule type="containsBlanks" dxfId="147" priority="8862">
      <formula>LEN(TRIM(V2))=0</formula>
    </cfRule>
    <cfRule type="containsText" dxfId="146" priority="9196" operator="containsText" text="23">
      <formula>NOT(ISERROR(SEARCH("23",V2)))</formula>
    </cfRule>
    <cfRule type="containsText" dxfId="145" priority="11811" operator="containsText" text="22">
      <formula>NOT(ISERROR(SEARCH("22",V2)))</formula>
    </cfRule>
  </conditionalFormatting>
  <conditionalFormatting sqref="X8338:X1048576 X1:X4 X7 X9:X10">
    <cfRule type="cellIs" dxfId="144" priority="8861" operator="greaterThan">
      <formula>0</formula>
    </cfRule>
  </conditionalFormatting>
  <conditionalFormatting sqref="X2:X4 X7 X9:X10 A2:V4 A10:C10 D5:E11 F10:V10 A7:V7 A9:V9">
    <cfRule type="expression" dxfId="143" priority="11812">
      <formula>$R2="P"</formula>
    </cfRule>
    <cfRule type="expression" dxfId="142" priority="11813">
      <formula>$R2="O"</formula>
    </cfRule>
    <cfRule type="expression" dxfId="141" priority="11814">
      <formula>$R2="-"</formula>
    </cfRule>
    <cfRule type="expression" dxfId="140" priority="15641">
      <formula>$R2="¤"</formula>
    </cfRule>
  </conditionalFormatting>
  <conditionalFormatting sqref="A1">
    <cfRule type="expression" dxfId="139" priority="15192">
      <formula>#REF!&gt;0</formula>
    </cfRule>
    <cfRule type="expression" dxfId="138" priority="15193">
      <formula>#REF!&gt;0</formula>
    </cfRule>
  </conditionalFormatting>
  <conditionalFormatting sqref="H2:H4 H10">
    <cfRule type="expression" dxfId="137" priority="15584">
      <formula>AND(C2=C1,H2&lt;&gt;H1)</formula>
    </cfRule>
    <cfRule type="expression" dxfId="136" priority="15585">
      <formula>C2&lt;&gt;C1</formula>
    </cfRule>
    <cfRule type="expression" dxfId="135" priority="15586">
      <formula>AND(C2=C1,H2=H1)</formula>
    </cfRule>
  </conditionalFormatting>
  <conditionalFormatting sqref="H9">
    <cfRule type="expression" dxfId="134" priority="15614">
      <formula>AND(C9=C7,H9&lt;&gt;H7)</formula>
    </cfRule>
    <cfRule type="expression" dxfId="133" priority="15615">
      <formula>C9&lt;&gt;C7</formula>
    </cfRule>
    <cfRule type="expression" dxfId="132" priority="15616">
      <formula>AND(C9=C7,H9=H7)</formula>
    </cfRule>
  </conditionalFormatting>
  <conditionalFormatting sqref="V2:V4 V7 V9:V10">
    <cfRule type="expression" dxfId="131" priority="8811">
      <formula>$AC2=1</formula>
    </cfRule>
  </conditionalFormatting>
  <conditionalFormatting sqref="S1">
    <cfRule type="expression" dxfId="130" priority="6865">
      <formula>COUNTIF($S:$S,1)&gt;0</formula>
    </cfRule>
  </conditionalFormatting>
  <conditionalFormatting sqref="T8338:T1048576 T2:T4 T7 T9:T10">
    <cfRule type="containsText" dxfId="129" priority="6818" operator="containsText" text="A">
      <formula>NOT(ISERROR(SEARCH("A",T2)))</formula>
    </cfRule>
    <cfRule type="containsText" dxfId="128" priority="6819" operator="containsText" text="R">
      <formula>NOT(ISERROR(SEARCH("R",T2)))</formula>
    </cfRule>
    <cfRule type="containsText" dxfId="127" priority="6820" operator="containsText" text="1">
      <formula>NOT(ISERROR(SEARCH("1",T2)))</formula>
    </cfRule>
  </conditionalFormatting>
  <conditionalFormatting sqref="H7">
    <cfRule type="expression" dxfId="126" priority="3434">
      <formula>AND(C7=C4,H7&lt;&gt;H4)</formula>
    </cfRule>
    <cfRule type="expression" dxfId="125" priority="3435">
      <formula>C7&lt;&gt;C4</formula>
    </cfRule>
    <cfRule type="expression" dxfId="124" priority="3436">
      <formula>AND(C7=C4,H7=H4)</formula>
    </cfRule>
  </conditionalFormatting>
  <conditionalFormatting sqref="A5">
    <cfRule type="containsBlanks" dxfId="123" priority="1976">
      <formula>LEN(TRIM(A5))=0</formula>
    </cfRule>
    <cfRule type="cellIs" dxfId="122" priority="1977" operator="lessThanOrEqual">
      <formula>$AG$1</formula>
    </cfRule>
    <cfRule type="cellIs" dxfId="121" priority="1978" operator="greaterThan">
      <formula>$AG$1</formula>
    </cfRule>
  </conditionalFormatting>
  <conditionalFormatting sqref="V5:V6">
    <cfRule type="containsBlanks" dxfId="120" priority="1973">
      <formula>LEN(TRIM(V5))=0</formula>
    </cfRule>
    <cfRule type="containsText" dxfId="119" priority="1975" operator="containsText" text="23">
      <formula>NOT(ISERROR(SEARCH("23",V5)))</formula>
    </cfRule>
    <cfRule type="containsText" dxfId="118" priority="1979" operator="containsText" text="22">
      <formula>NOT(ISERROR(SEARCH("22",V5)))</formula>
    </cfRule>
  </conditionalFormatting>
  <conditionalFormatting sqref="A5:V5 V6">
    <cfRule type="expression" dxfId="117" priority="1980">
      <formula>$R5="P"</formula>
    </cfRule>
    <cfRule type="expression" dxfId="116" priority="1981">
      <formula>$R5="O"</formula>
    </cfRule>
    <cfRule type="expression" dxfId="115" priority="1982">
      <formula>$R5="-"</formula>
    </cfRule>
    <cfRule type="expression" dxfId="114" priority="1988">
      <formula>$R5="¤"</formula>
    </cfRule>
  </conditionalFormatting>
  <conditionalFormatting sqref="H5">
    <cfRule type="expression" dxfId="113" priority="1985">
      <formula>AND(C5=C4,H5&lt;&gt;H4)</formula>
    </cfRule>
    <cfRule type="expression" dxfId="112" priority="1986">
      <formula>C5&lt;&gt;C4</formula>
    </cfRule>
    <cfRule type="expression" dxfId="111" priority="1987">
      <formula>AND(C5=C4,H5=H4)</formula>
    </cfRule>
  </conditionalFormatting>
  <conditionalFormatting sqref="V5:V6">
    <cfRule type="expression" dxfId="110" priority="1971">
      <formula>$AC5=1</formula>
    </cfRule>
  </conditionalFormatting>
  <conditionalFormatting sqref="T5">
    <cfRule type="containsText" dxfId="109" priority="1968" operator="containsText" text="A">
      <formula>NOT(ISERROR(SEARCH("A",T5)))</formula>
    </cfRule>
    <cfRule type="containsText" dxfId="108" priority="1969" operator="containsText" text="R">
      <formula>NOT(ISERROR(SEARCH("R",T5)))</formula>
    </cfRule>
    <cfRule type="containsText" dxfId="107" priority="1970" operator="containsText" text="1">
      <formula>NOT(ISERROR(SEARCH("1",T5)))</formula>
    </cfRule>
  </conditionalFormatting>
  <conditionalFormatting sqref="X5">
    <cfRule type="cellIs" dxfId="106" priority="1483" operator="greaterThan">
      <formula>0</formula>
    </cfRule>
  </conditionalFormatting>
  <conditionalFormatting sqref="X5">
    <cfRule type="expression" dxfId="105" priority="1484">
      <formula>$R5="P"</formula>
    </cfRule>
    <cfRule type="expression" dxfId="104" priority="1485">
      <formula>$R5="O"</formula>
    </cfRule>
    <cfRule type="expression" dxfId="103" priority="1486">
      <formula>$R5="-"</formula>
    </cfRule>
    <cfRule type="expression" dxfId="102" priority="1487">
      <formula>$R5="¤"</formula>
    </cfRule>
  </conditionalFormatting>
  <conditionalFormatting sqref="A6">
    <cfRule type="containsBlanks" dxfId="101" priority="1266">
      <formula>LEN(TRIM(A6))=0</formula>
    </cfRule>
    <cfRule type="cellIs" dxfId="100" priority="1267" operator="lessThanOrEqual">
      <formula>$AG$1</formula>
    </cfRule>
    <cfRule type="cellIs" dxfId="99" priority="1268" operator="greaterThan">
      <formula>$AG$1</formula>
    </cfRule>
  </conditionalFormatting>
  <conditionalFormatting sqref="A6:O6 E7:E11 Q6:U6">
    <cfRule type="expression" dxfId="98" priority="1270">
      <formula>$R6="P"</formula>
    </cfRule>
    <cfRule type="expression" dxfId="97" priority="1271">
      <formula>$R6="O"</formula>
    </cfRule>
    <cfRule type="expression" dxfId="96" priority="1272">
      <formula>$R6="-"</formula>
    </cfRule>
    <cfRule type="expression" dxfId="95" priority="1278">
      <formula>$R6="¤"</formula>
    </cfRule>
  </conditionalFormatting>
  <conditionalFormatting sqref="H6">
    <cfRule type="expression" dxfId="94" priority="1275">
      <formula>AND(C6=C5,H6&lt;&gt;H5)</formula>
    </cfRule>
    <cfRule type="expression" dxfId="93" priority="1276">
      <formula>C6&lt;&gt;C5</formula>
    </cfRule>
    <cfRule type="expression" dxfId="92" priority="1277">
      <formula>AND(C6=C5,H6=H5)</formula>
    </cfRule>
  </conditionalFormatting>
  <conditionalFormatting sqref="T6">
    <cfRule type="containsText" dxfId="91" priority="1259" operator="containsText" text="A">
      <formula>NOT(ISERROR(SEARCH("A",T6)))</formula>
    </cfRule>
    <cfRule type="containsText" dxfId="90" priority="1260" operator="containsText" text="R">
      <formula>NOT(ISERROR(SEARCH("R",T6)))</formula>
    </cfRule>
    <cfRule type="containsText" dxfId="89" priority="1261" operator="containsText" text="1">
      <formula>NOT(ISERROR(SEARCH("1",T6)))</formula>
    </cfRule>
  </conditionalFormatting>
  <conditionalFormatting sqref="X6">
    <cfRule type="cellIs" dxfId="88" priority="1254" operator="greaterThan">
      <formula>0</formula>
    </cfRule>
  </conditionalFormatting>
  <conditionalFormatting sqref="X6">
    <cfRule type="expression" dxfId="87" priority="1255">
      <formula>$R6="P"</formula>
    </cfRule>
    <cfRule type="expression" dxfId="86" priority="1256">
      <formula>$R6="O"</formula>
    </cfRule>
    <cfRule type="expression" dxfId="85" priority="1257">
      <formula>$R6="-"</formula>
    </cfRule>
    <cfRule type="expression" dxfId="84" priority="1258">
      <formula>$R6="¤"</formula>
    </cfRule>
  </conditionalFormatting>
  <conditionalFormatting sqref="A11">
    <cfRule type="containsBlanks" dxfId="83" priority="374">
      <formula>LEN(TRIM(A11))=0</formula>
    </cfRule>
    <cfRule type="cellIs" dxfId="82" priority="375" operator="lessThanOrEqual">
      <formula>$AG$1</formula>
    </cfRule>
    <cfRule type="cellIs" dxfId="81" priority="376" operator="greaterThan">
      <formula>$AG$1</formula>
    </cfRule>
  </conditionalFormatting>
  <conditionalFormatting sqref="V11">
    <cfRule type="containsBlanks" dxfId="80" priority="371">
      <formula>LEN(TRIM(V11))=0</formula>
    </cfRule>
    <cfRule type="containsText" dxfId="79" priority="373" operator="containsText" text="23">
      <formula>NOT(ISERROR(SEARCH("23",V11)))</formula>
    </cfRule>
    <cfRule type="containsText" dxfId="78" priority="377" operator="containsText" text="22">
      <formula>NOT(ISERROR(SEARCH("22",V11)))</formula>
    </cfRule>
  </conditionalFormatting>
  <conditionalFormatting sqref="X11">
    <cfRule type="cellIs" dxfId="77" priority="370" operator="greaterThan">
      <formula>0</formula>
    </cfRule>
  </conditionalFormatting>
  <conditionalFormatting sqref="A11:C11 X11 F11:O11 Q11:V11">
    <cfRule type="expression" dxfId="76" priority="378">
      <formula>$R11="P"</formula>
    </cfRule>
    <cfRule type="expression" dxfId="75" priority="379">
      <formula>$R11="O"</formula>
    </cfRule>
    <cfRule type="expression" dxfId="74" priority="380">
      <formula>$R11="-"</formula>
    </cfRule>
    <cfRule type="expression" dxfId="73" priority="386">
      <formula>$R11="¤"</formula>
    </cfRule>
  </conditionalFormatting>
  <conditionalFormatting sqref="H11">
    <cfRule type="expression" dxfId="72" priority="383">
      <formula>AND(C11=C10,H11&lt;&gt;H10)</formula>
    </cfRule>
    <cfRule type="expression" dxfId="71" priority="384">
      <formula>C11&lt;&gt;C10</formula>
    </cfRule>
    <cfRule type="expression" dxfId="70" priority="385">
      <formula>AND(C11=C10,H11=H10)</formula>
    </cfRule>
  </conditionalFormatting>
  <conditionalFormatting sqref="V11">
    <cfRule type="expression" dxfId="69" priority="369">
      <formula>$AC11=1</formula>
    </cfRule>
  </conditionalFormatting>
  <conditionalFormatting sqref="T11">
    <cfRule type="containsText" dxfId="68" priority="366" operator="containsText" text="A">
      <formula>NOT(ISERROR(SEARCH("A",T11)))</formula>
    </cfRule>
    <cfRule type="containsText" dxfId="67" priority="367" operator="containsText" text="R">
      <formula>NOT(ISERROR(SEARCH("R",T11)))</formula>
    </cfRule>
    <cfRule type="containsText" dxfId="66" priority="368" operator="containsText" text="1">
      <formula>NOT(ISERROR(SEARCH("1",T11)))</formula>
    </cfRule>
  </conditionalFormatting>
  <conditionalFormatting sqref="A8">
    <cfRule type="containsBlanks" dxfId="65" priority="80">
      <formula>LEN(TRIM(A8))=0</formula>
    </cfRule>
    <cfRule type="cellIs" dxfId="64" priority="81" operator="lessThanOrEqual">
      <formula>$AG$1</formula>
    </cfRule>
    <cfRule type="cellIs" dxfId="63" priority="82" operator="greaterThan">
      <formula>$AG$1</formula>
    </cfRule>
  </conditionalFormatting>
  <conditionalFormatting sqref="V8">
    <cfRule type="containsBlanks" dxfId="62" priority="77">
      <formula>LEN(TRIM(V8))=0</formula>
    </cfRule>
    <cfRule type="containsText" dxfId="61" priority="79" operator="containsText" text="23">
      <formula>NOT(ISERROR(SEARCH("23",V8)))</formula>
    </cfRule>
    <cfRule type="containsText" dxfId="60" priority="83" operator="containsText" text="22">
      <formula>NOT(ISERROR(SEARCH("22",V8)))</formula>
    </cfRule>
  </conditionalFormatting>
  <conditionalFormatting sqref="X8">
    <cfRule type="cellIs" dxfId="59" priority="76" operator="greaterThan">
      <formula>0</formula>
    </cfRule>
  </conditionalFormatting>
  <conditionalFormatting sqref="A8:C8 X8 F8:O8 Q8:V8">
    <cfRule type="expression" dxfId="58" priority="84">
      <formula>$R8="P"</formula>
    </cfRule>
    <cfRule type="expression" dxfId="57" priority="85">
      <formula>$R8="O"</formula>
    </cfRule>
    <cfRule type="expression" dxfId="56" priority="86">
      <formula>$R8="-"</formula>
    </cfRule>
    <cfRule type="expression" dxfId="55" priority="89">
      <formula>$R8="¤"</formula>
    </cfRule>
  </conditionalFormatting>
  <conditionalFormatting sqref="V8">
    <cfRule type="expression" dxfId="54" priority="75">
      <formula>$AC8=1</formula>
    </cfRule>
  </conditionalFormatting>
  <conditionalFormatting sqref="T8">
    <cfRule type="containsText" dxfId="53" priority="72" operator="containsText" text="A">
      <formula>NOT(ISERROR(SEARCH("A",T8)))</formula>
    </cfRule>
    <cfRule type="containsText" dxfId="52" priority="73" operator="containsText" text="R">
      <formula>NOT(ISERROR(SEARCH("R",T8)))</formula>
    </cfRule>
    <cfRule type="containsText" dxfId="51" priority="74" operator="containsText" text="1">
      <formula>NOT(ISERROR(SEARCH("1",T8)))</formula>
    </cfRule>
  </conditionalFormatting>
  <conditionalFormatting sqref="H8">
    <cfRule type="expression" dxfId="50" priority="69">
      <formula>AND(C8=C5,H8&lt;&gt;H5)</formula>
    </cfRule>
    <cfRule type="expression" dxfId="49" priority="70">
      <formula>C8&lt;&gt;C5</formula>
    </cfRule>
    <cfRule type="expression" dxfId="48" priority="71">
      <formula>AND(C8=C5,H8=H5)</formula>
    </cfRule>
  </conditionalFormatting>
  <conditionalFormatting sqref="P6">
    <cfRule type="expression" dxfId="47" priority="13">
      <formula>$R6="P"</formula>
    </cfRule>
    <cfRule type="expression" dxfId="46" priority="14">
      <formula>$R6="O"</formula>
    </cfRule>
    <cfRule type="expression" dxfId="45" priority="15">
      <formula>$R6="-"</formula>
    </cfRule>
    <cfRule type="expression" dxfId="44" priority="18">
      <formula>$R6="¤"</formula>
    </cfRule>
  </conditionalFormatting>
  <conditionalFormatting sqref="P8">
    <cfRule type="expression" dxfId="43" priority="7">
      <formula>$R8="P"</formula>
    </cfRule>
    <cfRule type="expression" dxfId="42" priority="8">
      <formula>$R8="O"</formula>
    </cfRule>
    <cfRule type="expression" dxfId="41" priority="9">
      <formula>$R8="-"</formula>
    </cfRule>
    <cfRule type="expression" dxfId="40" priority="12">
      <formula>$R8="¤"</formula>
    </cfRule>
  </conditionalFormatting>
  <conditionalFormatting sqref="P11">
    <cfRule type="expression" dxfId="39" priority="1">
      <formula>$R11="P"</formula>
    </cfRule>
    <cfRule type="expression" dxfId="38" priority="2">
      <formula>$R11="O"</formula>
    </cfRule>
    <cfRule type="expression" dxfId="37" priority="3">
      <formula>$R11="-"</formula>
    </cfRule>
    <cfRule type="expression" dxfId="36" priority="6">
      <formula>$R11="¤"</formula>
    </cfRule>
  </conditionalFormatting>
  <dataValidations count="2">
    <dataValidation type="list" allowBlank="1" showInputMessage="1" showErrorMessage="1" sqref="B2:B11" xr:uid="{00000000-0002-0000-0000-000000000000}">
      <formula1>$AH$1:$AI$1</formula1>
    </dataValidation>
    <dataValidation type="date" allowBlank="1" showInputMessage="1" showErrorMessage="1" sqref="A1:A1048576" xr:uid="{00000000-0002-0000-0000-000001000000}">
      <formula1>44805</formula1>
      <formula2>48458</formula2>
    </dataValidation>
  </dataValidations>
  <hyperlinks>
    <hyperlink ref="N1" r:id="rId1" display="M@il Etab" xr:uid="{00000000-0004-0000-0000-000000000000}"/>
  </hyperlinks>
  <printOptions horizontalCentered="1" verticalCentered="1"/>
  <pageMargins left="0" right="0" top="0" bottom="0" header="0.31496062992125984" footer="0.31496062992125984"/>
  <pageSetup paperSize="9" scale="68" fitToHeight="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875" operator="lessThan" id="{383D0C0C-0DA8-4B85-A3DE-C3B343B4C327}">
            <xm:f>Légende!$A$1</xm:f>
            <x14:dxf>
              <font>
                <b/>
                <i val="0"/>
                <color theme="0"/>
              </font>
              <fill>
                <patternFill>
                  <bgColor theme="5"/>
                </patternFill>
              </fill>
            </x14:dxf>
          </x14:cfRule>
          <xm:sqref>J8338:J1048576 J1:J4 J7 J9:J10</xm:sqref>
        </x14:conditionalFormatting>
        <x14:conditionalFormatting xmlns:xm="http://schemas.microsoft.com/office/excel/2006/main">
          <x14:cfRule type="expression" priority="14708" id="{DC9B98A4-B242-4E05-8AEE-618FFA3DE53B}">
            <xm:f>$AA2=Légende!$B$24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4709" id="{D6009847-9345-4CBB-BA76-03247FBF1DB4}">
            <xm:f>$AA2=Légende!$B$26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B2:Q4 B10:C10 D5:E11 F10:Q10 B7:Q7 B9:Q9</xm:sqref>
        </x14:conditionalFormatting>
        <x14:conditionalFormatting xmlns:xm="http://schemas.microsoft.com/office/excel/2006/main">
          <x14:cfRule type="expression" priority="17107" id="{C2D8B579-AB95-4E56-8AB1-BE792E6CB7EA}">
            <xm:f>$AA2=Légende!$C$26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17108" id="{3B1D49A0-C297-40EB-A7B6-57BEBC840524}">
            <xm:f>$F2=Légende!$A$3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17109" id="{0D67674A-ACDB-46D8-8B6A-57025533DD21}">
            <xm:f>$F2=Légende!$A$4</xm:f>
            <x14:dxf>
              <fill>
                <patternFill>
                  <bgColor rgb="FFFFFFCC"/>
                </patternFill>
              </fill>
            </x14:dxf>
          </x14:cfRule>
          <x14:cfRule type="expression" priority="17110" id="{B6C20A87-7141-407D-AD88-F7CF0E1EEA15}">
            <xm:f>$F2=Légende!$A$5</xm:f>
            <x14:dxf>
              <fill>
                <patternFill>
                  <bgColor rgb="FFFFCCCC"/>
                </patternFill>
              </fill>
            </x14:dxf>
          </x14:cfRule>
          <xm:sqref>B9:G9 B10:C10 F10:G10 B2:G7 D8:E11</xm:sqref>
        </x14:conditionalFormatting>
        <x14:conditionalFormatting xmlns:xm="http://schemas.microsoft.com/office/excel/2006/main">
          <x14:cfRule type="cellIs" priority="1974" operator="lessThan" id="{0517BF8C-66F4-4B57-9008-71EFA5A97027}">
            <xm:f>Légende!$A$1</xm:f>
            <x14:dxf>
              <font>
                <b/>
                <i val="0"/>
                <color theme="0"/>
              </font>
              <fill>
                <patternFill>
                  <bgColor theme="5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983" id="{F087CB58-62F6-49BB-88F9-F79F1A92DAA0}">
            <xm:f>$AA5=Légende!$B$24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984" id="{74AB2D0C-33C3-440C-A2BF-9BB781EBBA9E}">
            <xm:f>$AA5=Légende!$B$26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B5:Q5</xm:sqref>
        </x14:conditionalFormatting>
        <x14:conditionalFormatting xmlns:xm="http://schemas.microsoft.com/office/excel/2006/main">
          <x14:cfRule type="cellIs" priority="1264" operator="lessThan" id="{73731CD0-6040-4305-99C2-6EDBA26FC330}">
            <xm:f>Légende!$A$1</xm:f>
            <x14:dxf>
              <font>
                <b/>
                <i val="0"/>
                <color theme="0"/>
              </font>
              <fill>
                <patternFill>
                  <bgColor theme="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273" id="{A3B6D0D7-1D80-4ED4-BC07-67B0AD00913F}">
            <xm:f>$AA6=Légende!$B$24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274" id="{17B9F694-D82C-415A-AB3A-F951E6121E5A}">
            <xm:f>$AA6=Légende!$B$26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B6:O6 E7:E11 Q6</xm:sqref>
        </x14:conditionalFormatting>
        <x14:conditionalFormatting xmlns:xm="http://schemas.microsoft.com/office/excel/2006/main">
          <x14:cfRule type="cellIs" priority="372" operator="lessThan" id="{380004C6-B46D-454F-974E-2DF01D385448}">
            <xm:f>Légende!$A$1</xm:f>
            <x14:dxf>
              <font>
                <b/>
                <i val="0"/>
                <color theme="0"/>
              </font>
              <fill>
                <patternFill>
                  <bgColor theme="5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expression" priority="381" id="{B94BDD48-9B1D-463A-97B7-D78FC5732A4A}">
            <xm:f>$AA11=Légende!$B$24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82" id="{1BFAC321-5204-43E3-9254-101106C41CFC}">
            <xm:f>$AA11=Légende!$B$26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B11:C11 F11:O11 Q11</xm:sqref>
        </x14:conditionalFormatting>
        <x14:conditionalFormatting xmlns:xm="http://schemas.microsoft.com/office/excel/2006/main">
          <x14:cfRule type="expression" priority="387" id="{5B673638-4DB3-4BB7-907F-A783E7147F91}">
            <xm:f>$AA11=Légende!$C$26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88" id="{E6F50EE7-E7A9-4D33-9B5F-FB23D1AC103A}">
            <xm:f>$F11=Légende!$A$3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389" id="{28FFAC17-3BC9-4415-9046-322BCC3BF6FD}">
            <xm:f>$F11=Légende!$A$4</xm:f>
            <x14:dxf>
              <fill>
                <patternFill>
                  <bgColor rgb="FFFFFFCC"/>
                </patternFill>
              </fill>
            </x14:dxf>
          </x14:cfRule>
          <x14:cfRule type="expression" priority="390" id="{8709E6A7-58F6-4569-8012-12AD31EFADE8}">
            <xm:f>$F11=Légende!$A$5</xm:f>
            <x14:dxf>
              <fill>
                <patternFill>
                  <bgColor rgb="FFFFCCCC"/>
                </patternFill>
              </fill>
            </x14:dxf>
          </x14:cfRule>
          <xm:sqref>B11:C11 F11:G11</xm:sqref>
        </x14:conditionalFormatting>
        <x14:conditionalFormatting xmlns:xm="http://schemas.microsoft.com/office/excel/2006/main">
          <x14:cfRule type="cellIs" priority="78" operator="lessThan" id="{6791B28F-2E2E-4257-BE5B-3FC065C842EC}">
            <xm:f>Légende!$A$1</xm:f>
            <x14:dxf>
              <font>
                <b/>
                <i val="0"/>
                <color theme="0"/>
              </font>
              <fill>
                <patternFill>
                  <bgColor theme="5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87" id="{7C1C37A0-AD9A-4C63-B696-A864E5975403}">
            <xm:f>$AA8=Légende!$B$24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88" id="{4B8397DD-7E84-49D3-9897-0DF0C38AE946}">
            <xm:f>$AA8=Légende!$B$26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B8:C8 F8:O8 Q8</xm:sqref>
        </x14:conditionalFormatting>
        <x14:conditionalFormatting xmlns:xm="http://schemas.microsoft.com/office/excel/2006/main">
          <x14:cfRule type="expression" priority="90" id="{FDA27E96-36A3-4635-B981-6BF3505A9E14}">
            <xm:f>$AA8=Légende!$C$26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91" id="{81CB1819-0CD8-47BA-BCAB-2DE758633358}">
            <xm:f>$F8=Légende!$A$3</xm:f>
            <x14:dxf>
              <fill>
                <patternFill>
                  <bgColor theme="8" tint="0.79998168889431442"/>
                </patternFill>
              </fill>
            </x14:dxf>
          </x14:cfRule>
          <x14:cfRule type="expression" priority="92" id="{09E19019-AB6E-4DF7-B6B8-50A1B2BD81E8}">
            <xm:f>$F8=Légende!$A$4</xm:f>
            <x14:dxf>
              <fill>
                <patternFill>
                  <bgColor rgb="FFFFFFCC"/>
                </patternFill>
              </fill>
            </x14:dxf>
          </x14:cfRule>
          <x14:cfRule type="expression" priority="93" id="{8E175ECC-45D8-4600-B721-2B2FAA548A5A}">
            <xm:f>$F8=Légende!$A$5</xm:f>
            <x14:dxf>
              <fill>
                <patternFill>
                  <bgColor rgb="FFFFCCCC"/>
                </patternFill>
              </fill>
            </x14:dxf>
          </x14:cfRule>
          <xm:sqref>B8:C8 F8:G8</xm:sqref>
        </x14:conditionalFormatting>
        <x14:conditionalFormatting xmlns:xm="http://schemas.microsoft.com/office/excel/2006/main">
          <x14:cfRule type="expression" priority="16" id="{4DB6480E-CFD7-42F1-BD7B-6FABAE109C64}">
            <xm:f>$AA6=Légende!$B$24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7" id="{ABF9C878-0BF3-4388-ACF9-31C89F3D8619}">
            <xm:f>$AA6=Légende!$B$26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10" id="{85E16A45-0A5B-45B0-BAC3-4FEFF088A201}">
            <xm:f>$AA8=Légende!$B$24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1" id="{C2DEBB4C-78AA-4630-8509-52B0ADB5A2B7}">
            <xm:f>$AA8=Légende!$B$26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expression" priority="4" id="{F278BE80-BFE7-468E-89DC-B1074D1E815D}">
            <xm:f>$AA11=Légende!$B$24</xm:f>
            <x14:dxf>
              <font>
                <b val="0"/>
                <i/>
                <color theme="4" tint="-0.24994659260841701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" id="{0E67EAD8-8EB7-4A06-A716-2612EF3DCD8E}">
            <xm:f>$AA11=Légende!$B$26</xm:f>
            <x14:dxf>
              <font>
                <b/>
                <i val="0"/>
                <color theme="6" tint="-0.499984740745262"/>
              </font>
              <fill>
                <patternFill>
                  <bgColor theme="6" tint="0.59996337778862885"/>
                </patternFill>
              </fill>
            </x14:dxf>
          </x14:cfRule>
          <xm:sqref>P11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Légende!$A$3:$A$5</xm:f>
          </x14:formula1>
          <xm:sqref>F2:F11</xm:sqref>
        </x14:dataValidation>
        <x14:dataValidation type="list" allowBlank="1" showInputMessage="1" showErrorMessage="1" xr:uid="{00000000-0002-0000-0000-000003000000}">
          <x14:formula1>
            <xm:f>Légende!$B$1</xm:f>
          </x14:formula1>
          <xm:sqref>Y1:Y1048576</xm:sqref>
        </x14:dataValidation>
        <x14:dataValidation type="list" allowBlank="1" showInputMessage="1" showErrorMessage="1" xr:uid="{00000000-0002-0000-0000-000005000000}">
          <x14:formula1>
            <xm:f>Légende!$D$2:$D$16</xm:f>
          </x14:formula1>
          <xm:sqref>O2:O11</xm:sqref>
        </x14:dataValidation>
        <x14:dataValidation type="list" allowBlank="1" showInputMessage="1" showErrorMessage="1" xr:uid="{00000000-0002-0000-0000-000004000000}">
          <x14:formula1>
            <xm:f>Légende!$G$2:$G$15</xm:f>
          </x14:formula1>
          <xm:sqref>V2:V1048576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30"/>
  <sheetViews>
    <sheetView workbookViewId="0">
      <selection activeCell="G10" sqref="G10:G13"/>
    </sheetView>
  </sheetViews>
  <sheetFormatPr baseColWidth="10" defaultRowHeight="15" x14ac:dyDescent="0.25"/>
  <cols>
    <col min="1" max="1" width="14.140625" customWidth="1"/>
    <col min="4" max="4" width="26.28515625" customWidth="1"/>
    <col min="5" max="5" width="5.7109375" customWidth="1"/>
    <col min="6" max="6" width="1.7109375" customWidth="1"/>
    <col min="7" max="7" width="9.7109375" customWidth="1"/>
    <col min="8" max="8" width="15.5703125" bestFit="1" customWidth="1"/>
  </cols>
  <sheetData>
    <row r="1" spans="1:7" ht="15.75" x14ac:dyDescent="0.25">
      <c r="A1" s="16">
        <f ca="1">TODAY()</f>
        <v>45154</v>
      </c>
      <c r="B1" s="1" t="s">
        <v>59</v>
      </c>
      <c r="C1" s="1"/>
      <c r="D1" s="69" t="s">
        <v>64</v>
      </c>
      <c r="E1" s="68">
        <f ca="1">IF(MONTH(A1)&gt;8,YEAR(A1),YEAR(A1)-1)</f>
        <v>2022</v>
      </c>
      <c r="F1" s="68" t="s">
        <v>65</v>
      </c>
      <c r="G1" s="67">
        <f ca="1">E1+1</f>
        <v>2023</v>
      </c>
    </row>
    <row r="2" spans="1:7" ht="18" x14ac:dyDescent="0.3">
      <c r="A2" s="87" t="s">
        <v>27</v>
      </c>
      <c r="B2" s="88"/>
      <c r="C2" s="2"/>
      <c r="D2" s="3" t="s">
        <v>28</v>
      </c>
      <c r="G2" s="13" t="str">
        <f ca="1">PROPER(TEXT(DATE($E$1,10,1),"MMM AA"))</f>
        <v>Oct Aa</v>
      </c>
    </row>
    <row r="3" spans="1:7" ht="16.5" x14ac:dyDescent="0.3">
      <c r="A3" s="4">
        <v>999</v>
      </c>
      <c r="B3" s="3" t="s">
        <v>17</v>
      </c>
      <c r="C3" s="2"/>
      <c r="D3" s="3" t="s">
        <v>11</v>
      </c>
      <c r="G3" s="13" t="str">
        <f ca="1">PROPER(TEXT(DATE($E$1,11,1),"MMM AA"))</f>
        <v>Nov Aa</v>
      </c>
    </row>
    <row r="4" spans="1:7" ht="16.5" x14ac:dyDescent="0.3">
      <c r="A4" s="3" t="s">
        <v>5</v>
      </c>
      <c r="B4" s="3" t="s">
        <v>18</v>
      </c>
      <c r="C4" s="2"/>
      <c r="D4" s="3" t="s">
        <v>7</v>
      </c>
      <c r="G4" s="13" t="str">
        <f ca="1">PROPER(TEXT(DATE($E$1,12,1),"MMM AA"))</f>
        <v>Dec Aa</v>
      </c>
    </row>
    <row r="5" spans="1:7" ht="16.5" x14ac:dyDescent="0.3">
      <c r="A5" s="3" t="s">
        <v>6</v>
      </c>
      <c r="B5" s="3" t="s">
        <v>19</v>
      </c>
      <c r="C5" s="2"/>
      <c r="D5" s="3" t="s">
        <v>15</v>
      </c>
      <c r="G5" s="13" t="str">
        <f ca="1">PROPER(TEXT(DATE($G$1,1,1),"MMM AA"))</f>
        <v>Jan Aa</v>
      </c>
    </row>
    <row r="6" spans="1:7" ht="16.5" x14ac:dyDescent="0.3">
      <c r="A6" s="2"/>
      <c r="B6" s="2"/>
      <c r="C6" s="2"/>
      <c r="D6" s="3" t="s">
        <v>8</v>
      </c>
      <c r="G6" s="13" t="str">
        <f ca="1">PROPER(TEXT(DATE($G$1,2,1),"MMM AA"))</f>
        <v>Feb Aa</v>
      </c>
    </row>
    <row r="7" spans="1:7" ht="16.5" x14ac:dyDescent="0.3">
      <c r="A7" s="2"/>
      <c r="B7" s="2"/>
      <c r="C7" s="2"/>
      <c r="D7" s="3" t="s">
        <v>20</v>
      </c>
      <c r="G7" s="13" t="str">
        <f ca="1">PROPER(TEXT(DATE($G$1,3,1),"MMM AA"))</f>
        <v>Mar Aa</v>
      </c>
    </row>
    <row r="8" spans="1:7" ht="16.5" x14ac:dyDescent="0.3">
      <c r="A8" s="2"/>
      <c r="B8" s="2"/>
      <c r="C8" s="2"/>
      <c r="D8" s="3" t="s">
        <v>21</v>
      </c>
      <c r="G8" s="13" t="str">
        <f ca="1">PROPER(TEXT(DATE($G$1,4,1),"MMM AA"))</f>
        <v>Apr Aa</v>
      </c>
    </row>
    <row r="9" spans="1:7" ht="16.5" x14ac:dyDescent="0.3">
      <c r="C9" s="2"/>
      <c r="D9" s="3" t="s">
        <v>9</v>
      </c>
      <c r="G9" s="13" t="str">
        <f ca="1">PROPER(TEXT(DATE($G$1,5,1),"MMM AA"))</f>
        <v>May Aa</v>
      </c>
    </row>
    <row r="10" spans="1:7" ht="16.5" x14ac:dyDescent="0.3">
      <c r="C10" s="2"/>
      <c r="D10" s="3" t="s">
        <v>10</v>
      </c>
      <c r="G10" s="13" t="str">
        <f ca="1">PROPER(TEXT(DATE($G$1,6,1),"MMM AA"))</f>
        <v>Jun Aa</v>
      </c>
    </row>
    <row r="11" spans="1:7" ht="16.5" x14ac:dyDescent="0.3">
      <c r="C11" s="2"/>
      <c r="D11" s="3" t="s">
        <v>22</v>
      </c>
      <c r="G11" s="13" t="str">
        <f ca="1">PROPER(TEXT(DATE($G$1,7,1),"MMM AA"))</f>
        <v>Jul Aa</v>
      </c>
    </row>
    <row r="12" spans="1:7" ht="16.5" x14ac:dyDescent="0.3">
      <c r="C12" s="2"/>
      <c r="D12" s="3" t="s">
        <v>23</v>
      </c>
      <c r="G12" s="13" t="str">
        <f ca="1">PROPER(TEXT(DATE($G$1,8,1),"MMM AA"))</f>
        <v>Aug Aa</v>
      </c>
    </row>
    <row r="13" spans="1:7" ht="16.5" x14ac:dyDescent="0.3">
      <c r="C13" s="2"/>
      <c r="D13" s="3" t="s">
        <v>24</v>
      </c>
      <c r="G13" s="13" t="str">
        <f ca="1">PROPER(TEXT(DATE($G$1,9,1),"MMM AA"))</f>
        <v>Sep Aa</v>
      </c>
    </row>
    <row r="14" spans="1:7" ht="16.5" x14ac:dyDescent="0.3">
      <c r="C14" s="2"/>
      <c r="D14" s="3" t="s">
        <v>25</v>
      </c>
      <c r="G14" s="65" t="s">
        <v>44</v>
      </c>
    </row>
    <row r="15" spans="1:7" ht="16.5" x14ac:dyDescent="0.3">
      <c r="D15" s="3" t="s">
        <v>30</v>
      </c>
      <c r="G15" t="s">
        <v>67</v>
      </c>
    </row>
    <row r="16" spans="1:7" ht="16.5" x14ac:dyDescent="0.3">
      <c r="D16" s="3" t="s">
        <v>46</v>
      </c>
    </row>
    <row r="20" spans="1:3" ht="21" x14ac:dyDescent="0.25">
      <c r="A20" s="10"/>
      <c r="B20" s="5" t="s">
        <v>19</v>
      </c>
    </row>
    <row r="22" spans="1:3" ht="21" x14ac:dyDescent="0.25">
      <c r="A22" s="9"/>
      <c r="B22" s="5" t="s">
        <v>26</v>
      </c>
    </row>
    <row r="24" spans="1:3" x14ac:dyDescent="0.25">
      <c r="A24" s="8"/>
      <c r="B24" s="17" t="s">
        <v>56</v>
      </c>
    </row>
    <row r="26" spans="1:3" x14ac:dyDescent="0.25">
      <c r="A26" s="14"/>
      <c r="B26" s="6" t="s">
        <v>54</v>
      </c>
      <c r="C26" s="15" t="s">
        <v>55</v>
      </c>
    </row>
    <row r="28" spans="1:3" ht="15.75" x14ac:dyDescent="0.25">
      <c r="A28" s="11"/>
      <c r="B28" s="7" t="s">
        <v>29</v>
      </c>
    </row>
    <row r="30" spans="1:3" x14ac:dyDescent="0.25">
      <c r="A30" s="12"/>
      <c r="B30" s="6" t="s">
        <v>31</v>
      </c>
    </row>
  </sheetData>
  <mergeCells count="1">
    <mergeCell ref="A2:B2"/>
  </mergeCells>
  <conditionalFormatting sqref="G14">
    <cfRule type="expression" dxfId="2" priority="1">
      <formula>$AA14="¤"</formula>
    </cfRule>
  </conditionalFormatting>
  <conditionalFormatting sqref="G2:G12">
    <cfRule type="expression" dxfId="1" priority="3226">
      <formula>$AA3="¤"</formula>
    </cfRule>
  </conditionalFormatting>
  <conditionalFormatting sqref="G13">
    <cfRule type="expression" dxfId="0" priority="3227">
      <formula>$AA2="¤"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Contrats </vt:lpstr>
      <vt:lpstr>Légende</vt:lpstr>
      <vt:lpstr>'SUIVI Contrats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Sana-Malory</cp:lastModifiedBy>
  <cp:lastPrinted>2023-04-07T08:13:41Z</cp:lastPrinted>
  <dcterms:created xsi:type="dcterms:W3CDTF">2017-09-13T13:38:08Z</dcterms:created>
  <dcterms:modified xsi:type="dcterms:W3CDTF">2023-08-16T18:56:54Z</dcterms:modified>
</cp:coreProperties>
</file>