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\Desktop\"/>
    </mc:Choice>
  </mc:AlternateContent>
  <bookViews>
    <workbookView xWindow="0" yWindow="0" windowWidth="28800" windowHeight="13635"/>
  </bookViews>
  <sheets>
    <sheet name="Feuil1" sheetId="1" r:id="rId1"/>
    <sheet name="Feuil2" sheetId="3" r:id="rId2"/>
  </sheets>
  <externalReferences>
    <externalReference r:id="rId3"/>
  </externalReferences>
  <definedNames>
    <definedName name="dgzonea">OFFSET([1]Data!$D$2,,,COUNTA([1]Data!$D:$D)-1)</definedName>
    <definedName name="dgzoneb">OFFSET([1]Data!$E$2,,,COUNTA([1]Data!$E:$E)-1)</definedName>
    <definedName name="dgzonec">OFFSET([1]Data!$F$2,,,COUNTA([1]Data!$F:$F)-1)</definedName>
    <definedName name="epzonea">OFFSET([1]Data!$A$2,,,COUNTA([1]Data!$A:$A)-1)</definedName>
    <definedName name="epzoneb">OFFSET([1]Data!$B$2,,,COUNTA([1]Data!$B:$B)-1)</definedName>
    <definedName name="epzonec">OFFSET([1]Data!$C$2,,,COUNTA([1]Data!$C:$C)-1)</definedName>
    <definedName name="grzonea">OFFSET([1]Data!$M$2,,,COUNTA([1]Data!$M:$M)-1)</definedName>
    <definedName name="grzoneb">OFFSET([1]Data!$N$2,,,COUNTA([1]Data!$N:$N)-1)</definedName>
    <definedName name="grzonec">OFFSET([1]Data!$O$2,,,COUNTA([1]Data!$O:$O)-1)</definedName>
    <definedName name="hezonea">OFFSET([1]Data!$P$2,,,COUNTA([1]Data!$P:$P)-1)</definedName>
    <definedName name="hezoneb">OFFSET([1]Data!$Q$2,,,COUNTA([1]Data!$Q:$Q)-1)</definedName>
    <definedName name="hezonec">OFFSET([1]Data!$R$2,,,COUNTA([1]Data!$R:$R)-1)</definedName>
    <definedName name="liste_ess">[1]Data!$Y$1:$Y$7</definedName>
    <definedName name="mzzonea">OFFSET([1]Data!$J$2,,,COUNTA([1]Data!$J:$J)-1)</definedName>
    <definedName name="mzzoneb">OFFSET([1]Data!$K$2,,,COUNTA([1]Data!$K:$K)-1)</definedName>
    <definedName name="mzzonec">[1]Data!$C$11=OFFSET([1]Data!$L$2,,,COUNTA([1]Data!$L:$L)-1)</definedName>
    <definedName name="pszonea">OFFSET([1]Data!$G$2,,,COUNTA([1]Data!$G:$G)-1)</definedName>
    <definedName name="pszoneb">OFFSET([1]Data!$H$2,,,COUNTA([1]Data!$H:$H)-1)</definedName>
    <definedName name="pszonec">OFFSET([1]Data!$I$2,,,COUNTA([1]Data!$I:$I)-1)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19" i="1"/>
  <c r="B18" i="1"/>
  <c r="B21" i="1" s="1"/>
  <c r="B16" i="1"/>
  <c r="B15" i="1"/>
  <c r="B14" i="1"/>
  <c r="B12" i="1"/>
  <c r="B11" i="1"/>
  <c r="B10" i="1"/>
  <c r="B13" i="1" s="1"/>
  <c r="B9" i="1"/>
  <c r="B7" i="1"/>
  <c r="B6" i="1"/>
  <c r="B5" i="1"/>
  <c r="B8" i="1" s="1"/>
  <c r="B17" i="1" l="1"/>
  <c r="B22" i="1"/>
</calcChain>
</file>

<file path=xl/sharedStrings.xml><?xml version="1.0" encoding="utf-8"?>
<sst xmlns="http://schemas.openxmlformats.org/spreadsheetml/2006/main" count="21" uniqueCount="7">
  <si>
    <t>Diamètre</t>
  </si>
  <si>
    <t>Total</t>
  </si>
  <si>
    <t>%</t>
  </si>
  <si>
    <t>Type1</t>
  </si>
  <si>
    <t>Type2</t>
  </si>
  <si>
    <t>Nb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</si>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</sst>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;;;@"/>
    <numFmt numFmtId="166" formatCode="0%;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</font>
    <font>
      <b/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3" xfId="3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4" fillId="0" borderId="5" xfId="1" applyNumberFormat="1" applyFont="1" applyBorder="1"/>
    <xf numFmtId="165" fontId="4" fillId="0" borderId="6" xfId="3" applyNumberFormat="1" applyBorder="1"/>
    <xf numFmtId="164" fontId="4" fillId="0" borderId="7" xfId="1" applyNumberFormat="1" applyFont="1" applyBorder="1"/>
    <xf numFmtId="165" fontId="4" fillId="0" borderId="8" xfId="3" applyNumberFormat="1" applyBorder="1"/>
    <xf numFmtId="0" fontId="3" fillId="0" borderId="9" xfId="0" applyFont="1" applyBorder="1" applyAlignment="1">
      <alignment horizontal="center"/>
    </xf>
    <xf numFmtId="164" fontId="5" fillId="0" borderId="10" xfId="1" applyNumberFormat="1" applyFont="1" applyBorder="1"/>
    <xf numFmtId="165" fontId="5" fillId="0" borderId="11" xfId="3" applyNumberFormat="1" applyFont="1" applyBorder="1"/>
    <xf numFmtId="164" fontId="6" fillId="0" borderId="7" xfId="1" applyNumberFormat="1" applyFont="1" applyBorder="1"/>
    <xf numFmtId="166" fontId="3" fillId="0" borderId="8" xfId="2" applyNumberFormat="1" applyFont="1" applyBorder="1"/>
    <xf numFmtId="165" fontId="5" fillId="0" borderId="8" xfId="3" applyNumberFormat="1" applyFont="1" applyBorder="1"/>
    <xf numFmtId="0" fontId="5" fillId="0" borderId="4" xfId="3" applyFont="1" applyBorder="1" applyAlignment="1">
      <alignment horizontal="center"/>
    </xf>
    <xf numFmtId="0" fontId="5" fillId="0" borderId="12" xfId="3" applyFont="1" applyBorder="1" applyAlignment="1">
      <alignment horizontal="center"/>
    </xf>
    <xf numFmtId="164" fontId="4" fillId="0" borderId="13" xfId="1" applyNumberFormat="1" applyFont="1" applyBorder="1"/>
    <xf numFmtId="165" fontId="4" fillId="0" borderId="14" xfId="3" applyNumberFormat="1" applyBorder="1"/>
    <xf numFmtId="0" fontId="2" fillId="0" borderId="1" xfId="0" applyFont="1" applyBorder="1" applyAlignment="1">
      <alignment horizontal="center" vertical="center"/>
    </xf>
    <xf numFmtId="164" fontId="2" fillId="0" borderId="2" xfId="1" applyNumberFormat="1" applyFont="1" applyBorder="1"/>
    <xf numFmtId="164" fontId="2" fillId="0" borderId="3" xfId="1" applyNumberFormat="1" applyFont="1" applyBorder="1"/>
    <xf numFmtId="0" fontId="5" fillId="0" borderId="15" xfId="3" applyFont="1" applyBorder="1" applyAlignment="1">
      <alignment horizontal="centerContinuous"/>
    </xf>
    <xf numFmtId="0" fontId="5" fillId="0" borderId="14" xfId="3" applyFont="1" applyBorder="1" applyAlignment="1">
      <alignment horizontal="center"/>
    </xf>
    <xf numFmtId="166" fontId="3" fillId="0" borderId="11" xfId="2" applyNumberFormat="1" applyFont="1" applyBorder="1"/>
    <xf numFmtId="0" fontId="5" fillId="0" borderId="9" xfId="3" applyFont="1" applyBorder="1" applyAlignment="1">
      <alignment horizontal="center"/>
    </xf>
    <xf numFmtId="0" fontId="5" fillId="0" borderId="16" xfId="3" applyFont="1" applyBorder="1" applyAlignment="1">
      <alignment horizontal="centerContinuous"/>
    </xf>
    <xf numFmtId="0" fontId="5" fillId="0" borderId="13" xfId="3" applyFont="1" applyBorder="1" applyAlignment="1">
      <alignment horizontal="center"/>
    </xf>
    <xf numFmtId="165" fontId="4" fillId="0" borderId="7" xfId="3" applyNumberFormat="1" applyBorder="1"/>
    <xf numFmtId="165" fontId="5" fillId="0" borderId="7" xfId="3" applyNumberFormat="1" applyFont="1" applyBorder="1"/>
    <xf numFmtId="166" fontId="3" fillId="0" borderId="10" xfId="2" applyNumberFormat="1" applyFont="1" applyBorder="1"/>
    <xf numFmtId="165" fontId="4" fillId="0" borderId="13" xfId="3" applyNumberFormat="1" applyBorder="1"/>
    <xf numFmtId="0" fontId="5" fillId="0" borderId="17" xfId="3" applyFont="1" applyBorder="1" applyAlignment="1">
      <alignment horizontal="center"/>
    </xf>
    <xf numFmtId="165" fontId="4" fillId="0" borderId="5" xfId="3" applyNumberFormat="1" applyBorder="1"/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7%20-%20Relev&#233;s%20statistiques%20Saint-Louis%20-%202017/Placettes%20Saint%20Lou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otaux"/>
      <sheetName val="matrice_tarif"/>
      <sheetName val="Recap"/>
      <sheetName val="CumulTerrière"/>
      <sheetName val="Matrice"/>
      <sheetName val="1.01"/>
      <sheetName val="1.02"/>
      <sheetName val="1.03"/>
      <sheetName val="2.01"/>
      <sheetName val="2.02"/>
      <sheetName val="3.01"/>
      <sheetName val="4.01"/>
      <sheetName val="5.01"/>
      <sheetName val="5.02"/>
      <sheetName val="6.01"/>
      <sheetName val="6.02"/>
      <sheetName val="7.01"/>
      <sheetName val="8.01"/>
      <sheetName val="8.02"/>
      <sheetName val="9.01"/>
      <sheetName val="10.01"/>
    </sheetNames>
    <sheetDataSet>
      <sheetData sheetId="0">
        <row r="1">
          <cell r="A1" t="str">
            <v>epzonea</v>
          </cell>
          <cell r="B1" t="str">
            <v>epzoneb</v>
          </cell>
          <cell r="C1" t="str">
            <v>epzonec</v>
          </cell>
          <cell r="D1" t="str">
            <v>dgzonea</v>
          </cell>
          <cell r="E1" t="str">
            <v>dgzoneb</v>
          </cell>
          <cell r="F1" t="str">
            <v>dgzonec</v>
          </cell>
          <cell r="G1" t="str">
            <v>pszonea</v>
          </cell>
          <cell r="H1" t="str">
            <v>pszoneb</v>
          </cell>
          <cell r="I1" t="str">
            <v>pszonec</v>
          </cell>
          <cell r="J1" t="str">
            <v>mzzonea</v>
          </cell>
          <cell r="K1" t="str">
            <v>mzzoneb</v>
          </cell>
          <cell r="L1" t="str">
            <v>mzzonec</v>
          </cell>
          <cell r="M1" t="str">
            <v>grzonea</v>
          </cell>
          <cell r="N1" t="str">
            <v>grzoneb</v>
          </cell>
          <cell r="O1" t="str">
            <v>grzonec</v>
          </cell>
          <cell r="P1" t="str">
            <v>hezonea</v>
          </cell>
          <cell r="Q1" t="str">
            <v>hezoneb</v>
          </cell>
          <cell r="R1" t="str">
            <v>hezonec</v>
          </cell>
          <cell r="Y1" t="str">
            <v>Epicéas</v>
          </cell>
        </row>
        <row r="2">
          <cell r="A2" t="str">
            <v>1.01!A9:A36</v>
          </cell>
          <cell r="B2" t="str">
            <v>1.01!K9:K36</v>
          </cell>
          <cell r="C2" t="str">
            <v>1.01!L9:L36</v>
          </cell>
          <cell r="D2" t="str">
            <v>1.02!A43:A70</v>
          </cell>
          <cell r="E2" t="str">
            <v>1.02!K43:K70</v>
          </cell>
          <cell r="F2" t="str">
            <v>1.02!L43:L70</v>
          </cell>
          <cell r="G2" t="str">
            <v>1.01!A43:A70</v>
          </cell>
          <cell r="H2" t="str">
            <v>1.01!K43:K70</v>
          </cell>
          <cell r="I2" t="str">
            <v>1.01!L43:L70</v>
          </cell>
          <cell r="P2" t="str">
            <v>1.01!A78:A105</v>
          </cell>
          <cell r="Q2" t="str">
            <v>1.01!K78:K105</v>
          </cell>
          <cell r="R2" t="str">
            <v>1.01!L78:L105</v>
          </cell>
          <cell r="Y2" t="str">
            <v>Douglas</v>
          </cell>
        </row>
        <row r="3">
          <cell r="A3" t="str">
            <v>1.02!A9:A36</v>
          </cell>
          <cell r="B3" t="str">
            <v>1.02!K9:K36</v>
          </cell>
          <cell r="C3" t="str">
            <v>1.02!L9:L36</v>
          </cell>
          <cell r="D3" t="str">
            <v>9.01!A111:A138</v>
          </cell>
          <cell r="E3" t="str">
            <v>9.01!K111:K138</v>
          </cell>
          <cell r="F3" t="str">
            <v>9.01!L111:L138</v>
          </cell>
          <cell r="G3" t="str">
            <v>2.01!A43:A70</v>
          </cell>
          <cell r="H3" t="str">
            <v>2.01!K43:K70</v>
          </cell>
          <cell r="I3" t="str">
            <v>2.01!L43:L70</v>
          </cell>
          <cell r="P3" t="str">
            <v>1.03!A9:A36</v>
          </cell>
          <cell r="Q3" t="str">
            <v>1.03!K9:K36</v>
          </cell>
          <cell r="R3" t="str">
            <v>1.03!L9:L36</v>
          </cell>
          <cell r="Y3" t="str">
            <v>Pins</v>
          </cell>
        </row>
        <row r="4">
          <cell r="A4" t="str">
            <v>2.01!A9:A36</v>
          </cell>
          <cell r="B4" t="str">
            <v>2.01!K9:K36</v>
          </cell>
          <cell r="C4" t="str">
            <v>2.01!L9:L36</v>
          </cell>
          <cell r="G4" t="str">
            <v>2.02!A43:A70</v>
          </cell>
          <cell r="H4" t="str">
            <v>2.02!K43:K70</v>
          </cell>
          <cell r="I4" t="str">
            <v>2.02!L43:L70</v>
          </cell>
          <cell r="P4" t="str">
            <v>2.01!A77:A104</v>
          </cell>
          <cell r="Q4" t="str">
            <v>2.01!K77:K104</v>
          </cell>
          <cell r="R4" t="str">
            <v>2.01!L77:L105</v>
          </cell>
          <cell r="Y4" t="str">
            <v>Mélèzes</v>
          </cell>
        </row>
        <row r="5">
          <cell r="A5" t="str">
            <v>2.02!A9:A36</v>
          </cell>
          <cell r="B5" t="str">
            <v>2.02!K9:K36</v>
          </cell>
          <cell r="C5" t="str">
            <v>2.02!L9:L36</v>
          </cell>
          <cell r="G5" t="str">
            <v>5.02!A43:A70</v>
          </cell>
          <cell r="H5" t="str">
            <v>5.02!K43:K70</v>
          </cell>
          <cell r="I5" t="str">
            <v>5.02!L43:L70</v>
          </cell>
          <cell r="P5" t="str">
            <v>5.01!A9:A36</v>
          </cell>
          <cell r="Q5" t="str">
            <v>5.01!K9:K36</v>
          </cell>
          <cell r="R5" t="str">
            <v>5.01!L9:L36</v>
          </cell>
          <cell r="Y5" t="str">
            <v>Grandis</v>
          </cell>
        </row>
        <row r="6">
          <cell r="A6" t="str">
            <v>3.01!A9:A36</v>
          </cell>
          <cell r="B6" t="str">
            <v>3.01!K9:K36</v>
          </cell>
          <cell r="C6" t="str">
            <v>3.01!L9:L36</v>
          </cell>
          <cell r="G6" t="str">
            <v>8.01!A9:A36</v>
          </cell>
          <cell r="H6" t="str">
            <v>8.01!K9:K36</v>
          </cell>
          <cell r="I6" t="str">
            <v>8.01!L9:L36</v>
          </cell>
          <cell r="P6" t="str">
            <v>5.02!A9:A36</v>
          </cell>
          <cell r="Q6" t="str">
            <v>5.02!K9:K36</v>
          </cell>
          <cell r="R6" t="str">
            <v>5.02!L9:L36</v>
          </cell>
          <cell r="Y6" t="str">
            <v>Hêtres</v>
          </cell>
        </row>
        <row r="7">
          <cell r="A7" t="str">
            <v>4.01!A9:A36</v>
          </cell>
          <cell r="B7" t="str">
            <v>4.01!K9:K36</v>
          </cell>
          <cell r="C7" t="str">
            <v>4.01!L9:L36</v>
          </cell>
          <cell r="P7" t="str">
            <v>6.02!A9:A36</v>
          </cell>
          <cell r="Q7" t="str">
            <v>6.02!K9:K36</v>
          </cell>
          <cell r="R7" t="str">
            <v>6.02!L9:L36</v>
          </cell>
          <cell r="Y7" t="str">
            <v>Chênes</v>
          </cell>
        </row>
        <row r="8">
          <cell r="A8" t="str">
            <v>6.01!A9:A36</v>
          </cell>
          <cell r="B8" t="str">
            <v>6.01!K9:K36</v>
          </cell>
          <cell r="C8" t="str">
            <v>6.01!L9:L36</v>
          </cell>
          <cell r="P8" t="str">
            <v>8.01!A43:A70</v>
          </cell>
          <cell r="Q8" t="str">
            <v>8.01!K43:K70</v>
          </cell>
          <cell r="R8" t="str">
            <v>8.01!L43:L70</v>
          </cell>
        </row>
        <row r="9">
          <cell r="A9" t="str">
            <v>6.02!A78:A105</v>
          </cell>
          <cell r="B9" t="str">
            <v>6.02!K78:K105</v>
          </cell>
          <cell r="C9" t="str">
            <v>6.02!L78:L105</v>
          </cell>
          <cell r="P9" t="str">
            <v>9.01!A43:A70</v>
          </cell>
          <cell r="Q9" t="str">
            <v>9.01!K43:K70</v>
          </cell>
          <cell r="R9" t="str">
            <v>9.01!L43:L70</v>
          </cell>
        </row>
        <row r="10">
          <cell r="A10" t="str">
            <v>7.01!A9:A36</v>
          </cell>
          <cell r="B10" t="str">
            <v>7.01!K9:K36</v>
          </cell>
          <cell r="C10" t="str">
            <v>7.01!L9:L36</v>
          </cell>
          <cell r="P10" t="str">
            <v>10.01!A9:A36</v>
          </cell>
          <cell r="Q10" t="str">
            <v>10.01!K9:K36</v>
          </cell>
          <cell r="R10" t="str">
            <v>10.01!L9:L36</v>
          </cell>
        </row>
        <row r="11">
          <cell r="A11" t="str">
            <v>8.01!A111:A138</v>
          </cell>
          <cell r="B11" t="str">
            <v>8.01!K111:K138</v>
          </cell>
          <cell r="C11" t="str">
            <v>8.01!L111:L138</v>
          </cell>
        </row>
        <row r="12">
          <cell r="A12" t="str">
            <v>8.02!A9:A36</v>
          </cell>
          <cell r="B12" t="str">
            <v>8.02!K9:K36</v>
          </cell>
          <cell r="C12" t="str">
            <v>8.02!L9:L36</v>
          </cell>
        </row>
        <row r="13">
          <cell r="A13" t="str">
            <v>9.01!A9:A36</v>
          </cell>
          <cell r="B13" t="str">
            <v>9.01!K9:K36</v>
          </cell>
          <cell r="C13" t="str">
            <v>9.01!L9:L36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tabSelected="1" workbookViewId="0">
      <selection activeCell="G11" sqref="G11"/>
    </sheetView>
  </sheetViews>
  <sheetFormatPr baseColWidth="10" defaultRowHeight="15" x14ac:dyDescent="0.25"/>
  <sheetData>
    <row r="2" spans="1:3" x14ac:dyDescent="0.25">
      <c r="A2" s="1"/>
      <c r="B2" s="1" t="s">
        <v>4</v>
      </c>
    </row>
    <row r="3" spans="1:3" ht="15.75" thickBot="1" x14ac:dyDescent="0.3"/>
    <row r="4" spans="1:3" ht="15.75" thickBot="1" x14ac:dyDescent="0.3">
      <c r="A4" s="2" t="s">
        <v>0</v>
      </c>
      <c r="B4" s="3" t="s">
        <v>5</v>
      </c>
      <c r="C4" s="4" t="s">
        <v>6</v>
      </c>
    </row>
    <row r="5" spans="1:3" x14ac:dyDescent="0.25">
      <c r="A5" s="5">
        <v>15</v>
      </c>
      <c r="B5" s="6">
        <f>HLOOKUP($B$2,Feuil2!$B$1:$E$21,3,FALSE)</f>
        <v>0</v>
      </c>
      <c r="C5" s="7"/>
    </row>
    <row r="6" spans="1:3" x14ac:dyDescent="0.25">
      <c r="A6" s="5">
        <v>20</v>
      </c>
      <c r="B6" s="8">
        <f>HLOOKUP($B$2,Feuil2!$B$1:$E$21,4,FALSE)</f>
        <v>0</v>
      </c>
      <c r="C6" s="9"/>
    </row>
    <row r="7" spans="1:3" x14ac:dyDescent="0.25">
      <c r="A7" s="5">
        <v>25</v>
      </c>
      <c r="B7" s="8">
        <f>HLOOKUP($B$2,Feuil2!$B$1:$E$21,5,FALSE)</f>
        <v>0</v>
      </c>
      <c r="C7" s="9"/>
    </row>
    <row r="8" spans="1:3" x14ac:dyDescent="0.25">
      <c r="A8" s="10" t="s">
        <v>1</v>
      </c>
      <c r="B8" s="11">
        <f>SUM(B5:B7)</f>
        <v>0</v>
      </c>
      <c r="C8" s="12">
        <v>0</v>
      </c>
    </row>
    <row r="9" spans="1:3" x14ac:dyDescent="0.25">
      <c r="A9" s="5">
        <v>30</v>
      </c>
      <c r="B9" s="13">
        <f>HLOOKUP($B$2,Feuil2!$B$1:$E$21,8,FALSE)</f>
        <v>95.521036697507284</v>
      </c>
      <c r="C9" s="14"/>
    </row>
    <row r="10" spans="1:3" x14ac:dyDescent="0.25">
      <c r="A10" s="5">
        <v>35</v>
      </c>
      <c r="B10" s="8">
        <f>HLOOKUP($B$2,Feuil2!$B$1:$E$21,9,FALSE)</f>
        <v>350.89360419492476</v>
      </c>
      <c r="C10" s="9"/>
    </row>
    <row r="11" spans="1:3" x14ac:dyDescent="0.25">
      <c r="A11" s="5">
        <v>40</v>
      </c>
      <c r="B11" s="8">
        <f>HLOOKUP($B$2,Feuil2!$B$1:$E$21,10,FALSE)</f>
        <v>134.32645785586959</v>
      </c>
      <c r="C11" s="9"/>
    </row>
    <row r="12" spans="1:3" x14ac:dyDescent="0.25">
      <c r="A12" s="5">
        <v>45</v>
      </c>
      <c r="B12" s="8">
        <f>HLOOKUP($B$2,Feuil2!$B$1:$E$21,11,FALSE)</f>
        <v>184.90224372577313</v>
      </c>
      <c r="C12" s="9"/>
    </row>
    <row r="13" spans="1:3" x14ac:dyDescent="0.25">
      <c r="A13" s="10" t="s">
        <v>1</v>
      </c>
      <c r="B13" s="11">
        <f>SUM(B9:B12)</f>
        <v>765.64334247407476</v>
      </c>
      <c r="C13" s="12">
        <v>0</v>
      </c>
    </row>
    <row r="14" spans="1:3" x14ac:dyDescent="0.25">
      <c r="A14" s="5">
        <v>50</v>
      </c>
      <c r="B14" s="13">
        <f>HLOOKUP($B$2,Feuil2!$B$1:$E$21,14,FALSE)</f>
        <v>115.38324420677363</v>
      </c>
      <c r="C14" s="15"/>
    </row>
    <row r="15" spans="1:3" x14ac:dyDescent="0.25">
      <c r="A15" s="5">
        <v>55</v>
      </c>
      <c r="B15" s="8">
        <f>HLOOKUP($B$2,Feuil2!$B$1:$E$21,15,FALSE)</f>
        <v>0</v>
      </c>
      <c r="C15" s="14"/>
    </row>
    <row r="16" spans="1:3" x14ac:dyDescent="0.25">
      <c r="A16" s="5">
        <v>60</v>
      </c>
      <c r="B16" s="8">
        <f>HLOOKUP($B$2,Feuil2!$B$1:$E$21,16,FALSE)</f>
        <v>0</v>
      </c>
      <c r="C16" s="9"/>
    </row>
    <row r="17" spans="1:3" x14ac:dyDescent="0.25">
      <c r="A17" s="10" t="s">
        <v>1</v>
      </c>
      <c r="B17" s="11">
        <f>SUM(B14:B16)</f>
        <v>115.38324420677363</v>
      </c>
      <c r="C17" s="12">
        <v>0</v>
      </c>
    </row>
    <row r="18" spans="1:3" x14ac:dyDescent="0.25">
      <c r="A18" s="16">
        <v>65</v>
      </c>
      <c r="B18" s="13">
        <f>HLOOKUP($B$2,Feuil2!$B$1:$E$21,19,FALSE)</f>
        <v>0</v>
      </c>
      <c r="C18" s="9"/>
    </row>
    <row r="19" spans="1:3" x14ac:dyDescent="0.25">
      <c r="A19" s="16">
        <v>70</v>
      </c>
      <c r="B19" s="8">
        <f>HLOOKUP($B$2,Feuil2!$B$1:$E$21,20,FALSE)</f>
        <v>0</v>
      </c>
      <c r="C19" s="15"/>
    </row>
    <row r="20" spans="1:3" x14ac:dyDescent="0.25">
      <c r="A20" s="16">
        <v>75</v>
      </c>
      <c r="B20" s="8">
        <f>HLOOKUP($B$2,Feuil2!$B$1:$E$21,21,FALSE)</f>
        <v>0</v>
      </c>
      <c r="C20" s="14"/>
    </row>
    <row r="21" spans="1:3" ht="15.75" thickBot="1" x14ac:dyDescent="0.3">
      <c r="A21" s="17" t="s">
        <v>1</v>
      </c>
      <c r="B21" s="18">
        <f>SUM(B18:B20)</f>
        <v>0</v>
      </c>
      <c r="C21" s="19">
        <v>0</v>
      </c>
    </row>
    <row r="22" spans="1:3" ht="15.75" thickBot="1" x14ac:dyDescent="0.3">
      <c r="A22" s="20" t="s">
        <v>1</v>
      </c>
      <c r="B22" s="21">
        <f>B21+B17+B13+B8</f>
        <v>881.02658668084837</v>
      </c>
      <c r="C22" s="2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C9" sqref="C9"/>
    </sheetView>
  </sheetViews>
  <sheetFormatPr baseColWidth="10" defaultRowHeight="15" x14ac:dyDescent="0.25"/>
  <sheetData>
    <row r="1" spans="1:5" x14ac:dyDescent="0.25">
      <c r="B1" s="27" t="s">
        <v>3</v>
      </c>
      <c r="C1" s="23"/>
      <c r="D1" s="27" t="s">
        <v>4</v>
      </c>
      <c r="E1" s="23"/>
    </row>
    <row r="2" spans="1:5" ht="15.75" thickBot="1" x14ac:dyDescent="0.3">
      <c r="B2" s="28" t="s">
        <v>5</v>
      </c>
      <c r="C2" s="24" t="s">
        <v>6</v>
      </c>
      <c r="D2" s="28" t="s">
        <v>5</v>
      </c>
      <c r="E2" s="24" t="s">
        <v>6</v>
      </c>
    </row>
    <row r="3" spans="1:5" x14ac:dyDescent="0.25">
      <c r="A3" s="33">
        <v>15</v>
      </c>
      <c r="B3" s="34">
        <v>0</v>
      </c>
      <c r="C3" s="7">
        <v>0</v>
      </c>
      <c r="D3" s="34">
        <v>0</v>
      </c>
      <c r="E3" s="7">
        <v>0</v>
      </c>
    </row>
    <row r="4" spans="1:5" x14ac:dyDescent="0.25">
      <c r="A4" s="16">
        <v>20</v>
      </c>
      <c r="B4" s="29">
        <v>398.73472116119166</v>
      </c>
      <c r="C4" s="9">
        <v>118.16555276575542</v>
      </c>
      <c r="D4" s="29">
        <v>0</v>
      </c>
      <c r="E4" s="9">
        <v>0</v>
      </c>
    </row>
    <row r="5" spans="1:5" x14ac:dyDescent="0.25">
      <c r="A5" s="16">
        <v>25</v>
      </c>
      <c r="B5" s="29">
        <v>275.06595365418895</v>
      </c>
      <c r="C5" s="9">
        <v>144.40486783687712</v>
      </c>
      <c r="D5" s="29">
        <v>0</v>
      </c>
      <c r="E5" s="9">
        <v>0</v>
      </c>
    </row>
    <row r="6" spans="1:5" x14ac:dyDescent="0.25">
      <c r="A6" s="16" t="s">
        <v>1</v>
      </c>
      <c r="B6" s="30">
        <v>673.8006748153806</v>
      </c>
      <c r="C6" s="9">
        <v>262.57042060263257</v>
      </c>
      <c r="D6" s="30">
        <v>0</v>
      </c>
      <c r="E6" s="9">
        <v>0</v>
      </c>
    </row>
    <row r="7" spans="1:5" x14ac:dyDescent="0.25">
      <c r="A7" s="26" t="s">
        <v>2</v>
      </c>
      <c r="B7" s="31">
        <v>4.5740019247215165E-2</v>
      </c>
      <c r="C7" s="25">
        <v>1.0895699131624264E-2</v>
      </c>
      <c r="D7" s="31">
        <v>0</v>
      </c>
      <c r="E7" s="25">
        <v>0</v>
      </c>
    </row>
    <row r="8" spans="1:5" x14ac:dyDescent="0.25">
      <c r="A8" s="16">
        <v>30</v>
      </c>
      <c r="B8" s="29">
        <v>1151.2810174574879</v>
      </c>
      <c r="C8" s="9">
        <v>950.2419801957767</v>
      </c>
      <c r="D8" s="29">
        <v>95.521036697507284</v>
      </c>
      <c r="E8" s="9">
        <v>78.259351542472132</v>
      </c>
    </row>
    <row r="9" spans="1:5" x14ac:dyDescent="0.25">
      <c r="A9" s="16">
        <v>35</v>
      </c>
      <c r="B9" s="29">
        <v>3293.4373749499809</v>
      </c>
      <c r="C9" s="9">
        <v>3688.0024503275085</v>
      </c>
      <c r="D9" s="29">
        <v>350.89360419492476</v>
      </c>
      <c r="E9" s="9">
        <v>392.72427787144528</v>
      </c>
    </row>
    <row r="10" spans="1:5" x14ac:dyDescent="0.25">
      <c r="A10" s="16">
        <v>40</v>
      </c>
      <c r="B10" s="29">
        <v>3563.842070919276</v>
      </c>
      <c r="C10" s="9">
        <v>5137.2659949305462</v>
      </c>
      <c r="D10" s="29">
        <v>134.32645785586959</v>
      </c>
      <c r="E10" s="9">
        <v>194.91015706026332</v>
      </c>
    </row>
    <row r="11" spans="1:5" x14ac:dyDescent="0.25">
      <c r="A11" s="16">
        <v>45</v>
      </c>
      <c r="B11" s="29">
        <v>3033.7439128288802</v>
      </c>
      <c r="C11" s="9">
        <v>5454.4234242693728</v>
      </c>
      <c r="D11" s="29">
        <v>184.90224372577313</v>
      </c>
      <c r="E11" s="9">
        <v>332.29635530134192</v>
      </c>
    </row>
    <row r="12" spans="1:5" x14ac:dyDescent="0.25">
      <c r="A12" s="16" t="s">
        <v>1</v>
      </c>
      <c r="B12" s="30">
        <v>11042.304376155626</v>
      </c>
      <c r="C12" s="15">
        <v>15229.933849723204</v>
      </c>
      <c r="D12" s="30">
        <v>765.64334247407476</v>
      </c>
      <c r="E12" s="15">
        <v>998.19014177552265</v>
      </c>
    </row>
    <row r="13" spans="1:5" x14ac:dyDescent="0.25">
      <c r="A13" s="26" t="s">
        <v>2</v>
      </c>
      <c r="B13" s="31">
        <v>0.74959143494083857</v>
      </c>
      <c r="C13" s="25">
        <v>0.63198579885833617</v>
      </c>
      <c r="D13" s="31">
        <v>0.86903545710071617</v>
      </c>
      <c r="E13" s="25">
        <v>0.77898136358386916</v>
      </c>
    </row>
    <row r="14" spans="1:5" x14ac:dyDescent="0.25">
      <c r="A14" s="16">
        <v>50</v>
      </c>
      <c r="B14" s="29">
        <v>1952.4252610134963</v>
      </c>
      <c r="C14" s="9">
        <v>4795.7197869882793</v>
      </c>
      <c r="D14" s="29">
        <v>115.38324420677363</v>
      </c>
      <c r="E14" s="9">
        <v>283.2142517559696</v>
      </c>
    </row>
    <row r="15" spans="1:5" x14ac:dyDescent="0.25">
      <c r="A15" s="16">
        <v>55</v>
      </c>
      <c r="B15" s="29">
        <v>679.40618771926506</v>
      </c>
      <c r="C15" s="9">
        <v>2206.0154710155311</v>
      </c>
      <c r="D15" s="29">
        <v>0</v>
      </c>
      <c r="E15" s="9">
        <v>0</v>
      </c>
    </row>
    <row r="16" spans="1:5" x14ac:dyDescent="0.25">
      <c r="A16" s="16">
        <v>60</v>
      </c>
      <c r="B16" s="29">
        <v>234.35351413292591</v>
      </c>
      <c r="C16" s="9">
        <v>881.7325193494853</v>
      </c>
      <c r="D16" s="29">
        <v>0</v>
      </c>
      <c r="E16" s="9">
        <v>0</v>
      </c>
    </row>
    <row r="17" spans="1:5" x14ac:dyDescent="0.25">
      <c r="A17" s="16" t="s">
        <v>1</v>
      </c>
      <c r="B17" s="30">
        <v>2866.1849628656873</v>
      </c>
      <c r="C17" s="15">
        <v>7883.4677773532958</v>
      </c>
      <c r="D17" s="30">
        <v>115.38324420677363</v>
      </c>
      <c r="E17" s="15">
        <v>283.2142517559696</v>
      </c>
    </row>
    <row r="18" spans="1:5" x14ac:dyDescent="0.25">
      <c r="A18" s="26" t="s">
        <v>2</v>
      </c>
      <c r="B18" s="31">
        <v>0.19456696953216326</v>
      </c>
      <c r="C18" s="25">
        <v>0.32713468950064578</v>
      </c>
      <c r="D18" s="31">
        <v>0.13096454289928389</v>
      </c>
      <c r="E18" s="25">
        <v>0.22101863641613093</v>
      </c>
    </row>
    <row r="19" spans="1:5" x14ac:dyDescent="0.25">
      <c r="A19" s="16">
        <v>65</v>
      </c>
      <c r="B19" s="29">
        <v>102.91036263886943</v>
      </c>
      <c r="C19" s="9">
        <v>442.49531308777279</v>
      </c>
      <c r="D19" s="29">
        <v>0</v>
      </c>
      <c r="E19" s="9">
        <v>0</v>
      </c>
    </row>
    <row r="20" spans="1:5" x14ac:dyDescent="0.25">
      <c r="A20" s="16">
        <v>70</v>
      </c>
      <c r="B20" s="29">
        <v>17.542471534068174</v>
      </c>
      <c r="C20" s="9">
        <v>94.117881546527698</v>
      </c>
      <c r="D20" s="29">
        <v>0</v>
      </c>
      <c r="E20" s="9">
        <v>0</v>
      </c>
    </row>
    <row r="21" spans="1:5" ht="15.75" thickBot="1" x14ac:dyDescent="0.3">
      <c r="A21" s="17">
        <v>75</v>
      </c>
      <c r="B21" s="32">
        <v>28.354469060351413</v>
      </c>
      <c r="C21" s="19">
        <v>185.95285337737508</v>
      </c>
      <c r="D21" s="32">
        <v>0</v>
      </c>
      <c r="E21" s="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Francois</cp:lastModifiedBy>
  <dcterms:created xsi:type="dcterms:W3CDTF">2017-07-20T15:49:16Z</dcterms:created>
  <dcterms:modified xsi:type="dcterms:W3CDTF">2017-07-20T16:10:48Z</dcterms:modified>
</cp:coreProperties>
</file>