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ml.chartshape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7125" yWindow="555" windowWidth="8235" windowHeight="6540" tabRatio="618" firstSheet="2" activeTab="2"/>
  </bookViews>
  <sheets>
    <sheet name="Feuil2" sheetId="8" state="hidden" r:id="rId1"/>
    <sheet name="Feuil4" sheetId="13" state="hidden" r:id="rId2"/>
    <sheet name="QdS" sheetId="17" r:id="rId3"/>
  </sheets>
  <definedNames>
    <definedName name="_xlnm._FilterDatabase" localSheetId="0" hidden="1">Feuil2!$A$1:$F$55</definedName>
    <definedName name="_xlnm.Print_Area" localSheetId="2">QdS!$A$1:$P$99</definedName>
  </definedNames>
  <calcPr calcId="145621"/>
  <customWorkbookViews>
    <customWorkbookView name="8404887x - Affichage personnalisé" guid="{FFAF95BF-3447-4791-857C-3152AF6941CB}" mergeInterval="0" personalView="1" maximized="1" windowWidth="1020" windowHeight="536" tabRatio="904" activeSheetId="4"/>
    <customWorkbookView name="vincent.lahillade - Affichage personnalisé" guid="{550E063A-AFA4-4E4A-8332-817947CBBBA4}" mergeInterval="0" personalView="1" maximized="1" windowWidth="1020" windowHeight="619" activeSheetId="1"/>
    <customWorkbookView name="guy.leonard - Affichage personnalisé" guid="{8B509509-593F-4486-987C-348A2148D559}" mergeInterval="0" personalView="1" xWindow="4" yWindow="31" windowWidth="624" windowHeight="762" tabRatio="904" activeSheetId="4"/>
  </customWorkbookViews>
</workbook>
</file>

<file path=xl/calcChain.xml><?xml version="1.0" encoding="utf-8"?>
<calcChain xmlns="http://schemas.openxmlformats.org/spreadsheetml/2006/main">
  <c r="W2" i="17" l="1"/>
  <c r="F7" i="17" l="1"/>
  <c r="G37" i="17"/>
  <c r="D26" i="17"/>
  <c r="E26" i="17"/>
  <c r="F26" i="17"/>
  <c r="C26" i="17"/>
  <c r="AD34" i="17"/>
  <c r="AD33" i="17"/>
  <c r="AD32" i="17"/>
  <c r="AD31" i="17"/>
  <c r="AD30" i="17"/>
  <c r="AD29" i="17"/>
  <c r="AD28" i="17"/>
  <c r="AD27" i="17"/>
  <c r="AD26" i="17"/>
  <c r="AD25" i="17"/>
  <c r="AD24" i="17"/>
  <c r="AD23" i="17"/>
  <c r="AD22" i="17"/>
  <c r="W54" i="17"/>
  <c r="AD54" i="17"/>
  <c r="AK54" i="17"/>
  <c r="C57" i="17"/>
  <c r="D57" i="17"/>
  <c r="E57" i="17"/>
  <c r="F57" i="17"/>
  <c r="S36" i="17"/>
  <c r="D19" i="17"/>
  <c r="E19" i="17"/>
  <c r="C19" i="17"/>
  <c r="AD2" i="17"/>
  <c r="W3" i="17"/>
  <c r="W4" i="17"/>
  <c r="F9" i="17" s="1"/>
  <c r="W5" i="17"/>
  <c r="W6" i="17"/>
  <c r="W7" i="17"/>
  <c r="W8" i="17"/>
  <c r="W9" i="17"/>
  <c r="W10" i="17"/>
  <c r="W11" i="17"/>
  <c r="W12" i="17"/>
  <c r="D18" i="17"/>
  <c r="E18" i="17"/>
  <c r="C18" i="17"/>
  <c r="S56" i="17"/>
  <c r="T56" i="17"/>
  <c r="U56" i="17"/>
  <c r="V56" i="17"/>
  <c r="AD53" i="17"/>
  <c r="D56" i="17"/>
  <c r="W53" i="17"/>
  <c r="C56" i="17"/>
  <c r="AK53" i="17"/>
  <c r="E56" i="17"/>
  <c r="F56" i="17"/>
  <c r="T36" i="17"/>
  <c r="U36" i="17"/>
  <c r="V36" i="17"/>
  <c r="D17" i="17"/>
  <c r="E17" i="17"/>
  <c r="C17" i="17"/>
  <c r="G36" i="17"/>
  <c r="W13" i="17"/>
  <c r="F18" i="17"/>
  <c r="F17" i="17"/>
  <c r="W34" i="17"/>
  <c r="G34" i="17"/>
  <c r="W31" i="17"/>
  <c r="C39" i="17"/>
  <c r="G39" i="17"/>
  <c r="F39" i="17"/>
  <c r="D39" i="17"/>
  <c r="AD52" i="17"/>
  <c r="F55" i="17"/>
  <c r="E55" i="17"/>
  <c r="D55" i="17"/>
  <c r="C55" i="17"/>
  <c r="W52" i="17"/>
  <c r="AK52" i="17"/>
  <c r="AD51" i="17"/>
  <c r="E54" i="17"/>
  <c r="W51" i="17"/>
  <c r="G35" i="17"/>
  <c r="AK51" i="17"/>
  <c r="F54" i="17"/>
  <c r="C54" i="17"/>
  <c r="D54" i="17"/>
  <c r="AF29" i="17"/>
  <c r="W33" i="17"/>
  <c r="W32" i="17"/>
  <c r="W30" i="17"/>
  <c r="W29" i="17"/>
  <c r="W28" i="17"/>
  <c r="W27" i="17"/>
  <c r="W26" i="17"/>
  <c r="W24" i="17"/>
  <c r="W23" i="17"/>
  <c r="AF32" i="17"/>
  <c r="W36" i="17"/>
  <c r="W25" i="17"/>
  <c r="AG29" i="17"/>
  <c r="AF30" i="17"/>
  <c r="G32" i="17"/>
  <c r="G33" i="17"/>
  <c r="AD50" i="17"/>
  <c r="F53" i="17"/>
  <c r="E53" i="17"/>
  <c r="D53" i="17"/>
  <c r="C53" i="17"/>
  <c r="W50" i="17"/>
  <c r="AK50" i="17"/>
  <c r="G56" i="17"/>
  <c r="G57" i="17"/>
  <c r="G53" i="17"/>
  <c r="G54" i="17"/>
  <c r="G55" i="17"/>
  <c r="G31" i="17"/>
  <c r="AD49" i="17"/>
  <c r="F52" i="17"/>
  <c r="W49" i="17"/>
  <c r="E52" i="17"/>
  <c r="D52" i="17"/>
  <c r="C52" i="17"/>
  <c r="AK49" i="17"/>
  <c r="G52" i="17"/>
  <c r="C16" i="17"/>
  <c r="D16" i="17"/>
  <c r="E16" i="17"/>
  <c r="F16" i="17"/>
  <c r="C15" i="17"/>
  <c r="D15" i="17"/>
  <c r="E15" i="17"/>
  <c r="F15" i="17"/>
  <c r="D13" i="17"/>
  <c r="E13" i="17"/>
  <c r="F13" i="17"/>
  <c r="C13" i="17"/>
  <c r="C14" i="17"/>
  <c r="D14" i="17"/>
  <c r="E14" i="17"/>
  <c r="F14" i="17"/>
  <c r="AD48" i="17"/>
  <c r="F51" i="17"/>
  <c r="W48" i="17"/>
  <c r="E51" i="17"/>
  <c r="D51" i="17"/>
  <c r="C51" i="17"/>
  <c r="D12" i="17"/>
  <c r="E12" i="17"/>
  <c r="AK48" i="17"/>
  <c r="G51" i="17"/>
  <c r="C12" i="17"/>
  <c r="D50" i="17"/>
  <c r="E39" i="17"/>
  <c r="AD47" i="17"/>
  <c r="F50" i="17"/>
  <c r="E50" i="17"/>
  <c r="C50" i="17"/>
  <c r="W47" i="17"/>
  <c r="D11" i="17"/>
  <c r="E11" i="17"/>
  <c r="C11" i="17"/>
  <c r="G30" i="17"/>
  <c r="F12" i="17"/>
  <c r="AK47" i="17"/>
  <c r="G50" i="17"/>
  <c r="F11" i="17"/>
  <c r="G29" i="17"/>
  <c r="C49" i="17"/>
  <c r="D49" i="17"/>
  <c r="E49" i="17"/>
  <c r="F49" i="17"/>
  <c r="W46" i="17"/>
  <c r="AD46" i="17"/>
  <c r="AK46" i="17"/>
  <c r="G49" i="17"/>
  <c r="AA56" i="17"/>
  <c r="AB56" i="17"/>
  <c r="AC56" i="17"/>
  <c r="Z56" i="17"/>
  <c r="D46" i="17"/>
  <c r="E46" i="17"/>
  <c r="F46" i="17"/>
  <c r="D47" i="17"/>
  <c r="E47" i="17"/>
  <c r="F47" i="17"/>
  <c r="D48" i="17"/>
  <c r="E48" i="17"/>
  <c r="F48" i="17"/>
  <c r="C47" i="17"/>
  <c r="C48" i="17"/>
  <c r="C46" i="17"/>
  <c r="AD45" i="17"/>
  <c r="AD44" i="17"/>
  <c r="AD43" i="17"/>
  <c r="W45" i="17"/>
  <c r="W44" i="17"/>
  <c r="W43" i="17"/>
  <c r="D10" i="17"/>
  <c r="E10" i="17"/>
  <c r="F10" i="17"/>
  <c r="C10" i="17"/>
  <c r="W56" i="17"/>
  <c r="AI56" i="17"/>
  <c r="E58" i="17"/>
  <c r="AH56" i="17"/>
  <c r="D58" i="17"/>
  <c r="AK43" i="17"/>
  <c r="G46" i="17"/>
  <c r="AK44" i="17"/>
  <c r="G47" i="17"/>
  <c r="AK45" i="17"/>
  <c r="G48" i="17"/>
  <c r="AD56" i="17"/>
  <c r="AJ56" i="17"/>
  <c r="F58" i="17"/>
  <c r="AG56" i="17"/>
  <c r="C58" i="17"/>
  <c r="D9" i="17"/>
  <c r="E9" i="17"/>
  <c r="AK56" i="17"/>
  <c r="G58" i="17"/>
  <c r="C9" i="17"/>
  <c r="C8" i="17"/>
  <c r="E8" i="17"/>
  <c r="D8" i="17"/>
  <c r="G26" i="17"/>
  <c r="D7" i="17"/>
  <c r="E7" i="17"/>
  <c r="C7" i="17"/>
  <c r="G28" i="17"/>
  <c r="G27" i="17"/>
  <c r="G44" i="17"/>
  <c r="B39" i="13"/>
  <c r="B95" i="13"/>
  <c r="B94" i="13"/>
  <c r="B109" i="13"/>
  <c r="B88" i="13"/>
  <c r="B86" i="13"/>
  <c r="B97" i="13"/>
  <c r="B103" i="13"/>
  <c r="B59" i="13"/>
  <c r="B82" i="13"/>
  <c r="B80" i="13"/>
  <c r="B92" i="13"/>
  <c r="B127" i="13"/>
  <c r="B125" i="13"/>
  <c r="B90" i="13"/>
  <c r="D16" i="13"/>
  <c r="B12" i="13"/>
  <c r="B11" i="13"/>
  <c r="B10" i="13"/>
  <c r="B9" i="13"/>
  <c r="B8" i="13"/>
  <c r="B7" i="13"/>
  <c r="B6" i="13"/>
  <c r="B5" i="13"/>
  <c r="B4" i="13"/>
  <c r="B3" i="13"/>
  <c r="B2" i="13"/>
  <c r="B1" i="13"/>
  <c r="J14" i="13"/>
  <c r="I14" i="13"/>
  <c r="H14" i="13"/>
  <c r="G14" i="13"/>
  <c r="F14" i="13"/>
  <c r="E14" i="13"/>
  <c r="D14" i="13"/>
  <c r="C14" i="13"/>
  <c r="B14" i="13"/>
  <c r="C16" i="13"/>
  <c r="B16" i="13"/>
  <c r="B85" i="13"/>
  <c r="B33" i="13"/>
  <c r="B54" i="13"/>
  <c r="B120" i="13"/>
  <c r="B117" i="13"/>
  <c r="B75" i="13"/>
  <c r="B115" i="13"/>
  <c r="B67" i="13"/>
  <c r="B101" i="13"/>
  <c r="B128" i="13"/>
  <c r="B105" i="13"/>
  <c r="B96" i="13"/>
  <c r="B62" i="13"/>
  <c r="B100" i="13"/>
  <c r="B69" i="13"/>
  <c r="B124" i="13"/>
  <c r="B45" i="13"/>
  <c r="B63" i="13"/>
  <c r="B121" i="13"/>
  <c r="B56" i="13"/>
  <c r="B118" i="13"/>
  <c r="B107" i="13"/>
  <c r="B24" i="13"/>
  <c r="B84" i="13"/>
  <c r="B116" i="13"/>
  <c r="B35" i="13"/>
  <c r="B99" i="13"/>
  <c r="B122" i="13"/>
  <c r="B104" i="13"/>
  <c r="B29" i="13"/>
  <c r="B114" i="13"/>
  <c r="B61" i="13"/>
  <c r="B28" i="13"/>
  <c r="B119" i="13"/>
  <c r="B81" i="13"/>
  <c r="B102" i="13"/>
  <c r="B129" i="13"/>
  <c r="B83" i="13"/>
  <c r="B126" i="13"/>
  <c r="B98" i="13"/>
  <c r="B68" i="13"/>
  <c r="B87" i="13"/>
  <c r="B65" i="13"/>
  <c r="B48" i="13"/>
  <c r="B73" i="13"/>
  <c r="B60" i="13"/>
  <c r="B47" i="13"/>
  <c r="B51" i="13"/>
  <c r="B46" i="13"/>
  <c r="B66" i="13"/>
  <c r="B44" i="13"/>
  <c r="B72" i="13"/>
  <c r="B64" i="13"/>
  <c r="B79" i="13"/>
  <c r="B70" i="13"/>
  <c r="B32" i="13"/>
  <c r="B30" i="13"/>
  <c r="B57" i="13"/>
  <c r="B27" i="13"/>
  <c r="B26" i="13"/>
  <c r="B25" i="13"/>
  <c r="B111" i="13"/>
  <c r="B36" i="13"/>
  <c r="B22" i="13"/>
  <c r="B38" i="13"/>
  <c r="B74" i="13"/>
  <c r="B112" i="13"/>
  <c r="B77" i="13"/>
  <c r="B23" i="13"/>
  <c r="B91" i="13"/>
  <c r="B108" i="13"/>
  <c r="B49" i="13"/>
  <c r="B50" i="13"/>
  <c r="B52" i="13"/>
  <c r="B55" i="13"/>
  <c r="B43" i="13"/>
  <c r="B21" i="13"/>
  <c r="B20" i="13"/>
  <c r="B78" i="13"/>
  <c r="B19" i="13"/>
  <c r="B42" i="13"/>
  <c r="B41" i="13"/>
  <c r="B113" i="13"/>
  <c r="B37" i="13"/>
  <c r="B34" i="13"/>
  <c r="F19" i="17" l="1"/>
  <c r="F8" i="17"/>
</calcChain>
</file>

<file path=xl/comments1.xml><?xml version="1.0" encoding="utf-8"?>
<comments xmlns="http://schemas.openxmlformats.org/spreadsheetml/2006/main">
  <authors>
    <author xml:space="preserve">David DA COSTA </author>
  </authors>
  <commentList>
    <comment ref="AI43" authorId="0">
      <text>
        <r>
          <rPr>
            <b/>
            <sz val="9"/>
            <color indexed="81"/>
            <rFont val="Tahoma"/>
            <family val="2"/>
          </rPr>
          <t>David DA COSTA :</t>
        </r>
        <r>
          <rPr>
            <sz val="9"/>
            <color indexed="81"/>
            <rFont val="Tahoma"/>
            <family val="2"/>
          </rPr>
          <t xml:space="preserve">
FREINAGE DESEQUILIBRE</t>
        </r>
      </text>
    </comment>
    <comment ref="AJ43" authorId="0">
      <text>
        <r>
          <rPr>
            <b/>
            <sz val="9"/>
            <color indexed="81"/>
            <rFont val="Tahoma"/>
            <family val="2"/>
          </rPr>
          <t>David DA COSTA :</t>
        </r>
        <r>
          <rPr>
            <sz val="9"/>
            <color indexed="81"/>
            <rFont val="Tahoma"/>
            <family val="2"/>
          </rPr>
          <t xml:space="preserve">
RAMPE</t>
        </r>
      </text>
    </comment>
    <comment ref="C90" authorId="0">
      <text>
        <r>
          <rPr>
            <b/>
            <sz val="9"/>
            <color indexed="81"/>
            <rFont val="Tahoma"/>
            <family val="2"/>
          </rPr>
          <t>David DA COSTA :</t>
        </r>
        <r>
          <rPr>
            <sz val="9"/>
            <color indexed="81"/>
            <rFont val="Tahoma"/>
            <family val="2"/>
          </rPr>
          <t xml:space="preserve">
provision de 45K€</t>
        </r>
      </text>
    </comment>
  </commentList>
</comments>
</file>

<file path=xl/sharedStrings.xml><?xml version="1.0" encoding="utf-8"?>
<sst xmlns="http://schemas.openxmlformats.org/spreadsheetml/2006/main" count="401" uniqueCount="99">
  <si>
    <t>Evolution</t>
  </si>
  <si>
    <t>Total</t>
  </si>
  <si>
    <t>Paris-St Quentin-Maubeuge</t>
  </si>
  <si>
    <t>Art 25 Force Majeure</t>
  </si>
  <si>
    <t>Obstacles sur les voies</t>
  </si>
  <si>
    <t>partielle</t>
  </si>
  <si>
    <t>totale</t>
  </si>
  <si>
    <t>Paris-Montargis-Nevers</t>
  </si>
  <si>
    <t>Art 9.1. Aléas normaux</t>
  </si>
  <si>
    <t>Attente personnel</t>
  </si>
  <si>
    <t>Lunéa Atlantique Palombe</t>
  </si>
  <si>
    <t>Paris-Troyes-Culmont</t>
  </si>
  <si>
    <t>Paris-Rouen-Le Havre</t>
  </si>
  <si>
    <t>Matériel</t>
  </si>
  <si>
    <t>Téoz Palito</t>
  </si>
  <si>
    <t>Autres activités</t>
  </si>
  <si>
    <t>Paris-Amiens-Boulogne</t>
  </si>
  <si>
    <t>Infrastructure</t>
  </si>
  <si>
    <t>Quimper-Nantes-Bordeaux</t>
  </si>
  <si>
    <t>Paris-Belfort-Mulhouse</t>
  </si>
  <si>
    <t>Lunéa Lux-Metz-CerbNice</t>
  </si>
  <si>
    <t>Paris-Caen-Cherbourg</t>
  </si>
  <si>
    <t>Caen-Le Mans-Tours</t>
  </si>
  <si>
    <t>Accident de personnes</t>
  </si>
  <si>
    <t>Mouvements sociaux</t>
  </si>
  <si>
    <t>Toulouse-Bordeaux-Hendaye</t>
  </si>
  <si>
    <t>Téoz Transversale Sud</t>
  </si>
  <si>
    <t>Lunéa Briançon</t>
  </si>
  <si>
    <t>Bordeaux-Lyon</t>
  </si>
  <si>
    <t>Traction</t>
  </si>
  <si>
    <t>DDNN</t>
  </si>
  <si>
    <t>DDAM</t>
  </si>
  <si>
    <t>DDEC</t>
  </si>
  <si>
    <t>irr lignes</t>
  </si>
  <si>
    <t>irr total</t>
  </si>
  <si>
    <t>contrat</t>
  </si>
  <si>
    <t>contrat séries</t>
  </si>
  <si>
    <t>V200</t>
  </si>
  <si>
    <t>tx EO elec</t>
  </si>
  <si>
    <t>tx EO série</t>
  </si>
  <si>
    <t>tx detresse elec</t>
  </si>
  <si>
    <t>tx detresse thermique</t>
  </si>
  <si>
    <t>tx detresse sérieEO série</t>
  </si>
  <si>
    <t>tx EO thermique</t>
  </si>
  <si>
    <t>tx detresse série</t>
  </si>
  <si>
    <t>tx EO voitures</t>
  </si>
  <si>
    <t>tx EO TC</t>
  </si>
  <si>
    <t>Taux Retour Contrôle Technique</t>
  </si>
  <si>
    <t>Taux Rotation Stocks</t>
  </si>
  <si>
    <t xml:space="preserve"> </t>
  </si>
  <si>
    <t>Nbre PR</t>
  </si>
  <si>
    <t>KM</t>
  </si>
  <si>
    <t>Coût Accidents, Assurance - Vandalisme aux 100 km</t>
  </si>
  <si>
    <t>J</t>
  </si>
  <si>
    <t>F</t>
  </si>
  <si>
    <t>M</t>
  </si>
  <si>
    <t>A</t>
  </si>
  <si>
    <t>S</t>
  </si>
  <si>
    <t>O</t>
  </si>
  <si>
    <t>N</t>
  </si>
  <si>
    <t>D</t>
  </si>
  <si>
    <t>SECTEUR</t>
  </si>
  <si>
    <t>cumule</t>
  </si>
  <si>
    <t>CV %</t>
  </si>
  <si>
    <t>Nombre Contrôle technique</t>
  </si>
  <si>
    <t>Nombre de contre visite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</si>
  <si>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</si>
  <si>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</si>
  <si>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</si>
  <si>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</si>
  <si>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</si>
  <si>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</si>
  <si>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</si>
  <si>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</si>
  <si>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</si>
  <si>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</si>
  <si>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</si>
  <si>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</si>
  <si>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2017</t>
  </si>
  <si>
    <t>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</si>
  <si>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</si>
  <si>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</si>
  <si>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</si>
  <si>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</si>
  <si>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</si>
  <si>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</si>
  <si>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</si>
  <si>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</si>
  <si>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</si>
  <si>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</si>
  <si>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</si>
  <si>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</si>
  <si>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 de stock</t>
  </si>
  <si>
    <t>sortie de stock</t>
  </si>
  <si>
    <t>client 1</t>
  </si>
  <si>
    <t>client 2</t>
  </si>
  <si>
    <t>client 3</t>
  </si>
  <si>
    <t>total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</si>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</sst>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0.0"/>
    <numFmt numFmtId="166" formatCode="_-* #,##0.0\ _€_-;\-* #,##0.0\ _€_-;_-* &quot;-&quot;??\ _€_-;_-@_-"/>
    <numFmt numFmtId="167" formatCode="[$-40C]mmm/yy;@"/>
    <numFmt numFmtId="168" formatCode="[$-40C]mmmmm;@"/>
    <numFmt numFmtId="169" formatCode="#,##0\ &quot;€&quot;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2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17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43" fontId="10" fillId="0" borderId="0" applyFont="0" applyFill="0" applyBorder="0" applyAlignment="0" applyProtection="0"/>
    <xf numFmtId="167" fontId="3" fillId="0" borderId="0"/>
    <xf numFmtId="167" fontId="1" fillId="0" borderId="0"/>
  </cellStyleXfs>
  <cellXfs count="165">
    <xf numFmtId="0" fontId="0" fillId="0" borderId="0" xfId="0"/>
    <xf numFmtId="165" fontId="0" fillId="0" borderId="0" xfId="0" applyNumberFormat="1"/>
    <xf numFmtId="16" fontId="5" fillId="2" borderId="0" xfId="0" applyNumberFormat="1" applyFont="1" applyFill="1" applyAlignment="1">
      <alignment horizontal="right" wrapText="1"/>
    </xf>
    <xf numFmtId="0" fontId="5" fillId="2" borderId="0" xfId="0" applyFont="1" applyFill="1" applyAlignment="1">
      <alignment horizontal="right" wrapText="1"/>
    </xf>
    <xf numFmtId="0" fontId="7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16" fontId="5" fillId="3" borderId="0" xfId="0" applyNumberFormat="1" applyFont="1" applyFill="1" applyAlignment="1">
      <alignment horizontal="right" wrapText="1"/>
    </xf>
    <xf numFmtId="0" fontId="5" fillId="3" borderId="0" xfId="0" applyFont="1" applyFill="1" applyAlignment="1">
      <alignment horizontal="right" wrapText="1"/>
    </xf>
    <xf numFmtId="0" fontId="7" fillId="3" borderId="0" xfId="0" applyFont="1" applyFill="1" applyAlignment="1">
      <alignment wrapText="1"/>
    </xf>
    <xf numFmtId="0" fontId="5" fillId="3" borderId="2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0" fillId="3" borderId="0" xfId="0" applyFill="1"/>
    <xf numFmtId="16" fontId="5" fillId="4" borderId="0" xfId="0" applyNumberFormat="1" applyFont="1" applyFill="1" applyAlignment="1">
      <alignment horizontal="right" wrapText="1"/>
    </xf>
    <xf numFmtId="0" fontId="5" fillId="4" borderId="0" xfId="0" applyFont="1" applyFill="1" applyAlignment="1">
      <alignment horizontal="right" wrapText="1"/>
    </xf>
    <xf numFmtId="0" fontId="7" fillId="4" borderId="0" xfId="0" applyFont="1" applyFill="1" applyAlignment="1">
      <alignment wrapText="1"/>
    </xf>
    <xf numFmtId="0" fontId="5" fillId="4" borderId="2" xfId="0" applyFont="1" applyFill="1" applyBorder="1" applyAlignment="1">
      <alignment wrapText="1"/>
    </xf>
    <xf numFmtId="0" fontId="5" fillId="4" borderId="3" xfId="0" applyFont="1" applyFill="1" applyBorder="1" applyAlignment="1">
      <alignment wrapText="1"/>
    </xf>
    <xf numFmtId="0" fontId="0" fillId="4" borderId="0" xfId="0" applyFill="1"/>
    <xf numFmtId="16" fontId="5" fillId="5" borderId="0" xfId="0" applyNumberFormat="1" applyFont="1" applyFill="1" applyAlignment="1">
      <alignment horizontal="right" wrapText="1"/>
    </xf>
    <xf numFmtId="0" fontId="5" fillId="5" borderId="0" xfId="0" applyFont="1" applyFill="1" applyAlignment="1">
      <alignment horizontal="right" wrapText="1"/>
    </xf>
    <xf numFmtId="0" fontId="7" fillId="5" borderId="0" xfId="0" applyFont="1" applyFill="1" applyAlignment="1">
      <alignment wrapText="1"/>
    </xf>
    <xf numFmtId="0" fontId="5" fillId="5" borderId="2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0" fillId="5" borderId="0" xfId="0" applyFill="1"/>
    <xf numFmtId="0" fontId="0" fillId="0" borderId="0" xfId="0" applyBorder="1"/>
    <xf numFmtId="0" fontId="3" fillId="0" borderId="0" xfId="0" applyFont="1"/>
    <xf numFmtId="0" fontId="0" fillId="0" borderId="0" xfId="0" applyAlignment="1"/>
    <xf numFmtId="0" fontId="0" fillId="0" borderId="0" xfId="0" applyBorder="1" applyAlignment="1"/>
    <xf numFmtId="0" fontId="0" fillId="0" borderId="15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66" fontId="0" fillId="0" borderId="11" xfId="6" applyNumberFormat="1" applyFont="1" applyFill="1" applyBorder="1" applyAlignment="1">
      <alignment horizontal="right"/>
    </xf>
    <xf numFmtId="9" fontId="14" fillId="9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3" fillId="10" borderId="0" xfId="0" applyFont="1" applyFill="1"/>
    <xf numFmtId="0" fontId="0" fillId="10" borderId="0" xfId="0" applyFill="1"/>
    <xf numFmtId="0" fontId="16" fillId="0" borderId="19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9" fontId="0" fillId="0" borderId="0" xfId="4" applyNumberFormat="1" applyFont="1"/>
    <xf numFmtId="2" fontId="11" fillId="9" borderId="1" xfId="0" applyNumberFormat="1" applyFont="1" applyFill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2" fontId="11" fillId="0" borderId="20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6" fillId="23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vertical="center"/>
    </xf>
    <xf numFmtId="0" fontId="0" fillId="0" borderId="0" xfId="0" applyFill="1"/>
    <xf numFmtId="169" fontId="19" fillId="13" borderId="17" xfId="0" applyNumberFormat="1" applyFont="1" applyFill="1" applyBorder="1" applyAlignment="1" applyProtection="1">
      <alignment horizontal="right" vertical="center"/>
      <protection locked="0"/>
    </xf>
    <xf numFmtId="49" fontId="20" fillId="24" borderId="25" xfId="0" applyNumberFormat="1" applyFont="1" applyFill="1" applyBorder="1" applyAlignment="1" applyProtection="1">
      <alignment horizontal="center" vertical="center"/>
      <protection locked="0"/>
    </xf>
    <xf numFmtId="168" fontId="20" fillId="24" borderId="25" xfId="0" applyNumberFormat="1" applyFont="1" applyFill="1" applyBorder="1" applyAlignment="1" applyProtection="1">
      <alignment horizontal="center" vertical="center"/>
      <protection locked="0"/>
    </xf>
    <xf numFmtId="168" fontId="20" fillId="24" borderId="25" xfId="0" applyNumberFormat="1" applyFont="1" applyFill="1" applyBorder="1" applyAlignment="1" applyProtection="1">
      <alignment horizontal="right" vertical="center"/>
      <protection locked="0"/>
    </xf>
    <xf numFmtId="168" fontId="20" fillId="24" borderId="0" xfId="0" applyNumberFormat="1" applyFont="1" applyFill="1" applyBorder="1" applyAlignment="1" applyProtection="1">
      <alignment horizontal="right" vertical="center"/>
      <protection locked="0"/>
    </xf>
    <xf numFmtId="9" fontId="13" fillId="0" borderId="0" xfId="4" applyFont="1" applyAlignment="1">
      <alignment vertical="center"/>
    </xf>
    <xf numFmtId="169" fontId="0" fillId="0" borderId="0" xfId="0" applyNumberFormat="1"/>
    <xf numFmtId="165" fontId="0" fillId="0" borderId="0" xfId="4" applyNumberFormat="1" applyFont="1"/>
    <xf numFmtId="0" fontId="0" fillId="9" borderId="0" xfId="0" applyFill="1"/>
    <xf numFmtId="169" fontId="19" fillId="23" borderId="17" xfId="0" applyNumberFormat="1" applyFont="1" applyFill="1" applyBorder="1" applyAlignment="1" applyProtection="1">
      <alignment horizontal="right" vertical="center"/>
      <protection locked="0"/>
    </xf>
    <xf numFmtId="164" fontId="18" fillId="9" borderId="6" xfId="0" applyNumberFormat="1" applyFont="1" applyFill="1" applyBorder="1" applyAlignment="1">
      <alignment vertical="center"/>
    </xf>
    <xf numFmtId="2" fontId="11" fillId="9" borderId="20" xfId="0" applyNumberFormat="1" applyFont="1" applyFill="1" applyBorder="1" applyAlignment="1">
      <alignment vertical="center"/>
    </xf>
    <xf numFmtId="0" fontId="11" fillId="9" borderId="1" xfId="0" applyFont="1" applyFill="1" applyBorder="1" applyAlignment="1">
      <alignment vertical="center"/>
    </xf>
    <xf numFmtId="164" fontId="17" fillId="9" borderId="6" xfId="0" applyNumberFormat="1" applyFont="1" applyFill="1" applyBorder="1" applyAlignment="1">
      <alignment vertical="center"/>
    </xf>
    <xf numFmtId="2" fontId="11" fillId="9" borderId="19" xfId="0" applyNumberFormat="1" applyFont="1" applyFill="1" applyBorder="1" applyAlignment="1">
      <alignment vertical="center"/>
    </xf>
    <xf numFmtId="2" fontId="11" fillId="9" borderId="13" xfId="0" applyNumberFormat="1" applyFont="1" applyFill="1" applyBorder="1" applyAlignment="1">
      <alignment vertical="center"/>
    </xf>
    <xf numFmtId="2" fontId="11" fillId="9" borderId="24" xfId="0" applyNumberFormat="1" applyFont="1" applyFill="1" applyBorder="1" applyAlignment="1">
      <alignment vertical="center"/>
    </xf>
    <xf numFmtId="2" fontId="11" fillId="9" borderId="12" xfId="0" applyNumberFormat="1" applyFont="1" applyFill="1" applyBorder="1" applyAlignment="1">
      <alignment vertical="center"/>
    </xf>
    <xf numFmtId="164" fontId="21" fillId="9" borderId="6" xfId="0" applyNumberFormat="1" applyFont="1" applyFill="1" applyBorder="1" applyAlignment="1">
      <alignment vertical="center"/>
    </xf>
    <xf numFmtId="3" fontId="0" fillId="0" borderId="0" xfId="0" applyNumberFormat="1"/>
    <xf numFmtId="164" fontId="22" fillId="26" borderId="7" xfId="0" applyNumberFormat="1" applyFont="1" applyFill="1" applyBorder="1" applyAlignment="1">
      <alignment vertical="center"/>
    </xf>
    <xf numFmtId="164" fontId="22" fillId="25" borderId="6" xfId="0" applyNumberFormat="1" applyFont="1" applyFill="1" applyBorder="1" applyAlignment="1">
      <alignment vertical="center"/>
    </xf>
    <xf numFmtId="2" fontId="11" fillId="9" borderId="1" xfId="0" applyNumberFormat="1" applyFont="1" applyFill="1" applyBorder="1" applyAlignment="1">
      <alignment horizontal="right" vertical="center"/>
    </xf>
    <xf numFmtId="2" fontId="11" fillId="0" borderId="2" xfId="0" applyNumberFormat="1" applyFont="1" applyFill="1" applyBorder="1" applyAlignment="1">
      <alignment vertical="center"/>
    </xf>
    <xf numFmtId="2" fontId="11" fillId="17" borderId="2" xfId="0" applyNumberFormat="1" applyFont="1" applyFill="1" applyBorder="1" applyAlignment="1">
      <alignment horizontal="right" vertical="center"/>
    </xf>
    <xf numFmtId="49" fontId="20" fillId="17" borderId="25" xfId="0" applyNumberFormat="1" applyFont="1" applyFill="1" applyBorder="1" applyAlignment="1" applyProtection="1">
      <alignment horizontal="center" vertical="center"/>
      <protection locked="0"/>
    </xf>
    <xf numFmtId="168" fontId="20" fillId="17" borderId="25" xfId="0" applyNumberFormat="1" applyFont="1" applyFill="1" applyBorder="1" applyAlignment="1" applyProtection="1">
      <alignment horizontal="center" vertical="center"/>
      <protection locked="0"/>
    </xf>
    <xf numFmtId="169" fontId="19" fillId="17" borderId="17" xfId="0" applyNumberFormat="1" applyFont="1" applyFill="1" applyBorder="1" applyAlignment="1" applyProtection="1">
      <alignment horizontal="right" vertical="center"/>
      <protection locked="0"/>
    </xf>
    <xf numFmtId="1" fontId="26" fillId="8" borderId="1" xfId="0" applyNumberFormat="1" applyFont="1" applyFill="1" applyBorder="1" applyAlignment="1">
      <alignment vertical="center"/>
    </xf>
    <xf numFmtId="1" fontId="25" fillId="0" borderId="1" xfId="4" applyNumberFormat="1" applyFont="1" applyBorder="1" applyAlignment="1">
      <alignment horizontal="right" vertical="center"/>
    </xf>
    <xf numFmtId="2" fontId="26" fillId="17" borderId="1" xfId="0" applyNumberFormat="1" applyFont="1" applyFill="1" applyBorder="1" applyAlignment="1">
      <alignment vertical="center"/>
    </xf>
    <xf numFmtId="2" fontId="26" fillId="17" borderId="1" xfId="0" applyNumberFormat="1" applyFont="1" applyFill="1" applyBorder="1" applyAlignment="1">
      <alignment horizontal="right" vertical="center"/>
    </xf>
    <xf numFmtId="164" fontId="28" fillId="0" borderId="1" xfId="4" applyNumberFormat="1" applyFont="1" applyFill="1" applyBorder="1" applyAlignment="1">
      <alignment horizontal="center" vertical="center"/>
    </xf>
    <xf numFmtId="164" fontId="24" fillId="9" borderId="1" xfId="4" applyNumberFormat="1" applyFont="1" applyFill="1" applyBorder="1" applyAlignment="1">
      <alignment horizontal="center" vertical="center"/>
    </xf>
    <xf numFmtId="164" fontId="27" fillId="26" borderId="1" xfId="4" applyNumberFormat="1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Border="1"/>
    <xf numFmtId="0" fontId="26" fillId="0" borderId="0" xfId="0" applyFont="1" applyAlignment="1"/>
    <xf numFmtId="164" fontId="29" fillId="9" borderId="1" xfId="4" applyNumberFormat="1" applyFont="1" applyFill="1" applyBorder="1"/>
    <xf numFmtId="164" fontId="26" fillId="9" borderId="1" xfId="4" applyNumberFormat="1" applyFont="1" applyFill="1" applyBorder="1"/>
    <xf numFmtId="9" fontId="26" fillId="0" borderId="1" xfId="4" applyFont="1" applyBorder="1"/>
    <xf numFmtId="0" fontId="30" fillId="13" borderId="17" xfId="0" applyFont="1" applyFill="1" applyBorder="1" applyAlignment="1" applyProtection="1">
      <alignment horizontal="center" vertical="center"/>
      <protection locked="0"/>
    </xf>
    <xf numFmtId="0" fontId="30" fillId="13" borderId="18" xfId="0" applyFont="1" applyFill="1" applyBorder="1" applyAlignment="1" applyProtection="1">
      <alignment horizontal="center" vertical="center"/>
      <protection locked="0"/>
    </xf>
    <xf numFmtId="0" fontId="30" fillId="13" borderId="16" xfId="0" applyFont="1" applyFill="1" applyBorder="1" applyAlignment="1" applyProtection="1">
      <alignment horizontal="center" vertical="center"/>
      <protection locked="0"/>
    </xf>
    <xf numFmtId="0" fontId="30" fillId="14" borderId="17" xfId="0" applyFont="1" applyFill="1" applyBorder="1" applyAlignment="1" applyProtection="1">
      <alignment horizontal="center" vertical="center"/>
      <protection locked="0"/>
    </xf>
    <xf numFmtId="9" fontId="30" fillId="14" borderId="17" xfId="4" applyFont="1" applyFill="1" applyBorder="1" applyAlignment="1" applyProtection="1">
      <alignment horizontal="center" vertical="center"/>
      <protection locked="0"/>
    </xf>
    <xf numFmtId="164" fontId="30" fillId="14" borderId="17" xfId="4" applyNumberFormat="1" applyFont="1" applyFill="1" applyBorder="1" applyAlignment="1" applyProtection="1">
      <alignment horizontal="center" vertical="center"/>
      <protection locked="0"/>
    </xf>
    <xf numFmtId="9" fontId="12" fillId="9" borderId="0" xfId="0" applyNumberFormat="1" applyFont="1" applyFill="1" applyBorder="1" applyAlignment="1" applyProtection="1">
      <alignment horizontal="right" vertical="center" wrapText="1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/>
    </xf>
    <xf numFmtId="164" fontId="12" fillId="0" borderId="0" xfId="4" applyNumberFormat="1" applyFont="1"/>
    <xf numFmtId="165" fontId="24" fillId="22" borderId="1" xfId="0" applyNumberFormat="1" applyFont="1" applyFill="1" applyBorder="1" applyAlignment="1">
      <alignment vertical="center"/>
    </xf>
    <xf numFmtId="0" fontId="31" fillId="0" borderId="0" xfId="0" applyFont="1"/>
    <xf numFmtId="0" fontId="25" fillId="17" borderId="9" xfId="0" applyFont="1" applyFill="1" applyBorder="1" applyAlignment="1">
      <alignment horizontal="right" vertical="center"/>
    </xf>
    <xf numFmtId="0" fontId="25" fillId="17" borderId="10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right" vertical="center"/>
    </xf>
    <xf numFmtId="0" fontId="28" fillId="0" borderId="9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0" borderId="9" xfId="0" applyFont="1" applyFill="1" applyBorder="1" applyAlignment="1">
      <alignment horizontal="center" vertical="center"/>
    </xf>
    <xf numFmtId="0" fontId="3" fillId="20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21" borderId="9" xfId="0" applyFont="1" applyFill="1" applyBorder="1" applyAlignment="1">
      <alignment horizontal="center" vertical="center"/>
    </xf>
    <xf numFmtId="0" fontId="3" fillId="21" borderId="10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6" fillId="8" borderId="9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23" fillId="22" borderId="1" xfId="0" applyFont="1" applyFill="1" applyBorder="1" applyAlignment="1">
      <alignment horizontal="center" vertical="center"/>
    </xf>
    <xf numFmtId="0" fontId="23" fillId="22" borderId="1" xfId="0" applyFont="1" applyFill="1" applyBorder="1" applyAlignment="1">
      <alignment horizontal="right" vertical="center"/>
    </xf>
    <xf numFmtId="0" fontId="0" fillId="8" borderId="2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24" fillId="9" borderId="10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18" borderId="9" xfId="0" applyFont="1" applyFill="1" applyBorder="1" applyAlignment="1">
      <alignment horizontal="center" vertical="center"/>
    </xf>
    <xf numFmtId="0" fontId="3" fillId="18" borderId="10" xfId="0" applyFont="1" applyFill="1" applyBorder="1" applyAlignment="1">
      <alignment horizontal="center" vertical="center"/>
    </xf>
    <xf numFmtId="0" fontId="25" fillId="8" borderId="9" xfId="0" applyFont="1" applyFill="1" applyBorder="1" applyAlignment="1">
      <alignment horizontal="right"/>
    </xf>
    <xf numFmtId="0" fontId="25" fillId="8" borderId="10" xfId="0" applyFont="1" applyFill="1" applyBorder="1" applyAlignment="1">
      <alignment horizontal="right"/>
    </xf>
    <xf numFmtId="0" fontId="3" fillId="19" borderId="9" xfId="0" applyFont="1" applyFill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</cellXfs>
  <cellStyles count="9">
    <cellStyle name="Euro" xfId="1"/>
    <cellStyle name="Milliers" xfId="6" builtinId="3"/>
    <cellStyle name="Normal" xfId="0" builtinId="0"/>
    <cellStyle name="Normal 2" xfId="2"/>
    <cellStyle name="Normal 2 2" xfId="3"/>
    <cellStyle name="Normal 22" xfId="7"/>
    <cellStyle name="Normal 3" xfId="5"/>
    <cellStyle name="Normal 3 2 2" xfId="8"/>
    <cellStyle name="Pourcentage" xfId="4" builtinId="5"/>
  </cellStyles>
  <dxfs count="0"/>
  <tableStyles count="0" defaultTableStyle="TableStyleMedium9" defaultPivotStyle="PivotStyleLight16"/>
  <colors>
    <mruColors>
      <color rgb="FFB17ED8"/>
      <color rgb="FF9751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des retours CT 2015-2017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QdS!$A$44:$B$44</c:f>
              <c:strCache>
                <c:ptCount val="1"/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-6.6719844075199047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1.98204547717510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>
                    <a:solidFill>
                      <a:schemeClr val="accent1"/>
                    </a:solidFill>
                    <a:latin typeface="+mn-lt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QdS!$C$43:$G$43</c:f>
              <c:strCache>
                <c:ptCount val="5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Total</c:v>
                </c:pt>
              </c:strCache>
            </c:strRef>
          </c:cat>
          <c:val>
            <c:numRef>
              <c:f>QdS!$C$44:$G$44</c:f>
              <c:numCache>
                <c:formatCode>0.0%</c:formatCode>
                <c:ptCount val="5"/>
                <c:pt idx="0">
                  <c:v>0.107</c:v>
                </c:pt>
                <c:pt idx="1">
                  <c:v>5.7000000000000002E-2</c:v>
                </c:pt>
                <c:pt idx="2">
                  <c:v>7.3999999999999996E-2</c:v>
                </c:pt>
                <c:pt idx="3">
                  <c:v>0.10299999999999999</c:v>
                </c:pt>
                <c:pt idx="4">
                  <c:v>8.5249999999999992E-2</c:v>
                </c:pt>
              </c:numCache>
            </c:numRef>
          </c:val>
        </c:ser>
        <c:ser>
          <c:idx val="5"/>
          <c:order val="1"/>
          <c:tx>
            <c:strRef>
              <c:f>QdS!$A$45</c:f>
              <c:strCache>
                <c:ptCount val="1"/>
              </c:strCache>
            </c:strRef>
          </c:tx>
          <c:spPr>
            <a:solidFill>
              <a:srgbClr val="B17ED8"/>
            </a:solidFill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2.038638351773545E-17"/>
                  <c:y val="-7.92818190870043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0772767035470901E-17"/>
                  <c:y val="-1.1892272863050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4479896050132698E-3"/>
                  <c:y val="-2.37845457261012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4479896050131883E-3"/>
                  <c:y val="-1.98204547717510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4.4479896050133513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 b="0" i="0">
                    <a:solidFill>
                      <a:srgbClr val="9751CB"/>
                    </a:solidFill>
                    <a:latin typeface="+mn-lt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QdS!$C$43:$G$43</c:f>
              <c:strCache>
                <c:ptCount val="5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Total</c:v>
                </c:pt>
              </c:strCache>
            </c:strRef>
          </c:cat>
          <c:val>
            <c:numRef>
              <c:f>QdS!$C$45:$G$45</c:f>
              <c:numCache>
                <c:formatCode>0.0%</c:formatCode>
                <c:ptCount val="5"/>
                <c:pt idx="0">
                  <c:v>4.8000000000000001E-2</c:v>
                </c:pt>
                <c:pt idx="1">
                  <c:v>7.8E-2</c:v>
                </c:pt>
                <c:pt idx="2">
                  <c:v>4.9000000000000002E-2</c:v>
                </c:pt>
                <c:pt idx="3">
                  <c:v>5.3999999999999999E-2</c:v>
                </c:pt>
                <c:pt idx="4">
                  <c:v>5.8999999999999997E-2</c:v>
                </c:pt>
              </c:numCache>
            </c:numRef>
          </c:val>
        </c:ser>
        <c:ser>
          <c:idx val="1"/>
          <c:order val="2"/>
          <c:tx>
            <c:strRef>
              <c:f>QdS!$A$58</c:f>
              <c:strCache>
                <c:ptCount val="1"/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dLbl>
              <c:idx val="4"/>
              <c:layout>
                <c:manualLayout>
                  <c:x val="0"/>
                  <c:y val="-5.48588356889515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QdS!$C$58:$G$58</c:f>
              <c:numCache>
                <c:formatCode>0.0%</c:formatCode>
                <c:ptCount val="5"/>
                <c:pt idx="0">
                  <c:v>0</c:v>
                </c:pt>
                <c:pt idx="1">
                  <c:v>6.6666666666666666E-2</c:v>
                </c:pt>
                <c:pt idx="2">
                  <c:v>6.6666666666666666E-2</c:v>
                </c:pt>
                <c:pt idx="3">
                  <c:v>0</c:v>
                </c:pt>
                <c:pt idx="4">
                  <c:v>4.3478260869565216E-2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397952"/>
        <c:axId val="94399488"/>
      </c:barChart>
      <c:lineChart>
        <c:grouping val="standard"/>
        <c:varyColors val="0"/>
        <c:ser>
          <c:idx val="6"/>
          <c:order val="3"/>
          <c:tx>
            <c:strRef>
              <c:f>QdS!$A$59</c:f>
              <c:strCache>
                <c:ptCount val="1"/>
              </c:strCache>
            </c:strRef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QdS!$C$59:$G$59</c:f>
              <c:numCache>
                <c:formatCode>0%</c:formatCode>
                <c:ptCount val="5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397952"/>
        <c:axId val="94399488"/>
      </c:lineChart>
      <c:catAx>
        <c:axId val="94397952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94399488"/>
        <c:crosses val="autoZero"/>
        <c:auto val="1"/>
        <c:lblAlgn val="ctr"/>
        <c:lblOffset val="100"/>
        <c:noMultiLvlLbl val="0"/>
      </c:catAx>
      <c:valAx>
        <c:axId val="94399488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9439795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Taux</a:t>
            </a:r>
            <a:r>
              <a:rPr lang="fr-FR" sz="1200" baseline="0"/>
              <a:t> de rotation des stocks S/K</a:t>
            </a:r>
            <a:endParaRPr lang="fr-FR" sz="12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6455227366987507"/>
          <c:y val="0.16982035918927696"/>
          <c:w val="0.77238083008150893"/>
          <c:h val="0.5371982017001542"/>
        </c:manualLayout>
      </c:layout>
      <c:areaChart>
        <c:grouping val="standard"/>
        <c:varyColors val="0"/>
        <c:ser>
          <c:idx val="1"/>
          <c:order val="0"/>
          <c:tx>
            <c:strRef>
              <c:f>QdS!$C$24</c:f>
              <c:strCache>
                <c:ptCount val="1"/>
                <c:pt idx="0">
                  <c:v>client 1</c:v>
                </c:pt>
              </c:strCache>
            </c:strRef>
          </c:tx>
          <c:spPr>
            <a:ln>
              <a:solidFill>
                <a:srgbClr val="B17ED8"/>
              </a:solidFill>
            </a:ln>
          </c:spPr>
          <c:cat>
            <c:multiLvlStrRef>
              <c:f>QdS!$A$25:$B$37</c:f>
            </c:multiLvlStrRef>
          </c:cat>
          <c:val>
            <c:numRef>
              <c:f>QdS!$C$25:$C$37</c:f>
              <c:numCache>
                <c:formatCode>0.00</c:formatCode>
                <c:ptCount val="13"/>
                <c:pt idx="0">
                  <c:v>7.8357116314510735</c:v>
                </c:pt>
                <c:pt idx="1">
                  <c:v>9.7072100313479623</c:v>
                </c:pt>
              </c:numCache>
            </c:numRef>
          </c:val>
        </c:ser>
        <c:ser>
          <c:idx val="5"/>
          <c:order val="1"/>
          <c:tx>
            <c:strRef>
              <c:f>QdS!$D$24</c:f>
              <c:strCache>
                <c:ptCount val="1"/>
                <c:pt idx="0">
                  <c:v>client 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cat>
            <c:multiLvlStrRef>
              <c:f>QdS!$A$25:$B$37</c:f>
            </c:multiLvlStrRef>
          </c:cat>
          <c:val>
            <c:numRef>
              <c:f>QdS!$D$25:$D$37</c:f>
              <c:numCache>
                <c:formatCode>0.00</c:formatCode>
                <c:ptCount val="13"/>
                <c:pt idx="0">
                  <c:v>5.6903829623836728</c:v>
                </c:pt>
                <c:pt idx="1">
                  <c:v>3.0509964830011724</c:v>
                </c:pt>
              </c:numCache>
            </c:numRef>
          </c:val>
        </c:ser>
        <c:ser>
          <c:idx val="0"/>
          <c:order val="2"/>
          <c:tx>
            <c:strRef>
              <c:f>QdS!$E$24</c:f>
              <c:strCache>
                <c:ptCount val="1"/>
                <c:pt idx="0">
                  <c:v>client 3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cat>
            <c:multiLvlStrRef>
              <c:f>QdS!$A$25:$B$37</c:f>
            </c:multiLvlStrRef>
          </c:cat>
          <c:val>
            <c:numRef>
              <c:f>QdS!$E$25:$E$37</c:f>
              <c:numCache>
                <c:formatCode>0.00</c:formatCode>
                <c:ptCount val="13"/>
                <c:pt idx="0">
                  <c:v>4.0990444638220884</c:v>
                </c:pt>
                <c:pt idx="1">
                  <c:v>2.8763582966226138</c:v>
                </c:pt>
              </c:numCache>
            </c:numRef>
          </c:val>
        </c:ser>
        <c:ser>
          <c:idx val="4"/>
          <c:order val="3"/>
          <c:tx>
            <c:strRef>
              <c:f>QdS!$F$24</c:f>
              <c:strCache>
                <c:ptCount val="1"/>
                <c:pt idx="0">
                  <c:v>client 4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multiLvlStrRef>
              <c:f>QdS!$A$25:$B$37</c:f>
            </c:multiLvlStrRef>
          </c:cat>
          <c:val>
            <c:numRef>
              <c:f>QdS!$F$25:$F$37</c:f>
              <c:numCache>
                <c:formatCode>0.00</c:formatCode>
                <c:ptCount val="13"/>
                <c:pt idx="0">
                  <c:v>3.068190900100412</c:v>
                </c:pt>
                <c:pt idx="1">
                  <c:v>1.1740506329113924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45728"/>
        <c:axId val="93147520"/>
      </c:areaChart>
      <c:lineChart>
        <c:grouping val="standard"/>
        <c:varyColors val="0"/>
        <c:ser>
          <c:idx val="2"/>
          <c:order val="4"/>
          <c:tx>
            <c:strRef>
              <c:f>QdS!$A$38</c:f>
              <c:strCache>
                <c:ptCount val="1"/>
              </c:strCache>
            </c:strRef>
          </c:tx>
          <c:marker>
            <c:symbol val="none"/>
          </c:marker>
          <c:val>
            <c:numRef>
              <c:f>QdS!$H$25:$H$37</c:f>
              <c:numCache>
                <c:formatCode>0.00</c:formatCode>
                <c:ptCount val="13"/>
                <c:pt idx="0">
                  <c:v>2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145728"/>
        <c:axId val="93147520"/>
      </c:lineChart>
      <c:catAx>
        <c:axId val="93145728"/>
        <c:scaling>
          <c:orientation val="minMax"/>
        </c:scaling>
        <c:delete val="0"/>
        <c:axPos val="b"/>
        <c:majorTickMark val="none"/>
        <c:minorTickMark val="none"/>
        <c:tickLblPos val="nextTo"/>
        <c:crossAx val="93147520"/>
        <c:crosses val="autoZero"/>
        <c:auto val="1"/>
        <c:lblAlgn val="ctr"/>
        <c:lblOffset val="100"/>
        <c:noMultiLvlLbl val="0"/>
      </c:catAx>
      <c:valAx>
        <c:axId val="93147520"/>
        <c:scaling>
          <c:orientation val="minMax"/>
          <c:max val="2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93145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2.2908780965555996E-2"/>
          <c:y val="0.92355546600594263"/>
          <c:w val="0.9770912853687117"/>
          <c:h val="7.6444533994057415E-2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</a:t>
            </a:r>
            <a:r>
              <a:rPr lang="fr-FR" baseline="0"/>
              <a:t> Accident, Vandalisme, Assurance </a:t>
            </a:r>
          </a:p>
          <a:p>
            <a:pPr>
              <a:defRPr/>
            </a:pPr>
            <a:r>
              <a:rPr lang="fr-FR" baseline="0"/>
              <a:t>€ /100km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3751353853601825E-2"/>
          <c:y val="0.29716208977671849"/>
          <c:w val="0.73962705198267775"/>
          <c:h val="0.6051098087180462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QdS!$A$86</c:f>
              <c:strCache>
                <c:ptCount val="1"/>
              </c:strCache>
            </c:strRef>
          </c:tx>
          <c:spPr>
            <a:pattFill prst="wdUpDiag">
              <a:fgClr>
                <a:srgbClr val="FF0000"/>
              </a:fgClr>
              <a:bgClr>
                <a:schemeClr val="bg1"/>
              </a:bgClr>
            </a:pattFill>
            <a:ln w="28575">
              <a:solidFill>
                <a:srgbClr val="FF0000"/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QdS!$C$86:$G$86</c:f>
              <c:numCache>
                <c:formatCode>0.00</c:formatCode>
                <c:ptCount val="5"/>
                <c:pt idx="0">
                  <c:v>7.61</c:v>
                </c:pt>
                <c:pt idx="1">
                  <c:v>6.32</c:v>
                </c:pt>
                <c:pt idx="2">
                  <c:v>8.25</c:v>
                </c:pt>
                <c:pt idx="3">
                  <c:v>3.62</c:v>
                </c:pt>
                <c:pt idx="4">
                  <c:v>7.09</c:v>
                </c:pt>
              </c:numCache>
            </c:numRef>
          </c:val>
        </c:ser>
        <c:ser>
          <c:idx val="0"/>
          <c:order val="1"/>
          <c:tx>
            <c:strRef>
              <c:f>QdS!$A$85:$B$85</c:f>
              <c:strCache>
                <c:ptCount val="1"/>
                <c:pt idx="0">
                  <c:v> 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sz="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QdS!$C$84:$G$84</c:f>
              <c:numCache>
                <c:formatCode>General</c:formatCode>
                <c:ptCount val="5"/>
              </c:numCache>
            </c:numRef>
          </c:cat>
          <c:val>
            <c:numRef>
              <c:f>QdS!$C$85:$G$85</c:f>
              <c:numCache>
                <c:formatCode>0.00</c:formatCode>
                <c:ptCount val="5"/>
                <c:pt idx="0">
                  <c:v>7.75</c:v>
                </c:pt>
                <c:pt idx="1">
                  <c:v>6.03</c:v>
                </c:pt>
                <c:pt idx="2">
                  <c:v>5.77</c:v>
                </c:pt>
                <c:pt idx="3">
                  <c:v>2.04</c:v>
                </c:pt>
                <c:pt idx="4">
                  <c:v>6.85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782208"/>
        <c:axId val="94783744"/>
      </c:barChart>
      <c:catAx>
        <c:axId val="94782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94783744"/>
        <c:crosses val="autoZero"/>
        <c:auto val="1"/>
        <c:lblAlgn val="ctr"/>
        <c:lblOffset val="100"/>
        <c:noMultiLvlLbl val="0"/>
      </c:catAx>
      <c:valAx>
        <c:axId val="94783744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94782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</a:t>
            </a:r>
            <a:r>
              <a:rPr lang="fr-FR" baseline="0"/>
              <a:t> d'entretien aux 100 km</a:t>
            </a:r>
            <a:endParaRPr lang="fr-FR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1"/>
          <c:tx>
            <c:strRef>
              <c:f>QdS!$A$66</c:f>
              <c:strCache>
                <c:ptCount val="1"/>
              </c:strCache>
            </c:strRef>
          </c:tx>
          <c:spPr>
            <a:pattFill prst="wdUpDiag">
              <a:fgClr>
                <a:srgbClr val="FF0000"/>
              </a:fgClr>
              <a:bgClr>
                <a:schemeClr val="bg1"/>
              </a:bgClr>
            </a:pattFill>
            <a:ln w="28575">
              <a:solidFill>
                <a:srgbClr val="FF0000"/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3.7037037037036993E-2"/>
                </c:manualLayout>
              </c:layout>
              <c:spPr/>
              <c:txPr>
                <a:bodyPr/>
                <a:lstStyle/>
                <a:p>
                  <a:pPr>
                    <a:defRPr sz="900"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2224335489741866E-3"/>
                  <c:y val="-9.5599413709649538E-3"/>
                </c:manualLayout>
              </c:layout>
              <c:spPr/>
              <c:txPr>
                <a:bodyPr/>
                <a:lstStyle/>
                <a:p>
                  <a:pPr>
                    <a:defRPr sz="900" b="1"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/>
                <a:lstStyle/>
                <a:p>
                  <a:pPr>
                    <a:defRPr sz="900" b="1"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1.2987012987012988E-2"/>
                </c:manualLayout>
              </c:layout>
              <c:spPr/>
              <c:txPr>
                <a:bodyPr/>
                <a:lstStyle/>
                <a:p>
                  <a:pPr>
                    <a:defRPr sz="900" b="1"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QdS!$C$64:$G$64</c:f>
              <c:numCache>
                <c:formatCode>General</c:formatCode>
                <c:ptCount val="5"/>
              </c:numCache>
            </c:numRef>
          </c:cat>
          <c:val>
            <c:numRef>
              <c:f>QdS!$C$66:$G$66</c:f>
              <c:numCache>
                <c:formatCode>0.00</c:formatCode>
                <c:ptCount val="5"/>
                <c:pt idx="0">
                  <c:v>25.99</c:v>
                </c:pt>
                <c:pt idx="1">
                  <c:v>28.18</c:v>
                </c:pt>
                <c:pt idx="2">
                  <c:v>34.159999999999997</c:v>
                </c:pt>
                <c:pt idx="3">
                  <c:v>12.67</c:v>
                </c:pt>
                <c:pt idx="4">
                  <c:v>26.17</c:v>
                </c:pt>
              </c:numCache>
            </c:numRef>
          </c:val>
        </c:ser>
        <c:ser>
          <c:idx val="0"/>
          <c:order val="0"/>
          <c:tx>
            <c:strRef>
              <c:f>QdS!$A$65</c:f>
              <c:strCache>
                <c:ptCount val="1"/>
              </c:strCache>
            </c:strRef>
          </c:tx>
          <c:spPr>
            <a:solidFill>
              <a:srgbClr val="B17ED8"/>
            </a:solidFill>
            <a:ln w="28575">
              <a:noFill/>
            </a:ln>
          </c:spPr>
          <c:invertIfNegative val="0"/>
          <c:dLbls>
            <c:dLbl>
              <c:idx val="4"/>
              <c:layout>
                <c:manualLayout>
                  <c:x val="8.9002421559391774E-3"/>
                  <c:y val="9.0193271295633496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QdS!$C$64:$G$64</c:f>
              <c:numCache>
                <c:formatCode>General</c:formatCode>
                <c:ptCount val="5"/>
              </c:numCache>
            </c:numRef>
          </c:cat>
          <c:val>
            <c:numRef>
              <c:f>QdS!$C$65:$G$65</c:f>
              <c:numCache>
                <c:formatCode>0.00</c:formatCode>
                <c:ptCount val="5"/>
                <c:pt idx="0">
                  <c:v>24.06</c:v>
                </c:pt>
                <c:pt idx="1">
                  <c:v>27.88</c:v>
                </c:pt>
                <c:pt idx="2">
                  <c:v>42.28</c:v>
                </c:pt>
                <c:pt idx="3">
                  <c:v>17.57</c:v>
                </c:pt>
                <c:pt idx="4">
                  <c:v>26.36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147328"/>
        <c:axId val="96148864"/>
      </c:barChart>
      <c:catAx>
        <c:axId val="96147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148864"/>
        <c:crosses val="autoZero"/>
        <c:auto val="1"/>
        <c:lblAlgn val="ctr"/>
        <c:lblOffset val="100"/>
        <c:noMultiLvlLbl val="0"/>
      </c:catAx>
      <c:valAx>
        <c:axId val="96148864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96147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Avancement CT </a:t>
            </a:r>
            <a:r>
              <a:rPr lang="fr-FR" sz="1200" baseline="0"/>
              <a:t>2016</a:t>
            </a:r>
            <a:endParaRPr lang="fr-FR" sz="1200"/>
          </a:p>
        </c:rich>
      </c:tx>
      <c:layout>
        <c:manualLayout>
          <c:xMode val="edge"/>
          <c:yMode val="edge"/>
          <c:x val="0.38277021688078461"/>
          <c:y val="1.815178010724119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909619453596663E-2"/>
          <c:y val="0.15722062945649473"/>
          <c:w val="0.86700197936250878"/>
          <c:h val="0.685678259062659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QdS!$U$40</c:f>
              <c:strCache>
                <c:ptCount val="1"/>
                <c:pt idx="0">
                  <c:v>Nombre Contrôle technique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QdS!$S$42:$W$42</c:f>
              <c:strCache>
                <c:ptCount val="5"/>
                <c:pt idx="0">
                  <c:v>6002</c:v>
                </c:pt>
                <c:pt idx="1">
                  <c:v>6000</c:v>
                </c:pt>
                <c:pt idx="2">
                  <c:v>6001</c:v>
                </c:pt>
                <c:pt idx="3">
                  <c:v>total</c:v>
                </c:pt>
                <c:pt idx="4">
                  <c:v>SECTEUR</c:v>
                </c:pt>
              </c:strCache>
            </c:strRef>
          </c:cat>
          <c:val>
            <c:numRef>
              <c:f>QdS!$S$56:$W$56</c:f>
              <c:numCache>
                <c:formatCode>General</c:formatCode>
                <c:ptCount val="5"/>
                <c:pt idx="0">
                  <c:v>13</c:v>
                </c:pt>
                <c:pt idx="1">
                  <c:v>15</c:v>
                </c:pt>
                <c:pt idx="2">
                  <c:v>15</c:v>
                </c:pt>
                <c:pt idx="3">
                  <c:v>3</c:v>
                </c:pt>
                <c:pt idx="4">
                  <c:v>46</c:v>
                </c:pt>
              </c:numCache>
            </c:numRef>
          </c:val>
        </c:ser>
        <c:ser>
          <c:idx val="1"/>
          <c:order val="1"/>
          <c:tx>
            <c:strRef>
              <c:f>QdS!$AB$40</c:f>
              <c:strCache>
                <c:ptCount val="1"/>
                <c:pt idx="0">
                  <c:v>Nombre de contre visite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QdS!$S$42:$W$42</c:f>
              <c:strCache>
                <c:ptCount val="5"/>
                <c:pt idx="0">
                  <c:v>6002</c:v>
                </c:pt>
                <c:pt idx="1">
                  <c:v>6000</c:v>
                </c:pt>
                <c:pt idx="2">
                  <c:v>6001</c:v>
                </c:pt>
                <c:pt idx="3">
                  <c:v>total</c:v>
                </c:pt>
                <c:pt idx="4">
                  <c:v>SECTEUR</c:v>
                </c:pt>
              </c:strCache>
            </c:strRef>
          </c:cat>
          <c:val>
            <c:numRef>
              <c:f>QdS!$Z$56:$AD$56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180864"/>
        <c:axId val="96203136"/>
      </c:barChart>
      <c:catAx>
        <c:axId val="96180864"/>
        <c:scaling>
          <c:orientation val="minMax"/>
        </c:scaling>
        <c:delete val="0"/>
        <c:axPos val="b"/>
        <c:majorTickMark val="none"/>
        <c:minorTickMark val="none"/>
        <c:tickLblPos val="nextTo"/>
        <c:crossAx val="96203136"/>
        <c:crosses val="autoZero"/>
        <c:auto val="1"/>
        <c:lblAlgn val="ctr"/>
        <c:lblOffset val="100"/>
        <c:noMultiLvlLbl val="0"/>
      </c:catAx>
      <c:valAx>
        <c:axId val="962031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6180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6555829929542827E-2"/>
          <c:y val="0.2270305782329356"/>
          <c:w val="0.39949541768271873"/>
          <c:h val="0.2783468302670373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Evolution des stocks 2017</a:t>
            </a:r>
          </a:p>
        </c:rich>
      </c:tx>
      <c:layout>
        <c:manualLayout>
          <c:xMode val="edge"/>
          <c:yMode val="edge"/>
          <c:x val="0.23557633420822396"/>
          <c:y val="2.777777777777777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QdS!$S$21</c:f>
              <c:strCache>
                <c:ptCount val="1"/>
                <c:pt idx="0">
                  <c:v>6002</c:v>
                </c:pt>
              </c:strCache>
            </c:strRef>
          </c:tx>
          <c:invertIfNegative val="0"/>
          <c:cat>
            <c:strRef>
              <c:f>QdS!$R$22:$R$34</c:f>
              <c:strCache>
                <c:ptCount val="13"/>
                <c:pt idx="0">
                  <c:v>2016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QdS!$S$22:$S$34</c:f>
              <c:numCache>
                <c:formatCode>#,##0\ "€"</c:formatCode>
                <c:ptCount val="13"/>
                <c:pt idx="0">
                  <c:v>35013</c:v>
                </c:pt>
                <c:pt idx="1">
                  <c:v>30966</c:v>
                </c:pt>
              </c:numCache>
            </c:numRef>
          </c:val>
        </c:ser>
        <c:ser>
          <c:idx val="1"/>
          <c:order val="1"/>
          <c:tx>
            <c:strRef>
              <c:f>QdS!$T$21</c:f>
              <c:strCache>
                <c:ptCount val="1"/>
                <c:pt idx="0">
                  <c:v>6000</c:v>
                </c:pt>
              </c:strCache>
            </c:strRef>
          </c:tx>
          <c:invertIfNegative val="0"/>
          <c:cat>
            <c:strRef>
              <c:f>QdS!$R$22:$R$34</c:f>
              <c:strCache>
                <c:ptCount val="13"/>
                <c:pt idx="0">
                  <c:v>2016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QdS!$T$22:$T$34</c:f>
              <c:numCache>
                <c:formatCode>#,##0\ "€"</c:formatCode>
                <c:ptCount val="13"/>
                <c:pt idx="0">
                  <c:v>36360</c:v>
                </c:pt>
                <c:pt idx="1">
                  <c:v>20820</c:v>
                </c:pt>
              </c:numCache>
            </c:numRef>
          </c:val>
        </c:ser>
        <c:ser>
          <c:idx val="2"/>
          <c:order val="2"/>
          <c:tx>
            <c:strRef>
              <c:f>QdS!$U$21</c:f>
              <c:strCache>
                <c:ptCount val="1"/>
                <c:pt idx="0">
                  <c:v>6001</c:v>
                </c:pt>
              </c:strCache>
            </c:strRef>
          </c:tx>
          <c:invertIfNegative val="0"/>
          <c:cat>
            <c:strRef>
              <c:f>QdS!$R$22:$R$34</c:f>
              <c:strCache>
                <c:ptCount val="13"/>
                <c:pt idx="0">
                  <c:v>2016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QdS!$U$22:$U$34</c:f>
              <c:numCache>
                <c:formatCode>#,##0\ "€"</c:formatCode>
                <c:ptCount val="13"/>
                <c:pt idx="0">
                  <c:v>26973</c:v>
                </c:pt>
                <c:pt idx="1">
                  <c:v>19588</c:v>
                </c:pt>
              </c:numCache>
            </c:numRef>
          </c:val>
        </c:ser>
        <c:ser>
          <c:idx val="3"/>
          <c:order val="3"/>
          <c:tx>
            <c:strRef>
              <c:f>QdS!$V$21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6.6666666666666666E-2"/>
                  <c:y val="-0.04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111 367€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.05"/>
                  <c:y val="-5.777777777777777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80649€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QdS!$R$22:$R$34</c:f>
              <c:strCache>
                <c:ptCount val="13"/>
                <c:pt idx="0">
                  <c:v>2016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QdS!$V$22:$V$34</c:f>
              <c:numCache>
                <c:formatCode>#,##0\ "€"</c:formatCode>
                <c:ptCount val="13"/>
                <c:pt idx="0">
                  <c:v>13021</c:v>
                </c:pt>
                <c:pt idx="1">
                  <c:v>9275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7275904"/>
        <c:axId val="97277440"/>
      </c:barChart>
      <c:catAx>
        <c:axId val="97275904"/>
        <c:scaling>
          <c:orientation val="minMax"/>
        </c:scaling>
        <c:delete val="0"/>
        <c:axPos val="b"/>
        <c:majorTickMark val="none"/>
        <c:minorTickMark val="none"/>
        <c:tickLblPos val="nextTo"/>
        <c:crossAx val="97277440"/>
        <c:crosses val="autoZero"/>
        <c:auto val="1"/>
        <c:lblAlgn val="ctr"/>
        <c:lblOffset val="100"/>
        <c:noMultiLvlLbl val="0"/>
      </c:catAx>
      <c:valAx>
        <c:axId val="97277440"/>
        <c:scaling>
          <c:orientation val="minMax"/>
        </c:scaling>
        <c:delete val="0"/>
        <c:axPos val="l"/>
        <c:majorGridlines/>
        <c:numFmt formatCode="#,##0\ &quot;€&quot;" sourceLinked="1"/>
        <c:majorTickMark val="none"/>
        <c:minorTickMark val="none"/>
        <c:tickLblPos val="nextTo"/>
        <c:spPr>
          <a:ln w="9525">
            <a:noFill/>
          </a:ln>
        </c:spPr>
        <c:crossAx val="97275904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700"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gif"/><Relationship Id="rId3" Type="http://schemas.openxmlformats.org/officeDocument/2006/relationships/image" Target="../media/image1.gif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41</xdr:row>
      <xdr:rowOff>126626</xdr:rowOff>
    </xdr:from>
    <xdr:to>
      <xdr:col>15</xdr:col>
      <xdr:colOff>1007627</xdr:colOff>
      <xdr:row>58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44103</xdr:colOff>
      <xdr:row>20</xdr:row>
      <xdr:rowOff>110537</xdr:rowOff>
    </xdr:from>
    <xdr:to>
      <xdr:col>12</xdr:col>
      <xdr:colOff>561974</xdr:colOff>
      <xdr:row>38</xdr:row>
      <xdr:rowOff>152399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15</xdr:col>
      <xdr:colOff>302080</xdr:colOff>
      <xdr:row>61</xdr:row>
      <xdr:rowOff>154634</xdr:rowOff>
    </xdr:from>
    <xdr:to>
      <xdr:col>15</xdr:col>
      <xdr:colOff>887186</xdr:colOff>
      <xdr:row>65</xdr:row>
      <xdr:rowOff>19733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8116" y="9516348"/>
          <a:ext cx="585106" cy="572670"/>
        </a:xfrm>
        <a:prstGeom prst="rect">
          <a:avLst/>
        </a:prstGeom>
      </xdr:spPr>
    </xdr:pic>
    <xdr:clientData/>
  </xdr:twoCellAnchor>
  <xdr:twoCellAnchor>
    <xdr:from>
      <xdr:col>8</xdr:col>
      <xdr:colOff>8404</xdr:colOff>
      <xdr:row>81</xdr:row>
      <xdr:rowOff>1681</xdr:rowOff>
    </xdr:from>
    <xdr:to>
      <xdr:col>15</xdr:col>
      <xdr:colOff>1029499</xdr:colOff>
      <xdr:row>98</xdr:row>
      <xdr:rowOff>66996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657786</xdr:colOff>
      <xdr:row>60</xdr:row>
      <xdr:rowOff>19049</xdr:rowOff>
    </xdr:from>
    <xdr:to>
      <xdr:col>15</xdr:col>
      <xdr:colOff>1005168</xdr:colOff>
      <xdr:row>77</xdr:row>
      <xdr:rowOff>114299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66675</xdr:colOff>
      <xdr:row>2</xdr:row>
      <xdr:rowOff>161925</xdr:rowOff>
    </xdr:from>
    <xdr:to>
      <xdr:col>10</xdr:col>
      <xdr:colOff>114300</xdr:colOff>
      <xdr:row>4</xdr:row>
      <xdr:rowOff>161925</xdr:rowOff>
    </xdr:to>
    <xdr:sp macro="" textlink="">
      <xdr:nvSpPr>
        <xdr:cNvPr id="19" name="ZoneTexte 18"/>
        <xdr:cNvSpPr txBox="1"/>
      </xdr:nvSpPr>
      <xdr:spPr>
        <a:xfrm>
          <a:off x="5810250" y="542925"/>
          <a:ext cx="1219200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000" b="1">
              <a:solidFill>
                <a:schemeClr val="tx2">
                  <a:lumMod val="60000"/>
                  <a:lumOff val="40000"/>
                </a:schemeClr>
              </a:solidFill>
            </a:rPr>
            <a:t>Moy 2016 </a:t>
          </a:r>
          <a:r>
            <a:rPr lang="fr-FR" sz="1000" b="1" baseline="0">
              <a:solidFill>
                <a:schemeClr val="tx2">
                  <a:lumMod val="60000"/>
                  <a:lumOff val="40000"/>
                </a:schemeClr>
              </a:solidFill>
            </a:rPr>
            <a:t>: 9,3</a:t>
          </a:r>
          <a:endParaRPr lang="fr-FR" sz="10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18</xdr:col>
      <xdr:colOff>190500</xdr:colOff>
      <xdr:row>58</xdr:row>
      <xdr:rowOff>38100</xdr:rowOff>
    </xdr:from>
    <xdr:to>
      <xdr:col>27</xdr:col>
      <xdr:colOff>400050</xdr:colOff>
      <xdr:row>67</xdr:row>
      <xdr:rowOff>9525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542925</xdr:colOff>
      <xdr:row>20</xdr:row>
      <xdr:rowOff>123825</xdr:rowOff>
    </xdr:from>
    <xdr:to>
      <xdr:col>15</xdr:col>
      <xdr:colOff>1066800</xdr:colOff>
      <xdr:row>38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17</xdr:col>
      <xdr:colOff>390524</xdr:colOff>
      <xdr:row>13</xdr:row>
      <xdr:rowOff>47626</xdr:rowOff>
    </xdr:from>
    <xdr:to>
      <xdr:col>18</xdr:col>
      <xdr:colOff>106393</xdr:colOff>
      <xdr:row>15</xdr:row>
      <xdr:rowOff>66675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1049" y="2181226"/>
          <a:ext cx="325469" cy="323849"/>
        </a:xfrm>
        <a:prstGeom prst="rect">
          <a:avLst/>
        </a:prstGeom>
      </xdr:spPr>
    </xdr:pic>
    <xdr:clientData/>
  </xdr:twoCellAnchor>
  <xdr:twoCellAnchor editAs="oneCell">
    <xdr:from>
      <xdr:col>17</xdr:col>
      <xdr:colOff>9525</xdr:colOff>
      <xdr:row>13</xdr:row>
      <xdr:rowOff>47625</xdr:rowOff>
    </xdr:from>
    <xdr:to>
      <xdr:col>17</xdr:col>
      <xdr:colOff>342900</xdr:colOff>
      <xdr:row>15</xdr:row>
      <xdr:rowOff>66490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0050" y="2447925"/>
          <a:ext cx="333375" cy="323665"/>
        </a:xfrm>
        <a:prstGeom prst="rect">
          <a:avLst/>
        </a:prstGeom>
      </xdr:spPr>
    </xdr:pic>
    <xdr:clientData/>
  </xdr:twoCellAnchor>
  <xdr:twoCellAnchor>
    <xdr:from>
      <xdr:col>1</xdr:col>
      <xdr:colOff>677008</xdr:colOff>
      <xdr:row>63</xdr:row>
      <xdr:rowOff>85725</xdr:rowOff>
    </xdr:from>
    <xdr:to>
      <xdr:col>5</xdr:col>
      <xdr:colOff>829408</xdr:colOff>
      <xdr:row>74</xdr:row>
      <xdr:rowOff>104775</xdr:rowOff>
    </xdr:to>
    <xdr:sp macro="" textlink="">
      <xdr:nvSpPr>
        <xdr:cNvPr id="2" name="Multiplier 1"/>
        <xdr:cNvSpPr/>
      </xdr:nvSpPr>
      <xdr:spPr bwMode="auto">
        <a:xfrm>
          <a:off x="1219200" y="10233513"/>
          <a:ext cx="2943958" cy="1902070"/>
        </a:xfrm>
        <a:prstGeom prst="mathMultiply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</xdr:colOff>
      <xdr:row>84</xdr:row>
      <xdr:rowOff>95250</xdr:rowOff>
    </xdr:from>
    <xdr:to>
      <xdr:col>6</xdr:col>
      <xdr:colOff>76200</xdr:colOff>
      <xdr:row>95</xdr:row>
      <xdr:rowOff>123825</xdr:rowOff>
    </xdr:to>
    <xdr:sp macro="" textlink="">
      <xdr:nvSpPr>
        <xdr:cNvPr id="20" name="Multiplier 19"/>
        <xdr:cNvSpPr/>
      </xdr:nvSpPr>
      <xdr:spPr bwMode="auto">
        <a:xfrm>
          <a:off x="1323975" y="13735050"/>
          <a:ext cx="2952750" cy="1905000"/>
        </a:xfrm>
        <a:prstGeom prst="mathMultiply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0.12469</cdr:x>
      <cdr:y>0.32792</cdr:y>
    </cdr:from>
    <cdr:to>
      <cdr:x>0.16283</cdr:x>
      <cdr:y>0.40178</cdr:y>
    </cdr:to>
    <cdr:pic>
      <cdr:nvPicPr>
        <cdr:cNvPr id="3" name="Imag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11976" y="962026"/>
          <a:ext cx="217757" cy="216674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G55"/>
  <sheetViews>
    <sheetView topLeftCell="A24" workbookViewId="0">
      <selection activeCell="G54" sqref="G54"/>
    </sheetView>
  </sheetViews>
  <sheetFormatPr baseColWidth="10" defaultRowHeight="12.75" x14ac:dyDescent="0.2"/>
  <sheetData>
    <row r="1" spans="1:7" ht="38.25" x14ac:dyDescent="0.2">
      <c r="A1" s="2">
        <v>41214</v>
      </c>
      <c r="B1" s="3">
        <v>12319</v>
      </c>
      <c r="C1" s="4" t="s">
        <v>2</v>
      </c>
      <c r="D1" s="5" t="s">
        <v>3</v>
      </c>
      <c r="E1" s="6" t="s">
        <v>4</v>
      </c>
      <c r="F1" s="6" t="s">
        <v>5</v>
      </c>
    </row>
    <row r="2" spans="1:7" ht="38.25" hidden="1" x14ac:dyDescent="0.2">
      <c r="A2" s="2">
        <v>41214</v>
      </c>
      <c r="B2" s="3">
        <v>12323</v>
      </c>
      <c r="C2" s="4" t="s">
        <v>2</v>
      </c>
      <c r="D2" s="5" t="s">
        <v>3</v>
      </c>
      <c r="E2" s="6" t="s">
        <v>4</v>
      </c>
      <c r="F2" s="6" t="s">
        <v>5</v>
      </c>
    </row>
    <row r="3" spans="1:7" ht="38.25" hidden="1" x14ac:dyDescent="0.2">
      <c r="A3" s="2">
        <v>41215</v>
      </c>
      <c r="B3" s="3">
        <v>12308</v>
      </c>
      <c r="C3" s="4" t="s">
        <v>2</v>
      </c>
      <c r="D3" s="5" t="s">
        <v>3</v>
      </c>
      <c r="E3" s="6" t="s">
        <v>4</v>
      </c>
      <c r="F3" s="6" t="s">
        <v>5</v>
      </c>
    </row>
    <row r="4" spans="1:7" ht="38.25" hidden="1" x14ac:dyDescent="0.2">
      <c r="A4" s="2">
        <v>41215</v>
      </c>
      <c r="B4" s="3">
        <v>12302</v>
      </c>
      <c r="C4" s="4" t="s">
        <v>2</v>
      </c>
      <c r="D4" s="5" t="s">
        <v>3</v>
      </c>
      <c r="E4" s="6" t="s">
        <v>4</v>
      </c>
      <c r="F4" s="6" t="s">
        <v>6</v>
      </c>
    </row>
    <row r="5" spans="1:7" ht="38.25" hidden="1" x14ac:dyDescent="0.2">
      <c r="A5" s="2">
        <v>41215</v>
      </c>
      <c r="B5" s="3">
        <v>5900</v>
      </c>
      <c r="C5" s="4" t="s">
        <v>7</v>
      </c>
      <c r="D5" s="5" t="s">
        <v>8</v>
      </c>
      <c r="E5" s="6" t="s">
        <v>9</v>
      </c>
      <c r="F5" s="6" t="s">
        <v>6</v>
      </c>
    </row>
    <row r="6" spans="1:7" ht="38.25" hidden="1" x14ac:dyDescent="0.2">
      <c r="A6" s="2">
        <v>41217</v>
      </c>
      <c r="B6" s="3">
        <v>4053</v>
      </c>
      <c r="C6" s="4" t="s">
        <v>10</v>
      </c>
      <c r="D6" s="5" t="s">
        <v>3</v>
      </c>
      <c r="E6" s="6" t="s">
        <v>4</v>
      </c>
      <c r="F6" s="6" t="s">
        <v>5</v>
      </c>
    </row>
    <row r="7" spans="1:7" ht="25.5" hidden="1" x14ac:dyDescent="0.2">
      <c r="A7" s="2">
        <v>41217</v>
      </c>
      <c r="B7" s="3">
        <v>11841</v>
      </c>
      <c r="C7" s="4" t="s">
        <v>11</v>
      </c>
      <c r="D7" s="5" t="s">
        <v>3</v>
      </c>
      <c r="E7" s="6" t="s">
        <v>4</v>
      </c>
      <c r="F7" s="6" t="s">
        <v>5</v>
      </c>
    </row>
    <row r="8" spans="1:7" ht="38.25" x14ac:dyDescent="0.2">
      <c r="A8" s="7">
        <v>41217</v>
      </c>
      <c r="B8" s="8">
        <v>13103</v>
      </c>
      <c r="C8" s="9" t="s">
        <v>12</v>
      </c>
      <c r="D8" s="10" t="s">
        <v>8</v>
      </c>
      <c r="E8" s="11" t="s">
        <v>13</v>
      </c>
      <c r="F8" s="11" t="s">
        <v>5</v>
      </c>
      <c r="G8" s="12" t="s">
        <v>30</v>
      </c>
    </row>
    <row r="9" spans="1:7" ht="38.25" hidden="1" x14ac:dyDescent="0.2">
      <c r="A9" s="2">
        <v>41219</v>
      </c>
      <c r="B9" s="3">
        <v>3620</v>
      </c>
      <c r="C9" s="4" t="s">
        <v>14</v>
      </c>
      <c r="D9" s="5" t="s">
        <v>8</v>
      </c>
      <c r="E9" s="6" t="s">
        <v>15</v>
      </c>
      <c r="F9" s="6" t="s">
        <v>5</v>
      </c>
    </row>
    <row r="10" spans="1:7" ht="38.25" x14ac:dyDescent="0.2">
      <c r="A10" s="7">
        <v>41220</v>
      </c>
      <c r="B10" s="8">
        <v>2014</v>
      </c>
      <c r="C10" s="9" t="s">
        <v>16</v>
      </c>
      <c r="D10" s="10" t="s">
        <v>8</v>
      </c>
      <c r="E10" s="11" t="s">
        <v>13</v>
      </c>
      <c r="F10" s="11" t="s">
        <v>6</v>
      </c>
      <c r="G10" s="12" t="s">
        <v>30</v>
      </c>
    </row>
    <row r="11" spans="1:7" ht="38.25" hidden="1" x14ac:dyDescent="0.2">
      <c r="A11" s="2">
        <v>41220</v>
      </c>
      <c r="B11" s="3">
        <v>5915</v>
      </c>
      <c r="C11" s="4" t="s">
        <v>7</v>
      </c>
      <c r="D11" s="5" t="s">
        <v>8</v>
      </c>
      <c r="E11" s="6" t="s">
        <v>17</v>
      </c>
      <c r="F11" s="6" t="s">
        <v>6</v>
      </c>
    </row>
    <row r="12" spans="1:7" ht="38.25" hidden="1" x14ac:dyDescent="0.2">
      <c r="A12" s="2">
        <v>41220</v>
      </c>
      <c r="B12" s="3">
        <v>3610</v>
      </c>
      <c r="C12" s="4" t="s">
        <v>14</v>
      </c>
      <c r="D12" s="5" t="s">
        <v>8</v>
      </c>
      <c r="E12" s="6" t="s">
        <v>9</v>
      </c>
      <c r="F12" s="6" t="s">
        <v>6</v>
      </c>
    </row>
    <row r="13" spans="1:7" ht="38.25" x14ac:dyDescent="0.2">
      <c r="A13" s="19">
        <v>41221</v>
      </c>
      <c r="B13" s="20">
        <v>11648</v>
      </c>
      <c r="C13" s="21" t="s">
        <v>11</v>
      </c>
      <c r="D13" s="22" t="s">
        <v>8</v>
      </c>
      <c r="E13" s="23" t="s">
        <v>13</v>
      </c>
      <c r="F13" s="23" t="s">
        <v>6</v>
      </c>
      <c r="G13" s="24" t="s">
        <v>32</v>
      </c>
    </row>
    <row r="14" spans="1:7" ht="38.25" x14ac:dyDescent="0.2">
      <c r="A14" s="13">
        <v>41222</v>
      </c>
      <c r="B14" s="14">
        <v>13899</v>
      </c>
      <c r="C14" s="15" t="s">
        <v>18</v>
      </c>
      <c r="D14" s="16" t="s">
        <v>8</v>
      </c>
      <c r="E14" s="17" t="s">
        <v>13</v>
      </c>
      <c r="F14" s="17" t="s">
        <v>6</v>
      </c>
      <c r="G14" s="18" t="s">
        <v>31</v>
      </c>
    </row>
    <row r="15" spans="1:7" ht="38.25" x14ac:dyDescent="0.2">
      <c r="A15" s="13">
        <v>41223</v>
      </c>
      <c r="B15" s="14">
        <v>13899</v>
      </c>
      <c r="C15" s="15" t="s">
        <v>18</v>
      </c>
      <c r="D15" s="16" t="s">
        <v>8</v>
      </c>
      <c r="E15" s="17" t="s">
        <v>13</v>
      </c>
      <c r="F15" s="17" t="s">
        <v>6</v>
      </c>
      <c r="G15" s="18" t="s">
        <v>31</v>
      </c>
    </row>
    <row r="16" spans="1:7" ht="38.25" x14ac:dyDescent="0.2">
      <c r="A16" s="7">
        <v>41224</v>
      </c>
      <c r="B16" s="8">
        <v>2007</v>
      </c>
      <c r="C16" s="9" t="s">
        <v>16</v>
      </c>
      <c r="D16" s="10" t="s">
        <v>8</v>
      </c>
      <c r="E16" s="11" t="s">
        <v>13</v>
      </c>
      <c r="F16" s="11" t="s">
        <v>5</v>
      </c>
      <c r="G16" s="12" t="s">
        <v>30</v>
      </c>
    </row>
    <row r="17" spans="1:7" ht="25.5" hidden="1" x14ac:dyDescent="0.2">
      <c r="A17" s="2">
        <v>41225</v>
      </c>
      <c r="B17" s="3">
        <v>1944</v>
      </c>
      <c r="C17" s="4" t="s">
        <v>19</v>
      </c>
      <c r="D17" s="5" t="s">
        <v>3</v>
      </c>
      <c r="E17" s="6" t="s">
        <v>4</v>
      </c>
      <c r="F17" s="6" t="s">
        <v>5</v>
      </c>
    </row>
    <row r="18" spans="1:7" ht="38.25" x14ac:dyDescent="0.2">
      <c r="A18" s="19">
        <v>41225</v>
      </c>
      <c r="B18" s="20">
        <v>4348</v>
      </c>
      <c r="C18" s="21" t="s">
        <v>20</v>
      </c>
      <c r="D18" s="22" t="s">
        <v>8</v>
      </c>
      <c r="E18" s="23" t="s">
        <v>13</v>
      </c>
      <c r="F18" s="23" t="s">
        <v>5</v>
      </c>
      <c r="G18" s="24" t="s">
        <v>32</v>
      </c>
    </row>
    <row r="19" spans="1:7" ht="38.25" x14ac:dyDescent="0.2">
      <c r="A19" s="19">
        <v>41227</v>
      </c>
      <c r="B19" s="20">
        <v>4283</v>
      </c>
      <c r="C19" s="21" t="s">
        <v>20</v>
      </c>
      <c r="D19" s="22" t="s">
        <v>8</v>
      </c>
      <c r="E19" s="23" t="s">
        <v>13</v>
      </c>
      <c r="F19" s="23" t="s">
        <v>5</v>
      </c>
      <c r="G19" s="24" t="s">
        <v>32</v>
      </c>
    </row>
    <row r="20" spans="1:7" ht="38.25" hidden="1" x14ac:dyDescent="0.2">
      <c r="A20" s="2">
        <v>41227</v>
      </c>
      <c r="B20" s="3">
        <v>5910</v>
      </c>
      <c r="C20" s="4" t="s">
        <v>7</v>
      </c>
      <c r="D20" s="5" t="s">
        <v>3</v>
      </c>
      <c r="E20" s="6" t="s">
        <v>4</v>
      </c>
      <c r="F20" s="6" t="s">
        <v>5</v>
      </c>
    </row>
    <row r="21" spans="1:7" ht="38.25" x14ac:dyDescent="0.2">
      <c r="A21" s="19">
        <v>41227</v>
      </c>
      <c r="B21" s="20">
        <v>5908</v>
      </c>
      <c r="C21" s="21" t="s">
        <v>7</v>
      </c>
      <c r="D21" s="22" t="s">
        <v>8</v>
      </c>
      <c r="E21" s="23" t="s">
        <v>13</v>
      </c>
      <c r="F21" s="23" t="s">
        <v>6</v>
      </c>
      <c r="G21" s="24" t="s">
        <v>32</v>
      </c>
    </row>
    <row r="22" spans="1:7" ht="38.25" x14ac:dyDescent="0.2">
      <c r="A22" s="7">
        <v>41227</v>
      </c>
      <c r="B22" s="8">
        <v>13112</v>
      </c>
      <c r="C22" s="9" t="s">
        <v>12</v>
      </c>
      <c r="D22" s="10" t="s">
        <v>8</v>
      </c>
      <c r="E22" s="11" t="s">
        <v>13</v>
      </c>
      <c r="F22" s="11" t="s">
        <v>5</v>
      </c>
      <c r="G22" s="12" t="s">
        <v>30</v>
      </c>
    </row>
    <row r="23" spans="1:7" ht="38.25" x14ac:dyDescent="0.2">
      <c r="A23" s="7">
        <v>41228</v>
      </c>
      <c r="B23" s="8">
        <v>3127</v>
      </c>
      <c r="C23" s="9" t="s">
        <v>12</v>
      </c>
      <c r="D23" s="10" t="s">
        <v>8</v>
      </c>
      <c r="E23" s="11" t="s">
        <v>13</v>
      </c>
      <c r="F23" s="11" t="s">
        <v>6</v>
      </c>
      <c r="G23" s="12" t="s">
        <v>30</v>
      </c>
    </row>
    <row r="24" spans="1:7" ht="38.25" x14ac:dyDescent="0.2">
      <c r="A24" s="7">
        <v>41229</v>
      </c>
      <c r="B24" s="8">
        <v>13330</v>
      </c>
      <c r="C24" s="9" t="s">
        <v>21</v>
      </c>
      <c r="D24" s="10" t="s">
        <v>8</v>
      </c>
      <c r="E24" s="11" t="s">
        <v>13</v>
      </c>
      <c r="F24" s="11" t="s">
        <v>6</v>
      </c>
      <c r="G24" s="12" t="s">
        <v>30</v>
      </c>
    </row>
    <row r="25" spans="1:7" ht="38.25" x14ac:dyDescent="0.2">
      <c r="A25" s="13">
        <v>41229</v>
      </c>
      <c r="B25" s="14">
        <v>3830</v>
      </c>
      <c r="C25" s="15" t="s">
        <v>18</v>
      </c>
      <c r="D25" s="16" t="s">
        <v>8</v>
      </c>
      <c r="E25" s="17" t="s">
        <v>13</v>
      </c>
      <c r="F25" s="17" t="s">
        <v>5</v>
      </c>
      <c r="G25" s="18" t="s">
        <v>31</v>
      </c>
    </row>
    <row r="26" spans="1:7" ht="38.25" x14ac:dyDescent="0.2">
      <c r="A26" s="13">
        <v>41229</v>
      </c>
      <c r="B26" s="14">
        <v>3831</v>
      </c>
      <c r="C26" s="15" t="s">
        <v>18</v>
      </c>
      <c r="D26" s="16" t="s">
        <v>8</v>
      </c>
      <c r="E26" s="17" t="s">
        <v>13</v>
      </c>
      <c r="F26" s="17" t="s">
        <v>5</v>
      </c>
      <c r="G26" s="18" t="s">
        <v>31</v>
      </c>
    </row>
    <row r="27" spans="1:7" ht="25.5" hidden="1" x14ac:dyDescent="0.2">
      <c r="A27" s="2">
        <v>41230</v>
      </c>
      <c r="B27" s="3">
        <v>13022</v>
      </c>
      <c r="C27" s="4" t="s">
        <v>22</v>
      </c>
      <c r="D27" s="5" t="s">
        <v>3</v>
      </c>
      <c r="E27" s="6" t="s">
        <v>23</v>
      </c>
      <c r="F27" s="6" t="s">
        <v>5</v>
      </c>
    </row>
    <row r="28" spans="1:7" ht="25.5" hidden="1" x14ac:dyDescent="0.2">
      <c r="A28" s="2">
        <v>41230</v>
      </c>
      <c r="B28" s="3">
        <v>13032</v>
      </c>
      <c r="C28" s="4" t="s">
        <v>22</v>
      </c>
      <c r="D28" s="5" t="s">
        <v>3</v>
      </c>
      <c r="E28" s="6" t="s">
        <v>23</v>
      </c>
      <c r="F28" s="6" t="s">
        <v>6</v>
      </c>
    </row>
    <row r="29" spans="1:7" ht="38.25" hidden="1" x14ac:dyDescent="0.2">
      <c r="A29" s="2">
        <v>41231</v>
      </c>
      <c r="B29" s="3">
        <v>3194</v>
      </c>
      <c r="C29" s="4" t="s">
        <v>12</v>
      </c>
      <c r="D29" s="5" t="s">
        <v>8</v>
      </c>
      <c r="E29" s="6" t="s">
        <v>17</v>
      </c>
      <c r="F29" s="6" t="s">
        <v>5</v>
      </c>
    </row>
    <row r="30" spans="1:7" ht="38.25" x14ac:dyDescent="0.2">
      <c r="A30" s="2">
        <v>41232</v>
      </c>
      <c r="B30" s="3">
        <v>3680</v>
      </c>
      <c r="C30" s="4" t="s">
        <v>14</v>
      </c>
      <c r="D30" s="5" t="s">
        <v>8</v>
      </c>
      <c r="E30" s="6" t="s">
        <v>13</v>
      </c>
      <c r="F30" s="6" t="s">
        <v>5</v>
      </c>
    </row>
    <row r="31" spans="1:7" ht="38.25" x14ac:dyDescent="0.2">
      <c r="A31" s="7">
        <v>41233</v>
      </c>
      <c r="B31" s="8">
        <v>3124</v>
      </c>
      <c r="C31" s="9" t="s">
        <v>12</v>
      </c>
      <c r="D31" s="10" t="s">
        <v>8</v>
      </c>
      <c r="E31" s="11" t="s">
        <v>13</v>
      </c>
      <c r="F31" s="11" t="s">
        <v>5</v>
      </c>
      <c r="G31" s="12" t="s">
        <v>30</v>
      </c>
    </row>
    <row r="32" spans="1:7" ht="38.25" x14ac:dyDescent="0.2">
      <c r="A32" s="7">
        <v>41234</v>
      </c>
      <c r="B32" s="8">
        <v>3132</v>
      </c>
      <c r="C32" s="9" t="s">
        <v>12</v>
      </c>
      <c r="D32" s="10" t="s">
        <v>8</v>
      </c>
      <c r="E32" s="11" t="s">
        <v>13</v>
      </c>
      <c r="F32" s="11" t="s">
        <v>6</v>
      </c>
      <c r="G32" s="12" t="s">
        <v>30</v>
      </c>
    </row>
    <row r="33" spans="1:7" ht="38.25" hidden="1" x14ac:dyDescent="0.2">
      <c r="A33" s="2">
        <v>41234</v>
      </c>
      <c r="B33" s="3">
        <v>5911</v>
      </c>
      <c r="C33" s="4" t="s">
        <v>7</v>
      </c>
      <c r="D33" s="5" t="s">
        <v>3</v>
      </c>
      <c r="E33" s="6" t="s">
        <v>23</v>
      </c>
      <c r="F33" s="6" t="s">
        <v>5</v>
      </c>
    </row>
    <row r="34" spans="1:7" ht="38.25" x14ac:dyDescent="0.2">
      <c r="A34" s="19">
        <v>41235</v>
      </c>
      <c r="B34" s="20">
        <v>5905</v>
      </c>
      <c r="C34" s="21" t="s">
        <v>7</v>
      </c>
      <c r="D34" s="22" t="s">
        <v>8</v>
      </c>
      <c r="E34" s="23" t="s">
        <v>13</v>
      </c>
      <c r="F34" s="23" t="s">
        <v>5</v>
      </c>
      <c r="G34" s="24" t="s">
        <v>32</v>
      </c>
    </row>
    <row r="35" spans="1:7" ht="38.25" x14ac:dyDescent="0.2">
      <c r="A35" s="19">
        <v>41235</v>
      </c>
      <c r="B35" s="20">
        <v>5912</v>
      </c>
      <c r="C35" s="21" t="s">
        <v>7</v>
      </c>
      <c r="D35" s="22" t="s">
        <v>8</v>
      </c>
      <c r="E35" s="23" t="s">
        <v>13</v>
      </c>
      <c r="F35" s="23" t="s">
        <v>5</v>
      </c>
      <c r="G35" s="24" t="s">
        <v>32</v>
      </c>
    </row>
    <row r="36" spans="1:7" ht="38.25" hidden="1" x14ac:dyDescent="0.2">
      <c r="A36" s="2">
        <v>41235</v>
      </c>
      <c r="B36" s="3">
        <v>3631</v>
      </c>
      <c r="C36" s="4" t="s">
        <v>14</v>
      </c>
      <c r="D36" s="5" t="s">
        <v>8</v>
      </c>
      <c r="E36" s="6" t="s">
        <v>24</v>
      </c>
      <c r="F36" s="6" t="s">
        <v>5</v>
      </c>
    </row>
    <row r="37" spans="1:7" ht="25.5" hidden="1" x14ac:dyDescent="0.2">
      <c r="A37" s="2">
        <v>41235</v>
      </c>
      <c r="B37" s="3">
        <v>3124</v>
      </c>
      <c r="C37" s="4" t="s">
        <v>12</v>
      </c>
      <c r="D37" s="5" t="s">
        <v>3</v>
      </c>
      <c r="E37" s="6" t="s">
        <v>4</v>
      </c>
      <c r="F37" s="6" t="s">
        <v>6</v>
      </c>
    </row>
    <row r="38" spans="1:7" ht="38.25" hidden="1" x14ac:dyDescent="0.2">
      <c r="A38" s="2">
        <v>41238</v>
      </c>
      <c r="B38" s="3">
        <v>13895</v>
      </c>
      <c r="C38" s="4" t="s">
        <v>18</v>
      </c>
      <c r="D38" s="5" t="s">
        <v>3</v>
      </c>
      <c r="E38" s="6" t="s">
        <v>23</v>
      </c>
      <c r="F38" s="6" t="s">
        <v>5</v>
      </c>
    </row>
    <row r="39" spans="1:7" ht="38.25" x14ac:dyDescent="0.2">
      <c r="A39" s="19">
        <v>41235</v>
      </c>
      <c r="B39" s="20">
        <v>11642</v>
      </c>
      <c r="C39" s="21" t="s">
        <v>11</v>
      </c>
      <c r="D39" s="22" t="s">
        <v>8</v>
      </c>
      <c r="E39" s="23" t="s">
        <v>13</v>
      </c>
      <c r="F39" s="23" t="s">
        <v>6</v>
      </c>
      <c r="G39" s="24" t="s">
        <v>32</v>
      </c>
    </row>
    <row r="40" spans="1:7" ht="38.25" x14ac:dyDescent="0.2">
      <c r="A40" s="19">
        <v>41239</v>
      </c>
      <c r="B40" s="20">
        <v>11642</v>
      </c>
      <c r="C40" s="21" t="s">
        <v>11</v>
      </c>
      <c r="D40" s="22" t="s">
        <v>8</v>
      </c>
      <c r="E40" s="23" t="s">
        <v>13</v>
      </c>
      <c r="F40" s="23" t="s">
        <v>6</v>
      </c>
      <c r="G40" s="24" t="s">
        <v>32</v>
      </c>
    </row>
    <row r="41" spans="1:7" ht="25.5" hidden="1" x14ac:dyDescent="0.2">
      <c r="A41" s="2">
        <v>41239</v>
      </c>
      <c r="B41" s="3">
        <v>13114</v>
      </c>
      <c r="C41" s="4" t="s">
        <v>12</v>
      </c>
      <c r="D41" s="5" t="s">
        <v>3</v>
      </c>
      <c r="E41" s="6" t="s">
        <v>23</v>
      </c>
      <c r="F41" s="6" t="s">
        <v>5</v>
      </c>
    </row>
    <row r="42" spans="1:7" ht="38.25" hidden="1" x14ac:dyDescent="0.2">
      <c r="A42" s="2">
        <v>41240</v>
      </c>
      <c r="B42" s="3">
        <v>14140</v>
      </c>
      <c r="C42" s="4" t="s">
        <v>25</v>
      </c>
      <c r="D42" s="5" t="s">
        <v>3</v>
      </c>
      <c r="E42" s="6" t="s">
        <v>23</v>
      </c>
      <c r="F42" s="6" t="s">
        <v>5</v>
      </c>
    </row>
    <row r="43" spans="1:7" ht="38.25" x14ac:dyDescent="0.2">
      <c r="A43" s="7">
        <v>41241</v>
      </c>
      <c r="B43" s="8">
        <v>3353</v>
      </c>
      <c r="C43" s="9" t="s">
        <v>21</v>
      </c>
      <c r="D43" s="10" t="s">
        <v>8</v>
      </c>
      <c r="E43" s="11" t="s">
        <v>13</v>
      </c>
      <c r="F43" s="11" t="s">
        <v>5</v>
      </c>
      <c r="G43" s="12"/>
    </row>
    <row r="44" spans="1:7" ht="38.25" x14ac:dyDescent="0.2">
      <c r="A44" s="7">
        <v>41241</v>
      </c>
      <c r="B44" s="8">
        <v>13110</v>
      </c>
      <c r="C44" s="9" t="s">
        <v>12</v>
      </c>
      <c r="D44" s="10" t="s">
        <v>8</v>
      </c>
      <c r="E44" s="11" t="s">
        <v>13</v>
      </c>
      <c r="F44" s="11" t="s">
        <v>5</v>
      </c>
      <c r="G44" s="12" t="s">
        <v>30</v>
      </c>
    </row>
    <row r="45" spans="1:7" ht="38.25" x14ac:dyDescent="0.2">
      <c r="A45" s="19">
        <v>41241</v>
      </c>
      <c r="B45" s="20">
        <v>1645</v>
      </c>
      <c r="C45" s="21" t="s">
        <v>11</v>
      </c>
      <c r="D45" s="22" t="s">
        <v>8</v>
      </c>
      <c r="E45" s="23" t="s">
        <v>13</v>
      </c>
      <c r="F45" s="23" t="s">
        <v>6</v>
      </c>
      <c r="G45" s="24" t="s">
        <v>32</v>
      </c>
    </row>
    <row r="46" spans="1:7" ht="38.25" hidden="1" x14ac:dyDescent="0.2">
      <c r="A46" s="2">
        <v>41241</v>
      </c>
      <c r="B46" s="3">
        <v>4764</v>
      </c>
      <c r="C46" s="4" t="s">
        <v>26</v>
      </c>
      <c r="D46" s="5" t="s">
        <v>3</v>
      </c>
      <c r="E46" s="6" t="s">
        <v>4</v>
      </c>
      <c r="F46" s="6" t="s">
        <v>5</v>
      </c>
    </row>
    <row r="47" spans="1:7" ht="38.25" hidden="1" x14ac:dyDescent="0.2">
      <c r="A47" s="2">
        <v>41241</v>
      </c>
      <c r="B47" s="3">
        <v>5789</v>
      </c>
      <c r="C47" s="4" t="s">
        <v>27</v>
      </c>
      <c r="D47" s="5" t="s">
        <v>8</v>
      </c>
      <c r="E47" s="6" t="s">
        <v>24</v>
      </c>
      <c r="F47" s="6" t="s">
        <v>6</v>
      </c>
    </row>
    <row r="48" spans="1:7" ht="38.25" hidden="1" x14ac:dyDescent="0.2">
      <c r="A48" s="2">
        <v>41241</v>
      </c>
      <c r="B48" s="3">
        <v>5790</v>
      </c>
      <c r="C48" s="4" t="s">
        <v>27</v>
      </c>
      <c r="D48" s="5" t="s">
        <v>8</v>
      </c>
      <c r="E48" s="6" t="s">
        <v>9</v>
      </c>
      <c r="F48" s="6" t="s">
        <v>5</v>
      </c>
    </row>
    <row r="49" spans="1:7" ht="38.25" hidden="1" x14ac:dyDescent="0.2">
      <c r="A49" s="2">
        <v>41242</v>
      </c>
      <c r="B49" s="3">
        <v>4753</v>
      </c>
      <c r="C49" s="4" t="s">
        <v>26</v>
      </c>
      <c r="D49" s="5" t="s">
        <v>3</v>
      </c>
      <c r="E49" s="6" t="s">
        <v>4</v>
      </c>
      <c r="F49" s="6" t="s">
        <v>5</v>
      </c>
    </row>
    <row r="50" spans="1:7" ht="38.25" hidden="1" x14ac:dyDescent="0.2">
      <c r="A50" s="2">
        <v>41242</v>
      </c>
      <c r="B50" s="3">
        <v>4652</v>
      </c>
      <c r="C50" s="4" t="s">
        <v>26</v>
      </c>
      <c r="D50" s="5" t="s">
        <v>3</v>
      </c>
      <c r="E50" s="6" t="s">
        <v>4</v>
      </c>
      <c r="F50" s="6" t="s">
        <v>5</v>
      </c>
    </row>
    <row r="51" spans="1:7" ht="38.25" x14ac:dyDescent="0.2">
      <c r="A51" s="7">
        <v>41243</v>
      </c>
      <c r="B51" s="8">
        <v>3117</v>
      </c>
      <c r="C51" s="9" t="s">
        <v>12</v>
      </c>
      <c r="D51" s="10" t="s">
        <v>8</v>
      </c>
      <c r="E51" s="11" t="s">
        <v>13</v>
      </c>
      <c r="F51" s="11" t="s">
        <v>5</v>
      </c>
      <c r="G51" s="12" t="s">
        <v>30</v>
      </c>
    </row>
    <row r="52" spans="1:7" ht="38.25" x14ac:dyDescent="0.2">
      <c r="A52" s="7">
        <v>41243</v>
      </c>
      <c r="B52" s="8">
        <v>3384</v>
      </c>
      <c r="C52" s="9" t="s">
        <v>21</v>
      </c>
      <c r="D52" s="10" t="s">
        <v>8</v>
      </c>
      <c r="E52" s="11" t="s">
        <v>13</v>
      </c>
      <c r="F52" s="11" t="s">
        <v>5</v>
      </c>
      <c r="G52" s="12" t="s">
        <v>30</v>
      </c>
    </row>
    <row r="53" spans="1:7" ht="38.25" hidden="1" x14ac:dyDescent="0.2">
      <c r="A53" s="2">
        <v>41243</v>
      </c>
      <c r="B53" s="3">
        <v>4591</v>
      </c>
      <c r="C53" s="4" t="s">
        <v>28</v>
      </c>
      <c r="D53" s="5" t="s">
        <v>8</v>
      </c>
      <c r="E53" s="6" t="s">
        <v>29</v>
      </c>
      <c r="F53" s="6" t="s">
        <v>5</v>
      </c>
    </row>
    <row r="54" spans="1:7" ht="38.25" x14ac:dyDescent="0.2">
      <c r="A54" s="7">
        <v>41243</v>
      </c>
      <c r="B54" s="8">
        <v>13114</v>
      </c>
      <c r="C54" s="9" t="s">
        <v>12</v>
      </c>
      <c r="D54" s="10" t="s">
        <v>8</v>
      </c>
      <c r="E54" s="11" t="s">
        <v>13</v>
      </c>
      <c r="F54" s="11" t="s">
        <v>5</v>
      </c>
      <c r="G54" s="12" t="s">
        <v>30</v>
      </c>
    </row>
    <row r="55" spans="1:7" hidden="1" x14ac:dyDescent="0.2"/>
  </sheetData>
  <autoFilter ref="A1:F55">
    <filterColumn colId="4">
      <filters>
        <filter val="Matériel"/>
      </filters>
    </filterColumn>
  </autoFilter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9"/>
  <sheetViews>
    <sheetView topLeftCell="A114" workbookViewId="0">
      <selection activeCell="B124" sqref="B124:B129"/>
    </sheetView>
  </sheetViews>
  <sheetFormatPr baseColWidth="10" defaultRowHeight="12.75" x14ac:dyDescent="0.2"/>
  <sheetData>
    <row r="1" spans="1:10" x14ac:dyDescent="0.2">
      <c r="A1" t="s">
        <v>34</v>
      </c>
      <c r="B1" t="e">
        <f>#REF!</f>
        <v>#REF!</v>
      </c>
    </row>
    <row r="2" spans="1:10" x14ac:dyDescent="0.2">
      <c r="B2" t="e">
        <f>#REF!</f>
        <v>#REF!</v>
      </c>
    </row>
    <row r="3" spans="1:10" x14ac:dyDescent="0.2">
      <c r="B3" t="e">
        <f>#REF!</f>
        <v>#REF!</v>
      </c>
    </row>
    <row r="4" spans="1:10" x14ac:dyDescent="0.2">
      <c r="B4" t="e">
        <f>#REF!</f>
        <v>#REF!</v>
      </c>
    </row>
    <row r="5" spans="1:10" x14ac:dyDescent="0.2">
      <c r="B5" t="e">
        <f>#REF!</f>
        <v>#REF!</v>
      </c>
    </row>
    <row r="6" spans="1:10" x14ac:dyDescent="0.2">
      <c r="B6" t="e">
        <f>#REF!</f>
        <v>#REF!</v>
      </c>
    </row>
    <row r="7" spans="1:10" x14ac:dyDescent="0.2">
      <c r="B7" t="e">
        <f>#REF!</f>
        <v>#REF!</v>
      </c>
    </row>
    <row r="8" spans="1:10" x14ac:dyDescent="0.2">
      <c r="B8" t="e">
        <f>#REF!</f>
        <v>#REF!</v>
      </c>
    </row>
    <row r="9" spans="1:10" x14ac:dyDescent="0.2">
      <c r="B9" t="e">
        <f>#REF!</f>
        <v>#REF!</v>
      </c>
    </row>
    <row r="10" spans="1:10" x14ac:dyDescent="0.2">
      <c r="B10" t="e">
        <f>#REF!</f>
        <v>#REF!</v>
      </c>
    </row>
    <row r="11" spans="1:10" x14ac:dyDescent="0.2">
      <c r="B11" t="e">
        <f>#REF!</f>
        <v>#REF!</v>
      </c>
    </row>
    <row r="12" spans="1:10" x14ac:dyDescent="0.2">
      <c r="B12" t="e">
        <f>#REF!</f>
        <v>#REF!</v>
      </c>
    </row>
    <row r="14" spans="1:10" x14ac:dyDescent="0.2">
      <c r="A14" t="s">
        <v>33</v>
      </c>
      <c r="B14" t="e">
        <f>#REF!</f>
        <v>#REF!</v>
      </c>
      <c r="C14" t="e">
        <f>#REF!</f>
        <v>#REF!</v>
      </c>
      <c r="D14" t="e">
        <f>#REF!</f>
        <v>#REF!</v>
      </c>
      <c r="E14" t="e">
        <f>#REF!</f>
        <v>#REF!</v>
      </c>
      <c r="F14" t="e">
        <f>#REF!</f>
        <v>#REF!</v>
      </c>
      <c r="G14" t="e">
        <f>#REF!</f>
        <v>#REF!</v>
      </c>
      <c r="H14" t="e">
        <f>#REF!</f>
        <v>#REF!</v>
      </c>
      <c r="I14" t="e">
        <f>#REF!</f>
        <v>#REF!</v>
      </c>
      <c r="J14" t="e">
        <f>#REF!</f>
        <v>#REF!</v>
      </c>
    </row>
    <row r="16" spans="1:10" x14ac:dyDescent="0.2">
      <c r="A16" t="s">
        <v>37</v>
      </c>
      <c r="B16" s="1" t="e">
        <f>100*#REF!</f>
        <v>#REF!</v>
      </c>
      <c r="C16" s="1" t="e">
        <f>100*#REF!</f>
        <v>#REF!</v>
      </c>
      <c r="D16" s="1" t="e">
        <f>100*#REF!</f>
        <v>#REF!</v>
      </c>
    </row>
    <row r="19" spans="1:2" x14ac:dyDescent="0.2">
      <c r="A19" t="s">
        <v>35</v>
      </c>
      <c r="B19" s="1" t="e">
        <f>100*#REF!</f>
        <v>#REF!</v>
      </c>
    </row>
    <row r="20" spans="1:2" x14ac:dyDescent="0.2">
      <c r="B20" s="1" t="e">
        <f>100*#REF!</f>
        <v>#REF!</v>
      </c>
    </row>
    <row r="21" spans="1:2" x14ac:dyDescent="0.2">
      <c r="B21" s="1" t="e">
        <f>100*#REF!</f>
        <v>#REF!</v>
      </c>
    </row>
    <row r="22" spans="1:2" x14ac:dyDescent="0.2">
      <c r="B22" s="1" t="e">
        <f>100*#REF!</f>
        <v>#REF!</v>
      </c>
    </row>
    <row r="23" spans="1:2" x14ac:dyDescent="0.2">
      <c r="B23" s="1" t="e">
        <f>100*#REF!</f>
        <v>#REF!</v>
      </c>
    </row>
    <row r="24" spans="1:2" x14ac:dyDescent="0.2">
      <c r="B24" s="1" t="e">
        <f>100*#REF!</f>
        <v>#REF!</v>
      </c>
    </row>
    <row r="25" spans="1:2" x14ac:dyDescent="0.2">
      <c r="B25" s="1" t="e">
        <f>100*#REF!</f>
        <v>#REF!</v>
      </c>
    </row>
    <row r="26" spans="1:2" x14ac:dyDescent="0.2">
      <c r="B26" s="1" t="e">
        <f>100*#REF!</f>
        <v>#REF!</v>
      </c>
    </row>
    <row r="27" spans="1:2" x14ac:dyDescent="0.2">
      <c r="B27" s="1" t="e">
        <f>100*#REF!</f>
        <v>#REF!</v>
      </c>
    </row>
    <row r="28" spans="1:2" x14ac:dyDescent="0.2">
      <c r="B28" s="1" t="e">
        <f>100*#REF!</f>
        <v>#REF!</v>
      </c>
    </row>
    <row r="29" spans="1:2" x14ac:dyDescent="0.2">
      <c r="B29" s="1" t="e">
        <f>100*#REF!</f>
        <v>#REF!</v>
      </c>
    </row>
    <row r="30" spans="1:2" x14ac:dyDescent="0.2">
      <c r="B30" s="1" t="e">
        <f>100*#REF!</f>
        <v>#REF!</v>
      </c>
    </row>
    <row r="32" spans="1:2" x14ac:dyDescent="0.2">
      <c r="A32" s="26" t="s">
        <v>36</v>
      </c>
      <c r="B32" s="1" t="e">
        <f>100*#REF!</f>
        <v>#REF!</v>
      </c>
    </row>
    <row r="33" spans="1:2" x14ac:dyDescent="0.2">
      <c r="B33" s="1" t="e">
        <f>100*#REF!</f>
        <v>#REF!</v>
      </c>
    </row>
    <row r="34" spans="1:2" x14ac:dyDescent="0.2">
      <c r="B34" s="1" t="e">
        <f>100*#REF!</f>
        <v>#REF!</v>
      </c>
    </row>
    <row r="35" spans="1:2" x14ac:dyDescent="0.2">
      <c r="B35" s="1" t="e">
        <f>100*#REF!</f>
        <v>#REF!</v>
      </c>
    </row>
    <row r="36" spans="1:2" x14ac:dyDescent="0.2">
      <c r="B36" s="1" t="e">
        <f>100*#REF!</f>
        <v>#REF!</v>
      </c>
    </row>
    <row r="37" spans="1:2" x14ac:dyDescent="0.2">
      <c r="B37" s="1" t="e">
        <f>100*#REF!</f>
        <v>#REF!</v>
      </c>
    </row>
    <row r="38" spans="1:2" x14ac:dyDescent="0.2">
      <c r="B38" s="1" t="e">
        <f>100*#REF!</f>
        <v>#REF!</v>
      </c>
    </row>
    <row r="39" spans="1:2" x14ac:dyDescent="0.2">
      <c r="B39" s="1" t="e">
        <f>100*#REF!</f>
        <v>#REF!</v>
      </c>
    </row>
    <row r="41" spans="1:2" x14ac:dyDescent="0.2">
      <c r="A41" s="26" t="s">
        <v>38</v>
      </c>
      <c r="B41" s="1" t="e">
        <f>#REF!</f>
        <v>#REF!</v>
      </c>
    </row>
    <row r="42" spans="1:2" x14ac:dyDescent="0.2">
      <c r="B42" s="1" t="e">
        <f>#REF!</f>
        <v>#REF!</v>
      </c>
    </row>
    <row r="43" spans="1:2" x14ac:dyDescent="0.2">
      <c r="B43" s="1" t="e">
        <f>#REF!</f>
        <v>#REF!</v>
      </c>
    </row>
    <row r="44" spans="1:2" x14ac:dyDescent="0.2">
      <c r="B44" s="1" t="e">
        <f>#REF!</f>
        <v>#REF!</v>
      </c>
    </row>
    <row r="45" spans="1:2" x14ac:dyDescent="0.2">
      <c r="B45" s="1" t="e">
        <f>#REF!</f>
        <v>#REF!</v>
      </c>
    </row>
    <row r="46" spans="1:2" x14ac:dyDescent="0.2">
      <c r="B46" s="1" t="e">
        <f>#REF!</f>
        <v>#REF!</v>
      </c>
    </row>
    <row r="47" spans="1:2" x14ac:dyDescent="0.2">
      <c r="B47" s="1" t="e">
        <f>#REF!</f>
        <v>#REF!</v>
      </c>
    </row>
    <row r="48" spans="1:2" x14ac:dyDescent="0.2">
      <c r="B48" s="1" t="e">
        <f>#REF!</f>
        <v>#REF!</v>
      </c>
    </row>
    <row r="49" spans="1:2" x14ac:dyDescent="0.2">
      <c r="B49" s="1" t="e">
        <f>#REF!</f>
        <v>#REF!</v>
      </c>
    </row>
    <row r="50" spans="1:2" x14ac:dyDescent="0.2">
      <c r="B50" s="1" t="e">
        <f>#REF!</f>
        <v>#REF!</v>
      </c>
    </row>
    <row r="51" spans="1:2" x14ac:dyDescent="0.2">
      <c r="B51" s="1" t="e">
        <f>#REF!</f>
        <v>#REF!</v>
      </c>
    </row>
    <row r="52" spans="1:2" x14ac:dyDescent="0.2">
      <c r="B52" s="1" t="e">
        <f>#REF!</f>
        <v>#REF!</v>
      </c>
    </row>
    <row r="54" spans="1:2" x14ac:dyDescent="0.2">
      <c r="A54" t="s">
        <v>39</v>
      </c>
      <c r="B54" t="e">
        <f>#REF!</f>
        <v>#REF!</v>
      </c>
    </row>
    <row r="55" spans="1:2" x14ac:dyDescent="0.2">
      <c r="B55" t="e">
        <f>#REF!</f>
        <v>#REF!</v>
      </c>
    </row>
    <row r="56" spans="1:2" x14ac:dyDescent="0.2">
      <c r="B56" t="e">
        <f>#REF!</f>
        <v>#REF!</v>
      </c>
    </row>
    <row r="57" spans="1:2" x14ac:dyDescent="0.2">
      <c r="B57" t="e">
        <f>#REF!</f>
        <v>#REF!</v>
      </c>
    </row>
    <row r="59" spans="1:2" x14ac:dyDescent="0.2">
      <c r="A59" s="26" t="s">
        <v>40</v>
      </c>
      <c r="B59" s="1" t="e">
        <f>#REF!</f>
        <v>#REF!</v>
      </c>
    </row>
    <row r="60" spans="1:2" x14ac:dyDescent="0.2">
      <c r="B60" s="1" t="e">
        <f>#REF!</f>
        <v>#REF!</v>
      </c>
    </row>
    <row r="61" spans="1:2" x14ac:dyDescent="0.2">
      <c r="B61" s="1" t="e">
        <f>#REF!</f>
        <v>#REF!</v>
      </c>
    </row>
    <row r="62" spans="1:2" x14ac:dyDescent="0.2">
      <c r="B62" s="1" t="e">
        <f>#REF!</f>
        <v>#REF!</v>
      </c>
    </row>
    <row r="63" spans="1:2" x14ac:dyDescent="0.2">
      <c r="B63" s="1" t="e">
        <f>#REF!</f>
        <v>#REF!</v>
      </c>
    </row>
    <row r="64" spans="1:2" x14ac:dyDescent="0.2">
      <c r="B64" s="1" t="e">
        <f>#REF!</f>
        <v>#REF!</v>
      </c>
    </row>
    <row r="65" spans="1:2" x14ac:dyDescent="0.2">
      <c r="B65" s="1" t="e">
        <f>#REF!</f>
        <v>#REF!</v>
      </c>
    </row>
    <row r="66" spans="1:2" x14ac:dyDescent="0.2">
      <c r="B66" s="1" t="e">
        <f>#REF!</f>
        <v>#REF!</v>
      </c>
    </row>
    <row r="67" spans="1:2" x14ac:dyDescent="0.2">
      <c r="B67" s="1" t="e">
        <f>#REF!</f>
        <v>#REF!</v>
      </c>
    </row>
    <row r="68" spans="1:2" x14ac:dyDescent="0.2">
      <c r="B68" s="1" t="e">
        <f>#REF!</f>
        <v>#REF!</v>
      </c>
    </row>
    <row r="69" spans="1:2" x14ac:dyDescent="0.2">
      <c r="B69" s="1" t="e">
        <f>#REF!</f>
        <v>#REF!</v>
      </c>
    </row>
    <row r="70" spans="1:2" x14ac:dyDescent="0.2">
      <c r="B70" s="1" t="e">
        <f>#REF!</f>
        <v>#REF!</v>
      </c>
    </row>
    <row r="72" spans="1:2" x14ac:dyDescent="0.2">
      <c r="A72" s="26" t="s">
        <v>42</v>
      </c>
      <c r="B72" t="e">
        <f>#REF!</f>
        <v>#REF!</v>
      </c>
    </row>
    <row r="73" spans="1:2" x14ac:dyDescent="0.2">
      <c r="B73" t="e">
        <f>#REF!</f>
        <v>#REF!</v>
      </c>
    </row>
    <row r="74" spans="1:2" x14ac:dyDescent="0.2">
      <c r="B74" t="e">
        <f>#REF!</f>
        <v>#REF!</v>
      </c>
    </row>
    <row r="75" spans="1:2" x14ac:dyDescent="0.2">
      <c r="B75" t="e">
        <f>#REF!</f>
        <v>#REF!</v>
      </c>
    </row>
    <row r="77" spans="1:2" x14ac:dyDescent="0.2">
      <c r="A77" s="26" t="s">
        <v>43</v>
      </c>
      <c r="B77" s="1" t="e">
        <f>#REF!</f>
        <v>#REF!</v>
      </c>
    </row>
    <row r="78" spans="1:2" x14ac:dyDescent="0.2">
      <c r="B78" s="1" t="e">
        <f>#REF!</f>
        <v>#REF!</v>
      </c>
    </row>
    <row r="79" spans="1:2" x14ac:dyDescent="0.2">
      <c r="B79" s="1" t="e">
        <f>#REF!</f>
        <v>#REF!</v>
      </c>
    </row>
    <row r="80" spans="1:2" x14ac:dyDescent="0.2">
      <c r="B80" s="1" t="e">
        <f>#REF!</f>
        <v>#REF!</v>
      </c>
    </row>
    <row r="81" spans="1:2" x14ac:dyDescent="0.2">
      <c r="B81" s="1" t="e">
        <f>#REF!</f>
        <v>#REF!</v>
      </c>
    </row>
    <row r="82" spans="1:2" x14ac:dyDescent="0.2">
      <c r="B82" s="1" t="e">
        <f>#REF!</f>
        <v>#REF!</v>
      </c>
    </row>
    <row r="83" spans="1:2" x14ac:dyDescent="0.2">
      <c r="B83" s="1" t="e">
        <f>#REF!</f>
        <v>#REF!</v>
      </c>
    </row>
    <row r="84" spans="1:2" x14ac:dyDescent="0.2">
      <c r="B84" s="1" t="e">
        <f>#REF!</f>
        <v>#REF!</v>
      </c>
    </row>
    <row r="85" spans="1:2" x14ac:dyDescent="0.2">
      <c r="B85" s="1" t="e">
        <f>#REF!</f>
        <v>#REF!</v>
      </c>
    </row>
    <row r="86" spans="1:2" x14ac:dyDescent="0.2">
      <c r="B86" s="1" t="e">
        <f>#REF!</f>
        <v>#REF!</v>
      </c>
    </row>
    <row r="87" spans="1:2" x14ac:dyDescent="0.2">
      <c r="B87" s="1" t="e">
        <f>#REF!</f>
        <v>#REF!</v>
      </c>
    </row>
    <row r="88" spans="1:2" x14ac:dyDescent="0.2">
      <c r="B88" s="1" t="e">
        <f>#REF!</f>
        <v>#REF!</v>
      </c>
    </row>
    <row r="90" spans="1:2" x14ac:dyDescent="0.2">
      <c r="A90" t="s">
        <v>39</v>
      </c>
      <c r="B90" t="e">
        <f>#REF!</f>
        <v>#REF!</v>
      </c>
    </row>
    <row r="91" spans="1:2" x14ac:dyDescent="0.2">
      <c r="B91" t="e">
        <f>#REF!</f>
        <v>#REF!</v>
      </c>
    </row>
    <row r="92" spans="1:2" x14ac:dyDescent="0.2">
      <c r="B92" t="e">
        <f>#REF!</f>
        <v>#REF!</v>
      </c>
    </row>
    <row r="94" spans="1:2" x14ac:dyDescent="0.2">
      <c r="A94" s="26" t="s">
        <v>41</v>
      </c>
      <c r="B94" s="1" t="e">
        <f>#REF!</f>
        <v>#REF!</v>
      </c>
    </row>
    <row r="95" spans="1:2" x14ac:dyDescent="0.2">
      <c r="B95" s="1" t="e">
        <f>#REF!</f>
        <v>#REF!</v>
      </c>
    </row>
    <row r="96" spans="1:2" x14ac:dyDescent="0.2">
      <c r="B96" s="1" t="e">
        <f>#REF!</f>
        <v>#REF!</v>
      </c>
    </row>
    <row r="97" spans="1:2" x14ac:dyDescent="0.2">
      <c r="B97" s="1" t="e">
        <f>#REF!</f>
        <v>#REF!</v>
      </c>
    </row>
    <row r="98" spans="1:2" x14ac:dyDescent="0.2">
      <c r="B98" s="1" t="e">
        <f>#REF!</f>
        <v>#REF!</v>
      </c>
    </row>
    <row r="99" spans="1:2" x14ac:dyDescent="0.2">
      <c r="B99" s="1" t="e">
        <f>#REF!</f>
        <v>#REF!</v>
      </c>
    </row>
    <row r="100" spans="1:2" x14ac:dyDescent="0.2">
      <c r="B100" s="1" t="e">
        <f>#REF!</f>
        <v>#REF!</v>
      </c>
    </row>
    <row r="101" spans="1:2" x14ac:dyDescent="0.2">
      <c r="B101" s="1" t="e">
        <f>#REF!</f>
        <v>#REF!</v>
      </c>
    </row>
    <row r="102" spans="1:2" x14ac:dyDescent="0.2">
      <c r="B102" s="1" t="e">
        <f>#REF!</f>
        <v>#REF!</v>
      </c>
    </row>
    <row r="103" spans="1:2" x14ac:dyDescent="0.2">
      <c r="B103" s="1" t="e">
        <f>#REF!</f>
        <v>#REF!</v>
      </c>
    </row>
    <row r="104" spans="1:2" x14ac:dyDescent="0.2">
      <c r="B104" s="1" t="e">
        <f>#REF!</f>
        <v>#REF!</v>
      </c>
    </row>
    <row r="105" spans="1:2" x14ac:dyDescent="0.2">
      <c r="B105" s="1" t="e">
        <f>#REF!</f>
        <v>#REF!</v>
      </c>
    </row>
    <row r="107" spans="1:2" x14ac:dyDescent="0.2">
      <c r="A107" s="26" t="s">
        <v>44</v>
      </c>
      <c r="B107" t="e">
        <f>#REF!</f>
        <v>#REF!</v>
      </c>
    </row>
    <row r="108" spans="1:2" x14ac:dyDescent="0.2">
      <c r="B108" t="e">
        <f>#REF!</f>
        <v>#REF!</v>
      </c>
    </row>
    <row r="109" spans="1:2" x14ac:dyDescent="0.2">
      <c r="B109" t="e">
        <f>#REF!</f>
        <v>#REF!</v>
      </c>
    </row>
    <row r="111" spans="1:2" x14ac:dyDescent="0.2">
      <c r="A111" s="26" t="s">
        <v>45</v>
      </c>
      <c r="B111" s="1" t="e">
        <f>#REF!</f>
        <v>#REF!</v>
      </c>
    </row>
    <row r="112" spans="1:2" x14ac:dyDescent="0.2">
      <c r="B112" s="1" t="e">
        <f>#REF!</f>
        <v>#REF!</v>
      </c>
    </row>
    <row r="113" spans="1:2" x14ac:dyDescent="0.2">
      <c r="B113" s="1" t="e">
        <f>#REF!</f>
        <v>#REF!</v>
      </c>
    </row>
    <row r="114" spans="1:2" x14ac:dyDescent="0.2">
      <c r="B114" s="1" t="e">
        <f>#REF!</f>
        <v>#REF!</v>
      </c>
    </row>
    <row r="115" spans="1:2" x14ac:dyDescent="0.2">
      <c r="B115" s="1" t="e">
        <f>#REF!</f>
        <v>#REF!</v>
      </c>
    </row>
    <row r="116" spans="1:2" x14ac:dyDescent="0.2">
      <c r="B116" s="1" t="e">
        <f>#REF!</f>
        <v>#REF!</v>
      </c>
    </row>
    <row r="117" spans="1:2" x14ac:dyDescent="0.2">
      <c r="B117" s="1" t="e">
        <f>#REF!</f>
        <v>#REF!</v>
      </c>
    </row>
    <row r="118" spans="1:2" x14ac:dyDescent="0.2">
      <c r="B118" s="1" t="e">
        <f>#REF!</f>
        <v>#REF!</v>
      </c>
    </row>
    <row r="119" spans="1:2" x14ac:dyDescent="0.2">
      <c r="B119" s="1" t="e">
        <f>#REF!</f>
        <v>#REF!</v>
      </c>
    </row>
    <row r="120" spans="1:2" x14ac:dyDescent="0.2">
      <c r="B120" s="1" t="e">
        <f>#REF!</f>
        <v>#REF!</v>
      </c>
    </row>
    <row r="121" spans="1:2" x14ac:dyDescent="0.2">
      <c r="B121" s="1" t="e">
        <f>#REF!</f>
        <v>#REF!</v>
      </c>
    </row>
    <row r="122" spans="1:2" x14ac:dyDescent="0.2">
      <c r="B122" s="1" t="e">
        <f>#REF!</f>
        <v>#REF!</v>
      </c>
    </row>
    <row r="124" spans="1:2" x14ac:dyDescent="0.2">
      <c r="A124" s="26" t="s">
        <v>46</v>
      </c>
      <c r="B124" t="e">
        <f>#REF!</f>
        <v>#REF!</v>
      </c>
    </row>
    <row r="125" spans="1:2" x14ac:dyDescent="0.2">
      <c r="B125" t="e">
        <f>#REF!</f>
        <v>#REF!</v>
      </c>
    </row>
    <row r="126" spans="1:2" x14ac:dyDescent="0.2">
      <c r="B126" t="e">
        <f>#REF!</f>
        <v>#REF!</v>
      </c>
    </row>
    <row r="127" spans="1:2" x14ac:dyDescent="0.2">
      <c r="B127" t="e">
        <f>#REF!</f>
        <v>#REF!</v>
      </c>
    </row>
    <row r="128" spans="1:2" x14ac:dyDescent="0.2">
      <c r="B128" t="e">
        <f>#REF!</f>
        <v>#REF!</v>
      </c>
    </row>
    <row r="129" spans="2:2" x14ac:dyDescent="0.2">
      <c r="B129" t="e">
        <f>#REF!</f>
        <v>#REF!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L100"/>
  <sheetViews>
    <sheetView showGridLines="0" tabSelected="1" view="pageBreakPreview" topLeftCell="N1" zoomScale="130" zoomScaleNormal="70" zoomScaleSheetLayoutView="130" zoomScalePageLayoutView="55" workbookViewId="0">
      <selection activeCell="T14" sqref="T14"/>
    </sheetView>
  </sheetViews>
  <sheetFormatPr baseColWidth="10" defaultColWidth="7.28515625" defaultRowHeight="12.75" outlineLevelCol="1" x14ac:dyDescent="0.2"/>
  <cols>
    <col min="1" max="1" width="8.140625" customWidth="1"/>
    <col min="2" max="2" width="11.5703125" customWidth="1"/>
    <col min="3" max="5" width="10.140625" customWidth="1"/>
    <col min="6" max="6" width="12.85546875" customWidth="1"/>
    <col min="7" max="7" width="12.28515625" customWidth="1"/>
    <col min="8" max="8" width="10.85546875" customWidth="1"/>
    <col min="9" max="9" width="6.7109375" customWidth="1"/>
    <col min="10" max="10" width="10.85546875" bestFit="1" customWidth="1"/>
    <col min="11" max="11" width="6.85546875" customWidth="1"/>
    <col min="13" max="13" width="17.140625" customWidth="1"/>
    <col min="14" max="14" width="10.7109375" customWidth="1"/>
    <col min="15" max="15" width="10" customWidth="1"/>
    <col min="16" max="16" width="16.140625" customWidth="1"/>
    <col min="17" max="17" width="5.42578125" customWidth="1" outlineLevel="1"/>
    <col min="18" max="18" width="9.140625" customWidth="1" outlineLevel="1"/>
    <col min="19" max="24" width="9" customWidth="1" outlineLevel="1"/>
    <col min="25" max="37" width="8" customWidth="1" outlineLevel="1"/>
    <col min="38" max="38" width="7.28515625" customWidth="1" outlineLevel="1"/>
  </cols>
  <sheetData>
    <row r="1" spans="1:30" ht="16.5" customHeight="1" x14ac:dyDescent="0.2">
      <c r="A1" s="107"/>
      <c r="R1" s="36"/>
      <c r="S1" s="36"/>
      <c r="T1" s="41">
        <v>6002</v>
      </c>
      <c r="U1" s="41">
        <v>6000</v>
      </c>
      <c r="V1" s="41">
        <v>6001</v>
      </c>
      <c r="W1" s="41" t="s">
        <v>97</v>
      </c>
      <c r="AA1" s="41">
        <v>6002</v>
      </c>
      <c r="AB1" s="41">
        <v>6000</v>
      </c>
      <c r="AC1" s="41">
        <v>6001</v>
      </c>
      <c r="AD1" s="41" t="s">
        <v>97</v>
      </c>
    </row>
    <row r="2" spans="1:30" ht="13.5" customHeight="1" thickBot="1" x14ac:dyDescent="0.25">
      <c r="R2" s="43" t="s">
        <v>80</v>
      </c>
      <c r="S2" s="43" t="s">
        <v>51</v>
      </c>
      <c r="T2" s="43"/>
      <c r="U2" s="43">
        <v>294.08499999999998</v>
      </c>
      <c r="V2" s="43">
        <v>110.489</v>
      </c>
      <c r="W2" s="42">
        <f t="shared" ref="W2:W13" si="0">SUM(T2:V2)</f>
        <v>404.57399999999996</v>
      </c>
      <c r="X2" s="44"/>
      <c r="Y2" s="43" t="s">
        <v>80</v>
      </c>
      <c r="Z2" s="43" t="s">
        <v>50</v>
      </c>
      <c r="AA2" s="43">
        <v>4</v>
      </c>
      <c r="AB2" s="43">
        <v>1</v>
      </c>
      <c r="AC2" s="43">
        <v>4</v>
      </c>
      <c r="AD2" s="42">
        <f t="shared" ref="AD2" si="1">SUM(AA2:AC2)</f>
        <v>9</v>
      </c>
    </row>
    <row r="3" spans="1:30" ht="13.5" customHeight="1" thickBot="1" x14ac:dyDescent="0.25">
      <c r="C3" s="118"/>
      <c r="D3" s="119"/>
      <c r="E3" s="119"/>
      <c r="F3" s="120"/>
      <c r="R3" s="43" t="s">
        <v>81</v>
      </c>
      <c r="S3" s="43" t="s">
        <v>51</v>
      </c>
      <c r="T3" s="42"/>
      <c r="U3" s="43"/>
      <c r="V3" s="43"/>
      <c r="W3" s="42">
        <f t="shared" si="0"/>
        <v>0</v>
      </c>
      <c r="Y3" s="43" t="s">
        <v>81</v>
      </c>
      <c r="Z3" s="43" t="s">
        <v>50</v>
      </c>
      <c r="AA3" s="43"/>
      <c r="AB3" s="43"/>
      <c r="AC3" s="43"/>
      <c r="AD3" s="42"/>
    </row>
    <row r="4" spans="1:30" ht="13.5" customHeight="1" x14ac:dyDescent="0.2">
      <c r="R4" s="43" t="s">
        <v>82</v>
      </c>
      <c r="S4" s="43" t="s">
        <v>51</v>
      </c>
      <c r="T4" s="43"/>
      <c r="U4" s="43"/>
      <c r="V4" s="43"/>
      <c r="W4" s="42">
        <f t="shared" si="0"/>
        <v>0</v>
      </c>
      <c r="Y4" s="43" t="s">
        <v>82</v>
      </c>
      <c r="Z4" s="43" t="s">
        <v>50</v>
      </c>
      <c r="AA4" s="43"/>
      <c r="AB4" s="43"/>
      <c r="AC4" s="43"/>
      <c r="AD4" s="42"/>
    </row>
    <row r="5" spans="1:30" ht="13.5" customHeight="1" x14ac:dyDescent="0.2">
      <c r="A5" s="29"/>
      <c r="B5" s="29"/>
      <c r="C5" s="30"/>
      <c r="D5" s="30"/>
      <c r="E5" s="30"/>
      <c r="F5" s="30"/>
      <c r="R5" s="43" t="s">
        <v>83</v>
      </c>
      <c r="S5" s="43" t="s">
        <v>51</v>
      </c>
      <c r="T5" s="43"/>
      <c r="U5" s="43"/>
      <c r="V5" s="43"/>
      <c r="W5" s="42">
        <f t="shared" si="0"/>
        <v>0</v>
      </c>
      <c r="Y5" s="43" t="s">
        <v>83</v>
      </c>
      <c r="Z5" s="43" t="s">
        <v>50</v>
      </c>
      <c r="AA5" s="43"/>
      <c r="AB5" s="43"/>
      <c r="AC5" s="43"/>
      <c r="AD5" s="42"/>
    </row>
    <row r="6" spans="1:30" ht="13.5" customHeight="1" x14ac:dyDescent="0.2">
      <c r="A6" s="108"/>
      <c r="B6" s="109"/>
      <c r="C6" s="84">
        <v>6.2</v>
      </c>
      <c r="D6" s="84">
        <v>6.3</v>
      </c>
      <c r="E6" s="84">
        <v>34.1</v>
      </c>
      <c r="F6" s="84">
        <v>8.9</v>
      </c>
      <c r="R6" s="43" t="s">
        <v>84</v>
      </c>
      <c r="S6" s="43" t="s">
        <v>51</v>
      </c>
      <c r="T6" s="43"/>
      <c r="U6" s="43"/>
      <c r="V6" s="43"/>
      <c r="W6" s="42">
        <f t="shared" si="0"/>
        <v>0</v>
      </c>
      <c r="Y6" s="43" t="s">
        <v>84</v>
      </c>
      <c r="Z6" s="43" t="s">
        <v>50</v>
      </c>
      <c r="AA6" s="43"/>
      <c r="AB6" s="43"/>
      <c r="AC6" s="43"/>
      <c r="AD6" s="42"/>
    </row>
    <row r="7" spans="1:30" ht="12" customHeight="1" x14ac:dyDescent="0.2">
      <c r="A7" s="110"/>
      <c r="B7" s="111"/>
      <c r="C7" s="48" t="e">
        <f t="shared" ref="C7:C18" si="2">(AA2/T2)*1000000</f>
        <v>#DIV/0!</v>
      </c>
      <c r="D7" s="48">
        <f t="shared" ref="D7:D18" si="3">(AB2/U2)*1000000</f>
        <v>3400.3774418960506</v>
      </c>
      <c r="E7" s="48">
        <f t="shared" ref="E7:E18" si="4">(AC2/V2)*1000000</f>
        <v>36202.698911203828</v>
      </c>
      <c r="F7" s="48">
        <f t="shared" ref="F7:F18" si="5">(AD2/W2)*1000000</f>
        <v>22245.621320203474</v>
      </c>
      <c r="R7" s="43" t="s">
        <v>85</v>
      </c>
      <c r="S7" s="43" t="s">
        <v>51</v>
      </c>
      <c r="T7" s="43"/>
      <c r="U7" s="43"/>
      <c r="V7" s="43"/>
      <c r="W7" s="42">
        <f t="shared" si="0"/>
        <v>0</v>
      </c>
      <c r="Y7" s="43" t="s">
        <v>85</v>
      </c>
      <c r="Z7" s="43" t="s">
        <v>50</v>
      </c>
      <c r="AA7" s="43"/>
      <c r="AB7" s="43"/>
      <c r="AC7" s="43"/>
      <c r="AD7" s="42"/>
    </row>
    <row r="8" spans="1:30" ht="12" customHeight="1" x14ac:dyDescent="0.2">
      <c r="A8" s="110"/>
      <c r="B8" s="111"/>
      <c r="C8" s="48" t="e">
        <f t="shared" si="2"/>
        <v>#DIV/0!</v>
      </c>
      <c r="D8" s="48" t="e">
        <f t="shared" si="3"/>
        <v>#DIV/0!</v>
      </c>
      <c r="E8" s="48" t="e">
        <f t="shared" si="4"/>
        <v>#DIV/0!</v>
      </c>
      <c r="F8" s="48" t="e">
        <f t="shared" si="5"/>
        <v>#DIV/0!</v>
      </c>
      <c r="R8" s="43" t="s">
        <v>86</v>
      </c>
      <c r="S8" s="43" t="s">
        <v>51</v>
      </c>
      <c r="T8" s="51"/>
      <c r="U8" s="51"/>
      <c r="V8" s="51"/>
      <c r="W8" s="42">
        <f t="shared" si="0"/>
        <v>0</v>
      </c>
      <c r="Y8" s="43" t="s">
        <v>86</v>
      </c>
      <c r="Z8" s="43" t="s">
        <v>50</v>
      </c>
      <c r="AA8" s="43"/>
      <c r="AB8" s="43"/>
      <c r="AC8" s="43"/>
      <c r="AD8" s="42"/>
    </row>
    <row r="9" spans="1:30" ht="12" customHeight="1" x14ac:dyDescent="0.2">
      <c r="A9" s="110"/>
      <c r="B9" s="111"/>
      <c r="C9" s="48" t="e">
        <f t="shared" si="2"/>
        <v>#DIV/0!</v>
      </c>
      <c r="D9" s="48" t="e">
        <f t="shared" si="3"/>
        <v>#DIV/0!</v>
      </c>
      <c r="E9" s="48" t="e">
        <f t="shared" si="4"/>
        <v>#DIV/0!</v>
      </c>
      <c r="F9" s="48" t="e">
        <f t="shared" si="5"/>
        <v>#DIV/0!</v>
      </c>
      <c r="L9" s="25"/>
      <c r="R9" s="43" t="s">
        <v>87</v>
      </c>
      <c r="S9" s="43" t="s">
        <v>51</v>
      </c>
      <c r="T9" s="50"/>
      <c r="U9" s="50"/>
      <c r="V9" s="50"/>
      <c r="W9" s="42">
        <f t="shared" si="0"/>
        <v>0</v>
      </c>
      <c r="Y9" s="43" t="s">
        <v>87</v>
      </c>
      <c r="Z9" s="43" t="s">
        <v>50</v>
      </c>
      <c r="AA9" s="43"/>
      <c r="AB9" s="43"/>
      <c r="AC9" s="43"/>
      <c r="AD9" s="42"/>
    </row>
    <row r="10" spans="1:30" ht="12" customHeight="1" x14ac:dyDescent="0.2">
      <c r="A10" s="110"/>
      <c r="B10" s="111"/>
      <c r="C10" s="48" t="e">
        <f t="shared" si="2"/>
        <v>#DIV/0!</v>
      </c>
      <c r="D10" s="48" t="e">
        <f t="shared" si="3"/>
        <v>#DIV/0!</v>
      </c>
      <c r="E10" s="48" t="e">
        <f t="shared" si="4"/>
        <v>#DIV/0!</v>
      </c>
      <c r="F10" s="48" t="e">
        <f t="shared" si="5"/>
        <v>#DIV/0!</v>
      </c>
      <c r="J10" s="27"/>
      <c r="K10" s="27"/>
      <c r="L10" s="28"/>
      <c r="R10" s="43" t="s">
        <v>88</v>
      </c>
      <c r="S10" s="43" t="s">
        <v>51</v>
      </c>
      <c r="T10" s="43"/>
      <c r="U10" s="43"/>
      <c r="V10" s="43"/>
      <c r="W10" s="42">
        <f t="shared" si="0"/>
        <v>0</v>
      </c>
      <c r="Y10" s="43" t="s">
        <v>88</v>
      </c>
      <c r="Z10" s="43" t="s">
        <v>50</v>
      </c>
      <c r="AA10" s="43"/>
      <c r="AB10" s="43"/>
      <c r="AC10" s="43"/>
      <c r="AD10" s="42"/>
    </row>
    <row r="11" spans="1:30" ht="12" customHeight="1" x14ac:dyDescent="0.2">
      <c r="A11" s="110"/>
      <c r="B11" s="111"/>
      <c r="C11" s="48" t="e">
        <f t="shared" si="2"/>
        <v>#DIV/0!</v>
      </c>
      <c r="D11" s="76" t="e">
        <f t="shared" si="3"/>
        <v>#DIV/0!</v>
      </c>
      <c r="E11" s="48" t="e">
        <f t="shared" si="4"/>
        <v>#DIV/0!</v>
      </c>
      <c r="F11" s="76" t="e">
        <f t="shared" si="5"/>
        <v>#DIV/0!</v>
      </c>
      <c r="I11" s="27"/>
      <c r="J11" s="27"/>
      <c r="K11" s="28"/>
      <c r="R11" s="43" t="s">
        <v>89</v>
      </c>
      <c r="S11" s="43" t="s">
        <v>51</v>
      </c>
      <c r="T11" s="43"/>
      <c r="U11" s="43"/>
      <c r="V11" s="43"/>
      <c r="W11" s="42">
        <f t="shared" si="0"/>
        <v>0</v>
      </c>
      <c r="Y11" s="43" t="s">
        <v>89</v>
      </c>
      <c r="Z11" s="43" t="s">
        <v>50</v>
      </c>
      <c r="AA11" s="43"/>
      <c r="AB11" s="43"/>
      <c r="AC11" s="43"/>
      <c r="AD11" s="42"/>
    </row>
    <row r="12" spans="1:30" ht="12" customHeight="1" x14ac:dyDescent="0.2">
      <c r="A12" s="110"/>
      <c r="B12" s="111"/>
      <c r="C12" s="48" t="e">
        <f t="shared" si="2"/>
        <v>#DIV/0!</v>
      </c>
      <c r="D12" s="48" t="e">
        <f t="shared" si="3"/>
        <v>#DIV/0!</v>
      </c>
      <c r="E12" s="48" t="e">
        <f t="shared" si="4"/>
        <v>#DIV/0!</v>
      </c>
      <c r="F12" s="48" t="e">
        <f t="shared" si="5"/>
        <v>#DIV/0!</v>
      </c>
      <c r="J12" s="25"/>
      <c r="K12" s="25"/>
      <c r="P12" s="27"/>
      <c r="Q12" s="27"/>
      <c r="R12" s="43" t="s">
        <v>90</v>
      </c>
      <c r="S12" s="43" t="s">
        <v>51</v>
      </c>
      <c r="T12" s="43"/>
      <c r="U12" s="43"/>
      <c r="V12" s="43"/>
      <c r="W12" s="42">
        <f t="shared" si="0"/>
        <v>0</v>
      </c>
      <c r="Y12" s="43" t="s">
        <v>90</v>
      </c>
      <c r="Z12" s="43" t="s">
        <v>50</v>
      </c>
      <c r="AA12" s="43"/>
      <c r="AB12" s="43"/>
      <c r="AC12" s="43"/>
      <c r="AD12" s="42"/>
    </row>
    <row r="13" spans="1:30" ht="12" customHeight="1" x14ac:dyDescent="0.2">
      <c r="A13" s="110"/>
      <c r="B13" s="111"/>
      <c r="C13" s="48" t="e">
        <f t="shared" si="2"/>
        <v>#DIV/0!</v>
      </c>
      <c r="D13" s="48" t="e">
        <f t="shared" si="3"/>
        <v>#DIV/0!</v>
      </c>
      <c r="E13" s="48" t="e">
        <f t="shared" si="4"/>
        <v>#DIV/0!</v>
      </c>
      <c r="F13" s="48" t="e">
        <f t="shared" si="5"/>
        <v>#DIV/0!</v>
      </c>
      <c r="G13" s="49"/>
      <c r="J13" s="25"/>
      <c r="K13" s="25"/>
      <c r="P13" s="27"/>
      <c r="Q13" s="27"/>
      <c r="R13" s="43" t="s">
        <v>91</v>
      </c>
      <c r="S13" s="43" t="s">
        <v>51</v>
      </c>
      <c r="T13" s="43"/>
      <c r="U13" s="43"/>
      <c r="V13" s="43"/>
      <c r="W13" s="42">
        <f t="shared" si="0"/>
        <v>0</v>
      </c>
      <c r="Y13" s="43" t="s">
        <v>91</v>
      </c>
      <c r="Z13" s="43" t="s">
        <v>50</v>
      </c>
      <c r="AA13" s="43"/>
      <c r="AB13" s="43"/>
      <c r="AC13" s="43"/>
      <c r="AD13" s="42"/>
    </row>
    <row r="14" spans="1:30" ht="12" customHeight="1" x14ac:dyDescent="0.2">
      <c r="A14" s="110"/>
      <c r="B14" s="111"/>
      <c r="C14" s="48" t="e">
        <f t="shared" si="2"/>
        <v>#DIV/0!</v>
      </c>
      <c r="D14" s="48" t="e">
        <f t="shared" si="3"/>
        <v>#DIV/0!</v>
      </c>
      <c r="E14" s="48" t="e">
        <f t="shared" si="4"/>
        <v>#DIV/0!</v>
      </c>
      <c r="F14" s="48" t="e">
        <f t="shared" si="5"/>
        <v>#DIV/0!</v>
      </c>
      <c r="G14" s="49"/>
      <c r="J14" s="25"/>
      <c r="K14" s="25"/>
      <c r="P14" s="27"/>
      <c r="Q14" s="27"/>
    </row>
    <row r="15" spans="1:30" ht="12" customHeight="1" x14ac:dyDescent="0.2">
      <c r="A15" s="110"/>
      <c r="B15" s="111"/>
      <c r="C15" s="48" t="e">
        <f t="shared" si="2"/>
        <v>#DIV/0!</v>
      </c>
      <c r="D15" s="48" t="e">
        <f t="shared" si="3"/>
        <v>#DIV/0!</v>
      </c>
      <c r="E15" s="48" t="e">
        <f t="shared" si="4"/>
        <v>#DIV/0!</v>
      </c>
      <c r="F15" s="48" t="e">
        <f t="shared" si="5"/>
        <v>#DIV/0!</v>
      </c>
      <c r="G15" s="49"/>
      <c r="J15" s="25"/>
      <c r="K15" s="25"/>
      <c r="P15" s="27"/>
      <c r="Q15" s="27"/>
    </row>
    <row r="16" spans="1:30" ht="12" customHeight="1" x14ac:dyDescent="0.2">
      <c r="A16" s="110"/>
      <c r="B16" s="111"/>
      <c r="C16" s="48" t="e">
        <f t="shared" si="2"/>
        <v>#DIV/0!</v>
      </c>
      <c r="D16" s="48" t="e">
        <f t="shared" si="3"/>
        <v>#DIV/0!</v>
      </c>
      <c r="E16" s="48" t="e">
        <f t="shared" si="4"/>
        <v>#DIV/0!</v>
      </c>
      <c r="F16" s="48" t="e">
        <f t="shared" si="5"/>
        <v>#DIV/0!</v>
      </c>
      <c r="G16" s="49"/>
      <c r="K16" s="25"/>
      <c r="L16" s="25"/>
    </row>
    <row r="17" spans="1:33" ht="12" customHeight="1" x14ac:dyDescent="0.2">
      <c r="A17" s="110"/>
      <c r="B17" s="111"/>
      <c r="C17" s="48" t="e">
        <f t="shared" si="2"/>
        <v>#DIV/0!</v>
      </c>
      <c r="D17" s="48" t="e">
        <f t="shared" si="3"/>
        <v>#DIV/0!</v>
      </c>
      <c r="E17" s="48" t="e">
        <f t="shared" si="4"/>
        <v>#DIV/0!</v>
      </c>
      <c r="F17" s="48" t="e">
        <f t="shared" si="5"/>
        <v>#DIV/0!</v>
      </c>
      <c r="G17" s="49"/>
      <c r="K17" s="25"/>
      <c r="L17" s="25"/>
    </row>
    <row r="18" spans="1:33" ht="12" customHeight="1" x14ac:dyDescent="0.2">
      <c r="A18" s="110"/>
      <c r="B18" s="111"/>
      <c r="C18" s="48" t="e">
        <f t="shared" si="2"/>
        <v>#DIV/0!</v>
      </c>
      <c r="D18" s="48" t="e">
        <f t="shared" si="3"/>
        <v>#DIV/0!</v>
      </c>
      <c r="E18" s="48" t="e">
        <f t="shared" si="4"/>
        <v>#DIV/0!</v>
      </c>
      <c r="F18" s="48" t="e">
        <f t="shared" si="5"/>
        <v>#DIV/0!</v>
      </c>
      <c r="G18" s="49"/>
      <c r="K18" s="25"/>
      <c r="L18" s="25"/>
    </row>
    <row r="19" spans="1:33" x14ac:dyDescent="0.2">
      <c r="A19" s="142"/>
      <c r="B19" s="142"/>
      <c r="C19" s="106" t="e">
        <f>(SUM(AA3,AA2,AA4,AA5,AA6,AA7,AA8,AA9,AA10,AA11,AA12,AA13)/SUM(T2,T3,T4,T5,T6,T7,T8,T9,T10,T11,T12,T13))*1000000</f>
        <v>#DIV/0!</v>
      </c>
      <c r="D19" s="106">
        <f t="shared" ref="D19:E19" si="6">(SUM(AB3,AB2,AB4,AB5,AB6,AB7,AB8,AB9,AB10,AB11,AB12,AB13)/SUM(U2,U3,U4,U5,U6,U7,U8,U9,U10,U11,U12,U13))*1000000</f>
        <v>3400.3774418960506</v>
      </c>
      <c r="E19" s="106">
        <f t="shared" si="6"/>
        <v>36202.698911203828</v>
      </c>
      <c r="F19" s="106">
        <f>(SUM(AD3,AD2,AD4,AD5,AD6,AD7,AD8,AD9,AD10,AD11,AD12,AD13)/SUM(W2,W3,W4,W5,W6,W7,W8,W9,W10,W11,W12,W13))*1000000</f>
        <v>22245.621320203474</v>
      </c>
      <c r="G19" s="34"/>
      <c r="L19" s="25"/>
    </row>
    <row r="20" spans="1:33" x14ac:dyDescent="0.2">
      <c r="A20" s="153"/>
      <c r="B20" s="154"/>
      <c r="C20" s="82">
        <v>10</v>
      </c>
      <c r="D20" s="82">
        <v>10</v>
      </c>
      <c r="E20" s="82">
        <v>30</v>
      </c>
      <c r="F20" s="82">
        <v>12</v>
      </c>
      <c r="R20" s="114" t="s">
        <v>92</v>
      </c>
      <c r="S20" s="115"/>
      <c r="T20" s="115"/>
      <c r="U20" s="115"/>
      <c r="V20" s="115"/>
      <c r="W20" s="115"/>
      <c r="Y20" s="114" t="s">
        <v>93</v>
      </c>
      <c r="Z20" s="115"/>
      <c r="AA20" s="115"/>
      <c r="AB20" s="115"/>
      <c r="AC20" s="115"/>
      <c r="AD20" s="115"/>
    </row>
    <row r="21" spans="1:33" ht="13.5" thickBot="1" x14ac:dyDescent="0.25">
      <c r="I21" s="62"/>
      <c r="R21" s="55" t="s">
        <v>78</v>
      </c>
      <c r="S21" s="41">
        <v>6002</v>
      </c>
      <c r="T21" s="41">
        <v>6000</v>
      </c>
      <c r="U21" s="41">
        <v>6001</v>
      </c>
      <c r="V21" s="41" t="s">
        <v>97</v>
      </c>
      <c r="W21" s="56" t="s">
        <v>61</v>
      </c>
      <c r="Y21" s="55" t="s">
        <v>78</v>
      </c>
      <c r="Z21" s="41">
        <v>6002</v>
      </c>
      <c r="AA21" s="41">
        <v>6000</v>
      </c>
      <c r="AB21" s="41">
        <v>6001</v>
      </c>
      <c r="AC21" s="41" t="s">
        <v>97</v>
      </c>
      <c r="AD21" s="56" t="s">
        <v>61</v>
      </c>
    </row>
    <row r="22" spans="1:33" ht="13.5" thickBot="1" x14ac:dyDescent="0.25">
      <c r="C22" s="118" t="s">
        <v>48</v>
      </c>
      <c r="D22" s="119"/>
      <c r="E22" s="119"/>
      <c r="F22" s="119"/>
      <c r="G22" s="120"/>
      <c r="R22" s="79" t="s">
        <v>79</v>
      </c>
      <c r="S22" s="54">
        <v>35013</v>
      </c>
      <c r="T22" s="54">
        <v>36360</v>
      </c>
      <c r="U22" s="54">
        <v>26973</v>
      </c>
      <c r="V22" s="54">
        <v>13021</v>
      </c>
      <c r="W22" s="81">
        <v>111367</v>
      </c>
      <c r="Y22" s="79" t="s">
        <v>79</v>
      </c>
      <c r="Z22" s="80"/>
      <c r="AA22" s="80"/>
      <c r="AB22" s="80"/>
      <c r="AC22" s="80"/>
      <c r="AD22" s="81">
        <f>SUM(Z22:AC22)</f>
        <v>0</v>
      </c>
    </row>
    <row r="23" spans="1:33" ht="13.5" customHeight="1" thickBot="1" x14ac:dyDescent="0.25">
      <c r="Q23" s="25"/>
      <c r="R23" s="57" t="s">
        <v>66</v>
      </c>
      <c r="S23" s="54">
        <v>30966</v>
      </c>
      <c r="T23" s="54">
        <v>20820</v>
      </c>
      <c r="U23" s="54">
        <v>19588</v>
      </c>
      <c r="V23" s="54">
        <v>9275</v>
      </c>
      <c r="W23" s="54">
        <f>SUM(S23:V23)</f>
        <v>80649</v>
      </c>
      <c r="Y23" s="57" t="s">
        <v>66</v>
      </c>
      <c r="Z23" s="54">
        <v>3190</v>
      </c>
      <c r="AA23" s="54">
        <v>6824</v>
      </c>
      <c r="AB23" s="54">
        <v>6810</v>
      </c>
      <c r="AC23" s="54">
        <v>7900</v>
      </c>
      <c r="AD23" s="54">
        <f>SUM(Z23:AC23)</f>
        <v>24724</v>
      </c>
    </row>
    <row r="24" spans="1:33" ht="13.5" customHeight="1" thickBot="1" x14ac:dyDescent="0.25">
      <c r="A24" s="29"/>
      <c r="B24" s="29"/>
      <c r="C24" s="41" t="s">
        <v>94</v>
      </c>
      <c r="D24" s="41" t="s">
        <v>95</v>
      </c>
      <c r="E24" s="41" t="s">
        <v>96</v>
      </c>
      <c r="F24" s="41" t="s">
        <v>98</v>
      </c>
      <c r="G24" s="30" t="s">
        <v>1</v>
      </c>
      <c r="K24" s="25"/>
      <c r="L24" s="25"/>
      <c r="Q24" s="25"/>
      <c r="R24" s="57" t="s">
        <v>67</v>
      </c>
      <c r="S24" s="54"/>
      <c r="T24" s="54"/>
      <c r="U24" s="54"/>
      <c r="V24" s="54"/>
      <c r="W24" s="54">
        <f t="shared" ref="W24:W30" si="7">SUM(S24:V24)</f>
        <v>0</v>
      </c>
      <c r="Y24" s="57" t="s">
        <v>67</v>
      </c>
      <c r="Z24" s="54"/>
      <c r="AA24" s="54"/>
      <c r="AB24" s="54"/>
      <c r="AC24" s="54"/>
      <c r="AD24" s="54">
        <f t="shared" ref="AD24:AD30" si="8">SUM(Z24:AC24)</f>
        <v>0</v>
      </c>
    </row>
    <row r="25" spans="1:33" ht="12" customHeight="1" thickBot="1" x14ac:dyDescent="0.25">
      <c r="A25" s="108"/>
      <c r="B25" s="109"/>
      <c r="C25" s="85">
        <v>7.8357116314510735</v>
      </c>
      <c r="D25" s="85">
        <v>5.6903829623836728</v>
      </c>
      <c r="E25" s="85">
        <v>4.0990444638220884</v>
      </c>
      <c r="F25" s="85">
        <v>3.068190900100412</v>
      </c>
      <c r="G25" s="85">
        <v>5.1735408227726438</v>
      </c>
      <c r="H25" s="78">
        <v>2</v>
      </c>
      <c r="K25" s="25"/>
      <c r="L25" s="25"/>
      <c r="R25" s="57" t="s">
        <v>68</v>
      </c>
      <c r="S25" s="54"/>
      <c r="T25" s="54"/>
      <c r="U25" s="54"/>
      <c r="V25" s="54"/>
      <c r="W25" s="54">
        <f t="shared" si="7"/>
        <v>0</v>
      </c>
      <c r="Y25" s="57" t="s">
        <v>68</v>
      </c>
      <c r="Z25" s="54"/>
      <c r="AA25" s="54"/>
      <c r="AB25" s="54"/>
      <c r="AC25" s="54"/>
      <c r="AD25" s="54">
        <f t="shared" si="8"/>
        <v>0</v>
      </c>
    </row>
    <row r="26" spans="1:33" ht="12" customHeight="1" thickBot="1" x14ac:dyDescent="0.25">
      <c r="A26" s="110"/>
      <c r="B26" s="111"/>
      <c r="C26" s="32">
        <f>S23/Z23</f>
        <v>9.7072100313479623</v>
      </c>
      <c r="D26" s="32">
        <f t="shared" ref="D26:F26" si="9">T23/AA23</f>
        <v>3.0509964830011724</v>
      </c>
      <c r="E26" s="32">
        <f t="shared" si="9"/>
        <v>2.8763582966226138</v>
      </c>
      <c r="F26" s="32">
        <f t="shared" si="9"/>
        <v>1.1740506329113924</v>
      </c>
      <c r="G26" s="32">
        <f>AVERAGE(C26:F26)</f>
        <v>4.2021538609707854</v>
      </c>
      <c r="H26" s="77">
        <v>4</v>
      </c>
      <c r="K26" s="25"/>
      <c r="L26" s="25"/>
      <c r="R26" s="57" t="s">
        <v>69</v>
      </c>
      <c r="S26" s="54"/>
      <c r="T26" s="54"/>
      <c r="U26" s="54"/>
      <c r="V26" s="54"/>
      <c r="W26" s="54">
        <f t="shared" si="7"/>
        <v>0</v>
      </c>
      <c r="Y26" s="57" t="s">
        <v>69</v>
      </c>
      <c r="Z26" s="54"/>
      <c r="AA26" s="54"/>
      <c r="AB26" s="54"/>
      <c r="AC26" s="54"/>
      <c r="AD26" s="54">
        <f t="shared" si="8"/>
        <v>0</v>
      </c>
    </row>
    <row r="27" spans="1:33" ht="12" customHeight="1" thickBot="1" x14ac:dyDescent="0.25">
      <c r="A27" s="110"/>
      <c r="B27" s="111"/>
      <c r="C27" s="32"/>
      <c r="D27" s="32"/>
      <c r="E27" s="32"/>
      <c r="F27" s="32"/>
      <c r="G27" s="32" t="e">
        <f t="shared" ref="G27:G30" si="10">AVERAGE(C27:F27)</f>
        <v>#DIV/0!</v>
      </c>
      <c r="H27" s="77">
        <v>4</v>
      </c>
      <c r="I27" s="27"/>
      <c r="J27" s="27"/>
      <c r="K27" s="28"/>
      <c r="L27" s="28"/>
      <c r="M27" s="27"/>
      <c r="N27" s="27"/>
      <c r="O27" s="27"/>
      <c r="P27" s="27"/>
      <c r="R27" s="57" t="s">
        <v>70</v>
      </c>
      <c r="S27" s="54"/>
      <c r="T27" s="54"/>
      <c r="U27" s="54"/>
      <c r="V27" s="54"/>
      <c r="W27" s="54">
        <f t="shared" si="7"/>
        <v>0</v>
      </c>
      <c r="Y27" s="57" t="s">
        <v>70</v>
      </c>
      <c r="Z27" s="54"/>
      <c r="AA27" s="54"/>
      <c r="AB27" s="54"/>
      <c r="AC27" s="54"/>
      <c r="AD27" s="54">
        <f t="shared" si="8"/>
        <v>0</v>
      </c>
    </row>
    <row r="28" spans="1:33" ht="12" customHeight="1" thickBot="1" x14ac:dyDescent="0.25">
      <c r="A28" s="110"/>
      <c r="B28" s="111"/>
      <c r="C28" s="32"/>
      <c r="D28" s="32"/>
      <c r="E28" s="32"/>
      <c r="F28" s="32"/>
      <c r="G28" s="32" t="e">
        <f t="shared" si="10"/>
        <v>#DIV/0!</v>
      </c>
      <c r="H28" s="77">
        <v>4</v>
      </c>
      <c r="K28" s="25"/>
      <c r="L28" s="25"/>
      <c r="R28" s="57" t="s">
        <v>71</v>
      </c>
      <c r="S28" s="54"/>
      <c r="T28" s="54"/>
      <c r="U28" s="54"/>
      <c r="V28" s="54"/>
      <c r="W28" s="54">
        <f t="shared" si="7"/>
        <v>0</v>
      </c>
      <c r="Y28" s="57" t="s">
        <v>71</v>
      </c>
      <c r="Z28" s="54"/>
      <c r="AA28" s="54"/>
      <c r="AB28" s="54"/>
      <c r="AC28" s="54"/>
      <c r="AD28" s="54">
        <f t="shared" si="8"/>
        <v>0</v>
      </c>
    </row>
    <row r="29" spans="1:33" ht="12" customHeight="1" thickBot="1" x14ac:dyDescent="0.25">
      <c r="A29" s="110"/>
      <c r="B29" s="111"/>
      <c r="C29" s="32"/>
      <c r="D29" s="32"/>
      <c r="E29" s="32"/>
      <c r="F29" s="32"/>
      <c r="G29" s="32" t="e">
        <f t="shared" si="10"/>
        <v>#DIV/0!</v>
      </c>
      <c r="H29" s="77">
        <v>4</v>
      </c>
      <c r="K29" s="25"/>
      <c r="L29" s="25"/>
      <c r="Q29" s="25"/>
      <c r="R29" s="57" t="s">
        <v>72</v>
      </c>
      <c r="S29" s="54"/>
      <c r="T29" s="54"/>
      <c r="U29" s="54"/>
      <c r="V29" s="54"/>
      <c r="W29" s="54">
        <f t="shared" si="7"/>
        <v>0</v>
      </c>
      <c r="Y29" s="57" t="s">
        <v>72</v>
      </c>
      <c r="Z29" s="54"/>
      <c r="AA29" s="54"/>
      <c r="AB29" s="54"/>
      <c r="AC29" s="54"/>
      <c r="AD29" s="54">
        <f t="shared" si="8"/>
        <v>0</v>
      </c>
      <c r="AF29" s="60">
        <f>SUM(V23:V30)</f>
        <v>9275</v>
      </c>
      <c r="AG29" s="60">
        <f>SUM(W23:W30)/8</f>
        <v>10081.125</v>
      </c>
    </row>
    <row r="30" spans="1:33" ht="12" customHeight="1" thickBot="1" x14ac:dyDescent="0.25">
      <c r="A30" s="110"/>
      <c r="B30" s="111"/>
      <c r="C30" s="32"/>
      <c r="D30" s="32"/>
      <c r="E30" s="32"/>
      <c r="F30" s="32"/>
      <c r="G30" s="32" t="e">
        <f t="shared" si="10"/>
        <v>#DIV/0!</v>
      </c>
      <c r="H30" s="77">
        <v>4</v>
      </c>
      <c r="K30" s="25"/>
      <c r="L30" s="25"/>
      <c r="Q30" s="25"/>
      <c r="R30" s="57" t="s">
        <v>73</v>
      </c>
      <c r="S30" s="54"/>
      <c r="T30" s="54"/>
      <c r="U30" s="54"/>
      <c r="V30" s="54"/>
      <c r="W30" s="54">
        <f t="shared" si="7"/>
        <v>0</v>
      </c>
      <c r="Y30" s="57" t="s">
        <v>73</v>
      </c>
      <c r="Z30" s="54"/>
      <c r="AA30" s="54"/>
      <c r="AB30" s="54"/>
      <c r="AC30" s="54"/>
      <c r="AD30" s="54">
        <f t="shared" si="8"/>
        <v>0</v>
      </c>
      <c r="AF30" s="61">
        <f>AG29/AF29</f>
        <v>1.0869137466307277</v>
      </c>
    </row>
    <row r="31" spans="1:33" ht="12" customHeight="1" thickBot="1" x14ac:dyDescent="0.25">
      <c r="A31" s="110"/>
      <c r="B31" s="111"/>
      <c r="C31" s="32"/>
      <c r="D31" s="32"/>
      <c r="E31" s="32"/>
      <c r="F31" s="32"/>
      <c r="G31" s="32" t="e">
        <f>AVERAGE(C31:F31)</f>
        <v>#DIV/0!</v>
      </c>
      <c r="H31" s="77">
        <v>4</v>
      </c>
      <c r="I31" s="25"/>
      <c r="J31" s="25"/>
      <c r="K31" s="25"/>
      <c r="L31" s="25"/>
      <c r="Q31" s="25"/>
      <c r="R31" s="57" t="s">
        <v>74</v>
      </c>
      <c r="S31" s="54"/>
      <c r="T31" s="54"/>
      <c r="U31" s="54"/>
      <c r="V31" s="54"/>
      <c r="W31" s="54">
        <f t="shared" ref="W31" si="11">SUM(S31:V31)</f>
        <v>0</v>
      </c>
      <c r="Y31" s="57" t="s">
        <v>74</v>
      </c>
      <c r="Z31" s="54"/>
      <c r="AA31" s="54"/>
      <c r="AB31" s="54"/>
      <c r="AC31" s="54"/>
      <c r="AD31" s="54">
        <f t="shared" ref="AD31" si="12">SUM(Z31:AC31)</f>
        <v>0</v>
      </c>
    </row>
    <row r="32" spans="1:33" ht="12" customHeight="1" thickBot="1" x14ac:dyDescent="0.25">
      <c r="A32" s="110"/>
      <c r="B32" s="111"/>
      <c r="C32" s="32"/>
      <c r="D32" s="32"/>
      <c r="E32" s="32"/>
      <c r="F32" s="32"/>
      <c r="G32" s="32" t="e">
        <f t="shared" ref="G32:G34" si="13">AVERAGE(C32:F32)</f>
        <v>#DIV/0!</v>
      </c>
      <c r="H32" s="77">
        <v>4</v>
      </c>
      <c r="I32" s="25"/>
      <c r="J32" s="25"/>
      <c r="K32" s="25"/>
      <c r="L32" s="25"/>
      <c r="Q32" s="25"/>
      <c r="R32" s="57" t="s">
        <v>75</v>
      </c>
      <c r="S32" s="63"/>
      <c r="T32" s="63"/>
      <c r="U32" s="63"/>
      <c r="V32" s="63"/>
      <c r="W32" s="54">
        <f>SUM(S32:V32)</f>
        <v>0</v>
      </c>
      <c r="Y32" s="57" t="s">
        <v>75</v>
      </c>
      <c r="Z32" s="63"/>
      <c r="AA32" s="63"/>
      <c r="AB32" s="63"/>
      <c r="AC32" s="63"/>
      <c r="AD32" s="54">
        <f>SUM(Z32:AC32)</f>
        <v>0</v>
      </c>
      <c r="AF32" s="60">
        <f>+W23-W33</f>
        <v>80649</v>
      </c>
    </row>
    <row r="33" spans="1:37" ht="12" customHeight="1" thickBot="1" x14ac:dyDescent="0.25">
      <c r="A33" s="110"/>
      <c r="B33" s="111"/>
      <c r="C33" s="52"/>
      <c r="D33" s="52"/>
      <c r="E33" s="52"/>
      <c r="F33" s="52"/>
      <c r="G33" s="32" t="e">
        <f t="shared" si="13"/>
        <v>#DIV/0!</v>
      </c>
      <c r="H33" s="77">
        <v>4</v>
      </c>
      <c r="I33" s="25"/>
      <c r="J33" s="25"/>
      <c r="K33" s="25"/>
      <c r="L33" s="25"/>
      <c r="Q33" s="25"/>
      <c r="R33" s="57" t="s">
        <v>76</v>
      </c>
      <c r="S33" s="54"/>
      <c r="T33" s="54"/>
      <c r="U33" s="54"/>
      <c r="V33" s="54"/>
      <c r="W33" s="54">
        <f>SUM(S33:V33)</f>
        <v>0</v>
      </c>
      <c r="Y33" s="57" t="s">
        <v>76</v>
      </c>
      <c r="Z33" s="54"/>
      <c r="AA33" s="54"/>
      <c r="AB33" s="54"/>
      <c r="AC33" s="54"/>
      <c r="AD33" s="54">
        <f>SUM(Z33:AC33)</f>
        <v>0</v>
      </c>
    </row>
    <row r="34" spans="1:37" ht="12" customHeight="1" thickBot="1" x14ac:dyDescent="0.25">
      <c r="A34" s="110"/>
      <c r="B34" s="111"/>
      <c r="C34" s="52"/>
      <c r="D34" s="52"/>
      <c r="E34" s="52"/>
      <c r="F34" s="52"/>
      <c r="G34" s="32" t="e">
        <f t="shared" si="13"/>
        <v>#DIV/0!</v>
      </c>
      <c r="H34" s="77">
        <v>4</v>
      </c>
      <c r="I34" s="25"/>
      <c r="J34" s="25"/>
      <c r="K34" s="25"/>
      <c r="L34" s="25"/>
      <c r="Q34" s="25"/>
      <c r="R34" s="57" t="s">
        <v>77</v>
      </c>
      <c r="S34" s="54"/>
      <c r="T34" s="54"/>
      <c r="U34" s="54"/>
      <c r="V34" s="54"/>
      <c r="W34" s="54">
        <f>SUM(S34:V34)</f>
        <v>0</v>
      </c>
      <c r="Y34" s="57" t="s">
        <v>77</v>
      </c>
      <c r="Z34" s="54"/>
      <c r="AA34" s="54"/>
      <c r="AB34" s="54"/>
      <c r="AC34" s="54"/>
      <c r="AD34" s="54">
        <f>SUM(Z34:AC34)</f>
        <v>0</v>
      </c>
    </row>
    <row r="35" spans="1:37" ht="12" customHeight="1" x14ac:dyDescent="0.2">
      <c r="A35" s="110"/>
      <c r="B35" s="111"/>
      <c r="C35" s="52"/>
      <c r="D35" s="52"/>
      <c r="E35" s="52"/>
      <c r="F35" s="52"/>
      <c r="G35" s="32" t="e">
        <f t="shared" ref="G35:G37" si="14">AVERAGE(C35:F35)</f>
        <v>#DIV/0!</v>
      </c>
      <c r="H35" s="77">
        <v>4</v>
      </c>
      <c r="I35" s="25"/>
      <c r="J35" s="25"/>
      <c r="K35" s="25"/>
      <c r="L35" s="25"/>
      <c r="Q35" s="25"/>
    </row>
    <row r="36" spans="1:37" ht="12" customHeight="1" x14ac:dyDescent="0.2">
      <c r="A36" s="110"/>
      <c r="B36" s="111"/>
      <c r="C36" s="52"/>
      <c r="D36" s="52"/>
      <c r="E36" s="52"/>
      <c r="F36" s="52"/>
      <c r="G36" s="32" t="e">
        <f t="shared" si="14"/>
        <v>#DIV/0!</v>
      </c>
      <c r="H36" s="77">
        <v>4</v>
      </c>
      <c r="I36" s="25"/>
      <c r="J36" s="25"/>
      <c r="K36" s="25"/>
      <c r="L36" s="25"/>
      <c r="Q36" s="25"/>
      <c r="R36" s="58" t="s">
        <v>0</v>
      </c>
      <c r="S36" s="59" t="e">
        <f>1-S23/S33</f>
        <v>#DIV/0!</v>
      </c>
      <c r="T36" s="59" t="e">
        <f>1-T23/T33</f>
        <v>#DIV/0!</v>
      </c>
      <c r="U36" s="59" t="e">
        <f>1-U23/U33</f>
        <v>#DIV/0!</v>
      </c>
      <c r="V36" s="59" t="e">
        <f>1-V23/V33</f>
        <v>#DIV/0!</v>
      </c>
      <c r="W36" s="59" t="e">
        <f>1-W23/W33</f>
        <v>#DIV/0!</v>
      </c>
    </row>
    <row r="37" spans="1:37" ht="12" customHeight="1" x14ac:dyDescent="0.2">
      <c r="A37" s="110"/>
      <c r="B37" s="111"/>
      <c r="C37" s="52"/>
      <c r="D37" s="52"/>
      <c r="E37" s="52"/>
      <c r="F37" s="52"/>
      <c r="G37" s="32" t="e">
        <f t="shared" si="14"/>
        <v>#DIV/0!</v>
      </c>
      <c r="H37" s="77">
        <v>4</v>
      </c>
      <c r="J37" s="25"/>
      <c r="K37" s="25"/>
      <c r="L37" s="25"/>
      <c r="M37" s="25"/>
      <c r="N37" s="25"/>
      <c r="O37" s="25"/>
      <c r="P37" s="25"/>
    </row>
    <row r="38" spans="1:37" ht="12" customHeight="1" x14ac:dyDescent="0.2">
      <c r="A38" s="125"/>
      <c r="B38" s="126"/>
      <c r="C38" s="83">
        <v>4</v>
      </c>
      <c r="D38" s="83">
        <v>4</v>
      </c>
      <c r="E38" s="83">
        <v>4</v>
      </c>
      <c r="F38" s="83">
        <v>4</v>
      </c>
      <c r="G38" s="83">
        <v>4</v>
      </c>
      <c r="H38" s="77">
        <v>4</v>
      </c>
      <c r="L38" s="25"/>
    </row>
    <row r="39" spans="1:37" x14ac:dyDescent="0.2">
      <c r="A39" s="141"/>
      <c r="B39" s="141"/>
      <c r="C39" s="106">
        <f>AVERAGE(C26:C37)</f>
        <v>9.7072100313479623</v>
      </c>
      <c r="D39" s="106">
        <f t="shared" ref="D39:F39" si="15">AVERAGE(D26:D37)</f>
        <v>3.0509964830011724</v>
      </c>
      <c r="E39" s="106">
        <f t="shared" si="15"/>
        <v>2.8763582966226138</v>
      </c>
      <c r="F39" s="106">
        <f t="shared" si="15"/>
        <v>1.1740506329113924</v>
      </c>
      <c r="G39" s="106">
        <f>AVERAGE(C39:F39)</f>
        <v>4.2021538609707854</v>
      </c>
    </row>
    <row r="40" spans="1:37" ht="16.5" customHeight="1" thickBot="1" x14ac:dyDescent="0.25">
      <c r="T40" s="40"/>
      <c r="U40" s="38" t="s">
        <v>64</v>
      </c>
      <c r="V40" s="40"/>
      <c r="AA40" s="40"/>
      <c r="AB40" s="38" t="s">
        <v>65</v>
      </c>
      <c r="AC40" s="40"/>
      <c r="AH40" s="40"/>
      <c r="AI40" s="39" t="s">
        <v>63</v>
      </c>
      <c r="AJ40" s="40"/>
    </row>
    <row r="41" spans="1:37" ht="13.5" thickBot="1" x14ac:dyDescent="0.25">
      <c r="C41" s="118" t="s">
        <v>47</v>
      </c>
      <c r="D41" s="119"/>
      <c r="E41" s="119"/>
      <c r="F41" s="119"/>
      <c r="G41" s="120"/>
      <c r="I41" s="53"/>
    </row>
    <row r="42" spans="1:37" ht="16.5" thickBot="1" x14ac:dyDescent="0.25">
      <c r="R42" s="35"/>
      <c r="S42" s="41">
        <v>6002</v>
      </c>
      <c r="T42" s="41">
        <v>6000</v>
      </c>
      <c r="U42" s="41">
        <v>6001</v>
      </c>
      <c r="V42" s="41" t="s">
        <v>97</v>
      </c>
      <c r="W42" s="37" t="s">
        <v>61</v>
      </c>
      <c r="Z42" s="41">
        <v>6002</v>
      </c>
      <c r="AA42" s="41">
        <v>6000</v>
      </c>
      <c r="AB42" s="41">
        <v>6001</v>
      </c>
      <c r="AC42" s="41" t="s">
        <v>97</v>
      </c>
      <c r="AD42" s="37" t="s">
        <v>61</v>
      </c>
      <c r="AG42" s="37"/>
      <c r="AH42" s="37"/>
      <c r="AI42" s="37"/>
      <c r="AJ42" s="37"/>
      <c r="AK42" s="37"/>
    </row>
    <row r="43" spans="1:37" ht="16.5" customHeight="1" thickBot="1" x14ac:dyDescent="0.25">
      <c r="A43" s="29"/>
      <c r="B43" s="29"/>
      <c r="C43" s="41" t="s">
        <v>94</v>
      </c>
      <c r="D43" s="41" t="s">
        <v>95</v>
      </c>
      <c r="E43" s="41" t="s">
        <v>96</v>
      </c>
      <c r="F43" s="41" t="s">
        <v>98</v>
      </c>
      <c r="G43" s="30" t="s">
        <v>1</v>
      </c>
      <c r="Q43" s="27"/>
      <c r="R43" s="101" t="s">
        <v>53</v>
      </c>
      <c r="S43" s="95">
        <v>13</v>
      </c>
      <c r="T43" s="95">
        <v>15</v>
      </c>
      <c r="U43" s="96">
        <v>15</v>
      </c>
      <c r="V43" s="95">
        <v>3</v>
      </c>
      <c r="W43" s="97">
        <f t="shared" ref="W43:W54" si="16">SUM(S43:V43)</f>
        <v>46</v>
      </c>
      <c r="X43" s="103"/>
      <c r="Y43" s="101" t="s">
        <v>53</v>
      </c>
      <c r="Z43" s="98">
        <v>0</v>
      </c>
      <c r="AA43" s="98">
        <v>1</v>
      </c>
      <c r="AB43" s="98">
        <v>1</v>
      </c>
      <c r="AC43" s="98">
        <v>0</v>
      </c>
      <c r="AD43" s="98">
        <f t="shared" ref="AD43:AD54" si="17">SUM(Z43:AC43)</f>
        <v>2</v>
      </c>
      <c r="AE43" s="103"/>
      <c r="AF43" s="101" t="s">
        <v>53</v>
      </c>
      <c r="AG43" s="99"/>
      <c r="AH43" s="99"/>
      <c r="AI43" s="99"/>
      <c r="AJ43" s="99"/>
      <c r="AK43" s="100">
        <f t="shared" ref="AK43:AK54" si="18">AD43/W43</f>
        <v>4.3478260869565216E-2</v>
      </c>
    </row>
    <row r="44" spans="1:37" ht="12" customHeight="1" thickBot="1" x14ac:dyDescent="0.25">
      <c r="A44" s="112"/>
      <c r="B44" s="113"/>
      <c r="C44" s="86">
        <v>0.107</v>
      </c>
      <c r="D44" s="86">
        <v>5.7000000000000002E-2</v>
      </c>
      <c r="E44" s="86">
        <v>7.3999999999999996E-2</v>
      </c>
      <c r="F44" s="86">
        <v>0.10299999999999999</v>
      </c>
      <c r="G44" s="86">
        <f>AVERAGE(C44:F44)</f>
        <v>8.5249999999999992E-2</v>
      </c>
      <c r="J44" s="25"/>
      <c r="K44" s="25"/>
      <c r="L44" s="25"/>
      <c r="M44" s="25"/>
      <c r="N44" s="25"/>
      <c r="O44" s="25"/>
      <c r="P44" s="25"/>
      <c r="Q44" s="27"/>
      <c r="R44" s="101" t="s">
        <v>54</v>
      </c>
      <c r="S44" s="95"/>
      <c r="T44" s="95"/>
      <c r="U44" s="96"/>
      <c r="V44" s="95"/>
      <c r="W44" s="97">
        <f t="shared" si="16"/>
        <v>0</v>
      </c>
      <c r="X44" s="104"/>
      <c r="Y44" s="101" t="s">
        <v>54</v>
      </c>
      <c r="Z44" s="98"/>
      <c r="AA44" s="98"/>
      <c r="AB44" s="98"/>
      <c r="AC44" s="98"/>
      <c r="AD44" s="98">
        <f t="shared" si="17"/>
        <v>0</v>
      </c>
      <c r="AE44" s="103"/>
      <c r="AF44" s="101" t="s">
        <v>54</v>
      </c>
      <c r="AG44" s="99"/>
      <c r="AH44" s="99"/>
      <c r="AI44" s="99"/>
      <c r="AJ44" s="99"/>
      <c r="AK44" s="100" t="e">
        <f t="shared" si="18"/>
        <v>#DIV/0!</v>
      </c>
    </row>
    <row r="45" spans="1:37" ht="12" customHeight="1" thickBot="1" x14ac:dyDescent="0.25">
      <c r="A45" s="112"/>
      <c r="B45" s="113"/>
      <c r="C45" s="86">
        <v>4.8000000000000001E-2</v>
      </c>
      <c r="D45" s="86">
        <v>7.8E-2</v>
      </c>
      <c r="E45" s="86">
        <v>4.9000000000000002E-2</v>
      </c>
      <c r="F45" s="86">
        <v>5.3999999999999999E-2</v>
      </c>
      <c r="G45" s="86">
        <v>5.8999999999999997E-2</v>
      </c>
      <c r="I45" s="25"/>
      <c r="J45" s="25"/>
      <c r="K45" s="25"/>
      <c r="L45" s="25"/>
      <c r="M45" s="25"/>
      <c r="N45" s="25"/>
      <c r="O45" s="25"/>
      <c r="P45" s="27"/>
      <c r="Q45" s="27"/>
      <c r="R45" s="101" t="s">
        <v>55</v>
      </c>
      <c r="S45" s="95"/>
      <c r="T45" s="95"/>
      <c r="U45" s="96"/>
      <c r="V45" s="95"/>
      <c r="W45" s="97">
        <f t="shared" si="16"/>
        <v>0</v>
      </c>
      <c r="X45" s="103"/>
      <c r="Y45" s="101" t="s">
        <v>55</v>
      </c>
      <c r="Z45" s="98"/>
      <c r="AA45" s="98"/>
      <c r="AB45" s="98"/>
      <c r="AC45" s="98"/>
      <c r="AD45" s="98">
        <f t="shared" si="17"/>
        <v>0</v>
      </c>
      <c r="AE45" s="103"/>
      <c r="AF45" s="101" t="s">
        <v>55</v>
      </c>
      <c r="AG45" s="99"/>
      <c r="AH45" s="99"/>
      <c r="AI45" s="99"/>
      <c r="AJ45" s="99"/>
      <c r="AK45" s="100" t="e">
        <f t="shared" si="18"/>
        <v>#DIV/0!</v>
      </c>
    </row>
    <row r="46" spans="1:37" s="89" customFormat="1" ht="12" customHeight="1" thickBot="1" x14ac:dyDescent="0.25">
      <c r="A46" s="112"/>
      <c r="B46" s="113"/>
      <c r="C46" s="93">
        <f t="shared" ref="C46:C48" si="19">AG43</f>
        <v>0</v>
      </c>
      <c r="D46" s="93">
        <f t="shared" ref="D46:D48" si="20">AH43</f>
        <v>0</v>
      </c>
      <c r="E46" s="93">
        <f t="shared" ref="E46:E48" si="21">AI43</f>
        <v>0</v>
      </c>
      <c r="F46" s="93">
        <f t="shared" ref="F46:F48" si="22">AJ43</f>
        <v>0</v>
      </c>
      <c r="G46" s="92">
        <f>AK43</f>
        <v>4.3478260869565216E-2</v>
      </c>
      <c r="I46" s="90"/>
      <c r="J46" s="90"/>
      <c r="K46" s="90"/>
      <c r="L46" s="90"/>
      <c r="M46" s="90"/>
      <c r="N46" s="90"/>
      <c r="O46" s="90"/>
      <c r="P46" s="91"/>
      <c r="Q46" s="91"/>
      <c r="R46" s="101" t="s">
        <v>56</v>
      </c>
      <c r="S46" s="95"/>
      <c r="T46" s="95"/>
      <c r="U46" s="96"/>
      <c r="V46" s="95"/>
      <c r="W46" s="97">
        <f t="shared" si="16"/>
        <v>0</v>
      </c>
      <c r="X46" s="103"/>
      <c r="Y46" s="101" t="s">
        <v>56</v>
      </c>
      <c r="Z46" s="98"/>
      <c r="AA46" s="98"/>
      <c r="AB46" s="98"/>
      <c r="AC46" s="98"/>
      <c r="AD46" s="98">
        <f t="shared" si="17"/>
        <v>0</v>
      </c>
      <c r="AE46" s="103"/>
      <c r="AF46" s="101" t="s">
        <v>56</v>
      </c>
      <c r="AG46" s="99"/>
      <c r="AH46" s="99"/>
      <c r="AI46" s="99"/>
      <c r="AJ46" s="99"/>
      <c r="AK46" s="100" t="e">
        <f t="shared" si="18"/>
        <v>#DIV/0!</v>
      </c>
    </row>
    <row r="47" spans="1:37" s="89" customFormat="1" ht="12" customHeight="1" thickBot="1" x14ac:dyDescent="0.25">
      <c r="A47" s="112"/>
      <c r="B47" s="113"/>
      <c r="C47" s="93">
        <f t="shared" si="19"/>
        <v>0</v>
      </c>
      <c r="D47" s="93">
        <f t="shared" si="20"/>
        <v>0</v>
      </c>
      <c r="E47" s="93">
        <f t="shared" si="21"/>
        <v>0</v>
      </c>
      <c r="F47" s="93">
        <f t="shared" si="22"/>
        <v>0</v>
      </c>
      <c r="G47" s="92" t="e">
        <f>AK44</f>
        <v>#DIV/0!</v>
      </c>
      <c r="J47" s="90"/>
      <c r="K47" s="90"/>
      <c r="L47" s="90"/>
      <c r="M47" s="90"/>
      <c r="N47" s="90"/>
      <c r="O47" s="90"/>
      <c r="P47" s="90"/>
      <c r="Q47" s="90"/>
      <c r="R47" s="101" t="s">
        <v>55</v>
      </c>
      <c r="S47" s="95"/>
      <c r="T47" s="95"/>
      <c r="U47" s="96"/>
      <c r="V47" s="95"/>
      <c r="W47" s="97">
        <f t="shared" si="16"/>
        <v>0</v>
      </c>
      <c r="X47" s="103"/>
      <c r="Y47" s="101" t="s">
        <v>55</v>
      </c>
      <c r="Z47" s="98"/>
      <c r="AA47" s="98"/>
      <c r="AB47" s="98"/>
      <c r="AC47" s="98"/>
      <c r="AD47" s="98">
        <f t="shared" si="17"/>
        <v>0</v>
      </c>
      <c r="AE47" s="103"/>
      <c r="AF47" s="101" t="s">
        <v>55</v>
      </c>
      <c r="AG47" s="99"/>
      <c r="AH47" s="99"/>
      <c r="AI47" s="99"/>
      <c r="AJ47" s="99"/>
      <c r="AK47" s="100" t="e">
        <f t="shared" si="18"/>
        <v>#DIV/0!</v>
      </c>
    </row>
    <row r="48" spans="1:37" s="89" customFormat="1" ht="12" customHeight="1" thickBot="1" x14ac:dyDescent="0.25">
      <c r="A48" s="112"/>
      <c r="B48" s="113"/>
      <c r="C48" s="93">
        <f t="shared" si="19"/>
        <v>0</v>
      </c>
      <c r="D48" s="93">
        <f t="shared" si="20"/>
        <v>0</v>
      </c>
      <c r="E48" s="93">
        <f t="shared" si="21"/>
        <v>0</v>
      </c>
      <c r="F48" s="93">
        <f t="shared" si="22"/>
        <v>0</v>
      </c>
      <c r="G48" s="92" t="e">
        <f>AK45</f>
        <v>#DIV/0!</v>
      </c>
      <c r="I48" s="90"/>
      <c r="J48" s="90"/>
      <c r="K48" s="90"/>
      <c r="L48" s="90"/>
      <c r="Q48" s="90"/>
      <c r="R48" s="101" t="s">
        <v>53</v>
      </c>
      <c r="S48" s="95"/>
      <c r="T48" s="95"/>
      <c r="U48" s="96"/>
      <c r="V48" s="95"/>
      <c r="W48" s="97">
        <f t="shared" si="16"/>
        <v>0</v>
      </c>
      <c r="X48" s="103"/>
      <c r="Y48" s="101" t="s">
        <v>53</v>
      </c>
      <c r="Z48" s="98"/>
      <c r="AA48" s="98"/>
      <c r="AB48" s="98"/>
      <c r="AC48" s="98"/>
      <c r="AD48" s="98">
        <f t="shared" si="17"/>
        <v>0</v>
      </c>
      <c r="AE48" s="103"/>
      <c r="AF48" s="101" t="s">
        <v>53</v>
      </c>
      <c r="AG48" s="99"/>
      <c r="AH48" s="99"/>
      <c r="AI48" s="99"/>
      <c r="AJ48" s="99"/>
      <c r="AK48" s="100" t="e">
        <f t="shared" si="18"/>
        <v>#DIV/0!</v>
      </c>
    </row>
    <row r="49" spans="1:37" s="89" customFormat="1" ht="12" customHeight="1" thickBot="1" x14ac:dyDescent="0.25">
      <c r="A49" s="112"/>
      <c r="B49" s="113"/>
      <c r="C49" s="93">
        <f>AG46</f>
        <v>0</v>
      </c>
      <c r="D49" s="93">
        <f t="shared" ref="D49:G52" si="23">AH46</f>
        <v>0</v>
      </c>
      <c r="E49" s="93">
        <f t="shared" si="23"/>
        <v>0</v>
      </c>
      <c r="F49" s="93">
        <f t="shared" si="23"/>
        <v>0</v>
      </c>
      <c r="G49" s="93" t="e">
        <f t="shared" si="23"/>
        <v>#DIV/0!</v>
      </c>
      <c r="I49" s="90"/>
      <c r="J49" s="90"/>
      <c r="K49" s="90"/>
      <c r="L49" s="90"/>
      <c r="Q49" s="90"/>
      <c r="R49" s="101" t="s">
        <v>53</v>
      </c>
      <c r="S49" s="95"/>
      <c r="T49" s="95"/>
      <c r="U49" s="96"/>
      <c r="V49" s="95"/>
      <c r="W49" s="97">
        <f t="shared" si="16"/>
        <v>0</v>
      </c>
      <c r="X49" s="103"/>
      <c r="Y49" s="101" t="s">
        <v>53</v>
      </c>
      <c r="Z49" s="98"/>
      <c r="AA49" s="98"/>
      <c r="AB49" s="98"/>
      <c r="AC49" s="98"/>
      <c r="AD49" s="98">
        <f t="shared" si="17"/>
        <v>0</v>
      </c>
      <c r="AE49" s="103"/>
      <c r="AF49" s="101" t="s">
        <v>53</v>
      </c>
      <c r="AG49" s="99"/>
      <c r="AH49" s="99"/>
      <c r="AI49" s="99"/>
      <c r="AJ49" s="99"/>
      <c r="AK49" s="99" t="e">
        <f t="shared" si="18"/>
        <v>#DIV/0!</v>
      </c>
    </row>
    <row r="50" spans="1:37" s="89" customFormat="1" ht="12" customHeight="1" thickBot="1" x14ac:dyDescent="0.25">
      <c r="A50" s="112"/>
      <c r="B50" s="113"/>
      <c r="C50" s="93">
        <f>AG47</f>
        <v>0</v>
      </c>
      <c r="D50" s="93">
        <f t="shared" si="23"/>
        <v>0</v>
      </c>
      <c r="E50" s="93">
        <f t="shared" si="23"/>
        <v>0</v>
      </c>
      <c r="F50" s="93">
        <f t="shared" si="23"/>
        <v>0</v>
      </c>
      <c r="G50" s="93" t="e">
        <f t="shared" si="23"/>
        <v>#DIV/0!</v>
      </c>
      <c r="I50" s="90"/>
      <c r="J50" s="90"/>
      <c r="K50" s="90"/>
      <c r="L50" s="90"/>
      <c r="Q50" s="90"/>
      <c r="R50" s="101" t="s">
        <v>56</v>
      </c>
      <c r="S50" s="95"/>
      <c r="T50" s="95"/>
      <c r="U50" s="96"/>
      <c r="V50" s="95"/>
      <c r="W50" s="97">
        <f t="shared" si="16"/>
        <v>0</v>
      </c>
      <c r="X50" s="103"/>
      <c r="Y50" s="101" t="s">
        <v>56</v>
      </c>
      <c r="Z50" s="98"/>
      <c r="AA50" s="98"/>
      <c r="AB50" s="98"/>
      <c r="AC50" s="98"/>
      <c r="AD50" s="98">
        <f t="shared" si="17"/>
        <v>0</v>
      </c>
      <c r="AE50" s="103"/>
      <c r="AF50" s="101" t="s">
        <v>56</v>
      </c>
      <c r="AG50" s="99"/>
      <c r="AH50" s="99"/>
      <c r="AI50" s="99"/>
      <c r="AJ50" s="99"/>
      <c r="AK50" s="99" t="e">
        <f t="shared" si="18"/>
        <v>#DIV/0!</v>
      </c>
    </row>
    <row r="51" spans="1:37" s="89" customFormat="1" ht="12" customHeight="1" thickBot="1" x14ac:dyDescent="0.25">
      <c r="A51" s="112"/>
      <c r="B51" s="113"/>
      <c r="C51" s="93">
        <f t="shared" ref="C51:C52" si="24">AG48</f>
        <v>0</v>
      </c>
      <c r="D51" s="93">
        <f t="shared" si="23"/>
        <v>0</v>
      </c>
      <c r="E51" s="93">
        <f t="shared" si="23"/>
        <v>0</v>
      </c>
      <c r="F51" s="93">
        <f t="shared" si="23"/>
        <v>0</v>
      </c>
      <c r="G51" s="93" t="e">
        <f t="shared" si="23"/>
        <v>#DIV/0!</v>
      </c>
      <c r="I51" s="90"/>
      <c r="J51" s="90"/>
      <c r="K51" s="90"/>
      <c r="L51" s="90"/>
      <c r="Q51" s="90"/>
      <c r="R51" s="101" t="s">
        <v>57</v>
      </c>
      <c r="S51" s="95"/>
      <c r="T51" s="95"/>
      <c r="U51" s="96"/>
      <c r="V51" s="95"/>
      <c r="W51" s="97">
        <f t="shared" si="16"/>
        <v>0</v>
      </c>
      <c r="X51" s="103"/>
      <c r="Y51" s="101" t="s">
        <v>57</v>
      </c>
      <c r="Z51" s="98"/>
      <c r="AA51" s="98"/>
      <c r="AB51" s="98"/>
      <c r="AC51" s="98"/>
      <c r="AD51" s="98">
        <f t="shared" si="17"/>
        <v>0</v>
      </c>
      <c r="AE51" s="103"/>
      <c r="AF51" s="101" t="s">
        <v>57</v>
      </c>
      <c r="AG51" s="99"/>
      <c r="AH51" s="99"/>
      <c r="AI51" s="99"/>
      <c r="AJ51" s="99"/>
      <c r="AK51" s="99" t="e">
        <f t="shared" si="18"/>
        <v>#DIV/0!</v>
      </c>
    </row>
    <row r="52" spans="1:37" s="89" customFormat="1" ht="12" customHeight="1" thickBot="1" x14ac:dyDescent="0.25">
      <c r="A52" s="112"/>
      <c r="B52" s="113"/>
      <c r="C52" s="93">
        <f t="shared" si="24"/>
        <v>0</v>
      </c>
      <c r="D52" s="93">
        <f t="shared" si="23"/>
        <v>0</v>
      </c>
      <c r="E52" s="93">
        <f t="shared" si="23"/>
        <v>0</v>
      </c>
      <c r="F52" s="93">
        <f t="shared" si="23"/>
        <v>0</v>
      </c>
      <c r="G52" s="93" t="e">
        <f t="shared" si="23"/>
        <v>#DIV/0!</v>
      </c>
      <c r="I52" s="90"/>
      <c r="J52" s="90"/>
      <c r="K52" s="90"/>
      <c r="L52" s="90"/>
      <c r="Q52" s="90"/>
      <c r="R52" s="101" t="s">
        <v>58</v>
      </c>
      <c r="S52" s="95"/>
      <c r="T52" s="95"/>
      <c r="U52" s="96"/>
      <c r="V52" s="95"/>
      <c r="W52" s="97">
        <f t="shared" si="16"/>
        <v>0</v>
      </c>
      <c r="X52" s="103"/>
      <c r="Y52" s="101" t="s">
        <v>58</v>
      </c>
      <c r="Z52" s="98"/>
      <c r="AA52" s="98"/>
      <c r="AB52" s="98"/>
      <c r="AC52" s="98"/>
      <c r="AD52" s="98">
        <f t="shared" si="17"/>
        <v>0</v>
      </c>
      <c r="AE52" s="103"/>
      <c r="AF52" s="101" t="s">
        <v>58</v>
      </c>
      <c r="AG52" s="99"/>
      <c r="AH52" s="99"/>
      <c r="AI52" s="99"/>
      <c r="AJ52" s="99"/>
      <c r="AK52" s="99" t="e">
        <f t="shared" si="18"/>
        <v>#DIV/0!</v>
      </c>
    </row>
    <row r="53" spans="1:37" s="89" customFormat="1" ht="12" customHeight="1" thickBot="1" x14ac:dyDescent="0.25">
      <c r="A53" s="112"/>
      <c r="B53" s="113"/>
      <c r="C53" s="93">
        <f t="shared" ref="C53:C55" si="25">AG50</f>
        <v>0</v>
      </c>
      <c r="D53" s="93">
        <f t="shared" ref="D53:D55" si="26">AH50</f>
        <v>0</v>
      </c>
      <c r="E53" s="93">
        <f t="shared" ref="E53:E55" si="27">AI50</f>
        <v>0</v>
      </c>
      <c r="F53" s="93">
        <f t="shared" ref="F53:F55" si="28">AJ50</f>
        <v>0</v>
      </c>
      <c r="G53" s="93" t="e">
        <f t="shared" ref="G53:G55" si="29">AK50</f>
        <v>#DIV/0!</v>
      </c>
      <c r="H53" s="90"/>
      <c r="I53" s="90"/>
      <c r="J53" s="90"/>
      <c r="K53" s="90"/>
      <c r="L53" s="90"/>
      <c r="R53" s="101" t="s">
        <v>59</v>
      </c>
      <c r="S53" s="95"/>
      <c r="T53" s="95"/>
      <c r="U53" s="96"/>
      <c r="V53" s="95"/>
      <c r="W53" s="97">
        <f t="shared" si="16"/>
        <v>0</v>
      </c>
      <c r="X53" s="103"/>
      <c r="Y53" s="101" t="s">
        <v>59</v>
      </c>
      <c r="Z53" s="98"/>
      <c r="AA53" s="98"/>
      <c r="AB53" s="98"/>
      <c r="AC53" s="98"/>
      <c r="AD53" s="98">
        <f t="shared" si="17"/>
        <v>0</v>
      </c>
      <c r="AE53" s="103"/>
      <c r="AF53" s="101" t="s">
        <v>59</v>
      </c>
      <c r="AG53" s="99"/>
      <c r="AH53" s="99"/>
      <c r="AI53" s="99"/>
      <c r="AJ53" s="99"/>
      <c r="AK53" s="99" t="e">
        <f t="shared" si="18"/>
        <v>#DIV/0!</v>
      </c>
    </row>
    <row r="54" spans="1:37" s="89" customFormat="1" ht="12" customHeight="1" thickBot="1" x14ac:dyDescent="0.25">
      <c r="A54" s="112"/>
      <c r="B54" s="113"/>
      <c r="C54" s="93">
        <f t="shared" si="25"/>
        <v>0</v>
      </c>
      <c r="D54" s="93">
        <f t="shared" si="26"/>
        <v>0</v>
      </c>
      <c r="E54" s="93">
        <f t="shared" si="27"/>
        <v>0</v>
      </c>
      <c r="F54" s="93">
        <f t="shared" si="28"/>
        <v>0</v>
      </c>
      <c r="G54" s="93" t="e">
        <f t="shared" si="29"/>
        <v>#DIV/0!</v>
      </c>
      <c r="H54" s="90"/>
      <c r="I54" s="90"/>
      <c r="J54" s="90"/>
      <c r="K54" s="90"/>
      <c r="R54" s="101" t="s">
        <v>60</v>
      </c>
      <c r="S54" s="95"/>
      <c r="T54" s="95"/>
      <c r="U54" s="96"/>
      <c r="V54" s="95"/>
      <c r="W54" s="97">
        <f t="shared" si="16"/>
        <v>0</v>
      </c>
      <c r="X54" s="103"/>
      <c r="Y54" s="101" t="s">
        <v>60</v>
      </c>
      <c r="Z54" s="98"/>
      <c r="AA54" s="98"/>
      <c r="AB54" s="98"/>
      <c r="AC54" s="98"/>
      <c r="AD54" s="98">
        <f t="shared" si="17"/>
        <v>0</v>
      </c>
      <c r="AE54" s="103"/>
      <c r="AF54" s="101" t="s">
        <v>60</v>
      </c>
      <c r="AG54" s="99"/>
      <c r="AH54" s="99"/>
      <c r="AI54" s="99"/>
      <c r="AJ54" s="99"/>
      <c r="AK54" s="99" t="e">
        <f t="shared" si="18"/>
        <v>#DIV/0!</v>
      </c>
    </row>
    <row r="55" spans="1:37" s="89" customFormat="1" ht="12" customHeight="1" thickBot="1" x14ac:dyDescent="0.25">
      <c r="A55" s="112"/>
      <c r="B55" s="113"/>
      <c r="C55" s="93">
        <f t="shared" si="25"/>
        <v>0</v>
      </c>
      <c r="D55" s="93">
        <f t="shared" si="26"/>
        <v>0</v>
      </c>
      <c r="E55" s="93">
        <f t="shared" si="27"/>
        <v>0</v>
      </c>
      <c r="F55" s="93">
        <f t="shared" si="28"/>
        <v>0</v>
      </c>
      <c r="G55" s="93" t="e">
        <f t="shared" si="29"/>
        <v>#DIV/0!</v>
      </c>
      <c r="H55" s="90"/>
      <c r="I55" s="90"/>
      <c r="J55" s="90"/>
      <c r="K55" s="90"/>
      <c r="L55" s="90"/>
      <c r="M55" s="90"/>
      <c r="N55" s="90"/>
      <c r="O55" s="90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5"/>
      <c r="AD55" s="103"/>
      <c r="AE55" s="103"/>
      <c r="AF55" s="103"/>
      <c r="AG55" s="103"/>
      <c r="AH55" s="103"/>
      <c r="AI55" s="103"/>
      <c r="AJ55" s="103"/>
      <c r="AK55" s="103"/>
    </row>
    <row r="56" spans="1:37" s="89" customFormat="1" ht="12" customHeight="1" thickBot="1" x14ac:dyDescent="0.25">
      <c r="A56" s="112"/>
      <c r="B56" s="113"/>
      <c r="C56" s="93">
        <f>AG53</f>
        <v>0</v>
      </c>
      <c r="D56" s="93">
        <f t="shared" ref="D56:D57" si="30">AH53</f>
        <v>0</v>
      </c>
      <c r="E56" s="93">
        <f>AI53</f>
        <v>0</v>
      </c>
      <c r="F56" s="93">
        <f t="shared" ref="F56:F57" si="31">AJ53</f>
        <v>0</v>
      </c>
      <c r="G56" s="93" t="e">
        <f t="shared" ref="G56:G57" si="32">AK53</f>
        <v>#DIV/0!</v>
      </c>
      <c r="L56" s="90"/>
      <c r="R56" s="101" t="s">
        <v>62</v>
      </c>
      <c r="S56" s="95">
        <f t="shared" ref="S56:U56" si="33">SUM(S43:S54)</f>
        <v>13</v>
      </c>
      <c r="T56" s="95">
        <f t="shared" si="33"/>
        <v>15</v>
      </c>
      <c r="U56" s="95">
        <f t="shared" si="33"/>
        <v>15</v>
      </c>
      <c r="V56" s="95">
        <f>SUM(V43:V54)</f>
        <v>3</v>
      </c>
      <c r="W56" s="95">
        <f>SUM(W43:W54)</f>
        <v>46</v>
      </c>
      <c r="X56" s="103"/>
      <c r="Y56" s="101" t="s">
        <v>62</v>
      </c>
      <c r="Z56" s="98">
        <f>SUM(Z43:Z54)</f>
        <v>0</v>
      </c>
      <c r="AA56" s="98">
        <f>SUM(AA43:AA54)</f>
        <v>1</v>
      </c>
      <c r="AB56" s="98">
        <f>SUM(AB43:AB54)</f>
        <v>1</v>
      </c>
      <c r="AC56" s="98">
        <f>SUM(AC43:AC54)</f>
        <v>0</v>
      </c>
      <c r="AD56" s="98">
        <f>SUM(AD43:AD54)</f>
        <v>2</v>
      </c>
      <c r="AE56" s="103"/>
      <c r="AF56" s="101" t="s">
        <v>62</v>
      </c>
      <c r="AG56" s="100">
        <f>Z56/S56</f>
        <v>0</v>
      </c>
      <c r="AH56" s="100">
        <f>AA56/T56</f>
        <v>6.6666666666666666E-2</v>
      </c>
      <c r="AI56" s="100">
        <f>AB56/U56</f>
        <v>6.6666666666666666E-2</v>
      </c>
      <c r="AJ56" s="100">
        <f>AC56/V56</f>
        <v>0</v>
      </c>
      <c r="AK56" s="100">
        <f>AD56/W56</f>
        <v>4.3478260869565216E-2</v>
      </c>
    </row>
    <row r="57" spans="1:37" s="89" customFormat="1" ht="12" customHeight="1" x14ac:dyDescent="0.2">
      <c r="A57" s="112"/>
      <c r="B57" s="113"/>
      <c r="C57" s="93">
        <f t="shared" ref="C57" si="34">AG54</f>
        <v>0</v>
      </c>
      <c r="D57" s="93">
        <f t="shared" si="30"/>
        <v>0</v>
      </c>
      <c r="E57" s="93">
        <f t="shared" ref="E57" si="35">AI54</f>
        <v>0</v>
      </c>
      <c r="F57" s="93">
        <f t="shared" si="31"/>
        <v>0</v>
      </c>
      <c r="G57" s="93" t="e">
        <f t="shared" si="32"/>
        <v>#DIV/0!</v>
      </c>
      <c r="H57" s="90"/>
      <c r="I57" s="90"/>
      <c r="J57" s="90"/>
      <c r="K57" s="90"/>
      <c r="L57" s="90"/>
      <c r="M57" s="90"/>
      <c r="N57" s="90"/>
      <c r="O57" s="90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</row>
    <row r="58" spans="1:37" s="89" customFormat="1" ht="12" customHeight="1" x14ac:dyDescent="0.2">
      <c r="A58" s="145"/>
      <c r="B58" s="146"/>
      <c r="C58" s="87">
        <f>AG56</f>
        <v>0</v>
      </c>
      <c r="D58" s="87">
        <f>AH56</f>
        <v>6.6666666666666666E-2</v>
      </c>
      <c r="E58" s="87">
        <f>AI56</f>
        <v>6.6666666666666666E-2</v>
      </c>
      <c r="F58" s="87">
        <f>AJ56</f>
        <v>0</v>
      </c>
      <c r="G58" s="88">
        <f>AK56</f>
        <v>4.3478260869565216E-2</v>
      </c>
      <c r="R58"/>
      <c r="S58"/>
      <c r="T58"/>
      <c r="U58"/>
      <c r="V58"/>
      <c r="W58"/>
      <c r="X58"/>
      <c r="AF58"/>
      <c r="AG58"/>
      <c r="AH58"/>
      <c r="AI58"/>
      <c r="AJ58"/>
      <c r="AK58"/>
    </row>
    <row r="59" spans="1:37" x14ac:dyDescent="0.2">
      <c r="A59" s="127"/>
      <c r="B59" s="128"/>
      <c r="C59" s="94">
        <v>0.05</v>
      </c>
      <c r="D59" s="94">
        <v>0.05</v>
      </c>
      <c r="E59" s="94">
        <v>0.05</v>
      </c>
      <c r="F59" s="94">
        <v>0.05</v>
      </c>
      <c r="G59" s="94">
        <v>0.05</v>
      </c>
      <c r="U59">
        <v>294.08499999999998</v>
      </c>
      <c r="V59">
        <v>110.489</v>
      </c>
    </row>
    <row r="61" spans="1:37" ht="13.5" thickBot="1" x14ac:dyDescent="0.25">
      <c r="C61" s="25"/>
      <c r="D61" s="25"/>
      <c r="E61" s="25"/>
      <c r="F61" s="25"/>
      <c r="G61" s="25"/>
    </row>
    <row r="62" spans="1:37" ht="13.5" thickBot="1" x14ac:dyDescent="0.25">
      <c r="C62" s="157"/>
      <c r="D62" s="158"/>
      <c r="E62" s="158"/>
      <c r="F62" s="158"/>
      <c r="G62" s="159"/>
    </row>
    <row r="63" spans="1:37" x14ac:dyDescent="0.2">
      <c r="H63" s="25"/>
      <c r="I63" s="25"/>
      <c r="J63" s="25"/>
      <c r="K63" s="25"/>
      <c r="L63" s="25"/>
      <c r="M63" s="25"/>
      <c r="N63" s="25"/>
      <c r="O63" s="25"/>
      <c r="P63" s="25"/>
    </row>
    <row r="64" spans="1:37" ht="16.5" customHeight="1" thickBot="1" x14ac:dyDescent="0.25">
      <c r="C64" s="46"/>
      <c r="D64" s="46"/>
      <c r="E64" s="46"/>
      <c r="F64" s="46"/>
      <c r="G64" s="46"/>
      <c r="I64" s="27"/>
      <c r="L64" s="25"/>
    </row>
    <row r="65" spans="1:16" x14ac:dyDescent="0.2">
      <c r="A65" s="143"/>
      <c r="B65" s="144"/>
      <c r="C65" s="71">
        <v>24.06</v>
      </c>
      <c r="D65" s="71">
        <v>27.88</v>
      </c>
      <c r="E65" s="71">
        <v>42.28</v>
      </c>
      <c r="F65" s="71">
        <v>17.57</v>
      </c>
      <c r="G65" s="69">
        <v>26.36</v>
      </c>
      <c r="I65" s="27"/>
      <c r="K65" s="25"/>
      <c r="L65" s="25"/>
    </row>
    <row r="66" spans="1:16" ht="13.5" thickBot="1" x14ac:dyDescent="0.25">
      <c r="A66" s="139"/>
      <c r="B66" s="140"/>
      <c r="C66" s="68">
        <v>25.99</v>
      </c>
      <c r="D66" s="68">
        <v>28.18</v>
      </c>
      <c r="E66" s="68">
        <v>34.159999999999997</v>
      </c>
      <c r="F66" s="68">
        <v>12.67</v>
      </c>
      <c r="G66" s="70">
        <v>26.17</v>
      </c>
      <c r="I66" s="25"/>
      <c r="J66" s="25"/>
    </row>
    <row r="67" spans="1:16" ht="16.5" thickBot="1" x14ac:dyDescent="0.25">
      <c r="A67" s="149"/>
      <c r="B67" s="150"/>
      <c r="C67" s="67">
        <v>0.08</v>
      </c>
      <c r="D67" s="72">
        <v>1.0999999999999999E-2</v>
      </c>
      <c r="E67" s="64">
        <v>-0.192</v>
      </c>
      <c r="F67" s="64">
        <v>-0.27900000000000003</v>
      </c>
      <c r="G67" s="74">
        <v>-7.0000000000000001E-3</v>
      </c>
      <c r="I67" s="25"/>
      <c r="J67" s="25"/>
    </row>
    <row r="68" spans="1:16" x14ac:dyDescent="0.2">
      <c r="A68" s="147"/>
      <c r="B68" s="148"/>
      <c r="C68" s="47">
        <v>18.96</v>
      </c>
      <c r="D68" s="47">
        <v>20.3</v>
      </c>
      <c r="E68" s="65">
        <v>31.89</v>
      </c>
      <c r="F68" s="47">
        <v>16.03</v>
      </c>
      <c r="G68" s="47">
        <v>21.8</v>
      </c>
      <c r="L68" s="25"/>
    </row>
    <row r="69" spans="1:16" x14ac:dyDescent="0.2">
      <c r="A69" s="163"/>
      <c r="B69" s="164"/>
      <c r="C69" s="32">
        <v>28.69</v>
      </c>
      <c r="D69" s="32">
        <v>40.299999999999997</v>
      </c>
      <c r="E69" s="45">
        <v>38.270000000000003</v>
      </c>
      <c r="F69" s="32">
        <v>8.66</v>
      </c>
      <c r="G69" s="32">
        <v>30.72</v>
      </c>
      <c r="L69" s="25"/>
    </row>
    <row r="70" spans="1:16" x14ac:dyDescent="0.2">
      <c r="A70" s="160"/>
      <c r="B70" s="161"/>
      <c r="C70" s="33">
        <v>36.81</v>
      </c>
      <c r="D70" s="33">
        <v>29.99</v>
      </c>
      <c r="E70" s="66">
        <v>31.33</v>
      </c>
      <c r="F70" s="32">
        <v>10.81</v>
      </c>
      <c r="G70" s="32">
        <v>28.09</v>
      </c>
      <c r="I70" s="25"/>
      <c r="J70" s="25"/>
    </row>
    <row r="71" spans="1:16" x14ac:dyDescent="0.2">
      <c r="A71" s="133"/>
      <c r="B71" s="134"/>
      <c r="C71" s="33">
        <v>29.76</v>
      </c>
      <c r="D71" s="33">
        <v>30.12</v>
      </c>
      <c r="E71" s="66">
        <v>27.81</v>
      </c>
      <c r="F71" s="32">
        <v>15.36</v>
      </c>
      <c r="G71" s="32">
        <v>28.65</v>
      </c>
      <c r="I71" s="28"/>
      <c r="J71" s="28"/>
      <c r="K71" s="27"/>
      <c r="L71" s="27"/>
      <c r="M71" s="27"/>
      <c r="N71" s="27"/>
    </row>
    <row r="72" spans="1:16" x14ac:dyDescent="0.2">
      <c r="A72" s="129"/>
      <c r="B72" s="130"/>
      <c r="C72" s="33"/>
      <c r="D72" s="33"/>
      <c r="E72" s="66"/>
      <c r="F72" s="32"/>
      <c r="G72" s="32"/>
      <c r="I72" s="28"/>
      <c r="J72" s="28"/>
      <c r="K72" s="27"/>
      <c r="L72" s="27"/>
      <c r="M72" s="27"/>
      <c r="N72" s="27"/>
    </row>
    <row r="73" spans="1:16" x14ac:dyDescent="0.2">
      <c r="A73" s="131"/>
      <c r="B73" s="132"/>
      <c r="C73" s="33"/>
      <c r="D73" s="33"/>
      <c r="E73" s="66"/>
      <c r="F73" s="32"/>
      <c r="G73" s="32"/>
      <c r="I73" s="28"/>
      <c r="J73" s="28"/>
      <c r="K73" s="27"/>
      <c r="L73" s="27"/>
      <c r="M73" s="27"/>
      <c r="N73" s="27"/>
    </row>
    <row r="74" spans="1:16" x14ac:dyDescent="0.2">
      <c r="A74" s="121"/>
      <c r="B74" s="122"/>
      <c r="C74" s="32"/>
      <c r="D74" s="32"/>
      <c r="E74" s="45"/>
      <c r="F74" s="32"/>
      <c r="G74" s="32"/>
      <c r="I74" s="28"/>
      <c r="J74" s="28"/>
      <c r="K74" s="27"/>
      <c r="L74" s="27"/>
      <c r="M74" s="27"/>
      <c r="N74" s="27"/>
    </row>
    <row r="75" spans="1:16" x14ac:dyDescent="0.2">
      <c r="A75" s="123"/>
      <c r="B75" s="124"/>
      <c r="C75" s="45"/>
      <c r="D75" s="45"/>
      <c r="E75" s="45"/>
      <c r="F75" s="45"/>
      <c r="G75" s="45"/>
      <c r="I75" s="28"/>
      <c r="J75" s="28"/>
      <c r="K75" s="27"/>
      <c r="L75" s="27"/>
      <c r="M75" s="27"/>
      <c r="N75" s="27"/>
    </row>
    <row r="76" spans="1:16" x14ac:dyDescent="0.2">
      <c r="A76" s="151"/>
      <c r="B76" s="152"/>
      <c r="C76" s="45"/>
      <c r="D76" s="66"/>
      <c r="E76" s="45"/>
      <c r="F76" s="45"/>
      <c r="G76" s="45"/>
      <c r="H76" s="25"/>
      <c r="I76" s="25"/>
    </row>
    <row r="77" spans="1:16" x14ac:dyDescent="0.2">
      <c r="A77" s="155"/>
      <c r="B77" s="156"/>
      <c r="C77" s="52"/>
      <c r="D77" s="52"/>
      <c r="E77" s="52"/>
      <c r="F77" s="52"/>
      <c r="G77" s="45"/>
      <c r="K77" s="25"/>
      <c r="L77" s="25"/>
      <c r="M77" s="25"/>
      <c r="N77" s="25"/>
      <c r="O77" s="25"/>
      <c r="P77" s="25"/>
    </row>
    <row r="78" spans="1:16" x14ac:dyDescent="0.2">
      <c r="A78" s="116"/>
      <c r="B78" s="117"/>
      <c r="C78" s="52"/>
      <c r="D78" s="52"/>
      <c r="E78" s="52"/>
      <c r="F78" s="52"/>
      <c r="G78" s="45"/>
      <c r="K78" s="25"/>
      <c r="L78" s="25"/>
      <c r="M78" s="25"/>
      <c r="N78" s="25"/>
      <c r="O78" s="25"/>
      <c r="P78" s="25"/>
    </row>
    <row r="79" spans="1:16" x14ac:dyDescent="0.2">
      <c r="I79" s="53"/>
      <c r="K79" s="25"/>
      <c r="L79" s="25"/>
      <c r="M79" s="25"/>
      <c r="N79" s="25"/>
      <c r="O79" s="25"/>
      <c r="P79" s="25"/>
    </row>
    <row r="80" spans="1:16" x14ac:dyDescent="0.2">
      <c r="C80" s="73"/>
      <c r="D80" s="73"/>
      <c r="E80" s="73"/>
    </row>
    <row r="81" spans="1:16" ht="13.5" thickBot="1" x14ac:dyDescent="0.25"/>
    <row r="82" spans="1:16" ht="13.5" thickBot="1" x14ac:dyDescent="0.25">
      <c r="B82" s="26" t="s">
        <v>49</v>
      </c>
      <c r="C82" s="157" t="s">
        <v>52</v>
      </c>
      <c r="D82" s="158"/>
      <c r="E82" s="158"/>
      <c r="F82" s="158"/>
      <c r="G82" s="159"/>
    </row>
    <row r="84" spans="1:16" x14ac:dyDescent="0.2">
      <c r="C84" s="31"/>
      <c r="D84" s="30"/>
      <c r="E84" s="30"/>
      <c r="F84" s="30"/>
      <c r="G84" s="30"/>
    </row>
    <row r="85" spans="1:16" x14ac:dyDescent="0.2">
      <c r="A85" s="162"/>
      <c r="B85" s="162"/>
      <c r="C85" s="45">
        <v>7.75</v>
      </c>
      <c r="D85" s="45">
        <v>6.03</v>
      </c>
      <c r="E85" s="45">
        <v>5.77</v>
      </c>
      <c r="F85" s="45">
        <v>2.04</v>
      </c>
      <c r="G85" s="45">
        <v>6.85</v>
      </c>
      <c r="K85" s="25"/>
      <c r="L85" s="25"/>
      <c r="M85" s="25"/>
      <c r="N85" s="25"/>
      <c r="O85" s="25"/>
      <c r="P85" s="25"/>
    </row>
    <row r="86" spans="1:16" ht="16.5" customHeight="1" thickBot="1" x14ac:dyDescent="0.25">
      <c r="A86" s="140"/>
      <c r="B86" s="140"/>
      <c r="C86" s="68">
        <v>7.61</v>
      </c>
      <c r="D86" s="68">
        <v>6.32</v>
      </c>
      <c r="E86" s="68">
        <v>8.25</v>
      </c>
      <c r="F86" s="68">
        <v>3.62</v>
      </c>
      <c r="G86" s="68">
        <v>7.09</v>
      </c>
      <c r="L86" s="25"/>
    </row>
    <row r="87" spans="1:16" ht="16.5" thickBot="1" x14ac:dyDescent="0.25">
      <c r="A87" s="138"/>
      <c r="B87" s="138"/>
      <c r="C87" s="64">
        <v>-1.7999999999999999E-2</v>
      </c>
      <c r="D87" s="67">
        <v>4.8000000000000001E-2</v>
      </c>
      <c r="E87" s="67">
        <v>0.43</v>
      </c>
      <c r="F87" s="67">
        <v>0.77500000000000002</v>
      </c>
      <c r="G87" s="75">
        <v>3.5000000000000003E-2</v>
      </c>
      <c r="L87" s="25"/>
    </row>
    <row r="88" spans="1:16" x14ac:dyDescent="0.2">
      <c r="A88" s="135"/>
      <c r="B88" s="135"/>
      <c r="C88" s="65">
        <v>5.75</v>
      </c>
      <c r="D88" s="65">
        <v>6.05</v>
      </c>
      <c r="E88" s="65">
        <v>9.3800000000000008</v>
      </c>
      <c r="F88" s="65">
        <v>1.34</v>
      </c>
      <c r="G88" s="65"/>
      <c r="L88" s="25"/>
    </row>
    <row r="89" spans="1:16" x14ac:dyDescent="0.2">
      <c r="A89" s="136"/>
      <c r="B89" s="136"/>
      <c r="C89" s="45"/>
      <c r="D89" s="45"/>
      <c r="E89" s="45"/>
      <c r="F89" s="45"/>
      <c r="G89" s="45"/>
    </row>
    <row r="90" spans="1:16" x14ac:dyDescent="0.2">
      <c r="A90" s="137"/>
      <c r="B90" s="137"/>
      <c r="C90" s="45"/>
      <c r="D90" s="45"/>
      <c r="E90" s="45"/>
      <c r="F90" s="45"/>
      <c r="G90" s="45"/>
    </row>
    <row r="91" spans="1:16" x14ac:dyDescent="0.2">
      <c r="A91" s="133"/>
      <c r="B91" s="134"/>
      <c r="C91" s="45"/>
      <c r="D91" s="45"/>
      <c r="E91" s="45"/>
      <c r="F91" s="45"/>
      <c r="G91" s="45"/>
    </row>
    <row r="92" spans="1:16" x14ac:dyDescent="0.2">
      <c r="A92" s="129"/>
      <c r="B92" s="130"/>
      <c r="C92" s="66"/>
      <c r="D92" s="66"/>
      <c r="E92" s="66"/>
      <c r="F92" s="45"/>
      <c r="G92" s="45"/>
    </row>
    <row r="93" spans="1:16" x14ac:dyDescent="0.2">
      <c r="A93" s="131"/>
      <c r="B93" s="132"/>
      <c r="C93" s="66"/>
      <c r="D93" s="66"/>
      <c r="E93" s="66"/>
      <c r="F93" s="45"/>
      <c r="G93" s="45"/>
    </row>
    <row r="94" spans="1:16" x14ac:dyDescent="0.2">
      <c r="A94" s="121"/>
      <c r="B94" s="122"/>
      <c r="C94" s="45"/>
      <c r="D94" s="45"/>
      <c r="E94" s="45"/>
      <c r="F94" s="45"/>
      <c r="G94" s="45"/>
    </row>
    <row r="95" spans="1:16" x14ac:dyDescent="0.2">
      <c r="A95" s="123"/>
      <c r="B95" s="124"/>
      <c r="C95" s="45"/>
      <c r="D95" s="45"/>
      <c r="E95" s="45"/>
      <c r="F95" s="45"/>
      <c r="G95" s="45"/>
    </row>
    <row r="96" spans="1:16" x14ac:dyDescent="0.2">
      <c r="A96" s="151"/>
      <c r="B96" s="152"/>
      <c r="C96" s="45"/>
      <c r="D96" s="45"/>
      <c r="E96" s="45"/>
      <c r="F96" s="45"/>
      <c r="G96" s="45"/>
    </row>
    <row r="97" spans="1:12" x14ac:dyDescent="0.2">
      <c r="A97" s="155"/>
      <c r="B97" s="156"/>
      <c r="C97" s="45"/>
      <c r="D97" s="45"/>
      <c r="E97" s="45"/>
      <c r="F97" s="45"/>
      <c r="G97" s="45"/>
      <c r="L97" s="25"/>
    </row>
    <row r="98" spans="1:12" x14ac:dyDescent="0.2">
      <c r="A98" s="116"/>
      <c r="B98" s="117"/>
      <c r="C98" s="45"/>
      <c r="D98" s="45"/>
      <c r="E98" s="45"/>
      <c r="F98" s="45"/>
      <c r="G98" s="45"/>
      <c r="L98" s="25"/>
    </row>
    <row r="99" spans="1:12" x14ac:dyDescent="0.2">
      <c r="L99" s="25"/>
    </row>
    <row r="100" spans="1:12" x14ac:dyDescent="0.2">
      <c r="I100" s="53"/>
    </row>
  </sheetData>
  <mergeCells count="81">
    <mergeCell ref="A97:B97"/>
    <mergeCell ref="A77:B77"/>
    <mergeCell ref="A35:B35"/>
    <mergeCell ref="A96:B96"/>
    <mergeCell ref="C82:G82"/>
    <mergeCell ref="C62:G62"/>
    <mergeCell ref="C41:G41"/>
    <mergeCell ref="A70:B70"/>
    <mergeCell ref="A86:B86"/>
    <mergeCell ref="A71:B71"/>
    <mergeCell ref="A72:B72"/>
    <mergeCell ref="A73:B73"/>
    <mergeCell ref="A85:B85"/>
    <mergeCell ref="A51:B51"/>
    <mergeCell ref="A69:B69"/>
    <mergeCell ref="A48:B48"/>
    <mergeCell ref="A68:B68"/>
    <mergeCell ref="A67:B67"/>
    <mergeCell ref="A76:B76"/>
    <mergeCell ref="A6:B6"/>
    <mergeCell ref="A7:B7"/>
    <mergeCell ref="A27:B27"/>
    <mergeCell ref="A20:B20"/>
    <mergeCell ref="A8:B8"/>
    <mergeCell ref="A9:B9"/>
    <mergeCell ref="A13:B13"/>
    <mergeCell ref="A14:B14"/>
    <mergeCell ref="A15:B15"/>
    <mergeCell ref="A16:B16"/>
    <mergeCell ref="A17:B17"/>
    <mergeCell ref="A18:B18"/>
    <mergeCell ref="A26:B26"/>
    <mergeCell ref="A58:B58"/>
    <mergeCell ref="A52:B52"/>
    <mergeCell ref="A53:B53"/>
    <mergeCell ref="A54:B54"/>
    <mergeCell ref="A55:B55"/>
    <mergeCell ref="A56:B56"/>
    <mergeCell ref="A57:B57"/>
    <mergeCell ref="A90:B90"/>
    <mergeCell ref="A87:B87"/>
    <mergeCell ref="C3:F3"/>
    <mergeCell ref="A66:B66"/>
    <mergeCell ref="A39:B39"/>
    <mergeCell ref="A19:B19"/>
    <mergeCell ref="A10:B10"/>
    <mergeCell ref="A11:B11"/>
    <mergeCell ref="A12:B12"/>
    <mergeCell ref="A29:B29"/>
    <mergeCell ref="A49:B49"/>
    <mergeCell ref="A50:B50"/>
    <mergeCell ref="A47:B47"/>
    <mergeCell ref="A45:B45"/>
    <mergeCell ref="A44:B44"/>
    <mergeCell ref="A65:B65"/>
    <mergeCell ref="A78:B78"/>
    <mergeCell ref="A98:B98"/>
    <mergeCell ref="C22:G22"/>
    <mergeCell ref="A94:B94"/>
    <mergeCell ref="A95:B95"/>
    <mergeCell ref="A32:B32"/>
    <mergeCell ref="A33:B33"/>
    <mergeCell ref="A74:B74"/>
    <mergeCell ref="A75:B75"/>
    <mergeCell ref="A38:B38"/>
    <mergeCell ref="A59:B59"/>
    <mergeCell ref="A92:B92"/>
    <mergeCell ref="A93:B93"/>
    <mergeCell ref="A91:B91"/>
    <mergeCell ref="A88:B88"/>
    <mergeCell ref="A89:B89"/>
    <mergeCell ref="A25:B25"/>
    <mergeCell ref="A37:B37"/>
    <mergeCell ref="A46:B46"/>
    <mergeCell ref="Y20:AD20"/>
    <mergeCell ref="R20:W20"/>
    <mergeCell ref="A28:B28"/>
    <mergeCell ref="A30:B30"/>
    <mergeCell ref="A31:B31"/>
    <mergeCell ref="A34:B34"/>
    <mergeCell ref="A36:B36"/>
  </mergeCells>
  <conditionalFormatting sqref="R42">
    <cfRule type="top10" priority="6" stopIfTrue="1" rank="10"/>
  </conditionalFormatting>
  <pageMargins left="0.25" right="0.25" top="0.75" bottom="0.75" header="0.3" footer="0.3"/>
  <pageSetup paperSize="8" scale="84" orientation="portrait" r:id="rId1"/>
  <headerFooter>
    <oddHeader>&amp;C&amp;"Arial,Gras"&amp;22Indicateurs Maintenance</oddHeader>
    <oddFooter>&amp;CMise a jour le : &amp;D Par D.DA COSTA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Feuil4</vt:lpstr>
      <vt:lpstr>QdS</vt:lpstr>
      <vt:lpstr>QdS!Zone_d_impression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costa david</dc:creator>
  <cp:lastModifiedBy>user</cp:lastModifiedBy>
  <cp:lastPrinted>2017-02-09T14:12:31Z</cp:lastPrinted>
  <dcterms:created xsi:type="dcterms:W3CDTF">2008-04-17T14:32:15Z</dcterms:created>
  <dcterms:modified xsi:type="dcterms:W3CDTF">2017-03-16T13:38:10Z</dcterms:modified>
</cp:coreProperties>
</file>